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ttainment 2023 file receieved\"/>
    </mc:Choice>
  </mc:AlternateContent>
  <bookViews>
    <workbookView xWindow="0" yWindow="0" windowWidth="16815" windowHeight="7050" tabRatio="890"/>
  </bookViews>
  <sheets>
    <sheet name="BBA III Paper 1 " sheetId="17" r:id="rId1"/>
    <sheet name="BBA III Paper 2" sheetId="16" r:id="rId2"/>
    <sheet name="BBA III Paper 3" sheetId="15" r:id="rId3"/>
    <sheet name="BBA III Paper 4" sheetId="14" r:id="rId4"/>
    <sheet name="BBA III Paper 5" sheetId="13" r:id="rId5"/>
    <sheet name="BBA III Paper 6" sheetId="6" r:id="rId6"/>
    <sheet name="CO (All Subjects)" sheetId="2" r:id="rId7"/>
    <sheet name="CO-PO Mapping" sheetId="3" r:id="rId8"/>
    <sheet name="Final Attainment" sheetId="5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" i="5" l="1"/>
  <c r="Y14" i="5"/>
  <c r="U14" i="5"/>
  <c r="Q14" i="5"/>
  <c r="O14" i="5"/>
  <c r="M14" i="5"/>
  <c r="I14" i="5"/>
  <c r="E14" i="5"/>
  <c r="AB11" i="5"/>
  <c r="X11" i="5"/>
  <c r="T11" i="5"/>
  <c r="R11" i="5"/>
  <c r="N11" i="5"/>
  <c r="L11" i="5"/>
  <c r="J11" i="5"/>
  <c r="F11" i="5"/>
  <c r="AB10" i="5"/>
  <c r="Z10" i="5"/>
  <c r="X10" i="5"/>
  <c r="V10" i="5"/>
  <c r="T10" i="5"/>
  <c r="R10" i="5"/>
  <c r="P10" i="5"/>
  <c r="N10" i="5"/>
  <c r="L10" i="5"/>
  <c r="J10" i="5"/>
  <c r="F10" i="5"/>
  <c r="E31" i="3"/>
  <c r="F31" i="3"/>
  <c r="G31" i="3"/>
  <c r="I31" i="3"/>
  <c r="J31" i="3"/>
  <c r="K31" i="3"/>
  <c r="L31" i="3"/>
  <c r="M31" i="3"/>
  <c r="N31" i="3"/>
  <c r="E16" i="3"/>
  <c r="F16" i="3"/>
  <c r="G16" i="3"/>
  <c r="H16" i="3"/>
  <c r="I16" i="3"/>
  <c r="J16" i="3"/>
  <c r="K16" i="3"/>
  <c r="L16" i="3"/>
  <c r="M16" i="3"/>
  <c r="N16" i="3"/>
  <c r="C16" i="3"/>
  <c r="C31" i="3"/>
  <c r="D11" i="5" l="1"/>
  <c r="D10" i="5"/>
  <c r="D81" i="3"/>
  <c r="D66" i="3"/>
  <c r="N91" i="3"/>
  <c r="L91" i="3"/>
  <c r="J91" i="3"/>
  <c r="I91" i="3"/>
  <c r="G91" i="3"/>
  <c r="F91" i="3"/>
  <c r="E91" i="3"/>
  <c r="C91" i="3"/>
  <c r="N76" i="3"/>
  <c r="M76" i="3"/>
  <c r="L76" i="3"/>
  <c r="K76" i="3"/>
  <c r="J76" i="3"/>
  <c r="I76" i="3"/>
  <c r="H76" i="3"/>
  <c r="G76" i="3"/>
  <c r="F76" i="3"/>
  <c r="E76" i="3"/>
  <c r="C76" i="3"/>
  <c r="F9" i="2"/>
  <c r="G9" i="2"/>
  <c r="H9" i="2"/>
  <c r="I9" i="2"/>
  <c r="E9" i="2"/>
  <c r="J5" i="2"/>
  <c r="J6" i="2"/>
  <c r="J7" i="2"/>
  <c r="J8" i="2"/>
  <c r="F8" i="2"/>
  <c r="G8" i="2"/>
  <c r="H8" i="2"/>
  <c r="I8" i="2"/>
  <c r="E8" i="2"/>
  <c r="F7" i="2"/>
  <c r="G7" i="2"/>
  <c r="H7" i="2"/>
  <c r="I7" i="2"/>
  <c r="E7" i="2"/>
  <c r="F6" i="2"/>
  <c r="G6" i="2"/>
  <c r="H6" i="2"/>
  <c r="I6" i="2"/>
  <c r="E6" i="2"/>
  <c r="F5" i="2"/>
  <c r="G5" i="2"/>
  <c r="H5" i="2"/>
  <c r="I5" i="2"/>
  <c r="E5" i="2"/>
  <c r="C3" i="6"/>
  <c r="C3" i="13"/>
  <c r="C3" i="14"/>
  <c r="C3" i="15"/>
  <c r="C3" i="16"/>
  <c r="C3" i="17"/>
  <c r="J9" i="2" l="1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135" i="6"/>
  <c r="U136" i="6"/>
  <c r="U137" i="6"/>
  <c r="U138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X86" i="13"/>
  <c r="X87" i="13"/>
  <c r="X88" i="13"/>
  <c r="X89" i="13"/>
  <c r="X90" i="13"/>
  <c r="X91" i="13"/>
  <c r="X92" i="13"/>
  <c r="X93" i="13"/>
  <c r="X94" i="13"/>
  <c r="X95" i="13"/>
  <c r="X96" i="13"/>
  <c r="X97" i="13"/>
  <c r="X98" i="13"/>
  <c r="X99" i="13"/>
  <c r="X100" i="13"/>
  <c r="X101" i="13"/>
  <c r="X102" i="13"/>
  <c r="X103" i="13"/>
  <c r="X104" i="13"/>
  <c r="X105" i="13"/>
  <c r="X106" i="13"/>
  <c r="X107" i="13"/>
  <c r="X108" i="13"/>
  <c r="X109" i="13"/>
  <c r="X110" i="13"/>
  <c r="X111" i="13"/>
  <c r="X112" i="13"/>
  <c r="X113" i="13"/>
  <c r="X114" i="13"/>
  <c r="X115" i="13"/>
  <c r="X116" i="13"/>
  <c r="X117" i="13"/>
  <c r="X118" i="13"/>
  <c r="X119" i="13"/>
  <c r="X120" i="13"/>
  <c r="X121" i="13"/>
  <c r="X122" i="13"/>
  <c r="X123" i="13"/>
  <c r="X124" i="13"/>
  <c r="X125" i="13"/>
  <c r="X126" i="13"/>
  <c r="X127" i="13"/>
  <c r="X128" i="13"/>
  <c r="X129" i="13"/>
  <c r="X130" i="13"/>
  <c r="X131" i="13"/>
  <c r="X132" i="13"/>
  <c r="X133" i="13"/>
  <c r="X134" i="13"/>
  <c r="X135" i="13"/>
  <c r="X136" i="13"/>
  <c r="X137" i="13"/>
  <c r="X138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W86" i="13"/>
  <c r="W87" i="13"/>
  <c r="W88" i="13"/>
  <c r="W89" i="13"/>
  <c r="W90" i="13"/>
  <c r="W91" i="13"/>
  <c r="W92" i="13"/>
  <c r="W93" i="13"/>
  <c r="W94" i="13"/>
  <c r="W95" i="13"/>
  <c r="W96" i="13"/>
  <c r="W97" i="13"/>
  <c r="W98" i="13"/>
  <c r="W99" i="13"/>
  <c r="W100" i="13"/>
  <c r="W101" i="13"/>
  <c r="W102" i="13"/>
  <c r="W103" i="13"/>
  <c r="W104" i="13"/>
  <c r="W105" i="13"/>
  <c r="W106" i="13"/>
  <c r="W107" i="13"/>
  <c r="W108" i="13"/>
  <c r="W109" i="13"/>
  <c r="W110" i="13"/>
  <c r="W111" i="13"/>
  <c r="W112" i="13"/>
  <c r="W113" i="13"/>
  <c r="W114" i="13"/>
  <c r="W115" i="13"/>
  <c r="W116" i="13"/>
  <c r="W117" i="13"/>
  <c r="W118" i="13"/>
  <c r="W119" i="13"/>
  <c r="W120" i="13"/>
  <c r="W121" i="13"/>
  <c r="W122" i="13"/>
  <c r="W123" i="13"/>
  <c r="W124" i="13"/>
  <c r="W125" i="13"/>
  <c r="W126" i="13"/>
  <c r="W127" i="13"/>
  <c r="W128" i="13"/>
  <c r="W129" i="13"/>
  <c r="W130" i="13"/>
  <c r="W131" i="13"/>
  <c r="W132" i="13"/>
  <c r="W133" i="13"/>
  <c r="W134" i="13"/>
  <c r="W135" i="13"/>
  <c r="W136" i="13"/>
  <c r="W137" i="13"/>
  <c r="W138" i="13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86" i="13"/>
  <c r="V87" i="13"/>
  <c r="V88" i="13"/>
  <c r="V89" i="13"/>
  <c r="V90" i="13"/>
  <c r="V91" i="13"/>
  <c r="V92" i="13"/>
  <c r="V93" i="13"/>
  <c r="V94" i="13"/>
  <c r="V95" i="13"/>
  <c r="V96" i="13"/>
  <c r="V97" i="13"/>
  <c r="V98" i="13"/>
  <c r="V99" i="13"/>
  <c r="V100" i="13"/>
  <c r="V101" i="13"/>
  <c r="V102" i="13"/>
  <c r="V103" i="13"/>
  <c r="V104" i="13"/>
  <c r="V105" i="13"/>
  <c r="V106" i="13"/>
  <c r="V107" i="13"/>
  <c r="V108" i="13"/>
  <c r="V109" i="13"/>
  <c r="V110" i="13"/>
  <c r="V111" i="13"/>
  <c r="V112" i="13"/>
  <c r="V113" i="13"/>
  <c r="V114" i="13"/>
  <c r="V115" i="13"/>
  <c r="V116" i="13"/>
  <c r="V117" i="13"/>
  <c r="V118" i="13"/>
  <c r="V119" i="13"/>
  <c r="V120" i="13"/>
  <c r="V121" i="13"/>
  <c r="V122" i="13"/>
  <c r="V123" i="13"/>
  <c r="V124" i="13"/>
  <c r="V125" i="13"/>
  <c r="V126" i="13"/>
  <c r="V127" i="13"/>
  <c r="V128" i="13"/>
  <c r="V129" i="13"/>
  <c r="V130" i="13"/>
  <c r="V131" i="13"/>
  <c r="V132" i="13"/>
  <c r="V133" i="13"/>
  <c r="V134" i="13"/>
  <c r="V135" i="13"/>
  <c r="V136" i="13"/>
  <c r="V137" i="13"/>
  <c r="V138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102" i="13"/>
  <c r="U103" i="13"/>
  <c r="U104" i="13"/>
  <c r="U105" i="13"/>
  <c r="U106" i="13"/>
  <c r="U107" i="13"/>
  <c r="U108" i="13"/>
  <c r="U109" i="13"/>
  <c r="U110" i="13"/>
  <c r="U111" i="13"/>
  <c r="U112" i="13"/>
  <c r="U113" i="13"/>
  <c r="U114" i="13"/>
  <c r="U115" i="13"/>
  <c r="U116" i="13"/>
  <c r="U117" i="13"/>
  <c r="U118" i="13"/>
  <c r="U119" i="13"/>
  <c r="U120" i="13"/>
  <c r="U121" i="13"/>
  <c r="U122" i="13"/>
  <c r="U123" i="13"/>
  <c r="U124" i="13"/>
  <c r="U125" i="13"/>
  <c r="U126" i="13"/>
  <c r="U127" i="13"/>
  <c r="U128" i="13"/>
  <c r="U129" i="13"/>
  <c r="U130" i="13"/>
  <c r="U131" i="13"/>
  <c r="U132" i="13"/>
  <c r="U133" i="13"/>
  <c r="U134" i="13"/>
  <c r="U135" i="13"/>
  <c r="U136" i="13"/>
  <c r="U137" i="13"/>
  <c r="U138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102" i="13"/>
  <c r="T103" i="13"/>
  <c r="T104" i="13"/>
  <c r="T105" i="13"/>
  <c r="T106" i="13"/>
  <c r="T107" i="13"/>
  <c r="T108" i="13"/>
  <c r="T109" i="13"/>
  <c r="T110" i="13"/>
  <c r="T111" i="13"/>
  <c r="T112" i="13"/>
  <c r="T113" i="13"/>
  <c r="T114" i="13"/>
  <c r="T115" i="13"/>
  <c r="T116" i="13"/>
  <c r="T117" i="13"/>
  <c r="T118" i="13"/>
  <c r="T119" i="13"/>
  <c r="T120" i="13"/>
  <c r="T121" i="13"/>
  <c r="T122" i="13"/>
  <c r="T123" i="13"/>
  <c r="T124" i="13"/>
  <c r="T125" i="13"/>
  <c r="T126" i="13"/>
  <c r="T127" i="13"/>
  <c r="T128" i="13"/>
  <c r="T129" i="13"/>
  <c r="T130" i="13"/>
  <c r="T131" i="13"/>
  <c r="T132" i="13"/>
  <c r="T133" i="13"/>
  <c r="T134" i="13"/>
  <c r="T135" i="13"/>
  <c r="T136" i="13"/>
  <c r="T137" i="13"/>
  <c r="T138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102" i="13"/>
  <c r="S103" i="13"/>
  <c r="S104" i="13"/>
  <c r="S105" i="13"/>
  <c r="S106" i="13"/>
  <c r="S107" i="13"/>
  <c r="S108" i="13"/>
  <c r="S109" i="13"/>
  <c r="S110" i="13"/>
  <c r="S111" i="13"/>
  <c r="S112" i="13"/>
  <c r="S113" i="13"/>
  <c r="S114" i="13"/>
  <c r="S115" i="13"/>
  <c r="S116" i="13"/>
  <c r="S117" i="13"/>
  <c r="S118" i="13"/>
  <c r="S119" i="13"/>
  <c r="S120" i="13"/>
  <c r="S121" i="13"/>
  <c r="S122" i="13"/>
  <c r="S123" i="13"/>
  <c r="S124" i="13"/>
  <c r="S125" i="13"/>
  <c r="S126" i="13"/>
  <c r="S127" i="13"/>
  <c r="S128" i="13"/>
  <c r="S129" i="13"/>
  <c r="S130" i="13"/>
  <c r="S131" i="13"/>
  <c r="S132" i="13"/>
  <c r="S133" i="13"/>
  <c r="S134" i="13"/>
  <c r="S135" i="13"/>
  <c r="S136" i="13"/>
  <c r="S137" i="13"/>
  <c r="S138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8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2" i="13"/>
  <c r="R83" i="13"/>
  <c r="R84" i="13"/>
  <c r="R85" i="13"/>
  <c r="R86" i="13"/>
  <c r="R87" i="13"/>
  <c r="R88" i="13"/>
  <c r="R89" i="13"/>
  <c r="R90" i="13"/>
  <c r="R91" i="13"/>
  <c r="R92" i="13"/>
  <c r="R93" i="13"/>
  <c r="R94" i="13"/>
  <c r="R95" i="13"/>
  <c r="R96" i="13"/>
  <c r="R97" i="13"/>
  <c r="R98" i="13"/>
  <c r="R99" i="13"/>
  <c r="R100" i="13"/>
  <c r="R101" i="13"/>
  <c r="R102" i="13"/>
  <c r="R103" i="13"/>
  <c r="R104" i="13"/>
  <c r="R105" i="13"/>
  <c r="R106" i="13"/>
  <c r="R107" i="13"/>
  <c r="R108" i="13"/>
  <c r="R109" i="13"/>
  <c r="R110" i="13"/>
  <c r="R111" i="13"/>
  <c r="R112" i="13"/>
  <c r="R113" i="13"/>
  <c r="R114" i="13"/>
  <c r="R115" i="13"/>
  <c r="R116" i="13"/>
  <c r="R117" i="13"/>
  <c r="R118" i="13"/>
  <c r="R119" i="13"/>
  <c r="R120" i="13"/>
  <c r="R121" i="13"/>
  <c r="R122" i="13"/>
  <c r="R123" i="13"/>
  <c r="R124" i="13"/>
  <c r="R125" i="13"/>
  <c r="R126" i="13"/>
  <c r="R127" i="13"/>
  <c r="R128" i="13"/>
  <c r="R129" i="13"/>
  <c r="R130" i="13"/>
  <c r="R131" i="13"/>
  <c r="R132" i="13"/>
  <c r="R133" i="13"/>
  <c r="R134" i="13"/>
  <c r="R135" i="13"/>
  <c r="R136" i="13"/>
  <c r="R137" i="13"/>
  <c r="R138" i="13"/>
  <c r="X8" i="14"/>
  <c r="X9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X42" i="14"/>
  <c r="X43" i="14"/>
  <c r="X44" i="14"/>
  <c r="X45" i="14"/>
  <c r="X46" i="14"/>
  <c r="X47" i="14"/>
  <c r="X48" i="14"/>
  <c r="X49" i="14"/>
  <c r="X50" i="14"/>
  <c r="X51" i="14"/>
  <c r="X52" i="14"/>
  <c r="X53" i="14"/>
  <c r="X54" i="14"/>
  <c r="X55" i="14"/>
  <c r="X56" i="14"/>
  <c r="X57" i="14"/>
  <c r="X58" i="14"/>
  <c r="X59" i="14"/>
  <c r="X60" i="14"/>
  <c r="X61" i="14"/>
  <c r="X62" i="14"/>
  <c r="X63" i="14"/>
  <c r="X64" i="14"/>
  <c r="X65" i="14"/>
  <c r="X66" i="14"/>
  <c r="X67" i="14"/>
  <c r="X68" i="14"/>
  <c r="X69" i="14"/>
  <c r="X70" i="14"/>
  <c r="X71" i="14"/>
  <c r="X72" i="14"/>
  <c r="X73" i="14"/>
  <c r="X74" i="14"/>
  <c r="X75" i="14"/>
  <c r="X76" i="14"/>
  <c r="X77" i="14"/>
  <c r="X78" i="14"/>
  <c r="X79" i="14"/>
  <c r="X80" i="14"/>
  <c r="X81" i="14"/>
  <c r="X82" i="14"/>
  <c r="X83" i="14"/>
  <c r="X84" i="14"/>
  <c r="X85" i="14"/>
  <c r="X86" i="14"/>
  <c r="X87" i="14"/>
  <c r="X88" i="14"/>
  <c r="X89" i="14"/>
  <c r="X90" i="14"/>
  <c r="X91" i="14"/>
  <c r="X92" i="14"/>
  <c r="X93" i="14"/>
  <c r="X94" i="14"/>
  <c r="X95" i="14"/>
  <c r="X96" i="14"/>
  <c r="X97" i="14"/>
  <c r="X98" i="14"/>
  <c r="X99" i="14"/>
  <c r="X100" i="14"/>
  <c r="X101" i="14"/>
  <c r="X102" i="14"/>
  <c r="X103" i="14"/>
  <c r="X104" i="14"/>
  <c r="X105" i="14"/>
  <c r="X106" i="14"/>
  <c r="X107" i="14"/>
  <c r="X108" i="14"/>
  <c r="X109" i="14"/>
  <c r="X110" i="14"/>
  <c r="X111" i="14"/>
  <c r="X112" i="14"/>
  <c r="X113" i="14"/>
  <c r="X114" i="14"/>
  <c r="X115" i="14"/>
  <c r="X116" i="14"/>
  <c r="X117" i="14"/>
  <c r="X118" i="14"/>
  <c r="X119" i="14"/>
  <c r="X120" i="14"/>
  <c r="X121" i="14"/>
  <c r="X122" i="14"/>
  <c r="X123" i="14"/>
  <c r="X124" i="14"/>
  <c r="X125" i="14"/>
  <c r="X126" i="14"/>
  <c r="X127" i="14"/>
  <c r="X128" i="14"/>
  <c r="X129" i="14"/>
  <c r="X130" i="14"/>
  <c r="X131" i="14"/>
  <c r="X132" i="14"/>
  <c r="X133" i="14"/>
  <c r="X134" i="14"/>
  <c r="X135" i="14"/>
  <c r="X136" i="14"/>
  <c r="X137" i="14"/>
  <c r="X138" i="14"/>
  <c r="W8" i="14"/>
  <c r="W9" i="14"/>
  <c r="W10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W24" i="14"/>
  <c r="W25" i="14"/>
  <c r="W26" i="14"/>
  <c r="W27" i="14"/>
  <c r="W28" i="14"/>
  <c r="W29" i="14"/>
  <c r="W30" i="14"/>
  <c r="W31" i="14"/>
  <c r="W32" i="14"/>
  <c r="W33" i="14"/>
  <c r="W34" i="14"/>
  <c r="W35" i="14"/>
  <c r="W36" i="14"/>
  <c r="W37" i="14"/>
  <c r="W38" i="14"/>
  <c r="W39" i="14"/>
  <c r="W40" i="14"/>
  <c r="W41" i="14"/>
  <c r="W42" i="14"/>
  <c r="W43" i="14"/>
  <c r="W44" i="14"/>
  <c r="W45" i="14"/>
  <c r="W46" i="14"/>
  <c r="W47" i="14"/>
  <c r="W48" i="14"/>
  <c r="W49" i="14"/>
  <c r="W50" i="14"/>
  <c r="W51" i="14"/>
  <c r="W52" i="14"/>
  <c r="W53" i="14"/>
  <c r="W54" i="14"/>
  <c r="W55" i="14"/>
  <c r="W56" i="14"/>
  <c r="W57" i="14"/>
  <c r="W58" i="14"/>
  <c r="W59" i="14"/>
  <c r="W60" i="14"/>
  <c r="W61" i="14"/>
  <c r="W62" i="14"/>
  <c r="W63" i="14"/>
  <c r="W64" i="14"/>
  <c r="W65" i="14"/>
  <c r="W66" i="14"/>
  <c r="W67" i="14"/>
  <c r="W68" i="14"/>
  <c r="W69" i="14"/>
  <c r="W70" i="14"/>
  <c r="W71" i="14"/>
  <c r="W72" i="14"/>
  <c r="W73" i="14"/>
  <c r="W74" i="14"/>
  <c r="W75" i="14"/>
  <c r="W76" i="14"/>
  <c r="W77" i="14"/>
  <c r="W78" i="14"/>
  <c r="W79" i="14"/>
  <c r="W80" i="14"/>
  <c r="W81" i="14"/>
  <c r="W82" i="14"/>
  <c r="W83" i="14"/>
  <c r="W84" i="14"/>
  <c r="W85" i="14"/>
  <c r="W86" i="14"/>
  <c r="W87" i="14"/>
  <c r="W88" i="14"/>
  <c r="W89" i="14"/>
  <c r="W90" i="14"/>
  <c r="W91" i="14"/>
  <c r="W92" i="14"/>
  <c r="W93" i="14"/>
  <c r="W94" i="14"/>
  <c r="W95" i="14"/>
  <c r="W96" i="14"/>
  <c r="W97" i="14"/>
  <c r="W98" i="14"/>
  <c r="W99" i="14"/>
  <c r="W100" i="14"/>
  <c r="W101" i="14"/>
  <c r="W102" i="14"/>
  <c r="W103" i="14"/>
  <c r="W104" i="14"/>
  <c r="W105" i="14"/>
  <c r="W106" i="14"/>
  <c r="W107" i="14"/>
  <c r="W108" i="14"/>
  <c r="W109" i="14"/>
  <c r="W110" i="14"/>
  <c r="W111" i="14"/>
  <c r="W112" i="14"/>
  <c r="W113" i="14"/>
  <c r="W114" i="14"/>
  <c r="W115" i="14"/>
  <c r="W116" i="14"/>
  <c r="W117" i="14"/>
  <c r="W118" i="14"/>
  <c r="W119" i="14"/>
  <c r="W120" i="14"/>
  <c r="W121" i="14"/>
  <c r="W122" i="14"/>
  <c r="W123" i="14"/>
  <c r="W124" i="14"/>
  <c r="W125" i="14"/>
  <c r="W126" i="14"/>
  <c r="W127" i="14"/>
  <c r="W128" i="14"/>
  <c r="W129" i="14"/>
  <c r="W130" i="14"/>
  <c r="W131" i="14"/>
  <c r="W132" i="14"/>
  <c r="W133" i="14"/>
  <c r="W134" i="14"/>
  <c r="W135" i="14"/>
  <c r="W136" i="14"/>
  <c r="W137" i="14"/>
  <c r="W138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V66" i="14"/>
  <c r="V67" i="14"/>
  <c r="V68" i="14"/>
  <c r="V69" i="14"/>
  <c r="V70" i="14"/>
  <c r="V71" i="14"/>
  <c r="V72" i="14"/>
  <c r="V73" i="14"/>
  <c r="V74" i="14"/>
  <c r="V75" i="14"/>
  <c r="V76" i="14"/>
  <c r="V77" i="14"/>
  <c r="V78" i="14"/>
  <c r="V79" i="14"/>
  <c r="V80" i="14"/>
  <c r="V81" i="14"/>
  <c r="V82" i="14"/>
  <c r="V83" i="14"/>
  <c r="V84" i="14"/>
  <c r="V85" i="14"/>
  <c r="V86" i="14"/>
  <c r="V87" i="14"/>
  <c r="V88" i="14"/>
  <c r="V89" i="14"/>
  <c r="V90" i="14"/>
  <c r="V91" i="14"/>
  <c r="V92" i="14"/>
  <c r="V93" i="14"/>
  <c r="V94" i="14"/>
  <c r="V95" i="14"/>
  <c r="V96" i="14"/>
  <c r="V97" i="14"/>
  <c r="V98" i="14"/>
  <c r="V99" i="14"/>
  <c r="V100" i="14"/>
  <c r="V101" i="14"/>
  <c r="V102" i="14"/>
  <c r="V103" i="14"/>
  <c r="V104" i="14"/>
  <c r="V105" i="14"/>
  <c r="V106" i="14"/>
  <c r="V107" i="14"/>
  <c r="V108" i="14"/>
  <c r="V109" i="14"/>
  <c r="V110" i="14"/>
  <c r="V111" i="14"/>
  <c r="V112" i="14"/>
  <c r="V113" i="14"/>
  <c r="V114" i="14"/>
  <c r="V115" i="14"/>
  <c r="V116" i="14"/>
  <c r="V117" i="14"/>
  <c r="V118" i="14"/>
  <c r="V119" i="14"/>
  <c r="V120" i="14"/>
  <c r="V121" i="14"/>
  <c r="V122" i="14"/>
  <c r="V123" i="14"/>
  <c r="V124" i="14"/>
  <c r="V125" i="14"/>
  <c r="V126" i="14"/>
  <c r="V127" i="14"/>
  <c r="V128" i="14"/>
  <c r="V129" i="14"/>
  <c r="V130" i="14"/>
  <c r="V131" i="14"/>
  <c r="V132" i="14"/>
  <c r="V133" i="14"/>
  <c r="V134" i="14"/>
  <c r="V135" i="14"/>
  <c r="V136" i="14"/>
  <c r="V137" i="14"/>
  <c r="V138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U53" i="14"/>
  <c r="U54" i="14"/>
  <c r="U55" i="14"/>
  <c r="U56" i="14"/>
  <c r="U57" i="14"/>
  <c r="U58" i="14"/>
  <c r="U59" i="14"/>
  <c r="U60" i="14"/>
  <c r="U61" i="14"/>
  <c r="U62" i="14"/>
  <c r="U63" i="14"/>
  <c r="U64" i="14"/>
  <c r="U65" i="14"/>
  <c r="U66" i="14"/>
  <c r="U67" i="14"/>
  <c r="U68" i="14"/>
  <c r="U69" i="14"/>
  <c r="U70" i="14"/>
  <c r="U71" i="14"/>
  <c r="U72" i="14"/>
  <c r="U73" i="14"/>
  <c r="U74" i="14"/>
  <c r="U75" i="14"/>
  <c r="U76" i="14"/>
  <c r="U77" i="14"/>
  <c r="U78" i="14"/>
  <c r="U79" i="14"/>
  <c r="U80" i="14"/>
  <c r="U81" i="14"/>
  <c r="U82" i="14"/>
  <c r="U83" i="14"/>
  <c r="U84" i="14"/>
  <c r="U85" i="14"/>
  <c r="U86" i="14"/>
  <c r="U87" i="14"/>
  <c r="U88" i="14"/>
  <c r="U89" i="14"/>
  <c r="U90" i="14"/>
  <c r="U91" i="14"/>
  <c r="U92" i="14"/>
  <c r="U93" i="14"/>
  <c r="U94" i="14"/>
  <c r="U95" i="14"/>
  <c r="U96" i="14"/>
  <c r="U97" i="14"/>
  <c r="U98" i="14"/>
  <c r="U99" i="14"/>
  <c r="U100" i="14"/>
  <c r="U101" i="14"/>
  <c r="U102" i="14"/>
  <c r="U103" i="14"/>
  <c r="U104" i="14"/>
  <c r="U105" i="14"/>
  <c r="U106" i="14"/>
  <c r="U107" i="14"/>
  <c r="U108" i="14"/>
  <c r="U109" i="14"/>
  <c r="U110" i="14"/>
  <c r="U111" i="14"/>
  <c r="U112" i="14"/>
  <c r="U113" i="14"/>
  <c r="U114" i="14"/>
  <c r="U115" i="14"/>
  <c r="U116" i="14"/>
  <c r="U117" i="14"/>
  <c r="U118" i="14"/>
  <c r="U119" i="14"/>
  <c r="U120" i="14"/>
  <c r="U121" i="14"/>
  <c r="U122" i="14"/>
  <c r="U123" i="14"/>
  <c r="U124" i="14"/>
  <c r="U125" i="14"/>
  <c r="U126" i="14"/>
  <c r="U127" i="14"/>
  <c r="U128" i="14"/>
  <c r="U129" i="14"/>
  <c r="U130" i="14"/>
  <c r="U131" i="14"/>
  <c r="U132" i="14"/>
  <c r="U133" i="14"/>
  <c r="U134" i="14"/>
  <c r="U135" i="14"/>
  <c r="U136" i="14"/>
  <c r="U137" i="14"/>
  <c r="U138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96" i="14"/>
  <c r="S97" i="14"/>
  <c r="S98" i="14"/>
  <c r="S99" i="14"/>
  <c r="S100" i="14"/>
  <c r="S101" i="14"/>
  <c r="S102" i="14"/>
  <c r="S103" i="14"/>
  <c r="S104" i="14"/>
  <c r="S105" i="14"/>
  <c r="S106" i="14"/>
  <c r="S107" i="14"/>
  <c r="S108" i="14"/>
  <c r="S109" i="14"/>
  <c r="S110" i="14"/>
  <c r="S111" i="14"/>
  <c r="S112" i="14"/>
  <c r="S113" i="14"/>
  <c r="S114" i="14"/>
  <c r="S115" i="14"/>
  <c r="S116" i="14"/>
  <c r="S117" i="14"/>
  <c r="S118" i="14"/>
  <c r="S119" i="14"/>
  <c r="S120" i="14"/>
  <c r="S121" i="14"/>
  <c r="S122" i="14"/>
  <c r="S123" i="14"/>
  <c r="S124" i="14"/>
  <c r="S125" i="14"/>
  <c r="S126" i="14"/>
  <c r="S127" i="14"/>
  <c r="S128" i="14"/>
  <c r="S129" i="14"/>
  <c r="S130" i="14"/>
  <c r="S131" i="14"/>
  <c r="S132" i="14"/>
  <c r="S133" i="14"/>
  <c r="S134" i="14"/>
  <c r="S135" i="14"/>
  <c r="S136" i="14"/>
  <c r="S137" i="14"/>
  <c r="S138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96" i="14"/>
  <c r="T97" i="14"/>
  <c r="T98" i="14"/>
  <c r="T99" i="14"/>
  <c r="T100" i="14"/>
  <c r="T101" i="14"/>
  <c r="T102" i="14"/>
  <c r="T103" i="14"/>
  <c r="T104" i="14"/>
  <c r="T105" i="14"/>
  <c r="T106" i="14"/>
  <c r="T107" i="14"/>
  <c r="T108" i="14"/>
  <c r="T109" i="14"/>
  <c r="T110" i="14"/>
  <c r="T111" i="14"/>
  <c r="T112" i="14"/>
  <c r="T113" i="14"/>
  <c r="T114" i="14"/>
  <c r="T115" i="14"/>
  <c r="T116" i="14"/>
  <c r="T117" i="14"/>
  <c r="T118" i="14"/>
  <c r="T119" i="14"/>
  <c r="T120" i="14"/>
  <c r="T121" i="14"/>
  <c r="T122" i="14"/>
  <c r="T123" i="14"/>
  <c r="T124" i="14"/>
  <c r="T125" i="14"/>
  <c r="T126" i="14"/>
  <c r="T127" i="14"/>
  <c r="T128" i="14"/>
  <c r="T129" i="14"/>
  <c r="T130" i="14"/>
  <c r="T131" i="14"/>
  <c r="T132" i="14"/>
  <c r="T133" i="14"/>
  <c r="T134" i="14"/>
  <c r="T135" i="14"/>
  <c r="T136" i="14"/>
  <c r="T137" i="14"/>
  <c r="T138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66" i="14"/>
  <c r="R67" i="14"/>
  <c r="R68" i="14"/>
  <c r="R69" i="14"/>
  <c r="R70" i="14"/>
  <c r="R71" i="14"/>
  <c r="R72" i="14"/>
  <c r="R73" i="14"/>
  <c r="R74" i="14"/>
  <c r="R75" i="14"/>
  <c r="R76" i="14"/>
  <c r="R77" i="14"/>
  <c r="R78" i="14"/>
  <c r="R79" i="14"/>
  <c r="R80" i="14"/>
  <c r="R81" i="14"/>
  <c r="R82" i="14"/>
  <c r="R83" i="14"/>
  <c r="R84" i="14"/>
  <c r="R85" i="14"/>
  <c r="R86" i="14"/>
  <c r="R87" i="14"/>
  <c r="R88" i="14"/>
  <c r="R89" i="14"/>
  <c r="R90" i="14"/>
  <c r="R91" i="14"/>
  <c r="R92" i="14"/>
  <c r="R93" i="14"/>
  <c r="R94" i="14"/>
  <c r="R95" i="14"/>
  <c r="R96" i="14"/>
  <c r="R97" i="14"/>
  <c r="R98" i="14"/>
  <c r="R99" i="14"/>
  <c r="R100" i="14"/>
  <c r="R101" i="14"/>
  <c r="R102" i="14"/>
  <c r="R103" i="14"/>
  <c r="R104" i="14"/>
  <c r="R105" i="14"/>
  <c r="R106" i="14"/>
  <c r="R107" i="14"/>
  <c r="R108" i="14"/>
  <c r="R109" i="14"/>
  <c r="R110" i="14"/>
  <c r="R111" i="14"/>
  <c r="R112" i="14"/>
  <c r="R113" i="14"/>
  <c r="R114" i="14"/>
  <c r="R115" i="14"/>
  <c r="R116" i="14"/>
  <c r="R117" i="14"/>
  <c r="R118" i="14"/>
  <c r="R119" i="14"/>
  <c r="R120" i="14"/>
  <c r="R121" i="14"/>
  <c r="R122" i="14"/>
  <c r="R123" i="14"/>
  <c r="R124" i="14"/>
  <c r="R125" i="14"/>
  <c r="R126" i="14"/>
  <c r="R127" i="14"/>
  <c r="R128" i="14"/>
  <c r="R129" i="14"/>
  <c r="R130" i="14"/>
  <c r="R131" i="14"/>
  <c r="R132" i="14"/>
  <c r="R133" i="14"/>
  <c r="R134" i="14"/>
  <c r="R135" i="14"/>
  <c r="R136" i="14"/>
  <c r="R137" i="14"/>
  <c r="R138" i="14"/>
  <c r="X8" i="15"/>
  <c r="X9" i="15"/>
  <c r="X10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42" i="15"/>
  <c r="X43" i="15"/>
  <c r="X44" i="15"/>
  <c r="X45" i="15"/>
  <c r="X46" i="15"/>
  <c r="X47" i="15"/>
  <c r="X48" i="15"/>
  <c r="X49" i="15"/>
  <c r="X50" i="15"/>
  <c r="X51" i="15"/>
  <c r="X52" i="15"/>
  <c r="X53" i="15"/>
  <c r="X54" i="15"/>
  <c r="X55" i="15"/>
  <c r="X56" i="15"/>
  <c r="X57" i="15"/>
  <c r="X58" i="15"/>
  <c r="X59" i="15"/>
  <c r="X60" i="15"/>
  <c r="X61" i="15"/>
  <c r="X62" i="15"/>
  <c r="X63" i="15"/>
  <c r="X64" i="15"/>
  <c r="X65" i="15"/>
  <c r="X66" i="15"/>
  <c r="X67" i="15"/>
  <c r="X68" i="15"/>
  <c r="X69" i="15"/>
  <c r="X70" i="15"/>
  <c r="X71" i="15"/>
  <c r="X72" i="15"/>
  <c r="X73" i="15"/>
  <c r="X74" i="15"/>
  <c r="X75" i="15"/>
  <c r="X76" i="15"/>
  <c r="X77" i="15"/>
  <c r="X78" i="15"/>
  <c r="X79" i="15"/>
  <c r="X80" i="15"/>
  <c r="X81" i="15"/>
  <c r="X82" i="15"/>
  <c r="X83" i="15"/>
  <c r="X84" i="15"/>
  <c r="X85" i="15"/>
  <c r="X86" i="15"/>
  <c r="X87" i="15"/>
  <c r="X88" i="15"/>
  <c r="X89" i="15"/>
  <c r="X90" i="15"/>
  <c r="X91" i="15"/>
  <c r="X92" i="15"/>
  <c r="X93" i="15"/>
  <c r="X94" i="15"/>
  <c r="X95" i="15"/>
  <c r="X96" i="15"/>
  <c r="X97" i="15"/>
  <c r="X98" i="15"/>
  <c r="X99" i="15"/>
  <c r="X100" i="15"/>
  <c r="X101" i="15"/>
  <c r="X102" i="15"/>
  <c r="X103" i="15"/>
  <c r="X104" i="15"/>
  <c r="X105" i="15"/>
  <c r="X106" i="15"/>
  <c r="X107" i="15"/>
  <c r="X108" i="15"/>
  <c r="X109" i="15"/>
  <c r="X110" i="15"/>
  <c r="X111" i="15"/>
  <c r="X112" i="15"/>
  <c r="X113" i="15"/>
  <c r="X114" i="15"/>
  <c r="X115" i="15"/>
  <c r="X116" i="15"/>
  <c r="X117" i="15"/>
  <c r="X118" i="15"/>
  <c r="X119" i="15"/>
  <c r="X120" i="15"/>
  <c r="X121" i="15"/>
  <c r="X122" i="15"/>
  <c r="X123" i="15"/>
  <c r="X124" i="15"/>
  <c r="X125" i="15"/>
  <c r="X126" i="15"/>
  <c r="X127" i="15"/>
  <c r="X128" i="15"/>
  <c r="X129" i="15"/>
  <c r="X130" i="15"/>
  <c r="X131" i="15"/>
  <c r="X132" i="15"/>
  <c r="X133" i="15"/>
  <c r="X134" i="15"/>
  <c r="X135" i="15"/>
  <c r="X136" i="15"/>
  <c r="X137" i="15"/>
  <c r="X138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33" i="15"/>
  <c r="W34" i="15"/>
  <c r="W35" i="15"/>
  <c r="W36" i="15"/>
  <c r="W37" i="15"/>
  <c r="W38" i="15"/>
  <c r="W39" i="15"/>
  <c r="W40" i="15"/>
  <c r="W41" i="15"/>
  <c r="W42" i="15"/>
  <c r="W43" i="15"/>
  <c r="W44" i="15"/>
  <c r="W45" i="15"/>
  <c r="W46" i="15"/>
  <c r="W47" i="15"/>
  <c r="W48" i="15"/>
  <c r="W49" i="15"/>
  <c r="W50" i="15"/>
  <c r="W51" i="15"/>
  <c r="W52" i="15"/>
  <c r="W53" i="15"/>
  <c r="W54" i="15"/>
  <c r="W55" i="15"/>
  <c r="W56" i="15"/>
  <c r="W57" i="15"/>
  <c r="W58" i="15"/>
  <c r="W59" i="15"/>
  <c r="W60" i="15"/>
  <c r="W61" i="15"/>
  <c r="W62" i="15"/>
  <c r="W63" i="15"/>
  <c r="W64" i="15"/>
  <c r="W65" i="15"/>
  <c r="W66" i="15"/>
  <c r="W67" i="15"/>
  <c r="W68" i="15"/>
  <c r="W69" i="15"/>
  <c r="W70" i="15"/>
  <c r="W71" i="15"/>
  <c r="W72" i="15"/>
  <c r="W73" i="15"/>
  <c r="W74" i="15"/>
  <c r="W75" i="15"/>
  <c r="W76" i="15"/>
  <c r="W77" i="15"/>
  <c r="W78" i="15"/>
  <c r="W79" i="15"/>
  <c r="W80" i="15"/>
  <c r="W81" i="15"/>
  <c r="W82" i="15"/>
  <c r="W83" i="15"/>
  <c r="W84" i="15"/>
  <c r="W85" i="15"/>
  <c r="W86" i="15"/>
  <c r="W87" i="15"/>
  <c r="W88" i="15"/>
  <c r="W89" i="15"/>
  <c r="W90" i="15"/>
  <c r="W91" i="15"/>
  <c r="W92" i="15"/>
  <c r="W93" i="15"/>
  <c r="W94" i="15"/>
  <c r="W95" i="15"/>
  <c r="W96" i="15"/>
  <c r="W97" i="15"/>
  <c r="W98" i="15"/>
  <c r="W99" i="15"/>
  <c r="W100" i="15"/>
  <c r="W101" i="15"/>
  <c r="W102" i="15"/>
  <c r="W103" i="15"/>
  <c r="W104" i="15"/>
  <c r="W105" i="15"/>
  <c r="W106" i="15"/>
  <c r="W107" i="15"/>
  <c r="W108" i="15"/>
  <c r="W109" i="15"/>
  <c r="W110" i="15"/>
  <c r="W111" i="15"/>
  <c r="W112" i="15"/>
  <c r="W113" i="15"/>
  <c r="W114" i="15"/>
  <c r="W115" i="15"/>
  <c r="W116" i="15"/>
  <c r="W117" i="15"/>
  <c r="W118" i="15"/>
  <c r="W119" i="15"/>
  <c r="W120" i="15"/>
  <c r="W121" i="15"/>
  <c r="W122" i="15"/>
  <c r="W123" i="15"/>
  <c r="W124" i="15"/>
  <c r="W125" i="15"/>
  <c r="W126" i="15"/>
  <c r="W127" i="15"/>
  <c r="W128" i="15"/>
  <c r="W129" i="15"/>
  <c r="W130" i="15"/>
  <c r="W131" i="15"/>
  <c r="W132" i="15"/>
  <c r="W133" i="15"/>
  <c r="W134" i="15"/>
  <c r="W135" i="15"/>
  <c r="W136" i="15"/>
  <c r="W137" i="15"/>
  <c r="W138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8" i="15"/>
  <c r="V29" i="15"/>
  <c r="V30" i="15"/>
  <c r="V31" i="15"/>
  <c r="V32" i="15"/>
  <c r="V33" i="15"/>
  <c r="V34" i="15"/>
  <c r="V35" i="15"/>
  <c r="V36" i="15"/>
  <c r="V37" i="15"/>
  <c r="V38" i="15"/>
  <c r="V39" i="15"/>
  <c r="V40" i="15"/>
  <c r="V41" i="15"/>
  <c r="V42" i="15"/>
  <c r="V43" i="15"/>
  <c r="V44" i="15"/>
  <c r="V45" i="15"/>
  <c r="V46" i="15"/>
  <c r="V47" i="15"/>
  <c r="V48" i="15"/>
  <c r="V49" i="15"/>
  <c r="V50" i="15"/>
  <c r="V51" i="15"/>
  <c r="V52" i="15"/>
  <c r="V53" i="15"/>
  <c r="V54" i="15"/>
  <c r="V55" i="15"/>
  <c r="V56" i="15"/>
  <c r="V57" i="15"/>
  <c r="V58" i="15"/>
  <c r="V59" i="15"/>
  <c r="V60" i="15"/>
  <c r="V61" i="15"/>
  <c r="V62" i="15"/>
  <c r="V63" i="15"/>
  <c r="V64" i="15"/>
  <c r="V65" i="15"/>
  <c r="V66" i="15"/>
  <c r="V67" i="15"/>
  <c r="V68" i="15"/>
  <c r="V69" i="15"/>
  <c r="V70" i="15"/>
  <c r="V71" i="15"/>
  <c r="V72" i="15"/>
  <c r="V73" i="15"/>
  <c r="V74" i="15"/>
  <c r="V75" i="15"/>
  <c r="V76" i="15"/>
  <c r="V77" i="15"/>
  <c r="V78" i="15"/>
  <c r="V79" i="15"/>
  <c r="V80" i="15"/>
  <c r="V81" i="15"/>
  <c r="V82" i="15"/>
  <c r="V83" i="15"/>
  <c r="V84" i="15"/>
  <c r="V85" i="15"/>
  <c r="V86" i="15"/>
  <c r="V87" i="15"/>
  <c r="V88" i="15"/>
  <c r="V89" i="15"/>
  <c r="V90" i="15"/>
  <c r="V91" i="15"/>
  <c r="V92" i="15"/>
  <c r="V93" i="15"/>
  <c r="V94" i="15"/>
  <c r="V95" i="15"/>
  <c r="V96" i="15"/>
  <c r="V97" i="15"/>
  <c r="V98" i="15"/>
  <c r="V99" i="15"/>
  <c r="V100" i="15"/>
  <c r="V101" i="15"/>
  <c r="V102" i="15"/>
  <c r="V103" i="15"/>
  <c r="V104" i="15"/>
  <c r="V105" i="15"/>
  <c r="V106" i="15"/>
  <c r="V107" i="15"/>
  <c r="V108" i="15"/>
  <c r="V109" i="15"/>
  <c r="V110" i="15"/>
  <c r="V111" i="15"/>
  <c r="V112" i="15"/>
  <c r="V113" i="15"/>
  <c r="V114" i="15"/>
  <c r="V115" i="15"/>
  <c r="V116" i="15"/>
  <c r="V117" i="15"/>
  <c r="V118" i="15"/>
  <c r="V119" i="15"/>
  <c r="V120" i="15"/>
  <c r="V121" i="15"/>
  <c r="V122" i="15"/>
  <c r="V123" i="15"/>
  <c r="V124" i="15"/>
  <c r="V125" i="15"/>
  <c r="V126" i="15"/>
  <c r="V127" i="15"/>
  <c r="V128" i="15"/>
  <c r="V129" i="15"/>
  <c r="V130" i="15"/>
  <c r="V131" i="15"/>
  <c r="V132" i="15"/>
  <c r="V133" i="15"/>
  <c r="V134" i="15"/>
  <c r="V135" i="15"/>
  <c r="V136" i="15"/>
  <c r="V137" i="15"/>
  <c r="V138" i="15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54" i="15"/>
  <c r="U55" i="15"/>
  <c r="U56" i="15"/>
  <c r="U57" i="15"/>
  <c r="U58" i="15"/>
  <c r="U59" i="15"/>
  <c r="U60" i="15"/>
  <c r="U61" i="15"/>
  <c r="U62" i="15"/>
  <c r="U63" i="15"/>
  <c r="U64" i="15"/>
  <c r="U65" i="15"/>
  <c r="U66" i="15"/>
  <c r="U67" i="15"/>
  <c r="U68" i="15"/>
  <c r="U69" i="15"/>
  <c r="U70" i="15"/>
  <c r="U71" i="15"/>
  <c r="U72" i="15"/>
  <c r="U73" i="15"/>
  <c r="U74" i="15"/>
  <c r="U75" i="15"/>
  <c r="U76" i="15"/>
  <c r="U77" i="15"/>
  <c r="U78" i="15"/>
  <c r="U79" i="15"/>
  <c r="U80" i="15"/>
  <c r="U81" i="15"/>
  <c r="U82" i="15"/>
  <c r="U83" i="15"/>
  <c r="U84" i="15"/>
  <c r="U85" i="15"/>
  <c r="U86" i="15"/>
  <c r="U87" i="15"/>
  <c r="U88" i="15"/>
  <c r="U89" i="15"/>
  <c r="U90" i="15"/>
  <c r="U91" i="15"/>
  <c r="U92" i="15"/>
  <c r="U93" i="15"/>
  <c r="U94" i="15"/>
  <c r="U95" i="15"/>
  <c r="U96" i="15"/>
  <c r="U97" i="15"/>
  <c r="U98" i="15"/>
  <c r="U99" i="15"/>
  <c r="U100" i="15"/>
  <c r="U101" i="15"/>
  <c r="U102" i="15"/>
  <c r="U103" i="15"/>
  <c r="U104" i="15"/>
  <c r="U105" i="15"/>
  <c r="U106" i="15"/>
  <c r="U107" i="15"/>
  <c r="U108" i="15"/>
  <c r="U109" i="15"/>
  <c r="U110" i="15"/>
  <c r="U111" i="15"/>
  <c r="U112" i="15"/>
  <c r="U113" i="15"/>
  <c r="U114" i="15"/>
  <c r="U115" i="15"/>
  <c r="U116" i="15"/>
  <c r="U117" i="15"/>
  <c r="U118" i="15"/>
  <c r="U119" i="15"/>
  <c r="U120" i="15"/>
  <c r="U121" i="15"/>
  <c r="U122" i="15"/>
  <c r="U123" i="15"/>
  <c r="U124" i="15"/>
  <c r="U125" i="15"/>
  <c r="U126" i="15"/>
  <c r="U127" i="15"/>
  <c r="U128" i="15"/>
  <c r="U129" i="15"/>
  <c r="U130" i="15"/>
  <c r="U131" i="15"/>
  <c r="U132" i="15"/>
  <c r="U133" i="15"/>
  <c r="U134" i="15"/>
  <c r="U135" i="15"/>
  <c r="U136" i="15"/>
  <c r="U137" i="15"/>
  <c r="U138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T58" i="15"/>
  <c r="T59" i="15"/>
  <c r="T60" i="15"/>
  <c r="T61" i="15"/>
  <c r="T62" i="15"/>
  <c r="T63" i="15"/>
  <c r="T64" i="15"/>
  <c r="T65" i="15"/>
  <c r="T66" i="15"/>
  <c r="T67" i="15"/>
  <c r="T68" i="15"/>
  <c r="T69" i="15"/>
  <c r="T70" i="15"/>
  <c r="T71" i="15"/>
  <c r="T72" i="15"/>
  <c r="T73" i="15"/>
  <c r="T74" i="15"/>
  <c r="T75" i="15"/>
  <c r="T76" i="15"/>
  <c r="T77" i="15"/>
  <c r="T78" i="15"/>
  <c r="T79" i="15"/>
  <c r="T80" i="15"/>
  <c r="T81" i="15"/>
  <c r="T82" i="15"/>
  <c r="T83" i="15"/>
  <c r="T84" i="15"/>
  <c r="T85" i="15"/>
  <c r="T86" i="15"/>
  <c r="T87" i="15"/>
  <c r="T88" i="15"/>
  <c r="T89" i="15"/>
  <c r="T90" i="15"/>
  <c r="T91" i="15"/>
  <c r="T92" i="15"/>
  <c r="T93" i="15"/>
  <c r="T94" i="15"/>
  <c r="T95" i="15"/>
  <c r="T96" i="15"/>
  <c r="T97" i="15"/>
  <c r="T98" i="15"/>
  <c r="T99" i="15"/>
  <c r="T100" i="15"/>
  <c r="T101" i="15"/>
  <c r="T102" i="15"/>
  <c r="T103" i="15"/>
  <c r="T104" i="15"/>
  <c r="T105" i="15"/>
  <c r="T106" i="15"/>
  <c r="T107" i="15"/>
  <c r="T108" i="15"/>
  <c r="T109" i="15"/>
  <c r="T110" i="15"/>
  <c r="T111" i="15"/>
  <c r="T112" i="15"/>
  <c r="T113" i="15"/>
  <c r="T114" i="15"/>
  <c r="T115" i="15"/>
  <c r="T116" i="15"/>
  <c r="T117" i="15"/>
  <c r="T118" i="15"/>
  <c r="T119" i="15"/>
  <c r="T120" i="15"/>
  <c r="T121" i="15"/>
  <c r="T122" i="15"/>
  <c r="T123" i="15"/>
  <c r="T124" i="15"/>
  <c r="T125" i="15"/>
  <c r="T126" i="15"/>
  <c r="T127" i="15"/>
  <c r="T128" i="15"/>
  <c r="T129" i="15"/>
  <c r="T130" i="15"/>
  <c r="T131" i="15"/>
  <c r="T132" i="15"/>
  <c r="T133" i="15"/>
  <c r="T134" i="15"/>
  <c r="T135" i="15"/>
  <c r="T136" i="15"/>
  <c r="T137" i="15"/>
  <c r="T138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2" i="15"/>
  <c r="S53" i="15"/>
  <c r="S54" i="15"/>
  <c r="S55" i="15"/>
  <c r="S56" i="15"/>
  <c r="S57" i="15"/>
  <c r="S58" i="15"/>
  <c r="S59" i="15"/>
  <c r="S60" i="15"/>
  <c r="S61" i="15"/>
  <c r="S62" i="15"/>
  <c r="S63" i="15"/>
  <c r="S64" i="15"/>
  <c r="S65" i="15"/>
  <c r="S66" i="15"/>
  <c r="S67" i="15"/>
  <c r="S68" i="15"/>
  <c r="S69" i="15"/>
  <c r="S70" i="15"/>
  <c r="S71" i="15"/>
  <c r="S72" i="15"/>
  <c r="S73" i="15"/>
  <c r="S74" i="15"/>
  <c r="S75" i="15"/>
  <c r="S76" i="15"/>
  <c r="S77" i="15"/>
  <c r="S78" i="15"/>
  <c r="S79" i="15"/>
  <c r="S80" i="15"/>
  <c r="S81" i="15"/>
  <c r="S82" i="15"/>
  <c r="S83" i="15"/>
  <c r="S84" i="15"/>
  <c r="S85" i="15"/>
  <c r="S86" i="15"/>
  <c r="S87" i="15"/>
  <c r="S88" i="15"/>
  <c r="S89" i="15"/>
  <c r="S90" i="15"/>
  <c r="S91" i="15"/>
  <c r="S92" i="15"/>
  <c r="S93" i="15"/>
  <c r="S94" i="15"/>
  <c r="S95" i="15"/>
  <c r="S96" i="15"/>
  <c r="S97" i="15"/>
  <c r="S98" i="15"/>
  <c r="S99" i="15"/>
  <c r="S100" i="15"/>
  <c r="S101" i="15"/>
  <c r="S102" i="15"/>
  <c r="S103" i="15"/>
  <c r="S104" i="15"/>
  <c r="S105" i="15"/>
  <c r="S106" i="15"/>
  <c r="S107" i="15"/>
  <c r="S108" i="15"/>
  <c r="S109" i="15"/>
  <c r="S110" i="15"/>
  <c r="S111" i="15"/>
  <c r="S112" i="15"/>
  <c r="S113" i="15"/>
  <c r="S114" i="15"/>
  <c r="S115" i="15"/>
  <c r="S116" i="15"/>
  <c r="S117" i="15"/>
  <c r="S118" i="15"/>
  <c r="S119" i="15"/>
  <c r="S120" i="15"/>
  <c r="S121" i="15"/>
  <c r="S122" i="15"/>
  <c r="S123" i="15"/>
  <c r="S124" i="15"/>
  <c r="S125" i="15"/>
  <c r="S126" i="15"/>
  <c r="S127" i="15"/>
  <c r="S128" i="15"/>
  <c r="S129" i="15"/>
  <c r="S130" i="15"/>
  <c r="S131" i="15"/>
  <c r="S132" i="15"/>
  <c r="S133" i="15"/>
  <c r="S134" i="15"/>
  <c r="S135" i="15"/>
  <c r="S136" i="15"/>
  <c r="S137" i="15"/>
  <c r="S138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0" i="15"/>
  <c r="R61" i="15"/>
  <c r="R62" i="15"/>
  <c r="R63" i="15"/>
  <c r="R64" i="15"/>
  <c r="R65" i="15"/>
  <c r="R66" i="15"/>
  <c r="R67" i="15"/>
  <c r="R68" i="15"/>
  <c r="R69" i="15"/>
  <c r="R70" i="15"/>
  <c r="R71" i="15"/>
  <c r="R72" i="15"/>
  <c r="R73" i="15"/>
  <c r="R74" i="15"/>
  <c r="R75" i="15"/>
  <c r="R76" i="15"/>
  <c r="R77" i="15"/>
  <c r="R78" i="15"/>
  <c r="R79" i="15"/>
  <c r="R80" i="15"/>
  <c r="R81" i="15"/>
  <c r="R82" i="15"/>
  <c r="R83" i="15"/>
  <c r="R84" i="15"/>
  <c r="R85" i="15"/>
  <c r="R86" i="15"/>
  <c r="R87" i="15"/>
  <c r="R88" i="15"/>
  <c r="R89" i="15"/>
  <c r="R90" i="15"/>
  <c r="R91" i="15"/>
  <c r="R92" i="15"/>
  <c r="R93" i="15"/>
  <c r="R94" i="15"/>
  <c r="R95" i="15"/>
  <c r="R96" i="15"/>
  <c r="R97" i="15"/>
  <c r="R98" i="15"/>
  <c r="R99" i="15"/>
  <c r="R100" i="15"/>
  <c r="R101" i="15"/>
  <c r="R102" i="15"/>
  <c r="R103" i="15"/>
  <c r="R104" i="15"/>
  <c r="R105" i="15"/>
  <c r="R106" i="15"/>
  <c r="R107" i="15"/>
  <c r="R108" i="15"/>
  <c r="R109" i="15"/>
  <c r="R110" i="15"/>
  <c r="R111" i="15"/>
  <c r="R112" i="15"/>
  <c r="R113" i="15"/>
  <c r="R114" i="15"/>
  <c r="R115" i="15"/>
  <c r="R116" i="15"/>
  <c r="R117" i="15"/>
  <c r="R118" i="15"/>
  <c r="R119" i="15"/>
  <c r="R120" i="15"/>
  <c r="R121" i="15"/>
  <c r="R122" i="15"/>
  <c r="R123" i="15"/>
  <c r="R124" i="15"/>
  <c r="R125" i="15"/>
  <c r="R126" i="15"/>
  <c r="R127" i="15"/>
  <c r="R128" i="15"/>
  <c r="R129" i="15"/>
  <c r="R130" i="15"/>
  <c r="R131" i="15"/>
  <c r="R132" i="15"/>
  <c r="R133" i="15"/>
  <c r="R134" i="15"/>
  <c r="R135" i="15"/>
  <c r="R136" i="15"/>
  <c r="R137" i="15"/>
  <c r="R138" i="15"/>
  <c r="X8" i="16"/>
  <c r="X9" i="16"/>
  <c r="X10" i="16"/>
  <c r="X11" i="16"/>
  <c r="X12" i="16"/>
  <c r="X13" i="16"/>
  <c r="X14" i="16"/>
  <c r="X15" i="16"/>
  <c r="X16" i="16"/>
  <c r="X17" i="16"/>
  <c r="X18" i="16"/>
  <c r="X19" i="16"/>
  <c r="X20" i="16"/>
  <c r="X21" i="16"/>
  <c r="X22" i="16"/>
  <c r="X23" i="16"/>
  <c r="X24" i="16"/>
  <c r="X25" i="16"/>
  <c r="X26" i="16"/>
  <c r="X27" i="16"/>
  <c r="X28" i="16"/>
  <c r="X29" i="16"/>
  <c r="X30" i="16"/>
  <c r="X31" i="16"/>
  <c r="X32" i="16"/>
  <c r="X33" i="16"/>
  <c r="X34" i="16"/>
  <c r="X35" i="16"/>
  <c r="X36" i="16"/>
  <c r="X37" i="16"/>
  <c r="X38" i="16"/>
  <c r="X39" i="16"/>
  <c r="X40" i="16"/>
  <c r="X41" i="16"/>
  <c r="X42" i="16"/>
  <c r="X43" i="16"/>
  <c r="X44" i="16"/>
  <c r="X45" i="16"/>
  <c r="X46" i="16"/>
  <c r="X47" i="16"/>
  <c r="X48" i="16"/>
  <c r="X49" i="16"/>
  <c r="X50" i="16"/>
  <c r="X51" i="16"/>
  <c r="X52" i="16"/>
  <c r="X53" i="16"/>
  <c r="X54" i="16"/>
  <c r="X55" i="16"/>
  <c r="X56" i="16"/>
  <c r="X57" i="16"/>
  <c r="X58" i="16"/>
  <c r="X59" i="16"/>
  <c r="X60" i="16"/>
  <c r="X61" i="16"/>
  <c r="X62" i="16"/>
  <c r="X63" i="16"/>
  <c r="X64" i="16"/>
  <c r="X65" i="16"/>
  <c r="X66" i="16"/>
  <c r="X67" i="16"/>
  <c r="X68" i="16"/>
  <c r="X69" i="16"/>
  <c r="X70" i="16"/>
  <c r="X71" i="16"/>
  <c r="X72" i="16"/>
  <c r="X73" i="16"/>
  <c r="X74" i="16"/>
  <c r="X75" i="16"/>
  <c r="X76" i="16"/>
  <c r="X77" i="16"/>
  <c r="X78" i="16"/>
  <c r="X79" i="16"/>
  <c r="X80" i="16"/>
  <c r="X81" i="16"/>
  <c r="X82" i="16"/>
  <c r="X83" i="16"/>
  <c r="X84" i="16"/>
  <c r="X85" i="16"/>
  <c r="X86" i="16"/>
  <c r="X87" i="16"/>
  <c r="X88" i="16"/>
  <c r="X89" i="16"/>
  <c r="X90" i="16"/>
  <c r="X91" i="16"/>
  <c r="X92" i="16"/>
  <c r="X93" i="16"/>
  <c r="X94" i="16"/>
  <c r="X95" i="16"/>
  <c r="X96" i="16"/>
  <c r="X97" i="16"/>
  <c r="X98" i="16"/>
  <c r="X99" i="16"/>
  <c r="X100" i="16"/>
  <c r="X101" i="16"/>
  <c r="X102" i="16"/>
  <c r="X103" i="16"/>
  <c r="X104" i="16"/>
  <c r="X105" i="16"/>
  <c r="X106" i="16"/>
  <c r="X107" i="16"/>
  <c r="X108" i="16"/>
  <c r="X109" i="16"/>
  <c r="X110" i="16"/>
  <c r="X111" i="16"/>
  <c r="X112" i="16"/>
  <c r="X113" i="16"/>
  <c r="X114" i="16"/>
  <c r="X115" i="16"/>
  <c r="X116" i="16"/>
  <c r="X117" i="16"/>
  <c r="X118" i="16"/>
  <c r="X119" i="16"/>
  <c r="X120" i="16"/>
  <c r="X121" i="16"/>
  <c r="X122" i="16"/>
  <c r="X123" i="16"/>
  <c r="X124" i="16"/>
  <c r="X125" i="16"/>
  <c r="X126" i="16"/>
  <c r="X127" i="16"/>
  <c r="X128" i="16"/>
  <c r="X129" i="16"/>
  <c r="X130" i="16"/>
  <c r="X131" i="16"/>
  <c r="X132" i="16"/>
  <c r="X133" i="16"/>
  <c r="X134" i="16"/>
  <c r="X135" i="16"/>
  <c r="X136" i="16"/>
  <c r="X137" i="16"/>
  <c r="X138" i="16"/>
  <c r="W8" i="16"/>
  <c r="W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W32" i="16"/>
  <c r="W33" i="16"/>
  <c r="W34" i="16"/>
  <c r="W35" i="16"/>
  <c r="W36" i="16"/>
  <c r="W37" i="16"/>
  <c r="W38" i="16"/>
  <c r="W39" i="16"/>
  <c r="W40" i="16"/>
  <c r="W41" i="16"/>
  <c r="W42" i="16"/>
  <c r="W43" i="16"/>
  <c r="W44" i="16"/>
  <c r="W45" i="16"/>
  <c r="W46" i="16"/>
  <c r="W47" i="16"/>
  <c r="W48" i="16"/>
  <c r="W49" i="16"/>
  <c r="W50" i="16"/>
  <c r="W51" i="16"/>
  <c r="W52" i="16"/>
  <c r="W53" i="16"/>
  <c r="W54" i="16"/>
  <c r="W55" i="16"/>
  <c r="W56" i="16"/>
  <c r="W57" i="16"/>
  <c r="W58" i="16"/>
  <c r="W59" i="16"/>
  <c r="W60" i="16"/>
  <c r="W61" i="16"/>
  <c r="W62" i="16"/>
  <c r="W63" i="16"/>
  <c r="W64" i="16"/>
  <c r="W65" i="16"/>
  <c r="W66" i="16"/>
  <c r="W67" i="16"/>
  <c r="W68" i="16"/>
  <c r="W69" i="16"/>
  <c r="W70" i="16"/>
  <c r="W71" i="16"/>
  <c r="W72" i="16"/>
  <c r="W73" i="16"/>
  <c r="W74" i="16"/>
  <c r="W75" i="16"/>
  <c r="W76" i="16"/>
  <c r="W77" i="16"/>
  <c r="W78" i="16"/>
  <c r="W79" i="16"/>
  <c r="W80" i="16"/>
  <c r="W81" i="16"/>
  <c r="W82" i="16"/>
  <c r="W83" i="16"/>
  <c r="W84" i="16"/>
  <c r="W85" i="16"/>
  <c r="W86" i="16"/>
  <c r="W87" i="16"/>
  <c r="W88" i="16"/>
  <c r="W89" i="16"/>
  <c r="W90" i="16"/>
  <c r="W91" i="16"/>
  <c r="W92" i="16"/>
  <c r="W93" i="16"/>
  <c r="W94" i="16"/>
  <c r="W95" i="16"/>
  <c r="W96" i="16"/>
  <c r="W97" i="16"/>
  <c r="W98" i="16"/>
  <c r="W99" i="16"/>
  <c r="W100" i="16"/>
  <c r="W101" i="16"/>
  <c r="W102" i="16"/>
  <c r="W103" i="16"/>
  <c r="W104" i="16"/>
  <c r="W105" i="16"/>
  <c r="W106" i="16"/>
  <c r="W107" i="16"/>
  <c r="W108" i="16"/>
  <c r="W109" i="16"/>
  <c r="W110" i="16"/>
  <c r="W111" i="16"/>
  <c r="W112" i="16"/>
  <c r="W113" i="16"/>
  <c r="W114" i="16"/>
  <c r="W115" i="16"/>
  <c r="W116" i="16"/>
  <c r="W117" i="16"/>
  <c r="W118" i="16"/>
  <c r="W119" i="16"/>
  <c r="W120" i="16"/>
  <c r="W121" i="16"/>
  <c r="W122" i="16"/>
  <c r="W123" i="16"/>
  <c r="W124" i="16"/>
  <c r="W125" i="16"/>
  <c r="W126" i="16"/>
  <c r="W127" i="16"/>
  <c r="W128" i="16"/>
  <c r="W129" i="16"/>
  <c r="W130" i="16"/>
  <c r="W131" i="16"/>
  <c r="W132" i="16"/>
  <c r="W133" i="16"/>
  <c r="W134" i="16"/>
  <c r="W135" i="16"/>
  <c r="W136" i="16"/>
  <c r="W137" i="16"/>
  <c r="W138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1" i="16"/>
  <c r="V52" i="16"/>
  <c r="V53" i="16"/>
  <c r="V54" i="16"/>
  <c r="V55" i="16"/>
  <c r="V56" i="16"/>
  <c r="V57" i="16"/>
  <c r="V58" i="16"/>
  <c r="V59" i="16"/>
  <c r="V60" i="16"/>
  <c r="V61" i="16"/>
  <c r="V62" i="16"/>
  <c r="V63" i="16"/>
  <c r="V64" i="16"/>
  <c r="V65" i="16"/>
  <c r="V66" i="16"/>
  <c r="V67" i="16"/>
  <c r="V68" i="16"/>
  <c r="V69" i="16"/>
  <c r="V70" i="16"/>
  <c r="V71" i="16"/>
  <c r="V72" i="16"/>
  <c r="V73" i="16"/>
  <c r="V74" i="16"/>
  <c r="V75" i="16"/>
  <c r="V76" i="16"/>
  <c r="V77" i="16"/>
  <c r="V78" i="16"/>
  <c r="V79" i="16"/>
  <c r="V80" i="16"/>
  <c r="V81" i="16"/>
  <c r="V82" i="16"/>
  <c r="V83" i="16"/>
  <c r="V84" i="16"/>
  <c r="V85" i="16"/>
  <c r="V86" i="16"/>
  <c r="V87" i="16"/>
  <c r="V88" i="16"/>
  <c r="V89" i="16"/>
  <c r="V90" i="16"/>
  <c r="V91" i="16"/>
  <c r="V92" i="16"/>
  <c r="V93" i="16"/>
  <c r="V94" i="16"/>
  <c r="V95" i="16"/>
  <c r="V96" i="16"/>
  <c r="V97" i="16"/>
  <c r="V98" i="16"/>
  <c r="V99" i="16"/>
  <c r="V100" i="16"/>
  <c r="V101" i="16"/>
  <c r="V102" i="16"/>
  <c r="V103" i="16"/>
  <c r="V104" i="16"/>
  <c r="V105" i="16"/>
  <c r="V106" i="16"/>
  <c r="V107" i="16"/>
  <c r="V108" i="16"/>
  <c r="V109" i="16"/>
  <c r="V110" i="16"/>
  <c r="V111" i="16"/>
  <c r="V112" i="16"/>
  <c r="V113" i="16"/>
  <c r="V114" i="16"/>
  <c r="V115" i="16"/>
  <c r="V116" i="16"/>
  <c r="V117" i="16"/>
  <c r="V118" i="16"/>
  <c r="V119" i="16"/>
  <c r="V120" i="16"/>
  <c r="V121" i="16"/>
  <c r="V122" i="16"/>
  <c r="V123" i="16"/>
  <c r="V124" i="16"/>
  <c r="V125" i="16"/>
  <c r="V126" i="16"/>
  <c r="V127" i="16"/>
  <c r="V128" i="16"/>
  <c r="V129" i="16"/>
  <c r="V130" i="16"/>
  <c r="V131" i="16"/>
  <c r="V132" i="16"/>
  <c r="V133" i="16"/>
  <c r="V134" i="16"/>
  <c r="V135" i="16"/>
  <c r="V136" i="16"/>
  <c r="V137" i="16"/>
  <c r="V138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T8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85" i="16"/>
  <c r="R86" i="16"/>
  <c r="R87" i="16"/>
  <c r="R88" i="16"/>
  <c r="R89" i="16"/>
  <c r="R90" i="16"/>
  <c r="R91" i="16"/>
  <c r="R92" i="16"/>
  <c r="R93" i="16"/>
  <c r="R94" i="16"/>
  <c r="R95" i="16"/>
  <c r="R96" i="16"/>
  <c r="R97" i="16"/>
  <c r="R98" i="16"/>
  <c r="R99" i="16"/>
  <c r="R100" i="16"/>
  <c r="R101" i="16"/>
  <c r="R102" i="16"/>
  <c r="R103" i="16"/>
  <c r="R104" i="16"/>
  <c r="R105" i="16"/>
  <c r="R106" i="16"/>
  <c r="R107" i="16"/>
  <c r="R108" i="16"/>
  <c r="R109" i="16"/>
  <c r="R110" i="16"/>
  <c r="R111" i="16"/>
  <c r="R112" i="16"/>
  <c r="R113" i="16"/>
  <c r="R114" i="16"/>
  <c r="R115" i="16"/>
  <c r="R116" i="16"/>
  <c r="R117" i="16"/>
  <c r="R118" i="16"/>
  <c r="R119" i="16"/>
  <c r="R120" i="16"/>
  <c r="R121" i="16"/>
  <c r="R122" i="16"/>
  <c r="R123" i="16"/>
  <c r="R124" i="16"/>
  <c r="R125" i="16"/>
  <c r="R126" i="16"/>
  <c r="R127" i="16"/>
  <c r="R128" i="16"/>
  <c r="R129" i="16"/>
  <c r="R130" i="16"/>
  <c r="R131" i="16"/>
  <c r="R132" i="16"/>
  <c r="R133" i="16"/>
  <c r="R134" i="16"/>
  <c r="R135" i="16"/>
  <c r="R136" i="16"/>
  <c r="R137" i="16"/>
  <c r="R138" i="16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63" i="17"/>
  <c r="X64" i="17"/>
  <c r="X65" i="17"/>
  <c r="X66" i="17"/>
  <c r="X67" i="17"/>
  <c r="X68" i="17"/>
  <c r="X69" i="17"/>
  <c r="X70" i="17"/>
  <c r="X71" i="17"/>
  <c r="X72" i="17"/>
  <c r="X73" i="17"/>
  <c r="X74" i="17"/>
  <c r="X75" i="17"/>
  <c r="X76" i="17"/>
  <c r="X77" i="17"/>
  <c r="X78" i="17"/>
  <c r="X79" i="17"/>
  <c r="X80" i="17"/>
  <c r="X81" i="17"/>
  <c r="X82" i="17"/>
  <c r="X83" i="17"/>
  <c r="X84" i="17"/>
  <c r="X85" i="17"/>
  <c r="X86" i="17"/>
  <c r="X87" i="17"/>
  <c r="X88" i="17"/>
  <c r="X89" i="17"/>
  <c r="X90" i="17"/>
  <c r="X91" i="17"/>
  <c r="X92" i="17"/>
  <c r="X93" i="17"/>
  <c r="X94" i="17"/>
  <c r="X95" i="17"/>
  <c r="X96" i="17"/>
  <c r="X97" i="17"/>
  <c r="X98" i="17"/>
  <c r="X99" i="17"/>
  <c r="X100" i="17"/>
  <c r="X101" i="17"/>
  <c r="X102" i="17"/>
  <c r="X103" i="17"/>
  <c r="X104" i="17"/>
  <c r="X105" i="17"/>
  <c r="X106" i="17"/>
  <c r="X107" i="17"/>
  <c r="X108" i="17"/>
  <c r="X109" i="17"/>
  <c r="X110" i="17"/>
  <c r="X111" i="17"/>
  <c r="X112" i="17"/>
  <c r="X113" i="17"/>
  <c r="X114" i="17"/>
  <c r="X115" i="17"/>
  <c r="X116" i="17"/>
  <c r="X117" i="17"/>
  <c r="X118" i="17"/>
  <c r="X119" i="17"/>
  <c r="X120" i="17"/>
  <c r="X121" i="17"/>
  <c r="X122" i="17"/>
  <c r="X123" i="17"/>
  <c r="X124" i="17"/>
  <c r="X125" i="17"/>
  <c r="X126" i="17"/>
  <c r="X127" i="17"/>
  <c r="X128" i="17"/>
  <c r="X129" i="17"/>
  <c r="X130" i="17"/>
  <c r="X131" i="17"/>
  <c r="X132" i="17"/>
  <c r="X133" i="17"/>
  <c r="X134" i="17"/>
  <c r="X135" i="17"/>
  <c r="X136" i="17"/>
  <c r="X137" i="17"/>
  <c r="X138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W59" i="17"/>
  <c r="W60" i="17"/>
  <c r="W61" i="17"/>
  <c r="W62" i="17"/>
  <c r="W63" i="17"/>
  <c r="W64" i="17"/>
  <c r="W65" i="17"/>
  <c r="W66" i="17"/>
  <c r="W67" i="17"/>
  <c r="W68" i="17"/>
  <c r="W69" i="17"/>
  <c r="W70" i="17"/>
  <c r="W71" i="17"/>
  <c r="W72" i="17"/>
  <c r="W73" i="17"/>
  <c r="W74" i="17"/>
  <c r="W75" i="17"/>
  <c r="W76" i="17"/>
  <c r="W77" i="17"/>
  <c r="W78" i="17"/>
  <c r="W79" i="17"/>
  <c r="W80" i="17"/>
  <c r="W81" i="17"/>
  <c r="W82" i="17"/>
  <c r="W83" i="17"/>
  <c r="W84" i="17"/>
  <c r="W85" i="17"/>
  <c r="W86" i="17"/>
  <c r="W87" i="17"/>
  <c r="W88" i="17"/>
  <c r="W89" i="17"/>
  <c r="W90" i="17"/>
  <c r="W91" i="17"/>
  <c r="W92" i="17"/>
  <c r="W93" i="17"/>
  <c r="W94" i="17"/>
  <c r="W95" i="17"/>
  <c r="W96" i="17"/>
  <c r="W97" i="17"/>
  <c r="W98" i="17"/>
  <c r="W99" i="17"/>
  <c r="W100" i="17"/>
  <c r="W101" i="17"/>
  <c r="W102" i="17"/>
  <c r="W103" i="17"/>
  <c r="W104" i="17"/>
  <c r="W105" i="17"/>
  <c r="W106" i="17"/>
  <c r="W107" i="17"/>
  <c r="W108" i="17"/>
  <c r="W109" i="17"/>
  <c r="W110" i="17"/>
  <c r="W111" i="17"/>
  <c r="W112" i="17"/>
  <c r="W113" i="17"/>
  <c r="W114" i="17"/>
  <c r="W115" i="17"/>
  <c r="W116" i="17"/>
  <c r="W117" i="17"/>
  <c r="W118" i="17"/>
  <c r="W119" i="17"/>
  <c r="W120" i="17"/>
  <c r="W121" i="17"/>
  <c r="W122" i="17"/>
  <c r="W123" i="17"/>
  <c r="W124" i="17"/>
  <c r="W125" i="17"/>
  <c r="W126" i="17"/>
  <c r="W127" i="17"/>
  <c r="W128" i="17"/>
  <c r="W129" i="17"/>
  <c r="W130" i="17"/>
  <c r="W131" i="17"/>
  <c r="W132" i="17"/>
  <c r="W133" i="17"/>
  <c r="W134" i="17"/>
  <c r="W135" i="17"/>
  <c r="W136" i="17"/>
  <c r="W137" i="17"/>
  <c r="W138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64" i="17"/>
  <c r="V65" i="17"/>
  <c r="V66" i="17"/>
  <c r="V67" i="17"/>
  <c r="V68" i="17"/>
  <c r="V69" i="17"/>
  <c r="V70" i="17"/>
  <c r="V71" i="17"/>
  <c r="V72" i="17"/>
  <c r="V73" i="17"/>
  <c r="V74" i="17"/>
  <c r="V75" i="17"/>
  <c r="V76" i="17"/>
  <c r="V77" i="17"/>
  <c r="V78" i="17"/>
  <c r="V79" i="17"/>
  <c r="V80" i="17"/>
  <c r="V81" i="17"/>
  <c r="V82" i="17"/>
  <c r="V83" i="17"/>
  <c r="V84" i="17"/>
  <c r="V85" i="17"/>
  <c r="V86" i="17"/>
  <c r="V87" i="17"/>
  <c r="V88" i="17"/>
  <c r="V89" i="17"/>
  <c r="V90" i="17"/>
  <c r="V91" i="17"/>
  <c r="V92" i="17"/>
  <c r="V93" i="17"/>
  <c r="V94" i="17"/>
  <c r="V95" i="17"/>
  <c r="V96" i="17"/>
  <c r="V97" i="17"/>
  <c r="V98" i="17"/>
  <c r="V99" i="17"/>
  <c r="V100" i="17"/>
  <c r="V101" i="17"/>
  <c r="V102" i="17"/>
  <c r="V103" i="17"/>
  <c r="V104" i="17"/>
  <c r="V105" i="17"/>
  <c r="V106" i="17"/>
  <c r="V107" i="17"/>
  <c r="V108" i="17"/>
  <c r="V109" i="17"/>
  <c r="V110" i="17"/>
  <c r="V111" i="17"/>
  <c r="V112" i="17"/>
  <c r="V113" i="17"/>
  <c r="V114" i="17"/>
  <c r="V115" i="17"/>
  <c r="V116" i="17"/>
  <c r="V117" i="17"/>
  <c r="V118" i="17"/>
  <c r="V119" i="17"/>
  <c r="V120" i="17"/>
  <c r="V121" i="17"/>
  <c r="V122" i="17"/>
  <c r="V123" i="17"/>
  <c r="V124" i="17"/>
  <c r="V125" i="17"/>
  <c r="V126" i="17"/>
  <c r="V127" i="17"/>
  <c r="V128" i="17"/>
  <c r="V129" i="17"/>
  <c r="V130" i="17"/>
  <c r="V131" i="17"/>
  <c r="V132" i="17"/>
  <c r="V133" i="17"/>
  <c r="V134" i="17"/>
  <c r="V135" i="17"/>
  <c r="V136" i="17"/>
  <c r="V137" i="17"/>
  <c r="V138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64" i="17"/>
  <c r="U65" i="17"/>
  <c r="U66" i="17"/>
  <c r="U67" i="17"/>
  <c r="U68" i="17"/>
  <c r="U69" i="17"/>
  <c r="U70" i="17"/>
  <c r="U71" i="17"/>
  <c r="U72" i="17"/>
  <c r="U73" i="17"/>
  <c r="U74" i="17"/>
  <c r="U75" i="17"/>
  <c r="U76" i="17"/>
  <c r="U77" i="17"/>
  <c r="U78" i="17"/>
  <c r="U79" i="17"/>
  <c r="U80" i="17"/>
  <c r="U81" i="17"/>
  <c r="U82" i="17"/>
  <c r="U83" i="17"/>
  <c r="U84" i="17"/>
  <c r="U85" i="17"/>
  <c r="U86" i="17"/>
  <c r="U87" i="17"/>
  <c r="U88" i="17"/>
  <c r="U89" i="17"/>
  <c r="U90" i="17"/>
  <c r="U91" i="17"/>
  <c r="U92" i="17"/>
  <c r="U93" i="17"/>
  <c r="U94" i="17"/>
  <c r="U95" i="17"/>
  <c r="U96" i="17"/>
  <c r="U97" i="17"/>
  <c r="U98" i="17"/>
  <c r="U99" i="17"/>
  <c r="U100" i="17"/>
  <c r="U101" i="17"/>
  <c r="U102" i="17"/>
  <c r="U103" i="17"/>
  <c r="U104" i="17"/>
  <c r="U105" i="17"/>
  <c r="U106" i="17"/>
  <c r="U107" i="17"/>
  <c r="U108" i="17"/>
  <c r="U109" i="17"/>
  <c r="U110" i="17"/>
  <c r="U111" i="17"/>
  <c r="U112" i="17"/>
  <c r="U113" i="17"/>
  <c r="U114" i="17"/>
  <c r="U115" i="17"/>
  <c r="U116" i="17"/>
  <c r="U117" i="17"/>
  <c r="U118" i="17"/>
  <c r="U119" i="17"/>
  <c r="U120" i="17"/>
  <c r="U121" i="17"/>
  <c r="U122" i="17"/>
  <c r="U123" i="17"/>
  <c r="U124" i="17"/>
  <c r="U125" i="17"/>
  <c r="U126" i="17"/>
  <c r="U127" i="17"/>
  <c r="U128" i="17"/>
  <c r="U129" i="17"/>
  <c r="U130" i="17"/>
  <c r="U131" i="17"/>
  <c r="U132" i="17"/>
  <c r="U133" i="17"/>
  <c r="U134" i="17"/>
  <c r="U135" i="17"/>
  <c r="U136" i="17"/>
  <c r="U137" i="17"/>
  <c r="U138" i="17"/>
  <c r="T8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T43" i="17"/>
  <c r="T44" i="17"/>
  <c r="T45" i="17"/>
  <c r="T46" i="17"/>
  <c r="T47" i="17"/>
  <c r="T48" i="17"/>
  <c r="T49" i="17"/>
  <c r="T50" i="17"/>
  <c r="T51" i="17"/>
  <c r="T52" i="17"/>
  <c r="T53" i="17"/>
  <c r="T54" i="17"/>
  <c r="T55" i="17"/>
  <c r="T56" i="17"/>
  <c r="T57" i="17"/>
  <c r="T58" i="17"/>
  <c r="T59" i="17"/>
  <c r="T60" i="17"/>
  <c r="T61" i="17"/>
  <c r="T62" i="17"/>
  <c r="T63" i="17"/>
  <c r="T64" i="17"/>
  <c r="T65" i="17"/>
  <c r="T66" i="17"/>
  <c r="T67" i="17"/>
  <c r="T68" i="17"/>
  <c r="T69" i="17"/>
  <c r="T70" i="17"/>
  <c r="T71" i="17"/>
  <c r="T72" i="17"/>
  <c r="T73" i="17"/>
  <c r="T74" i="17"/>
  <c r="T75" i="17"/>
  <c r="T76" i="17"/>
  <c r="T77" i="17"/>
  <c r="T78" i="17"/>
  <c r="T79" i="17"/>
  <c r="T80" i="17"/>
  <c r="T81" i="17"/>
  <c r="T82" i="17"/>
  <c r="T83" i="17"/>
  <c r="T84" i="17"/>
  <c r="T85" i="17"/>
  <c r="T86" i="17"/>
  <c r="T87" i="17"/>
  <c r="T88" i="17"/>
  <c r="T89" i="17"/>
  <c r="T90" i="17"/>
  <c r="T91" i="17"/>
  <c r="T92" i="17"/>
  <c r="T93" i="17"/>
  <c r="T94" i="17"/>
  <c r="T95" i="17"/>
  <c r="T96" i="17"/>
  <c r="T97" i="17"/>
  <c r="T98" i="17"/>
  <c r="T99" i="17"/>
  <c r="T100" i="17"/>
  <c r="T101" i="17"/>
  <c r="T102" i="17"/>
  <c r="T103" i="17"/>
  <c r="T104" i="17"/>
  <c r="T105" i="17"/>
  <c r="T106" i="17"/>
  <c r="T107" i="17"/>
  <c r="T108" i="17"/>
  <c r="T109" i="17"/>
  <c r="T110" i="17"/>
  <c r="T111" i="17"/>
  <c r="T112" i="17"/>
  <c r="T113" i="17"/>
  <c r="T114" i="17"/>
  <c r="T115" i="17"/>
  <c r="T116" i="17"/>
  <c r="T117" i="17"/>
  <c r="T118" i="17"/>
  <c r="T119" i="17"/>
  <c r="T120" i="17"/>
  <c r="T121" i="17"/>
  <c r="T122" i="17"/>
  <c r="T123" i="17"/>
  <c r="T124" i="17"/>
  <c r="T125" i="17"/>
  <c r="T126" i="17"/>
  <c r="T127" i="17"/>
  <c r="T128" i="17"/>
  <c r="T129" i="17"/>
  <c r="T130" i="17"/>
  <c r="T131" i="17"/>
  <c r="T132" i="17"/>
  <c r="T133" i="17"/>
  <c r="T134" i="17"/>
  <c r="T135" i="17"/>
  <c r="T136" i="17"/>
  <c r="T137" i="17"/>
  <c r="T138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112" i="17"/>
  <c r="R113" i="17"/>
  <c r="R114" i="17"/>
  <c r="R115" i="17"/>
  <c r="R116" i="17"/>
  <c r="R117" i="17"/>
  <c r="R118" i="17"/>
  <c r="R119" i="17"/>
  <c r="R120" i="17"/>
  <c r="R121" i="17"/>
  <c r="R122" i="17"/>
  <c r="R123" i="17"/>
  <c r="R124" i="17"/>
  <c r="R125" i="17"/>
  <c r="R126" i="17"/>
  <c r="R127" i="17"/>
  <c r="R128" i="17"/>
  <c r="R129" i="17"/>
  <c r="R130" i="17"/>
  <c r="R131" i="17"/>
  <c r="R132" i="17"/>
  <c r="R133" i="17"/>
  <c r="R134" i="17"/>
  <c r="R135" i="17"/>
  <c r="R136" i="17"/>
  <c r="R137" i="17"/>
  <c r="R138" i="17"/>
  <c r="Q8" i="6" l="1"/>
  <c r="Q13" i="6"/>
  <c r="Q16" i="6"/>
  <c r="Q17" i="6"/>
  <c r="Q31" i="6"/>
  <c r="Q34" i="6"/>
  <c r="Q35" i="6"/>
  <c r="Q40" i="6"/>
  <c r="Q47" i="6"/>
  <c r="Q48" i="6"/>
  <c r="Q56" i="6"/>
  <c r="Q59" i="6"/>
  <c r="Q61" i="6"/>
  <c r="Q62" i="6"/>
  <c r="Q66" i="6"/>
  <c r="Q68" i="6"/>
  <c r="Q71" i="6"/>
  <c r="Q74" i="6"/>
  <c r="Q90" i="6"/>
  <c r="Q96" i="6"/>
  <c r="Q99" i="6"/>
  <c r="Q101" i="6"/>
  <c r="Q105" i="6"/>
  <c r="Q107" i="6"/>
  <c r="Q108" i="6"/>
  <c r="Q118" i="6"/>
  <c r="Q119" i="6"/>
  <c r="Q122" i="6"/>
  <c r="Q124" i="6"/>
  <c r="Q126" i="6"/>
  <c r="Q128" i="6"/>
  <c r="Q131" i="6"/>
  <c r="Q133" i="6"/>
  <c r="Q134" i="6"/>
  <c r="Q136" i="6"/>
  <c r="P8" i="6"/>
  <c r="P9" i="6"/>
  <c r="Q9" i="6" s="1"/>
  <c r="P10" i="6"/>
  <c r="Q10" i="6" s="1"/>
  <c r="P11" i="6"/>
  <c r="Q11" i="6" s="1"/>
  <c r="P12" i="6"/>
  <c r="Q12" i="6" s="1"/>
  <c r="P13" i="6"/>
  <c r="P14" i="6"/>
  <c r="Q14" i="6" s="1"/>
  <c r="P15" i="6"/>
  <c r="Q15" i="6" s="1"/>
  <c r="P16" i="6"/>
  <c r="P17" i="6"/>
  <c r="P18" i="6"/>
  <c r="Q18" i="6" s="1"/>
  <c r="P19" i="6"/>
  <c r="Q19" i="6" s="1"/>
  <c r="P20" i="6"/>
  <c r="Q20" i="6" s="1"/>
  <c r="P21" i="6"/>
  <c r="Q21" i="6" s="1"/>
  <c r="P22" i="6"/>
  <c r="Q22" i="6" s="1"/>
  <c r="P23" i="6"/>
  <c r="Q23" i="6" s="1"/>
  <c r="P24" i="6"/>
  <c r="Q24" i="6" s="1"/>
  <c r="P25" i="6"/>
  <c r="Q25" i="6" s="1"/>
  <c r="P26" i="6"/>
  <c r="Q26" i="6" s="1"/>
  <c r="P27" i="6"/>
  <c r="Q27" i="6" s="1"/>
  <c r="P28" i="6"/>
  <c r="Q28" i="6" s="1"/>
  <c r="P29" i="6"/>
  <c r="Q29" i="6" s="1"/>
  <c r="P30" i="6"/>
  <c r="Q30" i="6" s="1"/>
  <c r="P31" i="6"/>
  <c r="P32" i="6"/>
  <c r="Q32" i="6" s="1"/>
  <c r="P33" i="6"/>
  <c r="Q33" i="6" s="1"/>
  <c r="P34" i="6"/>
  <c r="P35" i="6"/>
  <c r="P36" i="6"/>
  <c r="Q36" i="6" s="1"/>
  <c r="P37" i="6"/>
  <c r="Q37" i="6" s="1"/>
  <c r="P38" i="6"/>
  <c r="Q38" i="6" s="1"/>
  <c r="P39" i="6"/>
  <c r="Q39" i="6" s="1"/>
  <c r="P40" i="6"/>
  <c r="P41" i="6"/>
  <c r="Q41" i="6" s="1"/>
  <c r="P42" i="6"/>
  <c r="Q42" i="6" s="1"/>
  <c r="P43" i="6"/>
  <c r="Q43" i="6" s="1"/>
  <c r="P44" i="6"/>
  <c r="Q44" i="6" s="1"/>
  <c r="P45" i="6"/>
  <c r="Q45" i="6" s="1"/>
  <c r="P46" i="6"/>
  <c r="Q46" i="6" s="1"/>
  <c r="P47" i="6"/>
  <c r="P48" i="6"/>
  <c r="P49" i="6"/>
  <c r="Q49" i="6" s="1"/>
  <c r="P50" i="6"/>
  <c r="Q50" i="6" s="1"/>
  <c r="P51" i="6"/>
  <c r="Q51" i="6" s="1"/>
  <c r="P52" i="6"/>
  <c r="Q52" i="6" s="1"/>
  <c r="P53" i="6"/>
  <c r="Q53" i="6" s="1"/>
  <c r="P54" i="6"/>
  <c r="Q54" i="6" s="1"/>
  <c r="P55" i="6"/>
  <c r="Q55" i="6" s="1"/>
  <c r="P56" i="6"/>
  <c r="P57" i="6"/>
  <c r="Q57" i="6" s="1"/>
  <c r="P58" i="6"/>
  <c r="Q58" i="6" s="1"/>
  <c r="P59" i="6"/>
  <c r="P60" i="6"/>
  <c r="Q60" i="6" s="1"/>
  <c r="P61" i="6"/>
  <c r="P62" i="6"/>
  <c r="P63" i="6"/>
  <c r="Q63" i="6" s="1"/>
  <c r="P64" i="6"/>
  <c r="Q64" i="6" s="1"/>
  <c r="P65" i="6"/>
  <c r="Q65" i="6" s="1"/>
  <c r="P66" i="6"/>
  <c r="P67" i="6"/>
  <c r="Q67" i="6" s="1"/>
  <c r="P68" i="6"/>
  <c r="P69" i="6"/>
  <c r="Q69" i="6" s="1"/>
  <c r="P70" i="6"/>
  <c r="Q70" i="6" s="1"/>
  <c r="P71" i="6"/>
  <c r="P72" i="6"/>
  <c r="Q72" i="6" s="1"/>
  <c r="P73" i="6"/>
  <c r="Q73" i="6" s="1"/>
  <c r="P74" i="6"/>
  <c r="P75" i="6"/>
  <c r="Q75" i="6" s="1"/>
  <c r="P76" i="6"/>
  <c r="Q76" i="6" s="1"/>
  <c r="P77" i="6"/>
  <c r="Q77" i="6" s="1"/>
  <c r="P78" i="6"/>
  <c r="Q78" i="6" s="1"/>
  <c r="P79" i="6"/>
  <c r="Q79" i="6" s="1"/>
  <c r="P80" i="6"/>
  <c r="Q80" i="6" s="1"/>
  <c r="P81" i="6"/>
  <c r="Q81" i="6" s="1"/>
  <c r="P82" i="6"/>
  <c r="Q82" i="6" s="1"/>
  <c r="P83" i="6"/>
  <c r="Q83" i="6" s="1"/>
  <c r="P84" i="6"/>
  <c r="Q84" i="6" s="1"/>
  <c r="P85" i="6"/>
  <c r="Q85" i="6" s="1"/>
  <c r="P86" i="6"/>
  <c r="Q86" i="6" s="1"/>
  <c r="P87" i="6"/>
  <c r="Q87" i="6" s="1"/>
  <c r="P88" i="6"/>
  <c r="Q88" i="6" s="1"/>
  <c r="P89" i="6"/>
  <c r="Q89" i="6" s="1"/>
  <c r="P90" i="6"/>
  <c r="P91" i="6"/>
  <c r="Q91" i="6" s="1"/>
  <c r="P92" i="6"/>
  <c r="Q92" i="6" s="1"/>
  <c r="P93" i="6"/>
  <c r="Q93" i="6" s="1"/>
  <c r="P94" i="6"/>
  <c r="Q94" i="6" s="1"/>
  <c r="P95" i="6"/>
  <c r="Q95" i="6" s="1"/>
  <c r="P96" i="6"/>
  <c r="P97" i="6"/>
  <c r="Q97" i="6" s="1"/>
  <c r="P98" i="6"/>
  <c r="Q98" i="6" s="1"/>
  <c r="P99" i="6"/>
  <c r="P100" i="6"/>
  <c r="Q100" i="6" s="1"/>
  <c r="P101" i="6"/>
  <c r="P102" i="6"/>
  <c r="Q102" i="6" s="1"/>
  <c r="P103" i="6"/>
  <c r="Q103" i="6" s="1"/>
  <c r="P104" i="6"/>
  <c r="Q104" i="6" s="1"/>
  <c r="P105" i="6"/>
  <c r="P106" i="6"/>
  <c r="Q106" i="6" s="1"/>
  <c r="P107" i="6"/>
  <c r="P108" i="6"/>
  <c r="P109" i="6"/>
  <c r="Q109" i="6" s="1"/>
  <c r="P110" i="6"/>
  <c r="Q110" i="6" s="1"/>
  <c r="P111" i="6"/>
  <c r="Q111" i="6" s="1"/>
  <c r="P112" i="6"/>
  <c r="Q112" i="6" s="1"/>
  <c r="P113" i="6"/>
  <c r="Q113" i="6" s="1"/>
  <c r="P114" i="6"/>
  <c r="Q114" i="6" s="1"/>
  <c r="P115" i="6"/>
  <c r="Q115" i="6" s="1"/>
  <c r="P116" i="6"/>
  <c r="Q116" i="6" s="1"/>
  <c r="P117" i="6"/>
  <c r="Q117" i="6" s="1"/>
  <c r="P118" i="6"/>
  <c r="P119" i="6"/>
  <c r="P120" i="6"/>
  <c r="Q120" i="6" s="1"/>
  <c r="P121" i="6"/>
  <c r="Q121" i="6" s="1"/>
  <c r="P122" i="6"/>
  <c r="P123" i="6"/>
  <c r="Q123" i="6" s="1"/>
  <c r="P124" i="6"/>
  <c r="P125" i="6"/>
  <c r="Q125" i="6" s="1"/>
  <c r="P126" i="6"/>
  <c r="P127" i="6"/>
  <c r="Q127" i="6" s="1"/>
  <c r="P128" i="6"/>
  <c r="P129" i="6"/>
  <c r="Q129" i="6" s="1"/>
  <c r="P130" i="6"/>
  <c r="Q130" i="6" s="1"/>
  <c r="P131" i="6"/>
  <c r="P132" i="6"/>
  <c r="Q132" i="6" s="1"/>
  <c r="P133" i="6"/>
  <c r="P134" i="6"/>
  <c r="P135" i="6"/>
  <c r="Q135" i="6" s="1"/>
  <c r="P136" i="6"/>
  <c r="P137" i="6"/>
  <c r="Q137" i="6" s="1"/>
  <c r="P138" i="6"/>
  <c r="Q138" i="6" s="1"/>
  <c r="P68" i="13"/>
  <c r="Q8" i="13"/>
  <c r="Q14" i="13"/>
  <c r="Q18" i="13"/>
  <c r="Q20" i="13"/>
  <c r="Q22" i="13"/>
  <c r="Q23" i="13"/>
  <c r="Q24" i="13"/>
  <c r="Q25" i="13"/>
  <c r="Q30" i="13"/>
  <c r="Q31" i="13"/>
  <c r="Q35" i="13"/>
  <c r="Q36" i="13"/>
  <c r="Q44" i="13"/>
  <c r="Q46" i="13"/>
  <c r="Q47" i="13"/>
  <c r="Q49" i="13"/>
  <c r="Q52" i="13"/>
  <c r="Q55" i="13"/>
  <c r="Q61" i="13"/>
  <c r="Q62" i="13"/>
  <c r="Q64" i="13"/>
  <c r="Q69" i="13"/>
  <c r="Q70" i="13"/>
  <c r="Q74" i="13"/>
  <c r="Q75" i="13"/>
  <c r="Q77" i="13"/>
  <c r="Q80" i="13"/>
  <c r="Q81" i="13"/>
  <c r="Q83" i="13"/>
  <c r="Q84" i="13"/>
  <c r="Q89" i="13"/>
  <c r="Q92" i="13"/>
  <c r="Q95" i="13"/>
  <c r="Q102" i="13"/>
  <c r="Q104" i="13"/>
  <c r="Q108" i="13"/>
  <c r="Q110" i="13"/>
  <c r="Q112" i="13"/>
  <c r="Q113" i="13"/>
  <c r="Q115" i="13"/>
  <c r="Q116" i="13"/>
  <c r="Q117" i="13"/>
  <c r="Q118" i="13"/>
  <c r="Q120" i="13"/>
  <c r="Q121" i="13"/>
  <c r="Q122" i="13"/>
  <c r="Q123" i="13"/>
  <c r="Q128" i="13"/>
  <c r="Q129" i="13"/>
  <c r="Q136" i="13"/>
  <c r="Q137" i="13"/>
  <c r="P8" i="13"/>
  <c r="P9" i="13"/>
  <c r="Q9" i="13" s="1"/>
  <c r="P10" i="13"/>
  <c r="Q10" i="13" s="1"/>
  <c r="P11" i="13"/>
  <c r="Q11" i="13" s="1"/>
  <c r="P12" i="13"/>
  <c r="Q12" i="13" s="1"/>
  <c r="P13" i="13"/>
  <c r="Q13" i="13" s="1"/>
  <c r="P14" i="13"/>
  <c r="P15" i="13"/>
  <c r="Q15" i="13" s="1"/>
  <c r="P16" i="13"/>
  <c r="Q16" i="13" s="1"/>
  <c r="P17" i="13"/>
  <c r="Q17" i="13" s="1"/>
  <c r="P18" i="13"/>
  <c r="P19" i="13"/>
  <c r="Q19" i="13" s="1"/>
  <c r="P20" i="13"/>
  <c r="P21" i="13"/>
  <c r="Q21" i="13" s="1"/>
  <c r="P22" i="13"/>
  <c r="P23" i="13"/>
  <c r="P24" i="13"/>
  <c r="P25" i="13"/>
  <c r="P26" i="13"/>
  <c r="Q26" i="13" s="1"/>
  <c r="P27" i="13"/>
  <c r="Q27" i="13" s="1"/>
  <c r="P28" i="13"/>
  <c r="Q28" i="13" s="1"/>
  <c r="P29" i="13"/>
  <c r="Q29" i="13" s="1"/>
  <c r="P30" i="13"/>
  <c r="P31" i="13"/>
  <c r="P32" i="13"/>
  <c r="Q32" i="13" s="1"/>
  <c r="P33" i="13"/>
  <c r="Q33" i="13" s="1"/>
  <c r="P34" i="13"/>
  <c r="Q34" i="13" s="1"/>
  <c r="P35" i="13"/>
  <c r="P36" i="13"/>
  <c r="P37" i="13"/>
  <c r="Q37" i="13" s="1"/>
  <c r="P38" i="13"/>
  <c r="Q38" i="13" s="1"/>
  <c r="P39" i="13"/>
  <c r="Q39" i="13" s="1"/>
  <c r="P40" i="13"/>
  <c r="Q40" i="13" s="1"/>
  <c r="P41" i="13"/>
  <c r="Q41" i="13" s="1"/>
  <c r="P42" i="13"/>
  <c r="Q42" i="13" s="1"/>
  <c r="P43" i="13"/>
  <c r="Q43" i="13" s="1"/>
  <c r="P44" i="13"/>
  <c r="P45" i="13"/>
  <c r="Q45" i="13" s="1"/>
  <c r="P46" i="13"/>
  <c r="P47" i="13"/>
  <c r="P48" i="13"/>
  <c r="Q48" i="13" s="1"/>
  <c r="P49" i="13"/>
  <c r="P50" i="13"/>
  <c r="Q50" i="13" s="1"/>
  <c r="P51" i="13"/>
  <c r="Q51" i="13" s="1"/>
  <c r="P52" i="13"/>
  <c r="P53" i="13"/>
  <c r="Q53" i="13" s="1"/>
  <c r="P54" i="13"/>
  <c r="Q54" i="13" s="1"/>
  <c r="P55" i="13"/>
  <c r="P56" i="13"/>
  <c r="Q56" i="13" s="1"/>
  <c r="P57" i="13"/>
  <c r="Q57" i="13" s="1"/>
  <c r="P58" i="13"/>
  <c r="Q58" i="13" s="1"/>
  <c r="P59" i="13"/>
  <c r="Q59" i="13" s="1"/>
  <c r="P60" i="13"/>
  <c r="Q60" i="13" s="1"/>
  <c r="P61" i="13"/>
  <c r="P62" i="13"/>
  <c r="P63" i="13"/>
  <c r="Q63" i="13" s="1"/>
  <c r="P64" i="13"/>
  <c r="P65" i="13"/>
  <c r="Q65" i="13" s="1"/>
  <c r="P66" i="13"/>
  <c r="Q66" i="13" s="1"/>
  <c r="P67" i="13"/>
  <c r="Q67" i="13" s="1"/>
  <c r="Q68" i="13"/>
  <c r="P69" i="13"/>
  <c r="P70" i="13"/>
  <c r="P71" i="13"/>
  <c r="Q71" i="13" s="1"/>
  <c r="P72" i="13"/>
  <c r="Q72" i="13" s="1"/>
  <c r="P73" i="13"/>
  <c r="Q73" i="13" s="1"/>
  <c r="P74" i="13"/>
  <c r="P75" i="13"/>
  <c r="P76" i="13"/>
  <c r="Q76" i="13" s="1"/>
  <c r="P77" i="13"/>
  <c r="P78" i="13"/>
  <c r="Q78" i="13" s="1"/>
  <c r="P79" i="13"/>
  <c r="Q79" i="13" s="1"/>
  <c r="P80" i="13"/>
  <c r="P81" i="13"/>
  <c r="P82" i="13"/>
  <c r="Q82" i="13" s="1"/>
  <c r="P83" i="13"/>
  <c r="P84" i="13"/>
  <c r="P85" i="13"/>
  <c r="Q85" i="13" s="1"/>
  <c r="P86" i="13"/>
  <c r="Q86" i="13" s="1"/>
  <c r="P87" i="13"/>
  <c r="Q87" i="13" s="1"/>
  <c r="P88" i="13"/>
  <c r="Q88" i="13" s="1"/>
  <c r="P89" i="13"/>
  <c r="P90" i="13"/>
  <c r="Q90" i="13" s="1"/>
  <c r="P91" i="13"/>
  <c r="Q91" i="13" s="1"/>
  <c r="P92" i="13"/>
  <c r="P93" i="13"/>
  <c r="Q93" i="13" s="1"/>
  <c r="P94" i="13"/>
  <c r="Q94" i="13" s="1"/>
  <c r="P95" i="13"/>
  <c r="P96" i="13"/>
  <c r="Q96" i="13" s="1"/>
  <c r="P97" i="13"/>
  <c r="Q97" i="13" s="1"/>
  <c r="P98" i="13"/>
  <c r="Q98" i="13" s="1"/>
  <c r="P99" i="13"/>
  <c r="Q99" i="13" s="1"/>
  <c r="P100" i="13"/>
  <c r="Q100" i="13" s="1"/>
  <c r="P101" i="13"/>
  <c r="Q101" i="13" s="1"/>
  <c r="P102" i="13"/>
  <c r="P103" i="13"/>
  <c r="Q103" i="13" s="1"/>
  <c r="P104" i="13"/>
  <c r="P105" i="13"/>
  <c r="Q105" i="13" s="1"/>
  <c r="P106" i="13"/>
  <c r="Q106" i="13" s="1"/>
  <c r="P107" i="13"/>
  <c r="Q107" i="13" s="1"/>
  <c r="P108" i="13"/>
  <c r="P109" i="13"/>
  <c r="Q109" i="13" s="1"/>
  <c r="P110" i="13"/>
  <c r="P111" i="13"/>
  <c r="Q111" i="13" s="1"/>
  <c r="P112" i="13"/>
  <c r="P113" i="13"/>
  <c r="P114" i="13"/>
  <c r="Q114" i="13" s="1"/>
  <c r="P115" i="13"/>
  <c r="P116" i="13"/>
  <c r="P117" i="13"/>
  <c r="P118" i="13"/>
  <c r="P119" i="13"/>
  <c r="Q119" i="13" s="1"/>
  <c r="P120" i="13"/>
  <c r="P121" i="13"/>
  <c r="P122" i="13"/>
  <c r="P123" i="13"/>
  <c r="P124" i="13"/>
  <c r="Q124" i="13" s="1"/>
  <c r="P125" i="13"/>
  <c r="Q125" i="13" s="1"/>
  <c r="P126" i="13"/>
  <c r="Q126" i="13" s="1"/>
  <c r="P127" i="13"/>
  <c r="Q127" i="13" s="1"/>
  <c r="P128" i="13"/>
  <c r="P129" i="13"/>
  <c r="P130" i="13"/>
  <c r="Q130" i="13" s="1"/>
  <c r="P131" i="13"/>
  <c r="Q131" i="13" s="1"/>
  <c r="P132" i="13"/>
  <c r="Q132" i="13" s="1"/>
  <c r="P133" i="13"/>
  <c r="Q133" i="13" s="1"/>
  <c r="P134" i="13"/>
  <c r="Q134" i="13" s="1"/>
  <c r="P135" i="13"/>
  <c r="Q135" i="13" s="1"/>
  <c r="P136" i="13"/>
  <c r="P137" i="13"/>
  <c r="P138" i="13"/>
  <c r="Q138" i="13" s="1"/>
  <c r="P43" i="14"/>
  <c r="Q43" i="14" s="1"/>
  <c r="Q12" i="14"/>
  <c r="Q14" i="14"/>
  <c r="Q30" i="14"/>
  <c r="Q32" i="14"/>
  <c r="Q34" i="14"/>
  <c r="Q37" i="14"/>
  <c r="Q38" i="14"/>
  <c r="Q41" i="14"/>
  <c r="Q47" i="14"/>
  <c r="Q53" i="14"/>
  <c r="Q60" i="14"/>
  <c r="Q68" i="14"/>
  <c r="Q75" i="14"/>
  <c r="Q77" i="14"/>
  <c r="Q78" i="14"/>
  <c r="Q79" i="14"/>
  <c r="Q82" i="14"/>
  <c r="Q83" i="14"/>
  <c r="Q85" i="14"/>
  <c r="Q86" i="14"/>
  <c r="Q87" i="14"/>
  <c r="Q100" i="14"/>
  <c r="Q108" i="14"/>
  <c r="Q112" i="14"/>
  <c r="Q120" i="14"/>
  <c r="Q122" i="14"/>
  <c r="Q123" i="14"/>
  <c r="Q124" i="14"/>
  <c r="Q127" i="14"/>
  <c r="Q130" i="14"/>
  <c r="Q131" i="14"/>
  <c r="Q132" i="14"/>
  <c r="Q136" i="14"/>
  <c r="P8" i="14"/>
  <c r="Q8" i="14" s="1"/>
  <c r="P9" i="14"/>
  <c r="Q9" i="14" s="1"/>
  <c r="P10" i="14"/>
  <c r="Q10" i="14" s="1"/>
  <c r="P11" i="14"/>
  <c r="Q11" i="14" s="1"/>
  <c r="P12" i="14"/>
  <c r="P13" i="14"/>
  <c r="Q13" i="14" s="1"/>
  <c r="P14" i="14"/>
  <c r="P15" i="14"/>
  <c r="Q15" i="14" s="1"/>
  <c r="P16" i="14"/>
  <c r="Q16" i="14" s="1"/>
  <c r="P17" i="14"/>
  <c r="Q17" i="14" s="1"/>
  <c r="P18" i="14"/>
  <c r="Q18" i="14" s="1"/>
  <c r="P19" i="14"/>
  <c r="Q19" i="14" s="1"/>
  <c r="P20" i="14"/>
  <c r="Q20" i="14" s="1"/>
  <c r="P21" i="14"/>
  <c r="Q21" i="14" s="1"/>
  <c r="P22" i="14"/>
  <c r="Q22" i="14" s="1"/>
  <c r="P23" i="14"/>
  <c r="Q23" i="14" s="1"/>
  <c r="P24" i="14"/>
  <c r="Q24" i="14" s="1"/>
  <c r="P25" i="14"/>
  <c r="Q25" i="14" s="1"/>
  <c r="P26" i="14"/>
  <c r="Q26" i="14" s="1"/>
  <c r="P27" i="14"/>
  <c r="Q27" i="14" s="1"/>
  <c r="P28" i="14"/>
  <c r="Q28" i="14" s="1"/>
  <c r="P29" i="14"/>
  <c r="Q29" i="14" s="1"/>
  <c r="P30" i="14"/>
  <c r="P31" i="14"/>
  <c r="Q31" i="14" s="1"/>
  <c r="P32" i="14"/>
  <c r="P33" i="14"/>
  <c r="Q33" i="14" s="1"/>
  <c r="P34" i="14"/>
  <c r="P35" i="14"/>
  <c r="Q35" i="14" s="1"/>
  <c r="P36" i="14"/>
  <c r="Q36" i="14" s="1"/>
  <c r="P37" i="14"/>
  <c r="P38" i="14"/>
  <c r="P39" i="14"/>
  <c r="Q39" i="14" s="1"/>
  <c r="P40" i="14"/>
  <c r="Q40" i="14" s="1"/>
  <c r="P41" i="14"/>
  <c r="P42" i="14"/>
  <c r="Q42" i="14" s="1"/>
  <c r="P44" i="14"/>
  <c r="Q44" i="14" s="1"/>
  <c r="P45" i="14"/>
  <c r="Q45" i="14" s="1"/>
  <c r="P46" i="14"/>
  <c r="Q46" i="14" s="1"/>
  <c r="P47" i="14"/>
  <c r="P48" i="14"/>
  <c r="Q48" i="14" s="1"/>
  <c r="P49" i="14"/>
  <c r="Q49" i="14" s="1"/>
  <c r="P50" i="14"/>
  <c r="Q50" i="14" s="1"/>
  <c r="P51" i="14"/>
  <c r="Q51" i="14" s="1"/>
  <c r="P52" i="14"/>
  <c r="Q52" i="14" s="1"/>
  <c r="P53" i="14"/>
  <c r="P54" i="14"/>
  <c r="Q54" i="14" s="1"/>
  <c r="P55" i="14"/>
  <c r="Q55" i="14" s="1"/>
  <c r="P56" i="14"/>
  <c r="Q56" i="14" s="1"/>
  <c r="P57" i="14"/>
  <c r="Q57" i="14" s="1"/>
  <c r="P58" i="14"/>
  <c r="Q58" i="14" s="1"/>
  <c r="P59" i="14"/>
  <c r="Q59" i="14" s="1"/>
  <c r="P60" i="14"/>
  <c r="P61" i="14"/>
  <c r="Q61" i="14" s="1"/>
  <c r="P62" i="14"/>
  <c r="Q62" i="14" s="1"/>
  <c r="P63" i="14"/>
  <c r="Q63" i="14" s="1"/>
  <c r="P64" i="14"/>
  <c r="Q64" i="14" s="1"/>
  <c r="P65" i="14"/>
  <c r="Q65" i="14" s="1"/>
  <c r="P66" i="14"/>
  <c r="Q66" i="14" s="1"/>
  <c r="P67" i="14"/>
  <c r="Q67" i="14" s="1"/>
  <c r="P68" i="14"/>
  <c r="P69" i="14"/>
  <c r="Q69" i="14" s="1"/>
  <c r="P70" i="14"/>
  <c r="Q70" i="14" s="1"/>
  <c r="P71" i="14"/>
  <c r="Q71" i="14" s="1"/>
  <c r="P72" i="14"/>
  <c r="Q72" i="14" s="1"/>
  <c r="P73" i="14"/>
  <c r="Q73" i="14" s="1"/>
  <c r="P74" i="14"/>
  <c r="Q74" i="14" s="1"/>
  <c r="P75" i="14"/>
  <c r="P76" i="14"/>
  <c r="Q76" i="14" s="1"/>
  <c r="P77" i="14"/>
  <c r="P78" i="14"/>
  <c r="P79" i="14"/>
  <c r="P80" i="14"/>
  <c r="Q80" i="14" s="1"/>
  <c r="P81" i="14"/>
  <c r="Q81" i="14" s="1"/>
  <c r="P82" i="14"/>
  <c r="P83" i="14"/>
  <c r="P84" i="14"/>
  <c r="Q84" i="14" s="1"/>
  <c r="P85" i="14"/>
  <c r="P86" i="14"/>
  <c r="P87" i="14"/>
  <c r="P88" i="14"/>
  <c r="Q88" i="14" s="1"/>
  <c r="P89" i="14"/>
  <c r="Q89" i="14" s="1"/>
  <c r="P90" i="14"/>
  <c r="Q90" i="14" s="1"/>
  <c r="P91" i="14"/>
  <c r="Q91" i="14" s="1"/>
  <c r="P92" i="14"/>
  <c r="Q92" i="14" s="1"/>
  <c r="P93" i="14"/>
  <c r="Q93" i="14" s="1"/>
  <c r="P94" i="14"/>
  <c r="Q94" i="14" s="1"/>
  <c r="P95" i="14"/>
  <c r="Q95" i="14" s="1"/>
  <c r="P96" i="14"/>
  <c r="Q96" i="14" s="1"/>
  <c r="P97" i="14"/>
  <c r="Q97" i="14" s="1"/>
  <c r="P98" i="14"/>
  <c r="Q98" i="14" s="1"/>
  <c r="P99" i="14"/>
  <c r="Q99" i="14" s="1"/>
  <c r="P100" i="14"/>
  <c r="P101" i="14"/>
  <c r="Q101" i="14" s="1"/>
  <c r="P102" i="14"/>
  <c r="Q102" i="14" s="1"/>
  <c r="P103" i="14"/>
  <c r="Q103" i="14" s="1"/>
  <c r="P104" i="14"/>
  <c r="Q104" i="14" s="1"/>
  <c r="P105" i="14"/>
  <c r="Q105" i="14" s="1"/>
  <c r="P106" i="14"/>
  <c r="Q106" i="14" s="1"/>
  <c r="P107" i="14"/>
  <c r="Q107" i="14" s="1"/>
  <c r="P108" i="14"/>
  <c r="P109" i="14"/>
  <c r="Q109" i="14" s="1"/>
  <c r="P110" i="14"/>
  <c r="Q110" i="14" s="1"/>
  <c r="P111" i="14"/>
  <c r="Q111" i="14" s="1"/>
  <c r="P112" i="14"/>
  <c r="P113" i="14"/>
  <c r="Q113" i="14" s="1"/>
  <c r="P114" i="14"/>
  <c r="Q114" i="14" s="1"/>
  <c r="P115" i="14"/>
  <c r="Q115" i="14" s="1"/>
  <c r="P116" i="14"/>
  <c r="Q116" i="14" s="1"/>
  <c r="P117" i="14"/>
  <c r="Q117" i="14" s="1"/>
  <c r="P118" i="14"/>
  <c r="Q118" i="14" s="1"/>
  <c r="P119" i="14"/>
  <c r="Q119" i="14" s="1"/>
  <c r="P120" i="14"/>
  <c r="P121" i="14"/>
  <c r="Q121" i="14" s="1"/>
  <c r="P122" i="14"/>
  <c r="P123" i="14"/>
  <c r="P124" i="14"/>
  <c r="P125" i="14"/>
  <c r="Q125" i="14" s="1"/>
  <c r="P126" i="14"/>
  <c r="Q126" i="14" s="1"/>
  <c r="P127" i="14"/>
  <c r="P128" i="14"/>
  <c r="Q128" i="14" s="1"/>
  <c r="P129" i="14"/>
  <c r="Q129" i="14" s="1"/>
  <c r="P130" i="14"/>
  <c r="P131" i="14"/>
  <c r="P132" i="14"/>
  <c r="P133" i="14"/>
  <c r="Q133" i="14" s="1"/>
  <c r="P134" i="14"/>
  <c r="Q134" i="14" s="1"/>
  <c r="P135" i="14"/>
  <c r="Q135" i="14" s="1"/>
  <c r="P136" i="14"/>
  <c r="P137" i="14"/>
  <c r="Q137" i="14" s="1"/>
  <c r="P138" i="14"/>
  <c r="Q138" i="14" s="1"/>
  <c r="Q9" i="15"/>
  <c r="Q15" i="15"/>
  <c r="Q20" i="15"/>
  <c r="Q21" i="15"/>
  <c r="Q22" i="15"/>
  <c r="Q25" i="15"/>
  <c r="Q27" i="15"/>
  <c r="Q28" i="15"/>
  <c r="Q30" i="15"/>
  <c r="Q36" i="15"/>
  <c r="Q37" i="15"/>
  <c r="Q41" i="15"/>
  <c r="Q45" i="15"/>
  <c r="Q48" i="15"/>
  <c r="Q50" i="15"/>
  <c r="Q56" i="15"/>
  <c r="Q60" i="15"/>
  <c r="Q73" i="15"/>
  <c r="Q78" i="15"/>
  <c r="Q79" i="15"/>
  <c r="Q80" i="15"/>
  <c r="Q81" i="15"/>
  <c r="Q85" i="15"/>
  <c r="Q87" i="15"/>
  <c r="Q88" i="15"/>
  <c r="Q90" i="15"/>
  <c r="Q91" i="15"/>
  <c r="Q92" i="15"/>
  <c r="Q95" i="15"/>
  <c r="Q99" i="15"/>
  <c r="Q101" i="15"/>
  <c r="Q103" i="15"/>
  <c r="Q109" i="15"/>
  <c r="Q110" i="15"/>
  <c r="Q112" i="15"/>
  <c r="Q113" i="15"/>
  <c r="Q116" i="15"/>
  <c r="Q130" i="15"/>
  <c r="Q132" i="15"/>
  <c r="Q136" i="15"/>
  <c r="Q137" i="15"/>
  <c r="Q138" i="15"/>
  <c r="P8" i="15"/>
  <c r="Q8" i="15" s="1"/>
  <c r="P9" i="15"/>
  <c r="P10" i="15"/>
  <c r="Q10" i="15" s="1"/>
  <c r="P11" i="15"/>
  <c r="Q11" i="15" s="1"/>
  <c r="P12" i="15"/>
  <c r="Q12" i="15" s="1"/>
  <c r="P13" i="15"/>
  <c r="Q13" i="15" s="1"/>
  <c r="P14" i="15"/>
  <c r="Q14" i="15" s="1"/>
  <c r="P15" i="15"/>
  <c r="P16" i="15"/>
  <c r="Q16" i="15" s="1"/>
  <c r="P17" i="15"/>
  <c r="Q17" i="15" s="1"/>
  <c r="P18" i="15"/>
  <c r="Q18" i="15" s="1"/>
  <c r="P19" i="15"/>
  <c r="Q19" i="15" s="1"/>
  <c r="P20" i="15"/>
  <c r="P21" i="15"/>
  <c r="P22" i="15"/>
  <c r="P23" i="15"/>
  <c r="Q23" i="15" s="1"/>
  <c r="P24" i="15"/>
  <c r="Q24" i="15" s="1"/>
  <c r="P25" i="15"/>
  <c r="P26" i="15"/>
  <c r="Q26" i="15" s="1"/>
  <c r="P27" i="15"/>
  <c r="P28" i="15"/>
  <c r="P29" i="15"/>
  <c r="Q29" i="15" s="1"/>
  <c r="P30" i="15"/>
  <c r="P31" i="15"/>
  <c r="Q31" i="15" s="1"/>
  <c r="P32" i="15"/>
  <c r="Q32" i="15" s="1"/>
  <c r="P33" i="15"/>
  <c r="Q33" i="15" s="1"/>
  <c r="P34" i="15"/>
  <c r="Q34" i="15" s="1"/>
  <c r="P35" i="15"/>
  <c r="Q35" i="15" s="1"/>
  <c r="P36" i="15"/>
  <c r="P37" i="15"/>
  <c r="P38" i="15"/>
  <c r="Q38" i="15" s="1"/>
  <c r="P39" i="15"/>
  <c r="Q39" i="15" s="1"/>
  <c r="P40" i="15"/>
  <c r="Q40" i="15" s="1"/>
  <c r="P41" i="15"/>
  <c r="P42" i="15"/>
  <c r="Q42" i="15" s="1"/>
  <c r="P43" i="15"/>
  <c r="Q43" i="15" s="1"/>
  <c r="P44" i="15"/>
  <c r="Q44" i="15" s="1"/>
  <c r="P45" i="15"/>
  <c r="P46" i="15"/>
  <c r="Q46" i="15" s="1"/>
  <c r="P47" i="15"/>
  <c r="Q47" i="15" s="1"/>
  <c r="P48" i="15"/>
  <c r="P49" i="15"/>
  <c r="Q49" i="15" s="1"/>
  <c r="P50" i="15"/>
  <c r="P51" i="15"/>
  <c r="Q51" i="15" s="1"/>
  <c r="P52" i="15"/>
  <c r="Q52" i="15" s="1"/>
  <c r="P53" i="15"/>
  <c r="Q53" i="15" s="1"/>
  <c r="P54" i="15"/>
  <c r="Q54" i="15" s="1"/>
  <c r="P55" i="15"/>
  <c r="Q55" i="15" s="1"/>
  <c r="P56" i="15"/>
  <c r="P57" i="15"/>
  <c r="Q57" i="15" s="1"/>
  <c r="P58" i="15"/>
  <c r="Q58" i="15" s="1"/>
  <c r="P59" i="15"/>
  <c r="Q59" i="15" s="1"/>
  <c r="P60" i="15"/>
  <c r="P61" i="15"/>
  <c r="Q61" i="15" s="1"/>
  <c r="P62" i="15"/>
  <c r="Q62" i="15" s="1"/>
  <c r="P63" i="15"/>
  <c r="Q63" i="15" s="1"/>
  <c r="P64" i="15"/>
  <c r="Q64" i="15" s="1"/>
  <c r="P65" i="15"/>
  <c r="Q65" i="15" s="1"/>
  <c r="P66" i="15"/>
  <c r="Q66" i="15" s="1"/>
  <c r="P67" i="15"/>
  <c r="Q67" i="15" s="1"/>
  <c r="P68" i="15"/>
  <c r="Q68" i="15" s="1"/>
  <c r="P69" i="15"/>
  <c r="Q69" i="15" s="1"/>
  <c r="P70" i="15"/>
  <c r="Q70" i="15" s="1"/>
  <c r="P71" i="15"/>
  <c r="Q71" i="15" s="1"/>
  <c r="P72" i="15"/>
  <c r="Q72" i="15" s="1"/>
  <c r="P73" i="15"/>
  <c r="P74" i="15"/>
  <c r="Q74" i="15" s="1"/>
  <c r="P75" i="15"/>
  <c r="Q75" i="15" s="1"/>
  <c r="P76" i="15"/>
  <c r="Q76" i="15" s="1"/>
  <c r="P77" i="15"/>
  <c r="Q77" i="15" s="1"/>
  <c r="P78" i="15"/>
  <c r="P79" i="15"/>
  <c r="P80" i="15"/>
  <c r="P81" i="15"/>
  <c r="P82" i="15"/>
  <c r="Q82" i="15" s="1"/>
  <c r="P83" i="15"/>
  <c r="Q83" i="15" s="1"/>
  <c r="P84" i="15"/>
  <c r="Q84" i="15" s="1"/>
  <c r="P85" i="15"/>
  <c r="P86" i="15"/>
  <c r="Q86" i="15" s="1"/>
  <c r="P87" i="15"/>
  <c r="P88" i="15"/>
  <c r="P89" i="15"/>
  <c r="Q89" i="15" s="1"/>
  <c r="P90" i="15"/>
  <c r="P91" i="15"/>
  <c r="P92" i="15"/>
  <c r="P93" i="15"/>
  <c r="Q93" i="15" s="1"/>
  <c r="P94" i="15"/>
  <c r="Q94" i="15" s="1"/>
  <c r="P95" i="15"/>
  <c r="P96" i="15"/>
  <c r="Q96" i="15" s="1"/>
  <c r="P97" i="15"/>
  <c r="Q97" i="15" s="1"/>
  <c r="P98" i="15"/>
  <c r="Q98" i="15" s="1"/>
  <c r="P99" i="15"/>
  <c r="P100" i="15"/>
  <c r="Q100" i="15" s="1"/>
  <c r="P101" i="15"/>
  <c r="P102" i="15"/>
  <c r="Q102" i="15" s="1"/>
  <c r="P103" i="15"/>
  <c r="P104" i="15"/>
  <c r="Q104" i="15" s="1"/>
  <c r="P105" i="15"/>
  <c r="Q105" i="15" s="1"/>
  <c r="P106" i="15"/>
  <c r="Q106" i="15" s="1"/>
  <c r="P107" i="15"/>
  <c r="Q107" i="15" s="1"/>
  <c r="P108" i="15"/>
  <c r="Q108" i="15" s="1"/>
  <c r="P109" i="15"/>
  <c r="P110" i="15"/>
  <c r="P111" i="15"/>
  <c r="Q111" i="15" s="1"/>
  <c r="P112" i="15"/>
  <c r="P113" i="15"/>
  <c r="P114" i="15"/>
  <c r="Q114" i="15" s="1"/>
  <c r="P115" i="15"/>
  <c r="Q115" i="15" s="1"/>
  <c r="P116" i="15"/>
  <c r="P117" i="15"/>
  <c r="Q117" i="15" s="1"/>
  <c r="P118" i="15"/>
  <c r="Q118" i="15" s="1"/>
  <c r="P119" i="15"/>
  <c r="Q119" i="15" s="1"/>
  <c r="P120" i="15"/>
  <c r="Q120" i="15" s="1"/>
  <c r="P121" i="15"/>
  <c r="Q121" i="15" s="1"/>
  <c r="P122" i="15"/>
  <c r="Q122" i="15" s="1"/>
  <c r="P123" i="15"/>
  <c r="Q123" i="15" s="1"/>
  <c r="P124" i="15"/>
  <c r="Q124" i="15" s="1"/>
  <c r="P125" i="15"/>
  <c r="Q125" i="15" s="1"/>
  <c r="P126" i="15"/>
  <c r="Q126" i="15" s="1"/>
  <c r="P127" i="15"/>
  <c r="Q127" i="15" s="1"/>
  <c r="P128" i="15"/>
  <c r="Q128" i="15" s="1"/>
  <c r="P129" i="15"/>
  <c r="Q129" i="15" s="1"/>
  <c r="P130" i="15"/>
  <c r="P131" i="15"/>
  <c r="Q131" i="15" s="1"/>
  <c r="P132" i="15"/>
  <c r="P133" i="15"/>
  <c r="Q133" i="15" s="1"/>
  <c r="P134" i="15"/>
  <c r="Q134" i="15" s="1"/>
  <c r="P135" i="15"/>
  <c r="Q135" i="15" s="1"/>
  <c r="P136" i="15"/>
  <c r="P137" i="15"/>
  <c r="P138" i="15"/>
  <c r="Q9" i="16"/>
  <c r="Q10" i="16"/>
  <c r="Q20" i="16"/>
  <c r="Q22" i="16"/>
  <c r="Q24" i="16"/>
  <c r="Q27" i="16"/>
  <c r="Q28" i="16"/>
  <c r="Q29" i="16"/>
  <c r="Q34" i="16"/>
  <c r="Q37" i="16"/>
  <c r="Q40" i="16"/>
  <c r="Q42" i="16"/>
  <c r="Q48" i="16"/>
  <c r="Q52" i="16"/>
  <c r="Q53" i="16"/>
  <c r="Q54" i="16"/>
  <c r="Q55" i="16"/>
  <c r="Q65" i="16"/>
  <c r="Q71" i="16"/>
  <c r="Q74" i="16"/>
  <c r="Q75" i="16"/>
  <c r="Q77" i="16"/>
  <c r="Q79" i="16"/>
  <c r="Q81" i="16"/>
  <c r="Q85" i="16"/>
  <c r="Q86" i="16"/>
  <c r="Q93" i="16"/>
  <c r="Q94" i="16"/>
  <c r="Q99" i="16"/>
  <c r="Q106" i="16"/>
  <c r="Q107" i="16"/>
  <c r="Q108" i="16"/>
  <c r="Q116" i="16"/>
  <c r="Q117" i="16"/>
  <c r="Q121" i="16"/>
  <c r="Q124" i="16"/>
  <c r="Q125" i="16"/>
  <c r="Q128" i="16"/>
  <c r="Q131" i="16"/>
  <c r="Q133" i="16"/>
  <c r="Q135" i="16"/>
  <c r="Q136" i="16"/>
  <c r="P8" i="16"/>
  <c r="Q8" i="16" s="1"/>
  <c r="P9" i="16"/>
  <c r="P10" i="16"/>
  <c r="P11" i="16"/>
  <c r="Q11" i="16" s="1"/>
  <c r="P12" i="16"/>
  <c r="Q12" i="16" s="1"/>
  <c r="P13" i="16"/>
  <c r="Q13" i="16" s="1"/>
  <c r="P14" i="16"/>
  <c r="Q14" i="16" s="1"/>
  <c r="P15" i="16"/>
  <c r="Q15" i="16" s="1"/>
  <c r="P16" i="16"/>
  <c r="Q16" i="16" s="1"/>
  <c r="P17" i="16"/>
  <c r="Q17" i="16" s="1"/>
  <c r="P18" i="16"/>
  <c r="Q18" i="16" s="1"/>
  <c r="P19" i="16"/>
  <c r="Q19" i="16" s="1"/>
  <c r="P20" i="16"/>
  <c r="P21" i="16"/>
  <c r="Q21" i="16" s="1"/>
  <c r="P22" i="16"/>
  <c r="P23" i="16"/>
  <c r="Q23" i="16" s="1"/>
  <c r="P24" i="16"/>
  <c r="P25" i="16"/>
  <c r="Q25" i="16" s="1"/>
  <c r="P26" i="16"/>
  <c r="Q26" i="16" s="1"/>
  <c r="P27" i="16"/>
  <c r="P28" i="16"/>
  <c r="P29" i="16"/>
  <c r="P30" i="16"/>
  <c r="Q30" i="16" s="1"/>
  <c r="P31" i="16"/>
  <c r="Q31" i="16" s="1"/>
  <c r="P32" i="16"/>
  <c r="Q32" i="16" s="1"/>
  <c r="P33" i="16"/>
  <c r="Q33" i="16" s="1"/>
  <c r="P34" i="16"/>
  <c r="P35" i="16"/>
  <c r="Q35" i="16" s="1"/>
  <c r="P36" i="16"/>
  <c r="Q36" i="16" s="1"/>
  <c r="P37" i="16"/>
  <c r="P38" i="16"/>
  <c r="Q38" i="16" s="1"/>
  <c r="P39" i="16"/>
  <c r="Q39" i="16" s="1"/>
  <c r="P40" i="16"/>
  <c r="P41" i="16"/>
  <c r="Q41" i="16" s="1"/>
  <c r="P42" i="16"/>
  <c r="P43" i="16"/>
  <c r="Q43" i="16" s="1"/>
  <c r="P44" i="16"/>
  <c r="Q44" i="16" s="1"/>
  <c r="P45" i="16"/>
  <c r="Q45" i="16" s="1"/>
  <c r="P46" i="16"/>
  <c r="Q46" i="16" s="1"/>
  <c r="P47" i="16"/>
  <c r="Q47" i="16" s="1"/>
  <c r="P48" i="16"/>
  <c r="P49" i="16"/>
  <c r="Q49" i="16" s="1"/>
  <c r="P50" i="16"/>
  <c r="Q50" i="16" s="1"/>
  <c r="P51" i="16"/>
  <c r="Q51" i="16" s="1"/>
  <c r="P52" i="16"/>
  <c r="P53" i="16"/>
  <c r="P54" i="16"/>
  <c r="P55" i="16"/>
  <c r="P56" i="16"/>
  <c r="Q56" i="16" s="1"/>
  <c r="P57" i="16"/>
  <c r="Q57" i="16" s="1"/>
  <c r="P58" i="16"/>
  <c r="Q58" i="16" s="1"/>
  <c r="P59" i="16"/>
  <c r="Q59" i="16" s="1"/>
  <c r="P60" i="16"/>
  <c r="Q60" i="16" s="1"/>
  <c r="P61" i="16"/>
  <c r="Q61" i="16" s="1"/>
  <c r="P62" i="16"/>
  <c r="Q62" i="16" s="1"/>
  <c r="P63" i="16"/>
  <c r="Q63" i="16" s="1"/>
  <c r="P64" i="16"/>
  <c r="Q64" i="16" s="1"/>
  <c r="P65" i="16"/>
  <c r="P66" i="16"/>
  <c r="Q66" i="16" s="1"/>
  <c r="P67" i="16"/>
  <c r="Q67" i="16" s="1"/>
  <c r="P68" i="16"/>
  <c r="Q68" i="16" s="1"/>
  <c r="P69" i="16"/>
  <c r="Q69" i="16" s="1"/>
  <c r="P70" i="16"/>
  <c r="Q70" i="16" s="1"/>
  <c r="P71" i="16"/>
  <c r="P72" i="16"/>
  <c r="Q72" i="16" s="1"/>
  <c r="P73" i="16"/>
  <c r="Q73" i="16" s="1"/>
  <c r="P74" i="16"/>
  <c r="P75" i="16"/>
  <c r="P76" i="16"/>
  <c r="Q76" i="16" s="1"/>
  <c r="P77" i="16"/>
  <c r="P78" i="16"/>
  <c r="Q78" i="16" s="1"/>
  <c r="P79" i="16"/>
  <c r="P80" i="16"/>
  <c r="Q80" i="16" s="1"/>
  <c r="P81" i="16"/>
  <c r="P82" i="16"/>
  <c r="Q82" i="16" s="1"/>
  <c r="P83" i="16"/>
  <c r="Q83" i="16" s="1"/>
  <c r="P84" i="16"/>
  <c r="Q84" i="16" s="1"/>
  <c r="P85" i="16"/>
  <c r="P86" i="16"/>
  <c r="P87" i="16"/>
  <c r="Q87" i="16" s="1"/>
  <c r="P88" i="16"/>
  <c r="Q88" i="16" s="1"/>
  <c r="P89" i="16"/>
  <c r="Q89" i="16" s="1"/>
  <c r="P90" i="16"/>
  <c r="Q90" i="16" s="1"/>
  <c r="P91" i="16"/>
  <c r="Q91" i="16" s="1"/>
  <c r="P92" i="16"/>
  <c r="Q92" i="16" s="1"/>
  <c r="P93" i="16"/>
  <c r="P94" i="16"/>
  <c r="P95" i="16"/>
  <c r="Q95" i="16" s="1"/>
  <c r="P96" i="16"/>
  <c r="Q96" i="16" s="1"/>
  <c r="P97" i="16"/>
  <c r="Q97" i="16" s="1"/>
  <c r="P98" i="16"/>
  <c r="Q98" i="16" s="1"/>
  <c r="P99" i="16"/>
  <c r="P100" i="16"/>
  <c r="Q100" i="16" s="1"/>
  <c r="P101" i="16"/>
  <c r="Q101" i="16" s="1"/>
  <c r="P102" i="16"/>
  <c r="Q102" i="16" s="1"/>
  <c r="P103" i="16"/>
  <c r="Q103" i="16" s="1"/>
  <c r="P104" i="16"/>
  <c r="Q104" i="16" s="1"/>
  <c r="P105" i="16"/>
  <c r="Q105" i="16" s="1"/>
  <c r="P106" i="16"/>
  <c r="P107" i="16"/>
  <c r="P108" i="16"/>
  <c r="P109" i="16"/>
  <c r="Q109" i="16" s="1"/>
  <c r="P110" i="16"/>
  <c r="Q110" i="16" s="1"/>
  <c r="P111" i="16"/>
  <c r="Q111" i="16" s="1"/>
  <c r="P112" i="16"/>
  <c r="Q112" i="16" s="1"/>
  <c r="P113" i="16"/>
  <c r="Q113" i="16" s="1"/>
  <c r="P114" i="16"/>
  <c r="Q114" i="16" s="1"/>
  <c r="P115" i="16"/>
  <c r="Q115" i="16" s="1"/>
  <c r="P116" i="16"/>
  <c r="P117" i="16"/>
  <c r="P118" i="16"/>
  <c r="Q118" i="16" s="1"/>
  <c r="P119" i="16"/>
  <c r="Q119" i="16" s="1"/>
  <c r="P120" i="16"/>
  <c r="Q120" i="16" s="1"/>
  <c r="P121" i="16"/>
  <c r="P122" i="16"/>
  <c r="Q122" i="16" s="1"/>
  <c r="P123" i="16"/>
  <c r="Q123" i="16" s="1"/>
  <c r="P124" i="16"/>
  <c r="P125" i="16"/>
  <c r="P126" i="16"/>
  <c r="Q126" i="16" s="1"/>
  <c r="P127" i="16"/>
  <c r="Q127" i="16" s="1"/>
  <c r="P128" i="16"/>
  <c r="P129" i="16"/>
  <c r="Q129" i="16" s="1"/>
  <c r="P130" i="16"/>
  <c r="Q130" i="16" s="1"/>
  <c r="P131" i="16"/>
  <c r="P132" i="16"/>
  <c r="Q132" i="16" s="1"/>
  <c r="P133" i="16"/>
  <c r="P134" i="16"/>
  <c r="Q134" i="16" s="1"/>
  <c r="P135" i="16"/>
  <c r="P136" i="16"/>
  <c r="P137" i="16"/>
  <c r="Q137" i="16" s="1"/>
  <c r="P138" i="16"/>
  <c r="Q138" i="16" s="1"/>
  <c r="J19" i="6" l="1"/>
  <c r="J22" i="6"/>
  <c r="J35" i="6"/>
  <c r="J42" i="6"/>
  <c r="J50" i="6"/>
  <c r="J55" i="6"/>
  <c r="J59" i="6"/>
  <c r="J81" i="6"/>
  <c r="J86" i="6"/>
  <c r="J87" i="6"/>
  <c r="J117" i="6"/>
  <c r="J131" i="6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I20" i="6"/>
  <c r="J20" i="6" s="1"/>
  <c r="I21" i="6"/>
  <c r="J21" i="6" s="1"/>
  <c r="I22" i="6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 s="1"/>
  <c r="I35" i="6"/>
  <c r="I36" i="6"/>
  <c r="J36" i="6" s="1"/>
  <c r="I37" i="6"/>
  <c r="J37" i="6" s="1"/>
  <c r="I38" i="6"/>
  <c r="J38" i="6" s="1"/>
  <c r="I39" i="6"/>
  <c r="J39" i="6" s="1"/>
  <c r="I40" i="6"/>
  <c r="J40" i="6" s="1"/>
  <c r="I41" i="6"/>
  <c r="J41" i="6" s="1"/>
  <c r="I42" i="6"/>
  <c r="I43" i="6"/>
  <c r="J43" i="6" s="1"/>
  <c r="I44" i="6"/>
  <c r="J44" i="6" s="1"/>
  <c r="I45" i="6"/>
  <c r="J45" i="6" s="1"/>
  <c r="I46" i="6"/>
  <c r="J46" i="6" s="1"/>
  <c r="I47" i="6"/>
  <c r="J47" i="6" s="1"/>
  <c r="I48" i="6"/>
  <c r="J48" i="6" s="1"/>
  <c r="I49" i="6"/>
  <c r="J49" i="6" s="1"/>
  <c r="I50" i="6"/>
  <c r="I51" i="6"/>
  <c r="J51" i="6" s="1"/>
  <c r="I52" i="6"/>
  <c r="J52" i="6" s="1"/>
  <c r="I53" i="6"/>
  <c r="J53" i="6" s="1"/>
  <c r="I54" i="6"/>
  <c r="J54" i="6" s="1"/>
  <c r="I55" i="6"/>
  <c r="I56" i="6"/>
  <c r="J56" i="6" s="1"/>
  <c r="I57" i="6"/>
  <c r="J57" i="6" s="1"/>
  <c r="I58" i="6"/>
  <c r="J58" i="6" s="1"/>
  <c r="I59" i="6"/>
  <c r="I60" i="6"/>
  <c r="J60" i="6" s="1"/>
  <c r="I61" i="6"/>
  <c r="J61" i="6" s="1"/>
  <c r="I62" i="6"/>
  <c r="J62" i="6" s="1"/>
  <c r="I63" i="6"/>
  <c r="J63" i="6" s="1"/>
  <c r="I64" i="6"/>
  <c r="J64" i="6" s="1"/>
  <c r="I65" i="6"/>
  <c r="J65" i="6" s="1"/>
  <c r="I66" i="6"/>
  <c r="J66" i="6" s="1"/>
  <c r="I67" i="6"/>
  <c r="J67" i="6" s="1"/>
  <c r="I68" i="6"/>
  <c r="J68" i="6" s="1"/>
  <c r="I69" i="6"/>
  <c r="J69" i="6" s="1"/>
  <c r="I70" i="6"/>
  <c r="J70" i="6" s="1"/>
  <c r="I71" i="6"/>
  <c r="J71" i="6" s="1"/>
  <c r="I72" i="6"/>
  <c r="J72" i="6" s="1"/>
  <c r="I73" i="6"/>
  <c r="J73" i="6" s="1"/>
  <c r="I74" i="6"/>
  <c r="J74" i="6" s="1"/>
  <c r="I75" i="6"/>
  <c r="J75" i="6" s="1"/>
  <c r="I76" i="6"/>
  <c r="J76" i="6" s="1"/>
  <c r="I77" i="6"/>
  <c r="J77" i="6" s="1"/>
  <c r="I78" i="6"/>
  <c r="J78" i="6" s="1"/>
  <c r="I79" i="6"/>
  <c r="J79" i="6" s="1"/>
  <c r="I80" i="6"/>
  <c r="J80" i="6" s="1"/>
  <c r="I81" i="6"/>
  <c r="I82" i="6"/>
  <c r="J82" i="6" s="1"/>
  <c r="I83" i="6"/>
  <c r="J83" i="6" s="1"/>
  <c r="I84" i="6"/>
  <c r="J84" i="6" s="1"/>
  <c r="I85" i="6"/>
  <c r="J85" i="6" s="1"/>
  <c r="I86" i="6"/>
  <c r="I87" i="6"/>
  <c r="I88" i="6"/>
  <c r="J88" i="6" s="1"/>
  <c r="I89" i="6"/>
  <c r="J89" i="6" s="1"/>
  <c r="I90" i="6"/>
  <c r="J90" i="6" s="1"/>
  <c r="I91" i="6"/>
  <c r="J91" i="6" s="1"/>
  <c r="I92" i="6"/>
  <c r="J92" i="6" s="1"/>
  <c r="I93" i="6"/>
  <c r="J93" i="6" s="1"/>
  <c r="I94" i="6"/>
  <c r="J94" i="6" s="1"/>
  <c r="I95" i="6"/>
  <c r="J95" i="6" s="1"/>
  <c r="I96" i="6"/>
  <c r="J96" i="6" s="1"/>
  <c r="I97" i="6"/>
  <c r="J97" i="6" s="1"/>
  <c r="I98" i="6"/>
  <c r="J98" i="6" s="1"/>
  <c r="I99" i="6"/>
  <c r="J99" i="6" s="1"/>
  <c r="I100" i="6"/>
  <c r="J100" i="6" s="1"/>
  <c r="I101" i="6"/>
  <c r="J101" i="6" s="1"/>
  <c r="I102" i="6"/>
  <c r="J102" i="6" s="1"/>
  <c r="I103" i="6"/>
  <c r="J103" i="6" s="1"/>
  <c r="I104" i="6"/>
  <c r="J104" i="6" s="1"/>
  <c r="I105" i="6"/>
  <c r="J105" i="6" s="1"/>
  <c r="I106" i="6"/>
  <c r="J106" i="6" s="1"/>
  <c r="I107" i="6"/>
  <c r="J107" i="6" s="1"/>
  <c r="I108" i="6"/>
  <c r="J108" i="6" s="1"/>
  <c r="I109" i="6"/>
  <c r="J109" i="6" s="1"/>
  <c r="I110" i="6"/>
  <c r="J110" i="6" s="1"/>
  <c r="I111" i="6"/>
  <c r="J111" i="6" s="1"/>
  <c r="I112" i="6"/>
  <c r="J112" i="6" s="1"/>
  <c r="I113" i="6"/>
  <c r="J113" i="6" s="1"/>
  <c r="I114" i="6"/>
  <c r="J114" i="6" s="1"/>
  <c r="I115" i="6"/>
  <c r="J115" i="6" s="1"/>
  <c r="I116" i="6"/>
  <c r="J116" i="6" s="1"/>
  <c r="I117" i="6"/>
  <c r="I118" i="6"/>
  <c r="J118" i="6" s="1"/>
  <c r="I119" i="6"/>
  <c r="J119" i="6" s="1"/>
  <c r="I120" i="6"/>
  <c r="J120" i="6" s="1"/>
  <c r="I121" i="6"/>
  <c r="J121" i="6" s="1"/>
  <c r="I122" i="6"/>
  <c r="J122" i="6" s="1"/>
  <c r="I123" i="6"/>
  <c r="J123" i="6" s="1"/>
  <c r="I124" i="6"/>
  <c r="J124" i="6" s="1"/>
  <c r="I125" i="6"/>
  <c r="J125" i="6" s="1"/>
  <c r="I126" i="6"/>
  <c r="J126" i="6" s="1"/>
  <c r="I127" i="6"/>
  <c r="J127" i="6" s="1"/>
  <c r="I128" i="6"/>
  <c r="J128" i="6" s="1"/>
  <c r="I129" i="6"/>
  <c r="J129" i="6" s="1"/>
  <c r="I130" i="6"/>
  <c r="J130" i="6" s="1"/>
  <c r="I131" i="6"/>
  <c r="I132" i="6"/>
  <c r="J132" i="6" s="1"/>
  <c r="I133" i="6"/>
  <c r="J133" i="6" s="1"/>
  <c r="I134" i="6"/>
  <c r="J134" i="6" s="1"/>
  <c r="I135" i="6"/>
  <c r="J135" i="6" s="1"/>
  <c r="I136" i="6"/>
  <c r="J136" i="6" s="1"/>
  <c r="I137" i="6"/>
  <c r="J137" i="6" s="1"/>
  <c r="I138" i="6"/>
  <c r="J138" i="6" s="1"/>
  <c r="Z9" i="16"/>
  <c r="Z10" i="16"/>
  <c r="Z11" i="16"/>
  <c r="Z12" i="16"/>
  <c r="Z13" i="16"/>
  <c r="Z14" i="16"/>
  <c r="Z15" i="16"/>
  <c r="Z16" i="16"/>
  <c r="Z17" i="16"/>
  <c r="Z18" i="16"/>
  <c r="Z19" i="16"/>
  <c r="Z20" i="16"/>
  <c r="Z21" i="16"/>
  <c r="Z22" i="16"/>
  <c r="Z23" i="16"/>
  <c r="Z24" i="16"/>
  <c r="Z25" i="16"/>
  <c r="Z26" i="16"/>
  <c r="Z27" i="16"/>
  <c r="Z28" i="16"/>
  <c r="Z29" i="16"/>
  <c r="Z30" i="16"/>
  <c r="Z31" i="16"/>
  <c r="Z32" i="16"/>
  <c r="Z33" i="16"/>
  <c r="Z34" i="16"/>
  <c r="Z35" i="16"/>
  <c r="Z36" i="16"/>
  <c r="Z37" i="16"/>
  <c r="Z38" i="16"/>
  <c r="Z39" i="16"/>
  <c r="Z40" i="16"/>
  <c r="Z41" i="16"/>
  <c r="Z42" i="16"/>
  <c r="Z43" i="16"/>
  <c r="Z44" i="16"/>
  <c r="Z45" i="16"/>
  <c r="Z46" i="16"/>
  <c r="Z47" i="16"/>
  <c r="Z48" i="16"/>
  <c r="Z49" i="16"/>
  <c r="Z50" i="16"/>
  <c r="Z51" i="16"/>
  <c r="Z52" i="16"/>
  <c r="Z53" i="16"/>
  <c r="Z54" i="16"/>
  <c r="Z55" i="16"/>
  <c r="Z56" i="16"/>
  <c r="Z57" i="16"/>
  <c r="Z58" i="16"/>
  <c r="Z59" i="16"/>
  <c r="Z60" i="16"/>
  <c r="Z61" i="16"/>
  <c r="Z62" i="16"/>
  <c r="Z63" i="16"/>
  <c r="Z64" i="16"/>
  <c r="Z65" i="16"/>
  <c r="Z66" i="16"/>
  <c r="Z67" i="16"/>
  <c r="Z68" i="16"/>
  <c r="Z69" i="16"/>
  <c r="Z70" i="16"/>
  <c r="Z71" i="16"/>
  <c r="Z72" i="16"/>
  <c r="Z73" i="16"/>
  <c r="Z74" i="16"/>
  <c r="Z75" i="16"/>
  <c r="Z76" i="16"/>
  <c r="Z77" i="16"/>
  <c r="Z78" i="16"/>
  <c r="Z79" i="16"/>
  <c r="Z80" i="16"/>
  <c r="Z81" i="16"/>
  <c r="Z82" i="16"/>
  <c r="Z83" i="16"/>
  <c r="Z84" i="16"/>
  <c r="Z85" i="16"/>
  <c r="Z86" i="16"/>
  <c r="Z87" i="16"/>
  <c r="Z88" i="16"/>
  <c r="Z89" i="16"/>
  <c r="Z90" i="16"/>
  <c r="Z91" i="16"/>
  <c r="Z92" i="16"/>
  <c r="Z93" i="16"/>
  <c r="Z94" i="16"/>
  <c r="Z95" i="16"/>
  <c r="Z96" i="16"/>
  <c r="Z97" i="16"/>
  <c r="Z98" i="16"/>
  <c r="Z99" i="16"/>
  <c r="Z100" i="16"/>
  <c r="Z101" i="16"/>
  <c r="Z102" i="16"/>
  <c r="Z103" i="16"/>
  <c r="Z104" i="16"/>
  <c r="Z105" i="16"/>
  <c r="Z106" i="16"/>
  <c r="Z107" i="16"/>
  <c r="Z108" i="16"/>
  <c r="Z109" i="16"/>
  <c r="Z110" i="16"/>
  <c r="Z111" i="16"/>
  <c r="Z112" i="16"/>
  <c r="Z113" i="16"/>
  <c r="Z114" i="16"/>
  <c r="Z115" i="16"/>
  <c r="Z116" i="16"/>
  <c r="Z117" i="16"/>
  <c r="Z118" i="16"/>
  <c r="Z119" i="16"/>
  <c r="Z120" i="16"/>
  <c r="Z121" i="16"/>
  <c r="Z122" i="16"/>
  <c r="Z123" i="16"/>
  <c r="Z124" i="16"/>
  <c r="Z125" i="16"/>
  <c r="Z126" i="16"/>
  <c r="Z127" i="16"/>
  <c r="Z128" i="16"/>
  <c r="Z129" i="16"/>
  <c r="Z130" i="16"/>
  <c r="Z131" i="16"/>
  <c r="Z132" i="16"/>
  <c r="Z133" i="16"/>
  <c r="Z134" i="16"/>
  <c r="Z135" i="16"/>
  <c r="Z136" i="16"/>
  <c r="Z137" i="16"/>
  <c r="Z138" i="16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Z46" i="13"/>
  <c r="Z47" i="13"/>
  <c r="Z48" i="13"/>
  <c r="Z49" i="13"/>
  <c r="Z50" i="13"/>
  <c r="Z51" i="13"/>
  <c r="Z52" i="13"/>
  <c r="Z53" i="13"/>
  <c r="Z54" i="13"/>
  <c r="Z55" i="13"/>
  <c r="Z56" i="13"/>
  <c r="Z57" i="13"/>
  <c r="Z58" i="13"/>
  <c r="Z59" i="13"/>
  <c r="Z60" i="13"/>
  <c r="Z61" i="13"/>
  <c r="Z62" i="13"/>
  <c r="Z63" i="13"/>
  <c r="Z64" i="13"/>
  <c r="Z65" i="13"/>
  <c r="Z66" i="13"/>
  <c r="Z67" i="13"/>
  <c r="Z68" i="13"/>
  <c r="Z69" i="13"/>
  <c r="Z70" i="13"/>
  <c r="Z71" i="13"/>
  <c r="Z72" i="13"/>
  <c r="Z73" i="13"/>
  <c r="Z74" i="13"/>
  <c r="Z75" i="13"/>
  <c r="Z76" i="13"/>
  <c r="Z77" i="13"/>
  <c r="Z78" i="13"/>
  <c r="Z79" i="13"/>
  <c r="Z80" i="13"/>
  <c r="Z81" i="13"/>
  <c r="Z82" i="13"/>
  <c r="Z83" i="13"/>
  <c r="Z84" i="13"/>
  <c r="Z85" i="13"/>
  <c r="Z86" i="13"/>
  <c r="Z87" i="13"/>
  <c r="Z88" i="13"/>
  <c r="Z89" i="13"/>
  <c r="Z90" i="13"/>
  <c r="Z91" i="13"/>
  <c r="Z92" i="13"/>
  <c r="Z93" i="13"/>
  <c r="Z94" i="13"/>
  <c r="Z95" i="13"/>
  <c r="Z96" i="13"/>
  <c r="Z97" i="13"/>
  <c r="Z98" i="13"/>
  <c r="Z99" i="13"/>
  <c r="Z100" i="13"/>
  <c r="Z101" i="13"/>
  <c r="Z102" i="13"/>
  <c r="Z103" i="13"/>
  <c r="Z104" i="13"/>
  <c r="Z105" i="13"/>
  <c r="Z106" i="13"/>
  <c r="Z107" i="13"/>
  <c r="Z108" i="13"/>
  <c r="Z109" i="13"/>
  <c r="Z110" i="13"/>
  <c r="Z111" i="13"/>
  <c r="Z112" i="13"/>
  <c r="Z113" i="13"/>
  <c r="Z114" i="13"/>
  <c r="Z115" i="13"/>
  <c r="Z116" i="13"/>
  <c r="Z117" i="13"/>
  <c r="Z118" i="13"/>
  <c r="Z119" i="13"/>
  <c r="Z120" i="13"/>
  <c r="Z121" i="13"/>
  <c r="Z122" i="13"/>
  <c r="Z123" i="13"/>
  <c r="Z124" i="13"/>
  <c r="Z125" i="13"/>
  <c r="Z126" i="13"/>
  <c r="Z127" i="13"/>
  <c r="Z128" i="13"/>
  <c r="Z129" i="13"/>
  <c r="Z130" i="13"/>
  <c r="Z131" i="13"/>
  <c r="Z132" i="13"/>
  <c r="Z133" i="13"/>
  <c r="Z134" i="13"/>
  <c r="Z135" i="13"/>
  <c r="Z136" i="13"/>
  <c r="Z137" i="13"/>
  <c r="Z138" i="13"/>
  <c r="J18" i="13"/>
  <c r="J66" i="13"/>
  <c r="J67" i="13"/>
  <c r="J74" i="13"/>
  <c r="J75" i="13"/>
  <c r="J98" i="13"/>
  <c r="I8" i="13"/>
  <c r="J8" i="13" s="1"/>
  <c r="I9" i="13"/>
  <c r="J9" i="13" s="1"/>
  <c r="I10" i="13"/>
  <c r="J10" i="13" s="1"/>
  <c r="I11" i="13"/>
  <c r="J11" i="13" s="1"/>
  <c r="I12" i="13"/>
  <c r="J12" i="13" s="1"/>
  <c r="I13" i="13"/>
  <c r="J13" i="13" s="1"/>
  <c r="I14" i="13"/>
  <c r="J14" i="13" s="1"/>
  <c r="I15" i="13"/>
  <c r="J15" i="13" s="1"/>
  <c r="I16" i="13"/>
  <c r="J16" i="13" s="1"/>
  <c r="I17" i="13"/>
  <c r="J17" i="13" s="1"/>
  <c r="I18" i="13"/>
  <c r="I19" i="13"/>
  <c r="J19" i="13" s="1"/>
  <c r="I20" i="13"/>
  <c r="J20" i="13" s="1"/>
  <c r="I21" i="13"/>
  <c r="J21" i="13" s="1"/>
  <c r="I22" i="13"/>
  <c r="J22" i="13" s="1"/>
  <c r="I23" i="13"/>
  <c r="J23" i="13" s="1"/>
  <c r="I24" i="13"/>
  <c r="J24" i="13" s="1"/>
  <c r="I25" i="13"/>
  <c r="J25" i="13" s="1"/>
  <c r="I26" i="13"/>
  <c r="J26" i="13" s="1"/>
  <c r="I27" i="13"/>
  <c r="J27" i="13" s="1"/>
  <c r="I28" i="13"/>
  <c r="J28" i="13" s="1"/>
  <c r="I29" i="13"/>
  <c r="J29" i="13" s="1"/>
  <c r="I30" i="13"/>
  <c r="J30" i="13" s="1"/>
  <c r="I31" i="13"/>
  <c r="J31" i="13" s="1"/>
  <c r="I32" i="13"/>
  <c r="J32" i="13" s="1"/>
  <c r="I33" i="13"/>
  <c r="J33" i="13" s="1"/>
  <c r="I34" i="13"/>
  <c r="J34" i="13" s="1"/>
  <c r="I35" i="13"/>
  <c r="J35" i="13" s="1"/>
  <c r="I36" i="13"/>
  <c r="J36" i="13" s="1"/>
  <c r="I37" i="13"/>
  <c r="J37" i="13" s="1"/>
  <c r="I38" i="13"/>
  <c r="J38" i="13" s="1"/>
  <c r="I39" i="13"/>
  <c r="J39" i="13" s="1"/>
  <c r="I40" i="13"/>
  <c r="J40" i="13" s="1"/>
  <c r="I41" i="13"/>
  <c r="J41" i="13" s="1"/>
  <c r="I42" i="13"/>
  <c r="J42" i="13" s="1"/>
  <c r="I43" i="13"/>
  <c r="J43" i="13" s="1"/>
  <c r="I44" i="13"/>
  <c r="J44" i="13" s="1"/>
  <c r="I45" i="13"/>
  <c r="J45" i="13" s="1"/>
  <c r="I46" i="13"/>
  <c r="J46" i="13" s="1"/>
  <c r="I47" i="13"/>
  <c r="J47" i="13" s="1"/>
  <c r="I48" i="13"/>
  <c r="J48" i="13" s="1"/>
  <c r="I49" i="13"/>
  <c r="J49" i="13" s="1"/>
  <c r="I50" i="13"/>
  <c r="J50" i="13" s="1"/>
  <c r="I51" i="13"/>
  <c r="J51" i="13" s="1"/>
  <c r="I52" i="13"/>
  <c r="J52" i="13" s="1"/>
  <c r="I53" i="13"/>
  <c r="J53" i="13" s="1"/>
  <c r="I54" i="13"/>
  <c r="J54" i="13" s="1"/>
  <c r="I55" i="13"/>
  <c r="J55" i="13" s="1"/>
  <c r="I56" i="13"/>
  <c r="J56" i="13" s="1"/>
  <c r="I57" i="13"/>
  <c r="J57" i="13" s="1"/>
  <c r="I58" i="13"/>
  <c r="J58" i="13" s="1"/>
  <c r="I59" i="13"/>
  <c r="J59" i="13" s="1"/>
  <c r="I60" i="13"/>
  <c r="J60" i="13" s="1"/>
  <c r="I61" i="13"/>
  <c r="J61" i="13" s="1"/>
  <c r="I62" i="13"/>
  <c r="J62" i="13" s="1"/>
  <c r="I63" i="13"/>
  <c r="J63" i="13" s="1"/>
  <c r="I64" i="13"/>
  <c r="J64" i="13" s="1"/>
  <c r="I65" i="13"/>
  <c r="J65" i="13" s="1"/>
  <c r="I66" i="13"/>
  <c r="I67" i="13"/>
  <c r="I68" i="13"/>
  <c r="J68" i="13" s="1"/>
  <c r="I69" i="13"/>
  <c r="J69" i="13" s="1"/>
  <c r="I70" i="13"/>
  <c r="J70" i="13" s="1"/>
  <c r="I71" i="13"/>
  <c r="J71" i="13" s="1"/>
  <c r="I72" i="13"/>
  <c r="J72" i="13" s="1"/>
  <c r="I73" i="13"/>
  <c r="J73" i="13" s="1"/>
  <c r="I74" i="13"/>
  <c r="I75" i="13"/>
  <c r="I76" i="13"/>
  <c r="J76" i="13" s="1"/>
  <c r="I77" i="13"/>
  <c r="J77" i="13" s="1"/>
  <c r="I78" i="13"/>
  <c r="J78" i="13" s="1"/>
  <c r="I79" i="13"/>
  <c r="J79" i="13" s="1"/>
  <c r="I80" i="13"/>
  <c r="J80" i="13" s="1"/>
  <c r="I81" i="13"/>
  <c r="J81" i="13" s="1"/>
  <c r="I82" i="13"/>
  <c r="J82" i="13" s="1"/>
  <c r="I83" i="13"/>
  <c r="J83" i="13" s="1"/>
  <c r="I84" i="13"/>
  <c r="J84" i="13" s="1"/>
  <c r="I85" i="13"/>
  <c r="J85" i="13" s="1"/>
  <c r="I86" i="13"/>
  <c r="J86" i="13" s="1"/>
  <c r="I87" i="13"/>
  <c r="J87" i="13" s="1"/>
  <c r="I88" i="13"/>
  <c r="J88" i="13" s="1"/>
  <c r="I89" i="13"/>
  <c r="J89" i="13" s="1"/>
  <c r="I90" i="13"/>
  <c r="J90" i="13" s="1"/>
  <c r="I91" i="13"/>
  <c r="J91" i="13" s="1"/>
  <c r="I92" i="13"/>
  <c r="J92" i="13" s="1"/>
  <c r="I93" i="13"/>
  <c r="J93" i="13" s="1"/>
  <c r="I94" i="13"/>
  <c r="J94" i="13" s="1"/>
  <c r="I95" i="13"/>
  <c r="J95" i="13" s="1"/>
  <c r="I96" i="13"/>
  <c r="J96" i="13" s="1"/>
  <c r="I97" i="13"/>
  <c r="J97" i="13" s="1"/>
  <c r="I98" i="13"/>
  <c r="I99" i="13"/>
  <c r="J99" i="13" s="1"/>
  <c r="I100" i="13"/>
  <c r="J100" i="13" s="1"/>
  <c r="I101" i="13"/>
  <c r="J101" i="13" s="1"/>
  <c r="I102" i="13"/>
  <c r="J102" i="13" s="1"/>
  <c r="I103" i="13"/>
  <c r="J103" i="13" s="1"/>
  <c r="I104" i="13"/>
  <c r="J104" i="13" s="1"/>
  <c r="I105" i="13"/>
  <c r="J105" i="13" s="1"/>
  <c r="I106" i="13"/>
  <c r="J106" i="13" s="1"/>
  <c r="I107" i="13"/>
  <c r="J107" i="13" s="1"/>
  <c r="I108" i="13"/>
  <c r="J108" i="13" s="1"/>
  <c r="I109" i="13"/>
  <c r="J109" i="13" s="1"/>
  <c r="I110" i="13"/>
  <c r="J110" i="13" s="1"/>
  <c r="I111" i="13"/>
  <c r="J111" i="13" s="1"/>
  <c r="I112" i="13"/>
  <c r="J112" i="13" s="1"/>
  <c r="I113" i="13"/>
  <c r="J113" i="13" s="1"/>
  <c r="I114" i="13"/>
  <c r="J114" i="13" s="1"/>
  <c r="I115" i="13"/>
  <c r="J115" i="13" s="1"/>
  <c r="I116" i="13"/>
  <c r="J116" i="13" s="1"/>
  <c r="I117" i="13"/>
  <c r="J117" i="13" s="1"/>
  <c r="I118" i="13"/>
  <c r="J118" i="13" s="1"/>
  <c r="I119" i="13"/>
  <c r="J119" i="13" s="1"/>
  <c r="I120" i="13"/>
  <c r="J120" i="13" s="1"/>
  <c r="I121" i="13"/>
  <c r="J121" i="13" s="1"/>
  <c r="I122" i="13"/>
  <c r="J122" i="13" s="1"/>
  <c r="I123" i="13"/>
  <c r="J123" i="13" s="1"/>
  <c r="I124" i="13"/>
  <c r="J124" i="13" s="1"/>
  <c r="I125" i="13"/>
  <c r="J125" i="13" s="1"/>
  <c r="I126" i="13"/>
  <c r="J126" i="13" s="1"/>
  <c r="I127" i="13"/>
  <c r="J127" i="13" s="1"/>
  <c r="I128" i="13"/>
  <c r="J128" i="13" s="1"/>
  <c r="I129" i="13"/>
  <c r="J129" i="13" s="1"/>
  <c r="I130" i="13"/>
  <c r="J130" i="13" s="1"/>
  <c r="I131" i="13"/>
  <c r="J131" i="13" s="1"/>
  <c r="I132" i="13"/>
  <c r="J132" i="13" s="1"/>
  <c r="I133" i="13"/>
  <c r="J133" i="13" s="1"/>
  <c r="I134" i="13"/>
  <c r="J134" i="13" s="1"/>
  <c r="I135" i="13"/>
  <c r="J135" i="13" s="1"/>
  <c r="I136" i="13"/>
  <c r="J136" i="13" s="1"/>
  <c r="I137" i="13"/>
  <c r="J137" i="13" s="1"/>
  <c r="I138" i="13"/>
  <c r="J138" i="13" s="1"/>
  <c r="Z8" i="14" l="1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53" i="14"/>
  <c r="Z54" i="14"/>
  <c r="Z55" i="14"/>
  <c r="Z56" i="14"/>
  <c r="Z57" i="14"/>
  <c r="Z58" i="14"/>
  <c r="Z59" i="14"/>
  <c r="Z60" i="14"/>
  <c r="Z61" i="14"/>
  <c r="Z62" i="14"/>
  <c r="Z63" i="14"/>
  <c r="Z64" i="14"/>
  <c r="Z65" i="14"/>
  <c r="Z66" i="14"/>
  <c r="Z67" i="14"/>
  <c r="Z68" i="14"/>
  <c r="Z69" i="14"/>
  <c r="Z70" i="14"/>
  <c r="Z71" i="14"/>
  <c r="Z72" i="14"/>
  <c r="Z73" i="14"/>
  <c r="Z74" i="14"/>
  <c r="Z75" i="14"/>
  <c r="Z76" i="14"/>
  <c r="Z77" i="14"/>
  <c r="Z78" i="14"/>
  <c r="Z79" i="14"/>
  <c r="Z80" i="14"/>
  <c r="Z81" i="14"/>
  <c r="Z82" i="14"/>
  <c r="Z83" i="14"/>
  <c r="Z84" i="14"/>
  <c r="Z85" i="14"/>
  <c r="Z86" i="14"/>
  <c r="Z87" i="14"/>
  <c r="Z88" i="14"/>
  <c r="Z89" i="14"/>
  <c r="Z90" i="14"/>
  <c r="Z91" i="14"/>
  <c r="Z92" i="14"/>
  <c r="Z93" i="14"/>
  <c r="Z94" i="14"/>
  <c r="Z95" i="14"/>
  <c r="Z96" i="14"/>
  <c r="Z97" i="14"/>
  <c r="Z98" i="14"/>
  <c r="Z99" i="14"/>
  <c r="Z100" i="14"/>
  <c r="Z101" i="14"/>
  <c r="Z102" i="14"/>
  <c r="Z103" i="14"/>
  <c r="Z104" i="14"/>
  <c r="Z105" i="14"/>
  <c r="Z106" i="14"/>
  <c r="Z107" i="14"/>
  <c r="Z108" i="14"/>
  <c r="Z109" i="14"/>
  <c r="Z110" i="14"/>
  <c r="Z111" i="14"/>
  <c r="Z112" i="14"/>
  <c r="Z113" i="14"/>
  <c r="Z114" i="14"/>
  <c r="Z115" i="14"/>
  <c r="Z116" i="14"/>
  <c r="Z117" i="14"/>
  <c r="Z118" i="14"/>
  <c r="Z119" i="14"/>
  <c r="Z120" i="14"/>
  <c r="Z121" i="14"/>
  <c r="Z122" i="14"/>
  <c r="Z123" i="14"/>
  <c r="Z124" i="14"/>
  <c r="Z125" i="14"/>
  <c r="Z126" i="14"/>
  <c r="Z127" i="14"/>
  <c r="Z128" i="14"/>
  <c r="Z129" i="14"/>
  <c r="Z130" i="14"/>
  <c r="Z131" i="14"/>
  <c r="Z132" i="14"/>
  <c r="Z133" i="14"/>
  <c r="Z134" i="14"/>
  <c r="Z135" i="14"/>
  <c r="Z136" i="14"/>
  <c r="Z137" i="14"/>
  <c r="Z138" i="14"/>
  <c r="J13" i="14"/>
  <c r="J14" i="14"/>
  <c r="J18" i="14"/>
  <c r="J19" i="14"/>
  <c r="J20" i="14"/>
  <c r="J22" i="14"/>
  <c r="J25" i="14"/>
  <c r="J26" i="14"/>
  <c r="J27" i="14"/>
  <c r="J39" i="14"/>
  <c r="J41" i="14"/>
  <c r="J42" i="14"/>
  <c r="J44" i="14"/>
  <c r="J45" i="14"/>
  <c r="J46" i="14"/>
  <c r="J48" i="14"/>
  <c r="J52" i="14"/>
  <c r="J64" i="14"/>
  <c r="J67" i="14"/>
  <c r="J68" i="14"/>
  <c r="J70" i="14"/>
  <c r="J72" i="14"/>
  <c r="J73" i="14"/>
  <c r="J112" i="14"/>
  <c r="J115" i="14"/>
  <c r="J120" i="14"/>
  <c r="J123" i="14"/>
  <c r="J124" i="14"/>
  <c r="J125" i="14"/>
  <c r="J127" i="14"/>
  <c r="J134" i="14"/>
  <c r="I8" i="14"/>
  <c r="J8" i="14" s="1"/>
  <c r="I9" i="14"/>
  <c r="J9" i="14" s="1"/>
  <c r="I10" i="14"/>
  <c r="J10" i="14" s="1"/>
  <c r="I11" i="14"/>
  <c r="J11" i="14" s="1"/>
  <c r="I12" i="14"/>
  <c r="J12" i="14" s="1"/>
  <c r="I13" i="14"/>
  <c r="I14" i="14"/>
  <c r="I15" i="14"/>
  <c r="J15" i="14" s="1"/>
  <c r="I16" i="14"/>
  <c r="J16" i="14" s="1"/>
  <c r="I17" i="14"/>
  <c r="J17" i="14" s="1"/>
  <c r="I18" i="14"/>
  <c r="I19" i="14"/>
  <c r="I20" i="14"/>
  <c r="I21" i="14"/>
  <c r="J21" i="14" s="1"/>
  <c r="I22" i="14"/>
  <c r="I23" i="14"/>
  <c r="J23" i="14" s="1"/>
  <c r="I24" i="14"/>
  <c r="J24" i="14" s="1"/>
  <c r="I25" i="14"/>
  <c r="I26" i="14"/>
  <c r="I27" i="14"/>
  <c r="I28" i="14"/>
  <c r="J28" i="14" s="1"/>
  <c r="I29" i="14"/>
  <c r="J29" i="14" s="1"/>
  <c r="I30" i="14"/>
  <c r="J30" i="14" s="1"/>
  <c r="I31" i="14"/>
  <c r="J31" i="14" s="1"/>
  <c r="I32" i="14"/>
  <c r="J32" i="14" s="1"/>
  <c r="I33" i="14"/>
  <c r="J33" i="14" s="1"/>
  <c r="I34" i="14"/>
  <c r="J34" i="14" s="1"/>
  <c r="I35" i="14"/>
  <c r="J35" i="14" s="1"/>
  <c r="I36" i="14"/>
  <c r="J36" i="14" s="1"/>
  <c r="I37" i="14"/>
  <c r="J37" i="14" s="1"/>
  <c r="I38" i="14"/>
  <c r="J38" i="14" s="1"/>
  <c r="I39" i="14"/>
  <c r="I40" i="14"/>
  <c r="J40" i="14" s="1"/>
  <c r="I41" i="14"/>
  <c r="I42" i="14"/>
  <c r="I43" i="14"/>
  <c r="J43" i="14" s="1"/>
  <c r="I44" i="14"/>
  <c r="I45" i="14"/>
  <c r="I46" i="14"/>
  <c r="I47" i="14"/>
  <c r="J47" i="14" s="1"/>
  <c r="I48" i="14"/>
  <c r="I49" i="14"/>
  <c r="J49" i="14" s="1"/>
  <c r="I50" i="14"/>
  <c r="J50" i="14" s="1"/>
  <c r="I51" i="14"/>
  <c r="J51" i="14" s="1"/>
  <c r="I52" i="14"/>
  <c r="I53" i="14"/>
  <c r="J53" i="14" s="1"/>
  <c r="I54" i="14"/>
  <c r="J54" i="14" s="1"/>
  <c r="I55" i="14"/>
  <c r="J55" i="14" s="1"/>
  <c r="I56" i="14"/>
  <c r="J56" i="14" s="1"/>
  <c r="I57" i="14"/>
  <c r="J57" i="14" s="1"/>
  <c r="I58" i="14"/>
  <c r="J58" i="14" s="1"/>
  <c r="I59" i="14"/>
  <c r="J59" i="14" s="1"/>
  <c r="I60" i="14"/>
  <c r="J60" i="14" s="1"/>
  <c r="I61" i="14"/>
  <c r="J61" i="14" s="1"/>
  <c r="I62" i="14"/>
  <c r="J62" i="14" s="1"/>
  <c r="I63" i="14"/>
  <c r="J63" i="14" s="1"/>
  <c r="I64" i="14"/>
  <c r="I65" i="14"/>
  <c r="J65" i="14" s="1"/>
  <c r="I66" i="14"/>
  <c r="J66" i="14" s="1"/>
  <c r="I67" i="14"/>
  <c r="I68" i="14"/>
  <c r="I69" i="14"/>
  <c r="J69" i="14" s="1"/>
  <c r="I70" i="14"/>
  <c r="I71" i="14"/>
  <c r="J71" i="14" s="1"/>
  <c r="I72" i="14"/>
  <c r="I73" i="14"/>
  <c r="I74" i="14"/>
  <c r="J74" i="14" s="1"/>
  <c r="I75" i="14"/>
  <c r="J75" i="14" s="1"/>
  <c r="I76" i="14"/>
  <c r="J76" i="14" s="1"/>
  <c r="I77" i="14"/>
  <c r="J77" i="14" s="1"/>
  <c r="I78" i="14"/>
  <c r="J78" i="14" s="1"/>
  <c r="I79" i="14"/>
  <c r="J79" i="14" s="1"/>
  <c r="I80" i="14"/>
  <c r="J80" i="14" s="1"/>
  <c r="I81" i="14"/>
  <c r="J81" i="14" s="1"/>
  <c r="I82" i="14"/>
  <c r="J82" i="14" s="1"/>
  <c r="I83" i="14"/>
  <c r="J83" i="14" s="1"/>
  <c r="I84" i="14"/>
  <c r="J84" i="14" s="1"/>
  <c r="I85" i="14"/>
  <c r="J85" i="14" s="1"/>
  <c r="I86" i="14"/>
  <c r="J86" i="14" s="1"/>
  <c r="I87" i="14"/>
  <c r="J87" i="14" s="1"/>
  <c r="I88" i="14"/>
  <c r="J88" i="14" s="1"/>
  <c r="I89" i="14"/>
  <c r="J89" i="14" s="1"/>
  <c r="I90" i="14"/>
  <c r="J90" i="14" s="1"/>
  <c r="I91" i="14"/>
  <c r="J91" i="14" s="1"/>
  <c r="I92" i="14"/>
  <c r="J92" i="14" s="1"/>
  <c r="I93" i="14"/>
  <c r="J93" i="14" s="1"/>
  <c r="I94" i="14"/>
  <c r="J94" i="14" s="1"/>
  <c r="I95" i="14"/>
  <c r="J95" i="14" s="1"/>
  <c r="I96" i="14"/>
  <c r="J96" i="14" s="1"/>
  <c r="I97" i="14"/>
  <c r="J97" i="14" s="1"/>
  <c r="I98" i="14"/>
  <c r="J98" i="14" s="1"/>
  <c r="I99" i="14"/>
  <c r="J99" i="14" s="1"/>
  <c r="I100" i="14"/>
  <c r="J100" i="14" s="1"/>
  <c r="I101" i="14"/>
  <c r="J101" i="14" s="1"/>
  <c r="I102" i="14"/>
  <c r="J102" i="14" s="1"/>
  <c r="I103" i="14"/>
  <c r="J103" i="14" s="1"/>
  <c r="I104" i="14"/>
  <c r="J104" i="14" s="1"/>
  <c r="I105" i="14"/>
  <c r="J105" i="14" s="1"/>
  <c r="I106" i="14"/>
  <c r="J106" i="14" s="1"/>
  <c r="I107" i="14"/>
  <c r="J107" i="14" s="1"/>
  <c r="I108" i="14"/>
  <c r="J108" i="14" s="1"/>
  <c r="I109" i="14"/>
  <c r="J109" i="14" s="1"/>
  <c r="I110" i="14"/>
  <c r="J110" i="14" s="1"/>
  <c r="I111" i="14"/>
  <c r="J111" i="14" s="1"/>
  <c r="I112" i="14"/>
  <c r="I113" i="14"/>
  <c r="J113" i="14" s="1"/>
  <c r="I114" i="14"/>
  <c r="J114" i="14" s="1"/>
  <c r="I115" i="14"/>
  <c r="I116" i="14"/>
  <c r="J116" i="14" s="1"/>
  <c r="I117" i="14"/>
  <c r="J117" i="14" s="1"/>
  <c r="I118" i="14"/>
  <c r="J118" i="14" s="1"/>
  <c r="I119" i="14"/>
  <c r="J119" i="14" s="1"/>
  <c r="I120" i="14"/>
  <c r="I121" i="14"/>
  <c r="J121" i="14" s="1"/>
  <c r="I122" i="14"/>
  <c r="J122" i="14" s="1"/>
  <c r="I123" i="14"/>
  <c r="I124" i="14"/>
  <c r="I125" i="14"/>
  <c r="I126" i="14"/>
  <c r="J126" i="14" s="1"/>
  <c r="I127" i="14"/>
  <c r="I128" i="14"/>
  <c r="J128" i="14" s="1"/>
  <c r="I129" i="14"/>
  <c r="J129" i="14" s="1"/>
  <c r="I130" i="14"/>
  <c r="J130" i="14" s="1"/>
  <c r="I131" i="14"/>
  <c r="J131" i="14" s="1"/>
  <c r="I132" i="14"/>
  <c r="J132" i="14" s="1"/>
  <c r="I133" i="14"/>
  <c r="J133" i="14" s="1"/>
  <c r="I134" i="14"/>
  <c r="I135" i="14"/>
  <c r="J135" i="14" s="1"/>
  <c r="I136" i="14"/>
  <c r="J136" i="14" s="1"/>
  <c r="I137" i="14"/>
  <c r="J137" i="14" s="1"/>
  <c r="I138" i="14"/>
  <c r="J138" i="14" s="1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48" i="15"/>
  <c r="Z49" i="15"/>
  <c r="Z50" i="15"/>
  <c r="Z51" i="15"/>
  <c r="Z52" i="15"/>
  <c r="Z53" i="15"/>
  <c r="Z54" i="15"/>
  <c r="Z55" i="15"/>
  <c r="Z56" i="15"/>
  <c r="Z57" i="15"/>
  <c r="Z58" i="15"/>
  <c r="Z59" i="15"/>
  <c r="Z60" i="15"/>
  <c r="Z61" i="15"/>
  <c r="Z62" i="15"/>
  <c r="Z63" i="15"/>
  <c r="Z64" i="15"/>
  <c r="Z65" i="15"/>
  <c r="Z66" i="15"/>
  <c r="Z67" i="15"/>
  <c r="Z68" i="15"/>
  <c r="Z69" i="15"/>
  <c r="Z70" i="15"/>
  <c r="Z71" i="15"/>
  <c r="Z72" i="15"/>
  <c r="Z73" i="15"/>
  <c r="Z74" i="15"/>
  <c r="Z75" i="15"/>
  <c r="Z76" i="15"/>
  <c r="Z77" i="15"/>
  <c r="Z78" i="15"/>
  <c r="Z79" i="15"/>
  <c r="Z80" i="15"/>
  <c r="Z81" i="15"/>
  <c r="Z82" i="15"/>
  <c r="Z83" i="15"/>
  <c r="Z84" i="15"/>
  <c r="Z85" i="15"/>
  <c r="Z86" i="15"/>
  <c r="Z87" i="15"/>
  <c r="Z88" i="15"/>
  <c r="Z89" i="15"/>
  <c r="Z90" i="15"/>
  <c r="Z91" i="15"/>
  <c r="Z92" i="15"/>
  <c r="Z93" i="15"/>
  <c r="Z94" i="15"/>
  <c r="Z95" i="15"/>
  <c r="Z96" i="15"/>
  <c r="Z97" i="15"/>
  <c r="Z98" i="15"/>
  <c r="Z99" i="15"/>
  <c r="Z100" i="15"/>
  <c r="Z101" i="15"/>
  <c r="Z102" i="15"/>
  <c r="Z103" i="15"/>
  <c r="Z104" i="15"/>
  <c r="Z105" i="15"/>
  <c r="Z106" i="15"/>
  <c r="Z107" i="15"/>
  <c r="Z108" i="15"/>
  <c r="Z109" i="15"/>
  <c r="Z110" i="15"/>
  <c r="Z111" i="15"/>
  <c r="Z112" i="15"/>
  <c r="Z113" i="15"/>
  <c r="Z114" i="15"/>
  <c r="Z115" i="15"/>
  <c r="Z116" i="15"/>
  <c r="Z117" i="15"/>
  <c r="Z118" i="15"/>
  <c r="Z119" i="15"/>
  <c r="Z120" i="15"/>
  <c r="Z121" i="15"/>
  <c r="Z122" i="15"/>
  <c r="Z123" i="15"/>
  <c r="Z124" i="15"/>
  <c r="Z125" i="15"/>
  <c r="Z126" i="15"/>
  <c r="Z127" i="15"/>
  <c r="Z128" i="15"/>
  <c r="Z129" i="15"/>
  <c r="Z130" i="15"/>
  <c r="Z131" i="15"/>
  <c r="Z132" i="15"/>
  <c r="Z133" i="15"/>
  <c r="Z134" i="15"/>
  <c r="Z135" i="15"/>
  <c r="Z136" i="15"/>
  <c r="Z137" i="15"/>
  <c r="Z138" i="15"/>
  <c r="J138" i="15"/>
  <c r="J8" i="15"/>
  <c r="J12" i="15"/>
  <c r="J22" i="15"/>
  <c r="J24" i="15"/>
  <c r="J28" i="15"/>
  <c r="J33" i="15"/>
  <c r="J34" i="15"/>
  <c r="J37" i="15"/>
  <c r="J39" i="15"/>
  <c r="J45" i="15"/>
  <c r="J47" i="15"/>
  <c r="J48" i="15"/>
  <c r="J50" i="15"/>
  <c r="J51" i="15"/>
  <c r="J52" i="15"/>
  <c r="J60" i="15"/>
  <c r="J66" i="15"/>
  <c r="J69" i="15"/>
  <c r="J71" i="15"/>
  <c r="J72" i="15"/>
  <c r="J74" i="15"/>
  <c r="J75" i="15"/>
  <c r="J78" i="15"/>
  <c r="J79" i="15"/>
  <c r="J84" i="15"/>
  <c r="J88" i="15"/>
  <c r="J89" i="15"/>
  <c r="J90" i="15"/>
  <c r="J93" i="15"/>
  <c r="J96" i="15"/>
  <c r="J102" i="15"/>
  <c r="J105" i="15"/>
  <c r="J110" i="15"/>
  <c r="J136" i="15"/>
  <c r="I8" i="15"/>
  <c r="I9" i="15"/>
  <c r="J9" i="15" s="1"/>
  <c r="I10" i="15"/>
  <c r="J10" i="15" s="1"/>
  <c r="I11" i="15"/>
  <c r="J11" i="15" s="1"/>
  <c r="I12" i="15"/>
  <c r="I13" i="15"/>
  <c r="J13" i="15" s="1"/>
  <c r="I14" i="15"/>
  <c r="J14" i="15" s="1"/>
  <c r="I15" i="15"/>
  <c r="J15" i="15" s="1"/>
  <c r="I16" i="15"/>
  <c r="J16" i="15" s="1"/>
  <c r="I17" i="15"/>
  <c r="J17" i="15" s="1"/>
  <c r="I18" i="15"/>
  <c r="J18" i="15" s="1"/>
  <c r="I19" i="15"/>
  <c r="J19" i="15" s="1"/>
  <c r="I20" i="15"/>
  <c r="J20" i="15" s="1"/>
  <c r="I21" i="15"/>
  <c r="J21" i="15" s="1"/>
  <c r="I22" i="15"/>
  <c r="I23" i="15"/>
  <c r="J23" i="15" s="1"/>
  <c r="I24" i="15"/>
  <c r="I25" i="15"/>
  <c r="J25" i="15" s="1"/>
  <c r="I26" i="15"/>
  <c r="J26" i="15" s="1"/>
  <c r="I27" i="15"/>
  <c r="J27" i="15" s="1"/>
  <c r="I28" i="15"/>
  <c r="I29" i="15"/>
  <c r="J29" i="15" s="1"/>
  <c r="I30" i="15"/>
  <c r="J30" i="15" s="1"/>
  <c r="I31" i="15"/>
  <c r="J31" i="15" s="1"/>
  <c r="I32" i="15"/>
  <c r="J32" i="15" s="1"/>
  <c r="I33" i="15"/>
  <c r="I34" i="15"/>
  <c r="I35" i="15"/>
  <c r="J35" i="15" s="1"/>
  <c r="I36" i="15"/>
  <c r="J36" i="15" s="1"/>
  <c r="I37" i="15"/>
  <c r="I38" i="15"/>
  <c r="J38" i="15" s="1"/>
  <c r="I39" i="15"/>
  <c r="I40" i="15"/>
  <c r="J40" i="15" s="1"/>
  <c r="I41" i="15"/>
  <c r="J41" i="15" s="1"/>
  <c r="I42" i="15"/>
  <c r="J42" i="15" s="1"/>
  <c r="I43" i="15"/>
  <c r="J43" i="15" s="1"/>
  <c r="I44" i="15"/>
  <c r="J44" i="15" s="1"/>
  <c r="I45" i="15"/>
  <c r="I46" i="15"/>
  <c r="J46" i="15" s="1"/>
  <c r="I47" i="15"/>
  <c r="I48" i="15"/>
  <c r="I49" i="15"/>
  <c r="J49" i="15" s="1"/>
  <c r="I50" i="15"/>
  <c r="I51" i="15"/>
  <c r="I52" i="15"/>
  <c r="I53" i="15"/>
  <c r="J53" i="15" s="1"/>
  <c r="I54" i="15"/>
  <c r="J54" i="15" s="1"/>
  <c r="I55" i="15"/>
  <c r="J55" i="15" s="1"/>
  <c r="I56" i="15"/>
  <c r="J56" i="15" s="1"/>
  <c r="I57" i="15"/>
  <c r="J57" i="15" s="1"/>
  <c r="I58" i="15"/>
  <c r="J58" i="15" s="1"/>
  <c r="I59" i="15"/>
  <c r="J59" i="15" s="1"/>
  <c r="I60" i="15"/>
  <c r="I61" i="15"/>
  <c r="J61" i="15" s="1"/>
  <c r="I62" i="15"/>
  <c r="J62" i="15" s="1"/>
  <c r="I63" i="15"/>
  <c r="J63" i="15" s="1"/>
  <c r="I64" i="15"/>
  <c r="J64" i="15" s="1"/>
  <c r="I65" i="15"/>
  <c r="J65" i="15" s="1"/>
  <c r="I66" i="15"/>
  <c r="I67" i="15"/>
  <c r="J67" i="15" s="1"/>
  <c r="I68" i="15"/>
  <c r="J68" i="15" s="1"/>
  <c r="I69" i="15"/>
  <c r="I70" i="15"/>
  <c r="J70" i="15" s="1"/>
  <c r="I71" i="15"/>
  <c r="I72" i="15"/>
  <c r="I73" i="15"/>
  <c r="J73" i="15" s="1"/>
  <c r="I74" i="15"/>
  <c r="I75" i="15"/>
  <c r="I76" i="15"/>
  <c r="J76" i="15" s="1"/>
  <c r="I77" i="15"/>
  <c r="J77" i="15" s="1"/>
  <c r="I78" i="15"/>
  <c r="I79" i="15"/>
  <c r="I80" i="15"/>
  <c r="J80" i="15" s="1"/>
  <c r="I81" i="15"/>
  <c r="J81" i="15" s="1"/>
  <c r="I82" i="15"/>
  <c r="J82" i="15" s="1"/>
  <c r="I83" i="15"/>
  <c r="J83" i="15" s="1"/>
  <c r="I84" i="15"/>
  <c r="I85" i="15"/>
  <c r="J85" i="15" s="1"/>
  <c r="I86" i="15"/>
  <c r="J86" i="15" s="1"/>
  <c r="I87" i="15"/>
  <c r="J87" i="15" s="1"/>
  <c r="I88" i="15"/>
  <c r="I89" i="15"/>
  <c r="I90" i="15"/>
  <c r="I91" i="15"/>
  <c r="J91" i="15" s="1"/>
  <c r="I92" i="15"/>
  <c r="J92" i="15" s="1"/>
  <c r="I93" i="15"/>
  <c r="I94" i="15"/>
  <c r="J94" i="15" s="1"/>
  <c r="I95" i="15"/>
  <c r="J95" i="15" s="1"/>
  <c r="I96" i="15"/>
  <c r="I97" i="15"/>
  <c r="J97" i="15" s="1"/>
  <c r="I98" i="15"/>
  <c r="J98" i="15" s="1"/>
  <c r="I99" i="15"/>
  <c r="J99" i="15" s="1"/>
  <c r="I100" i="15"/>
  <c r="J100" i="15" s="1"/>
  <c r="I101" i="15"/>
  <c r="J101" i="15" s="1"/>
  <c r="I102" i="15"/>
  <c r="I103" i="15"/>
  <c r="J103" i="15" s="1"/>
  <c r="I104" i="15"/>
  <c r="J104" i="15" s="1"/>
  <c r="I105" i="15"/>
  <c r="I106" i="15"/>
  <c r="J106" i="15" s="1"/>
  <c r="I107" i="15"/>
  <c r="J107" i="15" s="1"/>
  <c r="I108" i="15"/>
  <c r="J108" i="15" s="1"/>
  <c r="I109" i="15"/>
  <c r="J109" i="15" s="1"/>
  <c r="I110" i="15"/>
  <c r="I111" i="15"/>
  <c r="J111" i="15" s="1"/>
  <c r="I112" i="15"/>
  <c r="J112" i="15" s="1"/>
  <c r="I113" i="15"/>
  <c r="J113" i="15" s="1"/>
  <c r="I114" i="15"/>
  <c r="J114" i="15" s="1"/>
  <c r="I115" i="15"/>
  <c r="J115" i="15" s="1"/>
  <c r="I116" i="15"/>
  <c r="J116" i="15" s="1"/>
  <c r="I117" i="15"/>
  <c r="J117" i="15" s="1"/>
  <c r="I118" i="15"/>
  <c r="J118" i="15" s="1"/>
  <c r="I119" i="15"/>
  <c r="J119" i="15" s="1"/>
  <c r="I120" i="15"/>
  <c r="J120" i="15" s="1"/>
  <c r="I121" i="15"/>
  <c r="J121" i="15" s="1"/>
  <c r="I122" i="15"/>
  <c r="J122" i="15" s="1"/>
  <c r="I123" i="15"/>
  <c r="J123" i="15" s="1"/>
  <c r="I124" i="15"/>
  <c r="J124" i="15" s="1"/>
  <c r="I125" i="15"/>
  <c r="J125" i="15" s="1"/>
  <c r="I126" i="15"/>
  <c r="J126" i="15" s="1"/>
  <c r="I127" i="15"/>
  <c r="J127" i="15" s="1"/>
  <c r="I128" i="15"/>
  <c r="J128" i="15" s="1"/>
  <c r="I129" i="15"/>
  <c r="J129" i="15" s="1"/>
  <c r="I130" i="15"/>
  <c r="J130" i="15" s="1"/>
  <c r="I131" i="15"/>
  <c r="J131" i="15" s="1"/>
  <c r="I132" i="15"/>
  <c r="J132" i="15" s="1"/>
  <c r="I133" i="15"/>
  <c r="J133" i="15" s="1"/>
  <c r="I134" i="15"/>
  <c r="J134" i="15" s="1"/>
  <c r="I135" i="15"/>
  <c r="J135" i="15" s="1"/>
  <c r="I136" i="15"/>
  <c r="I137" i="15"/>
  <c r="J137" i="15" s="1"/>
  <c r="I138" i="15"/>
  <c r="P70" i="17" l="1"/>
  <c r="Q70" i="17" s="1"/>
  <c r="P44" i="17"/>
  <c r="Q44" i="17" s="1"/>
  <c r="P45" i="17"/>
  <c r="Q45" i="17" s="1"/>
  <c r="P46" i="17"/>
  <c r="Q46" i="17" s="1"/>
  <c r="P47" i="17"/>
  <c r="Q47" i="17" s="1"/>
  <c r="P48" i="17"/>
  <c r="P49" i="17"/>
  <c r="Q49" i="17" s="1"/>
  <c r="P50" i="17"/>
  <c r="Q50" i="17" s="1"/>
  <c r="P51" i="17"/>
  <c r="Q51" i="17" s="1"/>
  <c r="P52" i="17"/>
  <c r="Q52" i="17" s="1"/>
  <c r="P53" i="17"/>
  <c r="P54" i="17"/>
  <c r="P55" i="17"/>
  <c r="Q55" i="17" s="1"/>
  <c r="P56" i="17"/>
  <c r="Q56" i="17" s="1"/>
  <c r="P57" i="17"/>
  <c r="Q57" i="17" s="1"/>
  <c r="P58" i="17"/>
  <c r="P59" i="17"/>
  <c r="Q59" i="17" s="1"/>
  <c r="P60" i="17"/>
  <c r="Q60" i="17" s="1"/>
  <c r="P61" i="17"/>
  <c r="Q61" i="17" s="1"/>
  <c r="P62" i="17"/>
  <c r="Q62" i="17" s="1"/>
  <c r="P63" i="17"/>
  <c r="Q63" i="17" s="1"/>
  <c r="P64" i="17"/>
  <c r="Q64" i="17" s="1"/>
  <c r="P65" i="17"/>
  <c r="Q65" i="17" s="1"/>
  <c r="P66" i="17"/>
  <c r="Q66" i="17" s="1"/>
  <c r="P67" i="17"/>
  <c r="Q67" i="17" s="1"/>
  <c r="P68" i="17"/>
  <c r="Q68" i="17" s="1"/>
  <c r="P69" i="17"/>
  <c r="Q69" i="17" s="1"/>
  <c r="P71" i="17"/>
  <c r="Q71" i="17" s="1"/>
  <c r="P72" i="17"/>
  <c r="Q72" i="17" s="1"/>
  <c r="P73" i="17"/>
  <c r="Q73" i="17" s="1"/>
  <c r="P74" i="17"/>
  <c r="Q74" i="17" s="1"/>
  <c r="P75" i="17"/>
  <c r="Q75" i="17" s="1"/>
  <c r="P76" i="17"/>
  <c r="Q76" i="17" s="1"/>
  <c r="P77" i="17"/>
  <c r="P78" i="17"/>
  <c r="P79" i="17"/>
  <c r="P80" i="17"/>
  <c r="P81" i="17"/>
  <c r="Q81" i="17" s="1"/>
  <c r="P82" i="17"/>
  <c r="Q82" i="17" s="1"/>
  <c r="P83" i="17"/>
  <c r="Q83" i="17" s="1"/>
  <c r="P84" i="17"/>
  <c r="P85" i="17"/>
  <c r="P86" i="17"/>
  <c r="Q86" i="17" s="1"/>
  <c r="P87" i="17"/>
  <c r="Q87" i="17" s="1"/>
  <c r="P88" i="17"/>
  <c r="Q88" i="17" s="1"/>
  <c r="P89" i="17"/>
  <c r="Q89" i="17" s="1"/>
  <c r="P90" i="17"/>
  <c r="Q90" i="17" s="1"/>
  <c r="P91" i="17"/>
  <c r="Q91" i="17" s="1"/>
  <c r="P92" i="17"/>
  <c r="Q92" i="17" s="1"/>
  <c r="P93" i="17"/>
  <c r="P94" i="17"/>
  <c r="P95" i="17"/>
  <c r="Q95" i="17" s="1"/>
  <c r="P96" i="17"/>
  <c r="Q96" i="17" s="1"/>
  <c r="P97" i="17"/>
  <c r="Q97" i="17" s="1"/>
  <c r="P98" i="17"/>
  <c r="Q98" i="17" s="1"/>
  <c r="P99" i="17"/>
  <c r="Q99" i="17" s="1"/>
  <c r="P100" i="17"/>
  <c r="Q100" i="17" s="1"/>
  <c r="P101" i="17"/>
  <c r="Q101" i="17" s="1"/>
  <c r="P102" i="17"/>
  <c r="Q102" i="17" s="1"/>
  <c r="P103" i="17"/>
  <c r="Q103" i="17" s="1"/>
  <c r="P104" i="17"/>
  <c r="Q104" i="17" s="1"/>
  <c r="P105" i="17"/>
  <c r="Q105" i="17" s="1"/>
  <c r="P106" i="17"/>
  <c r="Q106" i="17" s="1"/>
  <c r="P107" i="17"/>
  <c r="Q107" i="17" s="1"/>
  <c r="P108" i="17"/>
  <c r="Q108" i="17" s="1"/>
  <c r="P109" i="17"/>
  <c r="P110" i="17"/>
  <c r="Q110" i="17" s="1"/>
  <c r="P111" i="17"/>
  <c r="Q111" i="17" s="1"/>
  <c r="P112" i="17"/>
  <c r="Q112" i="17" s="1"/>
  <c r="P113" i="17"/>
  <c r="Q113" i="17" s="1"/>
  <c r="P114" i="17"/>
  <c r="Q114" i="17" s="1"/>
  <c r="P115" i="17"/>
  <c r="Q115" i="17" s="1"/>
  <c r="P116" i="17"/>
  <c r="Q116" i="17" s="1"/>
  <c r="P117" i="17"/>
  <c r="Q117" i="17" s="1"/>
  <c r="P118" i="17"/>
  <c r="Q118" i="17" s="1"/>
  <c r="P119" i="17"/>
  <c r="Q119" i="17" s="1"/>
  <c r="P120" i="17"/>
  <c r="Q120" i="17" s="1"/>
  <c r="P121" i="17"/>
  <c r="Q121" i="17" s="1"/>
  <c r="P122" i="17"/>
  <c r="Q122" i="17" s="1"/>
  <c r="P123" i="17"/>
  <c r="Q123" i="17" s="1"/>
  <c r="P124" i="17"/>
  <c r="P125" i="17"/>
  <c r="Q125" i="17" s="1"/>
  <c r="P126" i="17"/>
  <c r="Q126" i="17" s="1"/>
  <c r="P127" i="17"/>
  <c r="Q127" i="17" s="1"/>
  <c r="P128" i="17"/>
  <c r="Q128" i="17" s="1"/>
  <c r="P129" i="17"/>
  <c r="P130" i="17"/>
  <c r="Q130" i="17" s="1"/>
  <c r="P131" i="17"/>
  <c r="P132" i="17"/>
  <c r="Q132" i="17" s="1"/>
  <c r="P133" i="17"/>
  <c r="P134" i="17"/>
  <c r="Q134" i="17" s="1"/>
  <c r="P135" i="17"/>
  <c r="Q135" i="17" s="1"/>
  <c r="P136" i="17"/>
  <c r="P137" i="17"/>
  <c r="Q137" i="17" s="1"/>
  <c r="P138" i="17"/>
  <c r="Q138" i="17" s="1"/>
  <c r="P8" i="17"/>
  <c r="Q8" i="17" s="1"/>
  <c r="P9" i="17"/>
  <c r="Q9" i="17" s="1"/>
  <c r="P10" i="17"/>
  <c r="P11" i="17"/>
  <c r="Q11" i="17" s="1"/>
  <c r="P12" i="17"/>
  <c r="P13" i="17"/>
  <c r="Q13" i="17" s="1"/>
  <c r="P14" i="17"/>
  <c r="Q14" i="17" s="1"/>
  <c r="P15" i="17"/>
  <c r="Q15" i="17" s="1"/>
  <c r="P16" i="17"/>
  <c r="Q16" i="17" s="1"/>
  <c r="P17" i="17"/>
  <c r="Q17" i="17" s="1"/>
  <c r="P18" i="17"/>
  <c r="Q18" i="17" s="1"/>
  <c r="P19" i="17"/>
  <c r="Q19" i="17" s="1"/>
  <c r="P20" i="17"/>
  <c r="Q20" i="17" s="1"/>
  <c r="P21" i="17"/>
  <c r="Q21" i="17" s="1"/>
  <c r="P22" i="17"/>
  <c r="P23" i="17"/>
  <c r="Q23" i="17" s="1"/>
  <c r="P24" i="17"/>
  <c r="Q24" i="17" s="1"/>
  <c r="P25" i="17"/>
  <c r="Q25" i="17" s="1"/>
  <c r="P26" i="17"/>
  <c r="P27" i="17"/>
  <c r="Q27" i="17" s="1"/>
  <c r="P28" i="17"/>
  <c r="P29" i="17"/>
  <c r="Q29" i="17" s="1"/>
  <c r="P30" i="17"/>
  <c r="P31" i="17"/>
  <c r="Q31" i="17" s="1"/>
  <c r="P32" i="17"/>
  <c r="Q32" i="17" s="1"/>
  <c r="P33" i="17"/>
  <c r="Q33" i="17" s="1"/>
  <c r="P34" i="17"/>
  <c r="Q34" i="17" s="1"/>
  <c r="P35" i="17"/>
  <c r="Q35" i="17" s="1"/>
  <c r="P36" i="17"/>
  <c r="Q36" i="17" s="1"/>
  <c r="P37" i="17"/>
  <c r="Q37" i="17" s="1"/>
  <c r="P38" i="17"/>
  <c r="Q38" i="17" s="1"/>
  <c r="P39" i="17"/>
  <c r="Q39" i="17" s="1"/>
  <c r="P40" i="17"/>
  <c r="Q40" i="17" s="1"/>
  <c r="P41" i="17"/>
  <c r="Q41" i="17" s="1"/>
  <c r="P42" i="17"/>
  <c r="Q42" i="17" s="1"/>
  <c r="P43" i="17"/>
  <c r="Q43" i="17" s="1"/>
  <c r="Q48" i="17"/>
  <c r="Q53" i="17"/>
  <c r="Q54" i="17"/>
  <c r="Q58" i="17"/>
  <c r="Q77" i="17"/>
  <c r="Q78" i="17"/>
  <c r="Q79" i="17"/>
  <c r="Q80" i="17"/>
  <c r="Q85" i="17"/>
  <c r="Q93" i="17"/>
  <c r="Q133" i="17"/>
  <c r="Q136" i="17"/>
  <c r="Q84" i="17"/>
  <c r="Q94" i="17"/>
  <c r="Q124" i="17"/>
  <c r="Q129" i="17"/>
  <c r="Q131" i="17"/>
  <c r="Q10" i="17"/>
  <c r="Q12" i="17"/>
  <c r="Q22" i="17"/>
  <c r="Q26" i="17"/>
  <c r="Q28" i="17"/>
  <c r="Q30" i="17"/>
  <c r="J15" i="16"/>
  <c r="J54" i="16"/>
  <c r="J59" i="16"/>
  <c r="J62" i="16"/>
  <c r="J66" i="16"/>
  <c r="J85" i="16"/>
  <c r="J86" i="16"/>
  <c r="J89" i="16"/>
  <c r="J93" i="16"/>
  <c r="J106" i="16"/>
  <c r="J114" i="16"/>
  <c r="J115" i="16"/>
  <c r="J134" i="16"/>
  <c r="J137" i="16"/>
  <c r="I8" i="16"/>
  <c r="I9" i="16"/>
  <c r="I10" i="16"/>
  <c r="J10" i="16" s="1"/>
  <c r="I11" i="16"/>
  <c r="I12" i="16"/>
  <c r="J12" i="16" s="1"/>
  <c r="I13" i="16"/>
  <c r="I14" i="16"/>
  <c r="J14" i="16" s="1"/>
  <c r="I15" i="16"/>
  <c r="I16" i="16"/>
  <c r="J16" i="16" s="1"/>
  <c r="I17" i="16"/>
  <c r="J17" i="16" s="1"/>
  <c r="I18" i="16"/>
  <c r="J18" i="16" s="1"/>
  <c r="I19" i="16"/>
  <c r="J19" i="16" s="1"/>
  <c r="I20" i="16"/>
  <c r="J20" i="16" s="1"/>
  <c r="I21" i="16"/>
  <c r="J21" i="16" s="1"/>
  <c r="I22" i="16"/>
  <c r="J22" i="16" s="1"/>
  <c r="I23" i="16"/>
  <c r="J23" i="16" s="1"/>
  <c r="I24" i="16"/>
  <c r="J24" i="16" s="1"/>
  <c r="I25" i="16"/>
  <c r="J25" i="16" s="1"/>
  <c r="I26" i="16"/>
  <c r="J26" i="16" s="1"/>
  <c r="I27" i="16"/>
  <c r="J27" i="16" s="1"/>
  <c r="I28" i="16"/>
  <c r="J28" i="16" s="1"/>
  <c r="I29" i="16"/>
  <c r="J29" i="16" s="1"/>
  <c r="I30" i="16"/>
  <c r="J30" i="16" s="1"/>
  <c r="I31" i="16"/>
  <c r="J31" i="16" s="1"/>
  <c r="I32" i="16"/>
  <c r="J32" i="16" s="1"/>
  <c r="I33" i="16"/>
  <c r="J33" i="16" s="1"/>
  <c r="I34" i="16"/>
  <c r="J34" i="16" s="1"/>
  <c r="I35" i="16"/>
  <c r="J35" i="16" s="1"/>
  <c r="I36" i="16"/>
  <c r="J36" i="16" s="1"/>
  <c r="I37" i="16"/>
  <c r="J37" i="16" s="1"/>
  <c r="I38" i="16"/>
  <c r="J38" i="16" s="1"/>
  <c r="I39" i="16"/>
  <c r="J39" i="16" s="1"/>
  <c r="I40" i="16"/>
  <c r="J40" i="16" s="1"/>
  <c r="I41" i="16"/>
  <c r="J41" i="16" s="1"/>
  <c r="I42" i="16"/>
  <c r="J42" i="16" s="1"/>
  <c r="I43" i="16"/>
  <c r="J43" i="16" s="1"/>
  <c r="I44" i="16"/>
  <c r="J44" i="16" s="1"/>
  <c r="I45" i="16"/>
  <c r="J45" i="16" s="1"/>
  <c r="I46" i="16"/>
  <c r="J46" i="16" s="1"/>
  <c r="I47" i="16"/>
  <c r="J47" i="16" s="1"/>
  <c r="I48" i="16"/>
  <c r="J48" i="16" s="1"/>
  <c r="I49" i="16"/>
  <c r="J49" i="16" s="1"/>
  <c r="I50" i="16"/>
  <c r="J50" i="16" s="1"/>
  <c r="I51" i="16"/>
  <c r="J51" i="16" s="1"/>
  <c r="I52" i="16"/>
  <c r="I53" i="16"/>
  <c r="J53" i="16" s="1"/>
  <c r="I54" i="16"/>
  <c r="I55" i="16"/>
  <c r="J55" i="16" s="1"/>
  <c r="I56" i="16"/>
  <c r="J56" i="16" s="1"/>
  <c r="I57" i="16"/>
  <c r="J57" i="16" s="1"/>
  <c r="I58" i="16"/>
  <c r="J58" i="16" s="1"/>
  <c r="I59" i="16"/>
  <c r="I60" i="16"/>
  <c r="J60" i="16" s="1"/>
  <c r="I61" i="16"/>
  <c r="J61" i="16" s="1"/>
  <c r="I62" i="16"/>
  <c r="I63" i="16"/>
  <c r="J63" i="16" s="1"/>
  <c r="I64" i="16"/>
  <c r="J64" i="16" s="1"/>
  <c r="I65" i="16"/>
  <c r="J65" i="16" s="1"/>
  <c r="I66" i="16"/>
  <c r="I67" i="16"/>
  <c r="J67" i="16" s="1"/>
  <c r="I68" i="16"/>
  <c r="J68" i="16" s="1"/>
  <c r="I69" i="16"/>
  <c r="J69" i="16" s="1"/>
  <c r="I70" i="16"/>
  <c r="J70" i="16" s="1"/>
  <c r="I71" i="16"/>
  <c r="J71" i="16" s="1"/>
  <c r="I72" i="16"/>
  <c r="J72" i="16" s="1"/>
  <c r="I73" i="16"/>
  <c r="J73" i="16" s="1"/>
  <c r="I74" i="16"/>
  <c r="J74" i="16" s="1"/>
  <c r="I75" i="16"/>
  <c r="J75" i="16" s="1"/>
  <c r="I76" i="16"/>
  <c r="J76" i="16" s="1"/>
  <c r="I77" i="16"/>
  <c r="J77" i="16" s="1"/>
  <c r="I78" i="16"/>
  <c r="J78" i="16" s="1"/>
  <c r="I79" i="16"/>
  <c r="J79" i="16" s="1"/>
  <c r="I80" i="16"/>
  <c r="J80" i="16" s="1"/>
  <c r="I81" i="16"/>
  <c r="J81" i="16" s="1"/>
  <c r="I82" i="16"/>
  <c r="J82" i="16" s="1"/>
  <c r="I83" i="16"/>
  <c r="J83" i="16" s="1"/>
  <c r="I84" i="16"/>
  <c r="J84" i="16" s="1"/>
  <c r="I85" i="16"/>
  <c r="I86" i="16"/>
  <c r="I87" i="16"/>
  <c r="J87" i="16" s="1"/>
  <c r="I88" i="16"/>
  <c r="J88" i="16" s="1"/>
  <c r="I89" i="16"/>
  <c r="I90" i="16"/>
  <c r="J90" i="16" s="1"/>
  <c r="I91" i="16"/>
  <c r="J91" i="16" s="1"/>
  <c r="I92" i="16"/>
  <c r="J92" i="16" s="1"/>
  <c r="I93" i="16"/>
  <c r="I94" i="16"/>
  <c r="J94" i="16" s="1"/>
  <c r="I95" i="16"/>
  <c r="J95" i="16" s="1"/>
  <c r="I96" i="16"/>
  <c r="J96" i="16" s="1"/>
  <c r="I97" i="16"/>
  <c r="J97" i="16" s="1"/>
  <c r="I98" i="16"/>
  <c r="J98" i="16" s="1"/>
  <c r="I99" i="16"/>
  <c r="J99" i="16" s="1"/>
  <c r="I100" i="16"/>
  <c r="J100" i="16" s="1"/>
  <c r="I101" i="16"/>
  <c r="J101" i="16" s="1"/>
  <c r="I102" i="16"/>
  <c r="J102" i="16" s="1"/>
  <c r="I103" i="16"/>
  <c r="J103" i="16" s="1"/>
  <c r="I104" i="16"/>
  <c r="J104" i="16" s="1"/>
  <c r="I105" i="16"/>
  <c r="J105" i="16" s="1"/>
  <c r="I106" i="16"/>
  <c r="I107" i="16"/>
  <c r="J107" i="16" s="1"/>
  <c r="I108" i="16"/>
  <c r="J108" i="16" s="1"/>
  <c r="I109" i="16"/>
  <c r="J109" i="16" s="1"/>
  <c r="I110" i="16"/>
  <c r="J110" i="16" s="1"/>
  <c r="I111" i="16"/>
  <c r="J111" i="16" s="1"/>
  <c r="I112" i="16"/>
  <c r="J112" i="16" s="1"/>
  <c r="I113" i="16"/>
  <c r="J113" i="16" s="1"/>
  <c r="I114" i="16"/>
  <c r="I115" i="16"/>
  <c r="I116" i="16"/>
  <c r="J116" i="16" s="1"/>
  <c r="I117" i="16"/>
  <c r="J117" i="16" s="1"/>
  <c r="I118" i="16"/>
  <c r="J118" i="16" s="1"/>
  <c r="I119" i="16"/>
  <c r="J119" i="16" s="1"/>
  <c r="I120" i="16"/>
  <c r="J120" i="16" s="1"/>
  <c r="I121" i="16"/>
  <c r="J121" i="16" s="1"/>
  <c r="I122" i="16"/>
  <c r="J122" i="16" s="1"/>
  <c r="I123" i="16"/>
  <c r="J123" i="16" s="1"/>
  <c r="I124" i="16"/>
  <c r="J124" i="16" s="1"/>
  <c r="I125" i="16"/>
  <c r="J125" i="16" s="1"/>
  <c r="I126" i="16"/>
  <c r="J126" i="16" s="1"/>
  <c r="I127" i="16"/>
  <c r="J127" i="16" s="1"/>
  <c r="I128" i="16"/>
  <c r="J128" i="16" s="1"/>
  <c r="I129" i="16"/>
  <c r="J129" i="16" s="1"/>
  <c r="I130" i="16"/>
  <c r="J130" i="16" s="1"/>
  <c r="I131" i="16"/>
  <c r="J131" i="16" s="1"/>
  <c r="I132" i="16"/>
  <c r="J132" i="16" s="1"/>
  <c r="I133" i="16"/>
  <c r="J133" i="16" s="1"/>
  <c r="I134" i="16"/>
  <c r="I135" i="16"/>
  <c r="J135" i="16" s="1"/>
  <c r="I136" i="16"/>
  <c r="J136" i="16" s="1"/>
  <c r="I137" i="16"/>
  <c r="I138" i="16"/>
  <c r="J138" i="16" s="1"/>
  <c r="I20" i="17"/>
  <c r="J20" i="17" s="1"/>
  <c r="I8" i="17"/>
  <c r="J8" i="17" s="1"/>
  <c r="I9" i="17"/>
  <c r="J9" i="17" s="1"/>
  <c r="I10" i="17"/>
  <c r="J10" i="17" s="1"/>
  <c r="I11" i="17"/>
  <c r="J11" i="17"/>
  <c r="I12" i="17"/>
  <c r="J12" i="17" s="1"/>
  <c r="I13" i="17"/>
  <c r="J13" i="17" s="1"/>
  <c r="I14" i="17"/>
  <c r="J14" i="17" s="1"/>
  <c r="I15" i="17"/>
  <c r="J15" i="17" s="1"/>
  <c r="I16" i="17"/>
  <c r="J16" i="17" s="1"/>
  <c r="I17" i="17"/>
  <c r="J17" i="17" s="1"/>
  <c r="I18" i="17"/>
  <c r="J18" i="17" s="1"/>
  <c r="I19" i="17"/>
  <c r="J19" i="17" s="1"/>
  <c r="I21" i="17"/>
  <c r="J21" i="17" s="1"/>
  <c r="I22" i="17"/>
  <c r="J22" i="17" s="1"/>
  <c r="I23" i="17"/>
  <c r="J23" i="17" s="1"/>
  <c r="I24" i="17"/>
  <c r="J24" i="17" s="1"/>
  <c r="I25" i="17"/>
  <c r="J25" i="17" s="1"/>
  <c r="I26" i="17"/>
  <c r="J26" i="17" s="1"/>
  <c r="I27" i="17"/>
  <c r="J27" i="17" s="1"/>
  <c r="I28" i="17"/>
  <c r="J28" i="17" s="1"/>
  <c r="I29" i="17"/>
  <c r="J29" i="17" s="1"/>
  <c r="I30" i="17"/>
  <c r="J30" i="17" s="1"/>
  <c r="I31" i="17"/>
  <c r="J31" i="17" s="1"/>
  <c r="I32" i="17"/>
  <c r="J32" i="17" s="1"/>
  <c r="I33" i="17"/>
  <c r="J33" i="17" s="1"/>
  <c r="I34" i="17"/>
  <c r="J34" i="17" s="1"/>
  <c r="I35" i="17"/>
  <c r="J35" i="17" s="1"/>
  <c r="I36" i="17"/>
  <c r="J36" i="17" s="1"/>
  <c r="I37" i="17"/>
  <c r="J37" i="17" s="1"/>
  <c r="I38" i="17"/>
  <c r="J38" i="17" s="1"/>
  <c r="I39" i="17"/>
  <c r="J39" i="17" s="1"/>
  <c r="I40" i="17"/>
  <c r="J40" i="17" s="1"/>
  <c r="I41" i="17"/>
  <c r="J41" i="17" s="1"/>
  <c r="I42" i="17"/>
  <c r="J42" i="17" s="1"/>
  <c r="I43" i="17"/>
  <c r="J43" i="17" s="1"/>
  <c r="I44" i="17"/>
  <c r="J44" i="17" s="1"/>
  <c r="I45" i="17"/>
  <c r="J45" i="17" s="1"/>
  <c r="I46" i="17"/>
  <c r="J46" i="17" s="1"/>
  <c r="I47" i="17"/>
  <c r="J47" i="17" s="1"/>
  <c r="I48" i="17"/>
  <c r="J48" i="17" s="1"/>
  <c r="I49" i="17"/>
  <c r="J49" i="17" s="1"/>
  <c r="I50" i="17"/>
  <c r="J50" i="17" s="1"/>
  <c r="I51" i="17"/>
  <c r="J51" i="17" s="1"/>
  <c r="I52" i="17"/>
  <c r="J52" i="17" s="1"/>
  <c r="I53" i="17"/>
  <c r="J53" i="17" s="1"/>
  <c r="I54" i="17"/>
  <c r="J54" i="17" s="1"/>
  <c r="I55" i="17"/>
  <c r="J55" i="17" s="1"/>
  <c r="I56" i="17"/>
  <c r="J56" i="17" s="1"/>
  <c r="I57" i="17"/>
  <c r="J57" i="17" s="1"/>
  <c r="I58" i="17"/>
  <c r="J58" i="17" s="1"/>
  <c r="I59" i="17"/>
  <c r="J59" i="17" s="1"/>
  <c r="I60" i="17"/>
  <c r="J60" i="17" s="1"/>
  <c r="I61" i="17"/>
  <c r="J61" i="17" s="1"/>
  <c r="I62" i="17"/>
  <c r="J62" i="17" s="1"/>
  <c r="I63" i="17"/>
  <c r="J63" i="17" s="1"/>
  <c r="I64" i="17"/>
  <c r="J64" i="17" s="1"/>
  <c r="I65" i="17"/>
  <c r="J65" i="17" s="1"/>
  <c r="I66" i="17"/>
  <c r="J66" i="17" s="1"/>
  <c r="I67" i="17"/>
  <c r="J67" i="17" s="1"/>
  <c r="I68" i="17"/>
  <c r="J68" i="17" s="1"/>
  <c r="I69" i="17"/>
  <c r="J69" i="17" s="1"/>
  <c r="I70" i="17"/>
  <c r="J70" i="17" s="1"/>
  <c r="I71" i="17"/>
  <c r="J71" i="17" s="1"/>
  <c r="I72" i="17"/>
  <c r="J72" i="17" s="1"/>
  <c r="I73" i="17"/>
  <c r="J73" i="17" s="1"/>
  <c r="I74" i="17"/>
  <c r="J74" i="17" s="1"/>
  <c r="I75" i="17"/>
  <c r="J75" i="17" s="1"/>
  <c r="I76" i="17"/>
  <c r="J76" i="17" s="1"/>
  <c r="I77" i="17"/>
  <c r="J77" i="17" s="1"/>
  <c r="I78" i="17"/>
  <c r="J78" i="17" s="1"/>
  <c r="I79" i="17"/>
  <c r="J79" i="17" s="1"/>
  <c r="I80" i="17"/>
  <c r="J80" i="17" s="1"/>
  <c r="I81" i="17"/>
  <c r="J81" i="17" s="1"/>
  <c r="I82" i="17"/>
  <c r="J82" i="17" s="1"/>
  <c r="I83" i="17"/>
  <c r="J83" i="17" s="1"/>
  <c r="I84" i="17"/>
  <c r="J84" i="17" s="1"/>
  <c r="I85" i="17"/>
  <c r="J85" i="17" s="1"/>
  <c r="I86" i="17"/>
  <c r="J86" i="17" s="1"/>
  <c r="I87" i="17"/>
  <c r="J87" i="17" s="1"/>
  <c r="I88" i="17"/>
  <c r="J88" i="17" s="1"/>
  <c r="I89" i="17"/>
  <c r="J89" i="17" s="1"/>
  <c r="I90" i="17"/>
  <c r="J90" i="17" s="1"/>
  <c r="I91" i="17"/>
  <c r="J91" i="17" s="1"/>
  <c r="I92" i="17"/>
  <c r="J92" i="17" s="1"/>
  <c r="I93" i="17"/>
  <c r="J93" i="17" s="1"/>
  <c r="I94" i="17"/>
  <c r="J94" i="17" s="1"/>
  <c r="I95" i="17"/>
  <c r="J95" i="17" s="1"/>
  <c r="I96" i="17"/>
  <c r="J96" i="17" s="1"/>
  <c r="I97" i="17"/>
  <c r="J97" i="17" s="1"/>
  <c r="I98" i="17"/>
  <c r="J98" i="17" s="1"/>
  <c r="I99" i="17"/>
  <c r="J99" i="17" s="1"/>
  <c r="I100" i="17"/>
  <c r="J100" i="17" s="1"/>
  <c r="I101" i="17"/>
  <c r="J101" i="17" s="1"/>
  <c r="I102" i="17"/>
  <c r="J102" i="17" s="1"/>
  <c r="I103" i="17"/>
  <c r="J103" i="17" s="1"/>
  <c r="I104" i="17"/>
  <c r="J104" i="17" s="1"/>
  <c r="I105" i="17"/>
  <c r="J105" i="17" s="1"/>
  <c r="I106" i="17"/>
  <c r="J106" i="17" s="1"/>
  <c r="I107" i="17"/>
  <c r="J107" i="17" s="1"/>
  <c r="I108" i="17"/>
  <c r="J108" i="17" s="1"/>
  <c r="I109" i="17"/>
  <c r="J109" i="17" s="1"/>
  <c r="I110" i="17"/>
  <c r="J110" i="17" s="1"/>
  <c r="I111" i="17"/>
  <c r="J111" i="17" s="1"/>
  <c r="I112" i="17"/>
  <c r="J112" i="17" s="1"/>
  <c r="I113" i="17"/>
  <c r="J113" i="17" s="1"/>
  <c r="I114" i="17"/>
  <c r="J114" i="17" s="1"/>
  <c r="I115" i="17"/>
  <c r="J115" i="17" s="1"/>
  <c r="I116" i="17"/>
  <c r="J116" i="17" s="1"/>
  <c r="I117" i="17"/>
  <c r="J117" i="17" s="1"/>
  <c r="I118" i="17"/>
  <c r="J118" i="17" s="1"/>
  <c r="I119" i="17"/>
  <c r="J119" i="17" s="1"/>
  <c r="I120" i="17"/>
  <c r="J120" i="17" s="1"/>
  <c r="I121" i="17"/>
  <c r="J121" i="17" s="1"/>
  <c r="I122" i="17"/>
  <c r="J122" i="17" s="1"/>
  <c r="I123" i="17"/>
  <c r="J123" i="17" s="1"/>
  <c r="I124" i="17"/>
  <c r="J124" i="17" s="1"/>
  <c r="I125" i="17"/>
  <c r="J125" i="17" s="1"/>
  <c r="I126" i="17"/>
  <c r="J126" i="17" s="1"/>
  <c r="I127" i="17"/>
  <c r="J127" i="17" s="1"/>
  <c r="I128" i="17"/>
  <c r="J128" i="17" s="1"/>
  <c r="I129" i="17"/>
  <c r="J129" i="17" s="1"/>
  <c r="I130" i="17"/>
  <c r="J130" i="17" s="1"/>
  <c r="I131" i="17"/>
  <c r="J131" i="17" s="1"/>
  <c r="I132" i="17"/>
  <c r="J132" i="17" s="1"/>
  <c r="I133" i="17"/>
  <c r="J133" i="17" s="1"/>
  <c r="I134" i="17"/>
  <c r="J134" i="17" s="1"/>
  <c r="I135" i="17"/>
  <c r="J135" i="17" s="1"/>
  <c r="I136" i="17"/>
  <c r="J136" i="17" s="1"/>
  <c r="I137" i="17"/>
  <c r="J137" i="17" s="1"/>
  <c r="I138" i="17"/>
  <c r="J138" i="17" s="1"/>
  <c r="Z9" i="17"/>
  <c r="Z10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Z23" i="17"/>
  <c r="Z24" i="17"/>
  <c r="Z25" i="17"/>
  <c r="Z26" i="17"/>
  <c r="Z27" i="17"/>
  <c r="Z28" i="17"/>
  <c r="Z29" i="17"/>
  <c r="Z30" i="17"/>
  <c r="Z31" i="17"/>
  <c r="Z32" i="17"/>
  <c r="Z33" i="17"/>
  <c r="Z34" i="17"/>
  <c r="Z35" i="17"/>
  <c r="Z36" i="17"/>
  <c r="Z37" i="17"/>
  <c r="Z38" i="17"/>
  <c r="Z39" i="17"/>
  <c r="Z40" i="17"/>
  <c r="Z41" i="17"/>
  <c r="Z42" i="17"/>
  <c r="Z43" i="17"/>
  <c r="Z44" i="17"/>
  <c r="Z45" i="17"/>
  <c r="Z46" i="17"/>
  <c r="Z47" i="17"/>
  <c r="Z48" i="17"/>
  <c r="Z49" i="17"/>
  <c r="Z50" i="17"/>
  <c r="Z51" i="17"/>
  <c r="Z52" i="17"/>
  <c r="Z53" i="17"/>
  <c r="Z54" i="17"/>
  <c r="Z55" i="17"/>
  <c r="Z56" i="17"/>
  <c r="Z57" i="17"/>
  <c r="Z58" i="17"/>
  <c r="Z59" i="17"/>
  <c r="Z60" i="17"/>
  <c r="Z61" i="17"/>
  <c r="Z62" i="17"/>
  <c r="Z63" i="17"/>
  <c r="Z64" i="17"/>
  <c r="Z65" i="17"/>
  <c r="Z66" i="17"/>
  <c r="Z67" i="17"/>
  <c r="Z68" i="17"/>
  <c r="Z69" i="17"/>
  <c r="Z70" i="17"/>
  <c r="Z71" i="17"/>
  <c r="Z72" i="17"/>
  <c r="Z73" i="17"/>
  <c r="Z74" i="17"/>
  <c r="Z75" i="17"/>
  <c r="Z76" i="17"/>
  <c r="Z77" i="17"/>
  <c r="Z78" i="17"/>
  <c r="Z79" i="17"/>
  <c r="Z80" i="17"/>
  <c r="Z81" i="17"/>
  <c r="Z82" i="17"/>
  <c r="Z83" i="17"/>
  <c r="Z84" i="17"/>
  <c r="Z85" i="17"/>
  <c r="Z86" i="17"/>
  <c r="Z87" i="17"/>
  <c r="Z88" i="17"/>
  <c r="Z89" i="17"/>
  <c r="Z90" i="17"/>
  <c r="Z91" i="17"/>
  <c r="Z92" i="17"/>
  <c r="Z93" i="17"/>
  <c r="Z94" i="17"/>
  <c r="Z95" i="17"/>
  <c r="Z96" i="17"/>
  <c r="Z97" i="17"/>
  <c r="Z98" i="17"/>
  <c r="Z99" i="17"/>
  <c r="Z100" i="17"/>
  <c r="Z101" i="17"/>
  <c r="Z102" i="17"/>
  <c r="Z103" i="17"/>
  <c r="Z104" i="17"/>
  <c r="Z105" i="17"/>
  <c r="Z106" i="17"/>
  <c r="Z107" i="17"/>
  <c r="Z108" i="17"/>
  <c r="Z109" i="17"/>
  <c r="Z110" i="17"/>
  <c r="Z111" i="17"/>
  <c r="Z112" i="17"/>
  <c r="Z113" i="17"/>
  <c r="Z114" i="17"/>
  <c r="Z115" i="17"/>
  <c r="Z116" i="17"/>
  <c r="Z117" i="17"/>
  <c r="Z118" i="17"/>
  <c r="Z119" i="17"/>
  <c r="Z120" i="17"/>
  <c r="Z121" i="17"/>
  <c r="Z122" i="17"/>
  <c r="Z123" i="17"/>
  <c r="Z124" i="17"/>
  <c r="Z125" i="17"/>
  <c r="Z126" i="17"/>
  <c r="Z127" i="17"/>
  <c r="Z128" i="17"/>
  <c r="Z129" i="17"/>
  <c r="Z130" i="17"/>
  <c r="Z131" i="17"/>
  <c r="Z132" i="17"/>
  <c r="Z133" i="17"/>
  <c r="Z134" i="17"/>
  <c r="Z135" i="17"/>
  <c r="Z136" i="17"/>
  <c r="Z137" i="17"/>
  <c r="Z138" i="17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Y143" i="17"/>
  <c r="O143" i="17"/>
  <c r="N143" i="17"/>
  <c r="N144" i="17" s="1"/>
  <c r="M143" i="17"/>
  <c r="M144" i="17" s="1"/>
  <c r="L143" i="17"/>
  <c r="L144" i="17" s="1"/>
  <c r="K143" i="17"/>
  <c r="K144" i="17" s="1"/>
  <c r="H143" i="17"/>
  <c r="H144" i="17" s="1"/>
  <c r="G143" i="17"/>
  <c r="F143" i="17"/>
  <c r="F144" i="17" s="1"/>
  <c r="E143" i="17"/>
  <c r="E144" i="17" s="1"/>
  <c r="D143" i="17"/>
  <c r="D144" i="17" s="1"/>
  <c r="Y142" i="17"/>
  <c r="W142" i="17"/>
  <c r="V142" i="17"/>
  <c r="O142" i="17"/>
  <c r="N142" i="17"/>
  <c r="M142" i="17"/>
  <c r="L142" i="17"/>
  <c r="K142" i="17"/>
  <c r="H142" i="17"/>
  <c r="G142" i="17"/>
  <c r="F142" i="17"/>
  <c r="E142" i="17"/>
  <c r="D142" i="17"/>
  <c r="Z141" i="17"/>
  <c r="Z142" i="17" s="1"/>
  <c r="X141" i="17"/>
  <c r="X142" i="17" s="1"/>
  <c r="V141" i="17"/>
  <c r="U141" i="17"/>
  <c r="U142" i="17" s="1"/>
  <c r="T141" i="17"/>
  <c r="T142" i="17" s="1"/>
  <c r="S141" i="17"/>
  <c r="S142" i="17" s="1"/>
  <c r="R141" i="17"/>
  <c r="R142" i="17" s="1"/>
  <c r="P141" i="17"/>
  <c r="P142" i="17" s="1"/>
  <c r="J141" i="17"/>
  <c r="J142" i="17" s="1"/>
  <c r="I141" i="17"/>
  <c r="I142" i="17" s="1"/>
  <c r="Y140" i="17"/>
  <c r="O140" i="17"/>
  <c r="N140" i="17"/>
  <c r="M140" i="17"/>
  <c r="L140" i="17"/>
  <c r="K140" i="17"/>
  <c r="H140" i="17"/>
  <c r="G140" i="17"/>
  <c r="F140" i="17"/>
  <c r="E140" i="17"/>
  <c r="D140" i="17"/>
  <c r="Z8" i="17"/>
  <c r="R8" i="17"/>
  <c r="Z7" i="17"/>
  <c r="V7" i="17"/>
  <c r="U7" i="17"/>
  <c r="T7" i="17"/>
  <c r="S7" i="17"/>
  <c r="R7" i="17"/>
  <c r="P7" i="17"/>
  <c r="Q7" i="17" s="1"/>
  <c r="J7" i="17"/>
  <c r="I7" i="17"/>
  <c r="W7" i="17" s="1"/>
  <c r="X7" i="17" s="1"/>
  <c r="Y143" i="16"/>
  <c r="Y144" i="16" s="1"/>
  <c r="O143" i="16"/>
  <c r="N143" i="16"/>
  <c r="N144" i="16" s="1"/>
  <c r="M143" i="16"/>
  <c r="M144" i="16" s="1"/>
  <c r="L143" i="16"/>
  <c r="L144" i="16" s="1"/>
  <c r="K143" i="16"/>
  <c r="K144" i="16" s="1"/>
  <c r="H143" i="16"/>
  <c r="H144" i="16" s="1"/>
  <c r="H145" i="16" s="1"/>
  <c r="G143" i="16"/>
  <c r="G144" i="16" s="1"/>
  <c r="F143" i="16"/>
  <c r="F144" i="16" s="1"/>
  <c r="E143" i="16"/>
  <c r="E144" i="16" s="1"/>
  <c r="D143" i="16"/>
  <c r="D144" i="16" s="1"/>
  <c r="Y142" i="16"/>
  <c r="X142" i="16"/>
  <c r="W142" i="16"/>
  <c r="V142" i="16"/>
  <c r="U142" i="16"/>
  <c r="T142" i="16"/>
  <c r="O142" i="16"/>
  <c r="N142" i="16"/>
  <c r="M142" i="16"/>
  <c r="L142" i="16"/>
  <c r="K142" i="16"/>
  <c r="H142" i="16"/>
  <c r="G142" i="16"/>
  <c r="F142" i="16"/>
  <c r="E142" i="16"/>
  <c r="D142" i="16"/>
  <c r="Z141" i="16"/>
  <c r="Z142" i="16" s="1"/>
  <c r="X141" i="16"/>
  <c r="V141" i="16"/>
  <c r="U141" i="16"/>
  <c r="T141" i="16"/>
  <c r="S141" i="16"/>
  <c r="S142" i="16" s="1"/>
  <c r="R141" i="16"/>
  <c r="R142" i="16" s="1"/>
  <c r="P141" i="16"/>
  <c r="Q141" i="16" s="1"/>
  <c r="Q142" i="16" s="1"/>
  <c r="J141" i="16"/>
  <c r="J142" i="16" s="1"/>
  <c r="I141" i="16"/>
  <c r="I142" i="16" s="1"/>
  <c r="Y140" i="16"/>
  <c r="O140" i="16"/>
  <c r="N140" i="16"/>
  <c r="M140" i="16"/>
  <c r="L140" i="16"/>
  <c r="K140" i="16"/>
  <c r="H140" i="16"/>
  <c r="G140" i="16"/>
  <c r="F140" i="16"/>
  <c r="E140" i="16"/>
  <c r="D140" i="16"/>
  <c r="Z8" i="16"/>
  <c r="Z7" i="16"/>
  <c r="V7" i="16"/>
  <c r="U7" i="16"/>
  <c r="T7" i="16"/>
  <c r="S7" i="16"/>
  <c r="R7" i="16"/>
  <c r="P7" i="16"/>
  <c r="Q7" i="16" s="1"/>
  <c r="I7" i="16"/>
  <c r="Y143" i="15"/>
  <c r="Y144" i="15" s="1"/>
  <c r="O143" i="15"/>
  <c r="N143" i="15"/>
  <c r="N144" i="15" s="1"/>
  <c r="M143" i="15"/>
  <c r="M144" i="15" s="1"/>
  <c r="L143" i="15"/>
  <c r="L144" i="15" s="1"/>
  <c r="K143" i="15"/>
  <c r="K144" i="15" s="1"/>
  <c r="H143" i="15"/>
  <c r="H144" i="15" s="1"/>
  <c r="H145" i="15" s="1"/>
  <c r="G143" i="15"/>
  <c r="F143" i="15"/>
  <c r="F144" i="15" s="1"/>
  <c r="E143" i="15"/>
  <c r="E144" i="15" s="1"/>
  <c r="D143" i="15"/>
  <c r="D144" i="15" s="1"/>
  <c r="Y142" i="15"/>
  <c r="X142" i="15"/>
  <c r="W142" i="15"/>
  <c r="V142" i="15"/>
  <c r="U142" i="15"/>
  <c r="T142" i="15"/>
  <c r="O142" i="15"/>
  <c r="N142" i="15"/>
  <c r="M142" i="15"/>
  <c r="L142" i="15"/>
  <c r="K142" i="15"/>
  <c r="H142" i="15"/>
  <c r="G142" i="15"/>
  <c r="F142" i="15"/>
  <c r="E142" i="15"/>
  <c r="D142" i="15"/>
  <c r="Z141" i="15"/>
  <c r="Z142" i="15" s="1"/>
  <c r="X141" i="15"/>
  <c r="V141" i="15"/>
  <c r="U141" i="15"/>
  <c r="T141" i="15"/>
  <c r="S141" i="15"/>
  <c r="S142" i="15" s="1"/>
  <c r="R141" i="15"/>
  <c r="R142" i="15" s="1"/>
  <c r="P141" i="15"/>
  <c r="Q141" i="15" s="1"/>
  <c r="Q142" i="15" s="1"/>
  <c r="J141" i="15"/>
  <c r="J142" i="15" s="1"/>
  <c r="I141" i="15"/>
  <c r="I142" i="15" s="1"/>
  <c r="Y140" i="15"/>
  <c r="O140" i="15"/>
  <c r="N140" i="15"/>
  <c r="M140" i="15"/>
  <c r="L140" i="15"/>
  <c r="K140" i="15"/>
  <c r="H140" i="15"/>
  <c r="G140" i="15"/>
  <c r="F140" i="15"/>
  <c r="E140" i="15"/>
  <c r="D140" i="15"/>
  <c r="Z8" i="15"/>
  <c r="Z7" i="15"/>
  <c r="V7" i="15"/>
  <c r="U7" i="15"/>
  <c r="T7" i="15"/>
  <c r="S7" i="15"/>
  <c r="R7" i="15"/>
  <c r="P7" i="15"/>
  <c r="Q7" i="15" s="1"/>
  <c r="I7" i="15"/>
  <c r="Y143" i="14"/>
  <c r="Y144" i="14" s="1"/>
  <c r="O143" i="14"/>
  <c r="N143" i="14"/>
  <c r="N144" i="14" s="1"/>
  <c r="M143" i="14"/>
  <c r="M144" i="14" s="1"/>
  <c r="L143" i="14"/>
  <c r="L144" i="14" s="1"/>
  <c r="L145" i="14" s="1"/>
  <c r="K143" i="14"/>
  <c r="K144" i="14" s="1"/>
  <c r="H143" i="14"/>
  <c r="H144" i="14" s="1"/>
  <c r="G143" i="14"/>
  <c r="G144" i="14" s="1"/>
  <c r="F143" i="14"/>
  <c r="F144" i="14" s="1"/>
  <c r="E143" i="14"/>
  <c r="E144" i="14" s="1"/>
  <c r="D143" i="14"/>
  <c r="D144" i="14" s="1"/>
  <c r="D145" i="14" s="1"/>
  <c r="Y142" i="14"/>
  <c r="X142" i="14"/>
  <c r="W142" i="14"/>
  <c r="V142" i="14"/>
  <c r="U142" i="14"/>
  <c r="O142" i="14"/>
  <c r="N142" i="14"/>
  <c r="M142" i="14"/>
  <c r="L142" i="14"/>
  <c r="K142" i="14"/>
  <c r="H142" i="14"/>
  <c r="G142" i="14"/>
  <c r="F142" i="14"/>
  <c r="E142" i="14"/>
  <c r="D142" i="14"/>
  <c r="Z141" i="14"/>
  <c r="Z142" i="14" s="1"/>
  <c r="X141" i="14"/>
  <c r="V141" i="14"/>
  <c r="U141" i="14"/>
  <c r="T141" i="14"/>
  <c r="T142" i="14" s="1"/>
  <c r="S141" i="14"/>
  <c r="S142" i="14" s="1"/>
  <c r="R141" i="14"/>
  <c r="R142" i="14" s="1"/>
  <c r="P141" i="14"/>
  <c r="Q141" i="14" s="1"/>
  <c r="Q142" i="14" s="1"/>
  <c r="I141" i="14"/>
  <c r="J141" i="14" s="1"/>
  <c r="J142" i="14" s="1"/>
  <c r="Y140" i="14"/>
  <c r="O140" i="14"/>
  <c r="N140" i="14"/>
  <c r="M140" i="14"/>
  <c r="L140" i="14"/>
  <c r="K140" i="14"/>
  <c r="H140" i="14"/>
  <c r="G140" i="14"/>
  <c r="F140" i="14"/>
  <c r="E140" i="14"/>
  <c r="D140" i="14"/>
  <c r="Z7" i="14"/>
  <c r="V7" i="14"/>
  <c r="U7" i="14"/>
  <c r="T7" i="14"/>
  <c r="S7" i="14"/>
  <c r="R7" i="14"/>
  <c r="P7" i="14"/>
  <c r="P143" i="14" s="1"/>
  <c r="P144" i="14" s="1"/>
  <c r="P145" i="14" s="1"/>
  <c r="I7" i="14"/>
  <c r="J7" i="14" s="1"/>
  <c r="Y143" i="13"/>
  <c r="O143" i="13"/>
  <c r="N143" i="13"/>
  <c r="M143" i="13"/>
  <c r="M144" i="13" s="1"/>
  <c r="L143" i="13"/>
  <c r="L144" i="13" s="1"/>
  <c r="K143" i="13"/>
  <c r="K144" i="13" s="1"/>
  <c r="K145" i="13" s="1"/>
  <c r="H143" i="13"/>
  <c r="G143" i="13"/>
  <c r="F143" i="13"/>
  <c r="F144" i="13" s="1"/>
  <c r="F145" i="13" s="1"/>
  <c r="E143" i="13"/>
  <c r="D143" i="13"/>
  <c r="D144" i="13" s="1"/>
  <c r="Y142" i="13"/>
  <c r="X142" i="13"/>
  <c r="W142" i="13"/>
  <c r="V142" i="13"/>
  <c r="U142" i="13"/>
  <c r="T142" i="13"/>
  <c r="S142" i="13"/>
  <c r="O142" i="13"/>
  <c r="N142" i="13"/>
  <c r="M142" i="13"/>
  <c r="L142" i="13"/>
  <c r="K142" i="13"/>
  <c r="H142" i="13"/>
  <c r="G142" i="13"/>
  <c r="F142" i="13"/>
  <c r="E142" i="13"/>
  <c r="D142" i="13"/>
  <c r="Z141" i="13"/>
  <c r="Z142" i="13" s="1"/>
  <c r="X141" i="13"/>
  <c r="V141" i="13"/>
  <c r="U141" i="13"/>
  <c r="T141" i="13"/>
  <c r="S141" i="13"/>
  <c r="R141" i="13"/>
  <c r="R142" i="13" s="1"/>
  <c r="P141" i="13"/>
  <c r="P142" i="13" s="1"/>
  <c r="J141" i="13"/>
  <c r="J142" i="13" s="1"/>
  <c r="I141" i="13"/>
  <c r="I142" i="13" s="1"/>
  <c r="Y140" i="13"/>
  <c r="O140" i="13"/>
  <c r="N140" i="13"/>
  <c r="M140" i="13"/>
  <c r="L140" i="13"/>
  <c r="K140" i="13"/>
  <c r="H140" i="13"/>
  <c r="G140" i="13"/>
  <c r="F140" i="13"/>
  <c r="E140" i="13"/>
  <c r="D140" i="13"/>
  <c r="Z140" i="13"/>
  <c r="Z7" i="13"/>
  <c r="Z143" i="13" s="1"/>
  <c r="V7" i="13"/>
  <c r="U7" i="13"/>
  <c r="T7" i="13"/>
  <c r="S7" i="13"/>
  <c r="R7" i="13"/>
  <c r="P7" i="13"/>
  <c r="Q7" i="13" s="1"/>
  <c r="I7" i="13"/>
  <c r="I143" i="13" s="1"/>
  <c r="N144" i="13" l="1"/>
  <c r="N145" i="13" s="1"/>
  <c r="O144" i="13"/>
  <c r="O145" i="13" s="1"/>
  <c r="P143" i="13"/>
  <c r="P144" i="13" s="1"/>
  <c r="P145" i="13" s="1"/>
  <c r="M145" i="13"/>
  <c r="Q7" i="14"/>
  <c r="Q143" i="14" s="1"/>
  <c r="Q144" i="14" s="1"/>
  <c r="Q145" i="14" s="1"/>
  <c r="S143" i="14"/>
  <c r="S144" i="14" s="1"/>
  <c r="S145" i="14" s="1"/>
  <c r="K145" i="14"/>
  <c r="O144" i="14"/>
  <c r="O145" i="14" s="1"/>
  <c r="P140" i="14"/>
  <c r="O144" i="15"/>
  <c r="O145" i="15" s="1"/>
  <c r="O144" i="16"/>
  <c r="O145" i="16" s="1"/>
  <c r="V140" i="13"/>
  <c r="V143" i="13"/>
  <c r="V144" i="13" s="1"/>
  <c r="V145" i="13" s="1"/>
  <c r="U143" i="13"/>
  <c r="U144" i="13" s="1"/>
  <c r="U145" i="13" s="1"/>
  <c r="R140" i="13"/>
  <c r="G144" i="13"/>
  <c r="G145" i="13" s="1"/>
  <c r="H144" i="13"/>
  <c r="H145" i="13" s="1"/>
  <c r="R143" i="13"/>
  <c r="R144" i="13" s="1"/>
  <c r="R145" i="13" s="1"/>
  <c r="S143" i="13"/>
  <c r="S144" i="13" s="1"/>
  <c r="S145" i="13" s="1"/>
  <c r="T140" i="13"/>
  <c r="U140" i="13"/>
  <c r="T143" i="13"/>
  <c r="T144" i="13" s="1"/>
  <c r="E144" i="13"/>
  <c r="E145" i="13" s="1"/>
  <c r="V143" i="14"/>
  <c r="V144" i="14" s="1"/>
  <c r="R143" i="14"/>
  <c r="R144" i="14" s="1"/>
  <c r="R145" i="14" s="1"/>
  <c r="S143" i="15"/>
  <c r="S144" i="15" s="1"/>
  <c r="S145" i="15" s="1"/>
  <c r="T143" i="15"/>
  <c r="T144" i="15" s="1"/>
  <c r="T145" i="15" s="1"/>
  <c r="U143" i="15"/>
  <c r="U144" i="15" s="1"/>
  <c r="U145" i="15" s="1"/>
  <c r="V140" i="15"/>
  <c r="I143" i="15"/>
  <c r="I144" i="15" s="1"/>
  <c r="I145" i="15" s="1"/>
  <c r="V143" i="15"/>
  <c r="V144" i="15" s="1"/>
  <c r="R143" i="15"/>
  <c r="R144" i="15" s="1"/>
  <c r="R145" i="15" s="1"/>
  <c r="G144" i="15"/>
  <c r="G145" i="15" s="1"/>
  <c r="T143" i="14"/>
  <c r="T144" i="14" s="1"/>
  <c r="T145" i="14" s="1"/>
  <c r="S140" i="14"/>
  <c r="R140" i="14"/>
  <c r="H145" i="14"/>
  <c r="U143" i="14"/>
  <c r="U144" i="14" s="1"/>
  <c r="V140" i="14"/>
  <c r="G145" i="14"/>
  <c r="Q141" i="17"/>
  <c r="Q142" i="17" s="1"/>
  <c r="Z143" i="17"/>
  <c r="Q109" i="17"/>
  <c r="P143" i="17"/>
  <c r="P144" i="17" s="1"/>
  <c r="P145" i="17" s="1"/>
  <c r="J52" i="16"/>
  <c r="U143" i="16"/>
  <c r="U144" i="16" s="1"/>
  <c r="U145" i="16" s="1"/>
  <c r="V143" i="16"/>
  <c r="V144" i="16" s="1"/>
  <c r="V140" i="16"/>
  <c r="T143" i="16"/>
  <c r="T144" i="16" s="1"/>
  <c r="T145" i="16" s="1"/>
  <c r="S143" i="16"/>
  <c r="S144" i="16" s="1"/>
  <c r="S145" i="16" s="1"/>
  <c r="R143" i="16"/>
  <c r="R144" i="16" s="1"/>
  <c r="R145" i="16" s="1"/>
  <c r="G145" i="16"/>
  <c r="I143" i="16"/>
  <c r="I144" i="16" s="1"/>
  <c r="I145" i="16" s="1"/>
  <c r="T143" i="17"/>
  <c r="T144" i="17" s="1"/>
  <c r="T145" i="17" s="1"/>
  <c r="V140" i="17"/>
  <c r="I140" i="17"/>
  <c r="R143" i="17"/>
  <c r="R144" i="17" s="1"/>
  <c r="R145" i="17" s="1"/>
  <c r="U143" i="17"/>
  <c r="U144" i="17" s="1"/>
  <c r="U145" i="17" s="1"/>
  <c r="S143" i="17"/>
  <c r="S144" i="17" s="1"/>
  <c r="S145" i="17" s="1"/>
  <c r="I143" i="17"/>
  <c r="I144" i="17" s="1"/>
  <c r="I145" i="17" s="1"/>
  <c r="J143" i="17"/>
  <c r="J144" i="17" s="1"/>
  <c r="J145" i="17" s="1"/>
  <c r="Y144" i="13"/>
  <c r="Y145" i="13" s="1"/>
  <c r="Y145" i="14"/>
  <c r="Z143" i="14"/>
  <c r="Z144" i="14" s="1"/>
  <c r="Z145" i="14" s="1"/>
  <c r="Z143" i="15"/>
  <c r="Z144" i="15" s="1"/>
  <c r="Z145" i="15" s="1"/>
  <c r="Z143" i="16"/>
  <c r="Z144" i="16" s="1"/>
  <c r="Z145" i="16" s="1"/>
  <c r="Z140" i="17"/>
  <c r="Y144" i="17"/>
  <c r="Y145" i="17" s="1"/>
  <c r="Z144" i="17"/>
  <c r="Z145" i="17" s="1"/>
  <c r="V143" i="17"/>
  <c r="G144" i="17"/>
  <c r="G145" i="17" s="1"/>
  <c r="O144" i="17"/>
  <c r="O145" i="17" s="1"/>
  <c r="H145" i="17"/>
  <c r="P140" i="17"/>
  <c r="J140" i="17"/>
  <c r="R140" i="17"/>
  <c r="K145" i="17"/>
  <c r="S140" i="17"/>
  <c r="D145" i="17"/>
  <c r="L145" i="17"/>
  <c r="T140" i="17"/>
  <c r="E145" i="17"/>
  <c r="M145" i="17"/>
  <c r="U140" i="17"/>
  <c r="F145" i="17"/>
  <c r="N145" i="17"/>
  <c r="Q143" i="16"/>
  <c r="Q140" i="16"/>
  <c r="P140" i="16"/>
  <c r="Y145" i="16"/>
  <c r="J7" i="16"/>
  <c r="W7" i="16"/>
  <c r="J9" i="16"/>
  <c r="J11" i="16"/>
  <c r="J13" i="16"/>
  <c r="I140" i="16"/>
  <c r="P143" i="16"/>
  <c r="R140" i="16"/>
  <c r="Z140" i="16"/>
  <c r="P142" i="16"/>
  <c r="K145" i="16"/>
  <c r="S140" i="16"/>
  <c r="D145" i="16"/>
  <c r="L145" i="16"/>
  <c r="T140" i="16"/>
  <c r="E145" i="16"/>
  <c r="M145" i="16"/>
  <c r="J8" i="16"/>
  <c r="U140" i="16"/>
  <c r="F145" i="16"/>
  <c r="N145" i="16"/>
  <c r="Q143" i="15"/>
  <c r="Q140" i="15"/>
  <c r="P140" i="15"/>
  <c r="Y145" i="15"/>
  <c r="J7" i="15"/>
  <c r="W7" i="15"/>
  <c r="I140" i="15"/>
  <c r="P143" i="15"/>
  <c r="R140" i="15"/>
  <c r="Z140" i="15"/>
  <c r="P142" i="15"/>
  <c r="K145" i="15"/>
  <c r="S140" i="15"/>
  <c r="D145" i="15"/>
  <c r="L145" i="15"/>
  <c r="T140" i="15"/>
  <c r="E145" i="15"/>
  <c r="M145" i="15"/>
  <c r="U140" i="15"/>
  <c r="F145" i="15"/>
  <c r="N145" i="15"/>
  <c r="W7" i="14"/>
  <c r="Z140" i="14"/>
  <c r="P142" i="14"/>
  <c r="I143" i="14"/>
  <c r="I140" i="14"/>
  <c r="I142" i="14"/>
  <c r="T140" i="14"/>
  <c r="E145" i="14"/>
  <c r="M145" i="14"/>
  <c r="U140" i="14"/>
  <c r="F145" i="14"/>
  <c r="N145" i="14"/>
  <c r="Z144" i="13"/>
  <c r="Z145" i="13" s="1"/>
  <c r="I144" i="13"/>
  <c r="I145" i="13" s="1"/>
  <c r="Q143" i="13"/>
  <c r="Q140" i="13"/>
  <c r="P140" i="13"/>
  <c r="W7" i="13"/>
  <c r="I140" i="13"/>
  <c r="S140" i="13"/>
  <c r="D145" i="13"/>
  <c r="L145" i="13"/>
  <c r="Q141" i="13"/>
  <c r="Q142" i="13" s="1"/>
  <c r="J7" i="13"/>
  <c r="Q140" i="14" l="1"/>
  <c r="T145" i="13"/>
  <c r="Q148" i="13" s="1"/>
  <c r="V145" i="14"/>
  <c r="S148" i="14" s="1"/>
  <c r="V145" i="15"/>
  <c r="S148" i="15" s="1"/>
  <c r="J143" i="14"/>
  <c r="J144" i="14" s="1"/>
  <c r="J145" i="14" s="1"/>
  <c r="U145" i="14"/>
  <c r="R148" i="14" s="1"/>
  <c r="Q143" i="17"/>
  <c r="Q144" i="17" s="1"/>
  <c r="Q145" i="17" s="1"/>
  <c r="V145" i="16"/>
  <c r="S148" i="16" s="1"/>
  <c r="X140" i="17"/>
  <c r="X143" i="17"/>
  <c r="X144" i="17" s="1"/>
  <c r="X145" i="17" s="1"/>
  <c r="W143" i="17"/>
  <c r="W144" i="17" s="1"/>
  <c r="W145" i="17" s="1"/>
  <c r="W140" i="17"/>
  <c r="O148" i="13"/>
  <c r="P148" i="13"/>
  <c r="P148" i="14"/>
  <c r="R148" i="15"/>
  <c r="O148" i="15"/>
  <c r="P148" i="15"/>
  <c r="Q148" i="15"/>
  <c r="R148" i="16"/>
  <c r="Q148" i="16"/>
  <c r="P148" i="16"/>
  <c r="Q148" i="17"/>
  <c r="R148" i="17"/>
  <c r="P148" i="17"/>
  <c r="O148" i="17"/>
  <c r="V144" i="17"/>
  <c r="V145" i="17" s="1"/>
  <c r="S148" i="17" s="1"/>
  <c r="Q140" i="17"/>
  <c r="O148" i="16"/>
  <c r="Q144" i="16"/>
  <c r="Q145" i="16" s="1"/>
  <c r="P144" i="16"/>
  <c r="P145" i="16" s="1"/>
  <c r="W140" i="16"/>
  <c r="X7" i="16"/>
  <c r="W143" i="16"/>
  <c r="J143" i="16"/>
  <c r="J140" i="16"/>
  <c r="Q144" i="15"/>
  <c r="Q145" i="15" s="1"/>
  <c r="P144" i="15"/>
  <c r="P145" i="15" s="1"/>
  <c r="W140" i="15"/>
  <c r="X7" i="15"/>
  <c r="W143" i="15"/>
  <c r="J143" i="15"/>
  <c r="J140" i="15"/>
  <c r="Q148" i="14"/>
  <c r="O148" i="14"/>
  <c r="I144" i="14"/>
  <c r="I145" i="14" s="1"/>
  <c r="J140" i="14"/>
  <c r="W140" i="14"/>
  <c r="X7" i="14"/>
  <c r="W143" i="14"/>
  <c r="S148" i="13"/>
  <c r="R148" i="13"/>
  <c r="Q144" i="13"/>
  <c r="Q145" i="13" s="1"/>
  <c r="X7" i="13"/>
  <c r="W143" i="13"/>
  <c r="W140" i="13"/>
  <c r="J140" i="13"/>
  <c r="J143" i="13"/>
  <c r="J144" i="16" l="1"/>
  <c r="J145" i="16" s="1"/>
  <c r="X143" i="16"/>
  <c r="X140" i="16"/>
  <c r="W144" i="16"/>
  <c r="W145" i="16" s="1"/>
  <c r="X143" i="15"/>
  <c r="X140" i="15"/>
  <c r="W144" i="15"/>
  <c r="W145" i="15" s="1"/>
  <c r="J144" i="15"/>
  <c r="J145" i="15" s="1"/>
  <c r="W144" i="14"/>
  <c r="W145" i="14" s="1"/>
  <c r="X140" i="14"/>
  <c r="X143" i="14"/>
  <c r="J144" i="13"/>
  <c r="J145" i="13" s="1"/>
  <c r="W144" i="13"/>
  <c r="W145" i="13" s="1"/>
  <c r="X143" i="13"/>
  <c r="X140" i="13"/>
  <c r="Z8" i="6"/>
  <c r="I7" i="6"/>
  <c r="X144" i="16" l="1"/>
  <c r="X145" i="16" s="1"/>
  <c r="X144" i="15"/>
  <c r="X145" i="15" s="1"/>
  <c r="X144" i="14"/>
  <c r="X145" i="14" s="1"/>
  <c r="X144" i="13"/>
  <c r="X145" i="13" s="1"/>
  <c r="P7" i="6" l="1"/>
  <c r="D9" i="5" l="1"/>
  <c r="D8" i="5"/>
  <c r="D6" i="5"/>
  <c r="D7" i="5"/>
  <c r="Y143" i="6"/>
  <c r="Y144" i="6" s="1"/>
  <c r="Y145" i="6" s="1"/>
  <c r="O143" i="6"/>
  <c r="O144" i="6" s="1"/>
  <c r="N143" i="6"/>
  <c r="M143" i="6"/>
  <c r="M144" i="6" s="1"/>
  <c r="M145" i="6" s="1"/>
  <c r="L143" i="6"/>
  <c r="K143" i="6"/>
  <c r="G143" i="6"/>
  <c r="F143" i="6"/>
  <c r="E143" i="6"/>
  <c r="E144" i="6" s="1"/>
  <c r="E145" i="6" s="1"/>
  <c r="D143" i="6"/>
  <c r="Y142" i="6"/>
  <c r="W142" i="6"/>
  <c r="O142" i="6"/>
  <c r="N142" i="6"/>
  <c r="M142" i="6"/>
  <c r="L142" i="6"/>
  <c r="K142" i="6"/>
  <c r="H142" i="6"/>
  <c r="G142" i="6"/>
  <c r="F142" i="6"/>
  <c r="E142" i="6"/>
  <c r="D142" i="6"/>
  <c r="Z141" i="6"/>
  <c r="Z142" i="6" s="1"/>
  <c r="X141" i="6"/>
  <c r="X142" i="6" s="1"/>
  <c r="V141" i="6"/>
  <c r="V142" i="6" s="1"/>
  <c r="U141" i="6"/>
  <c r="U142" i="6" s="1"/>
  <c r="T141" i="6"/>
  <c r="T142" i="6" s="1"/>
  <c r="S141" i="6"/>
  <c r="S142" i="6" s="1"/>
  <c r="R141" i="6"/>
  <c r="R142" i="6" s="1"/>
  <c r="P141" i="6"/>
  <c r="P142" i="6" s="1"/>
  <c r="I141" i="6"/>
  <c r="J141" i="6" s="1"/>
  <c r="J142" i="6" s="1"/>
  <c r="Y140" i="6"/>
  <c r="O140" i="6"/>
  <c r="N140" i="6"/>
  <c r="M140" i="6"/>
  <c r="L140" i="6"/>
  <c r="K140" i="6"/>
  <c r="G140" i="6"/>
  <c r="F140" i="6"/>
  <c r="E140" i="6"/>
  <c r="D140" i="6"/>
  <c r="Z7" i="6"/>
  <c r="U7" i="6"/>
  <c r="T7" i="6"/>
  <c r="S7" i="6"/>
  <c r="R7" i="6"/>
  <c r="I142" i="6" l="1"/>
  <c r="D51" i="3"/>
  <c r="D36" i="3"/>
  <c r="D21" i="3"/>
  <c r="D6" i="3"/>
  <c r="L144" i="6"/>
  <c r="L145" i="6" s="1"/>
  <c r="S140" i="6"/>
  <c r="D144" i="6"/>
  <c r="D145" i="6" s="1"/>
  <c r="R140" i="6"/>
  <c r="R143" i="6"/>
  <c r="S143" i="6"/>
  <c r="G144" i="6"/>
  <c r="G145" i="6" s="1"/>
  <c r="P143" i="6"/>
  <c r="P140" i="6"/>
  <c r="T143" i="6"/>
  <c r="T140" i="6"/>
  <c r="O145" i="6"/>
  <c r="Q7" i="6"/>
  <c r="U143" i="6"/>
  <c r="U140" i="6"/>
  <c r="Z140" i="6"/>
  <c r="F144" i="6"/>
  <c r="F145" i="6" s="1"/>
  <c r="Z143" i="6"/>
  <c r="K144" i="6"/>
  <c r="K145" i="6" s="1"/>
  <c r="N144" i="6"/>
  <c r="N145" i="6" s="1"/>
  <c r="Q141" i="6"/>
  <c r="Q142" i="6" s="1"/>
  <c r="W14" i="5"/>
  <c r="S14" i="5"/>
  <c r="K14" i="5"/>
  <c r="P144" i="6" l="1"/>
  <c r="P145" i="6" s="1"/>
  <c r="R144" i="6"/>
  <c r="R145" i="6" s="1"/>
  <c r="Z144" i="6"/>
  <c r="Z145" i="6" s="1"/>
  <c r="Q143" i="6"/>
  <c r="Q140" i="6"/>
  <c r="T144" i="6"/>
  <c r="T145" i="6" s="1"/>
  <c r="S144" i="6"/>
  <c r="S145" i="6" s="1"/>
  <c r="U144" i="6"/>
  <c r="U145" i="6" s="1"/>
  <c r="R148" i="6" l="1"/>
  <c r="H4" i="2" s="1"/>
  <c r="P148" i="6"/>
  <c r="F4" i="2" s="1"/>
  <c r="Q148" i="6"/>
  <c r="G4" i="2" s="1"/>
  <c r="O148" i="6"/>
  <c r="E4" i="2" s="1"/>
  <c r="Q144" i="6"/>
  <c r="Q145" i="6" s="1"/>
  <c r="E10" i="2" l="1"/>
  <c r="F10" i="2"/>
  <c r="G10" i="2"/>
  <c r="U5" i="3" s="1"/>
  <c r="H10" i="2"/>
  <c r="U6" i="3" s="1"/>
  <c r="U4" i="3" l="1"/>
  <c r="U3" i="3"/>
  <c r="H140" i="6" l="1"/>
  <c r="H143" i="6"/>
  <c r="V7" i="6"/>
  <c r="V143" i="6" l="1"/>
  <c r="V144" i="6" s="1"/>
  <c r="V145" i="6" s="1"/>
  <c r="S148" i="6" s="1"/>
  <c r="I4" i="2" s="1"/>
  <c r="V140" i="6"/>
  <c r="H144" i="6"/>
  <c r="H145" i="6" s="1"/>
  <c r="I140" i="6"/>
  <c r="I143" i="6"/>
  <c r="W7" i="6"/>
  <c r="W140" i="6" s="1"/>
  <c r="J7" i="6"/>
  <c r="J143" i="6" s="1"/>
  <c r="I10" i="2" l="1"/>
  <c r="J4" i="2"/>
  <c r="W143" i="6"/>
  <c r="W144" i="6" s="1"/>
  <c r="W145" i="6" s="1"/>
  <c r="X7" i="6"/>
  <c r="J144" i="6"/>
  <c r="J145" i="6" s="1"/>
  <c r="I144" i="6"/>
  <c r="I145" i="6" s="1"/>
  <c r="J140" i="6"/>
  <c r="U7" i="3" l="1"/>
  <c r="J10" i="2"/>
  <c r="AB7" i="5"/>
  <c r="J61" i="3"/>
  <c r="T9" i="5" s="1"/>
  <c r="G46" i="3"/>
  <c r="N8" i="5" s="1"/>
  <c r="F61" i="3"/>
  <c r="Z7" i="5"/>
  <c r="I46" i="3"/>
  <c r="R8" i="5" s="1"/>
  <c r="L7" i="5"/>
  <c r="E46" i="3"/>
  <c r="J8" i="5" s="1"/>
  <c r="E61" i="3"/>
  <c r="J9" i="5" s="1"/>
  <c r="V6" i="5"/>
  <c r="L61" i="3"/>
  <c r="X9" i="5" s="1"/>
  <c r="F6" i="5"/>
  <c r="T6" i="5"/>
  <c r="C46" i="3"/>
  <c r="F8" i="5" s="1"/>
  <c r="N46" i="3"/>
  <c r="AB8" i="5" s="1"/>
  <c r="P7" i="5"/>
  <c r="M61" i="3"/>
  <c r="Z9" i="5" s="1"/>
  <c r="X7" i="5"/>
  <c r="L46" i="3"/>
  <c r="X8" i="5" s="1"/>
  <c r="J6" i="5"/>
  <c r="V7" i="5"/>
  <c r="AB6" i="5"/>
  <c r="AB16" i="5" s="1"/>
  <c r="AB20" i="5" s="1"/>
  <c r="AA23" i="5" s="1"/>
  <c r="F46" i="3"/>
  <c r="X6" i="5"/>
  <c r="N61" i="3"/>
  <c r="AB9" i="5" s="1"/>
  <c r="N6" i="5"/>
  <c r="R6" i="5"/>
  <c r="M46" i="3"/>
  <c r="Z8" i="5" s="1"/>
  <c r="I61" i="3"/>
  <c r="R9" i="5" s="1"/>
  <c r="G61" i="3"/>
  <c r="N9" i="5" s="1"/>
  <c r="K61" i="3"/>
  <c r="V9" i="5" s="1"/>
  <c r="J46" i="3"/>
  <c r="T8" i="5" s="1"/>
  <c r="R7" i="5"/>
  <c r="L6" i="5"/>
  <c r="H46" i="3"/>
  <c r="P8" i="5" s="1"/>
  <c r="K46" i="3"/>
  <c r="V8" i="5" s="1"/>
  <c r="F7" i="5"/>
  <c r="Z6" i="5"/>
  <c r="C61" i="3"/>
  <c r="F9" i="5" s="1"/>
  <c r="N7" i="5"/>
  <c r="J7" i="5"/>
  <c r="P6" i="5"/>
  <c r="P16" i="5" s="1"/>
  <c r="P20" i="5" s="1"/>
  <c r="O23" i="5" s="1"/>
  <c r="H61" i="3"/>
  <c r="P9" i="5" s="1"/>
  <c r="T7" i="5"/>
  <c r="X140" i="6"/>
  <c r="X143" i="6"/>
  <c r="Z16" i="5" l="1"/>
  <c r="Z20" i="5" s="1"/>
  <c r="Y23" i="5" s="1"/>
  <c r="T16" i="5"/>
  <c r="T20" i="5" s="1"/>
  <c r="S23" i="5" s="1"/>
  <c r="J16" i="5"/>
  <c r="J20" i="5" s="1"/>
  <c r="I23" i="5" s="1"/>
  <c r="F16" i="5"/>
  <c r="F20" i="5" s="1"/>
  <c r="E23" i="5" s="1"/>
  <c r="R16" i="5"/>
  <c r="R20" i="5" s="1"/>
  <c r="Q23" i="5" s="1"/>
  <c r="N16" i="5"/>
  <c r="N20" i="5" s="1"/>
  <c r="M23" i="5" s="1"/>
  <c r="V16" i="5"/>
  <c r="V20" i="5" s="1"/>
  <c r="U23" i="5" s="1"/>
  <c r="X16" i="5"/>
  <c r="X20" i="5" s="1"/>
  <c r="W23" i="5" s="1"/>
  <c r="L9" i="5"/>
  <c r="L8" i="5"/>
  <c r="L16" i="5" s="1"/>
  <c r="L20" i="5" s="1"/>
  <c r="K23" i="5" s="1"/>
  <c r="X144" i="6"/>
  <c r="X145" i="6" s="1"/>
</calcChain>
</file>

<file path=xl/comments1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7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2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7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3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7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4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7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5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7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comments6.xml><?xml version="1.0" encoding="utf-8"?>
<comments xmlns="http://schemas.openxmlformats.org/spreadsheetml/2006/main">
  <authors>
    <author>tc={781B9D8A-024A-4C4B-921E-F86E86189711}</author>
    <author>tc={4566C31B-8C52-450F-ADEE-38BC3EB9A27F}</author>
  </authors>
  <commentList>
    <comment ref="I7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Internal Marks are doubled</t>
        </r>
      </text>
    </comment>
    <comment ref="P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Sum of Internal &amp; External Marks</t>
        </r>
      </text>
    </comment>
  </commentList>
</comments>
</file>

<file path=xl/sharedStrings.xml><?xml version="1.0" encoding="utf-8"?>
<sst xmlns="http://schemas.openxmlformats.org/spreadsheetml/2006/main" count="1375" uniqueCount="243">
  <si>
    <t>S.No.</t>
  </si>
  <si>
    <t>University Roll No.</t>
  </si>
  <si>
    <t>Students Name</t>
  </si>
  <si>
    <t>CO2</t>
  </si>
  <si>
    <t>CO3</t>
  </si>
  <si>
    <t>CO4</t>
  </si>
  <si>
    <t>CO5</t>
  </si>
  <si>
    <t>Name of Subject</t>
  </si>
  <si>
    <t>CO3 (20)</t>
  </si>
  <si>
    <t>CO1 (20)</t>
  </si>
  <si>
    <t>Total (100)</t>
  </si>
  <si>
    <t>Pre University Marks (100)</t>
  </si>
  <si>
    <t>CO1</t>
  </si>
  <si>
    <t>PUM+IM</t>
  </si>
  <si>
    <t>20% of PUM &amp; IM</t>
  </si>
  <si>
    <t>Total Internal Mraks</t>
  </si>
  <si>
    <t>No of students attended</t>
  </si>
  <si>
    <t>Maximum marks co wise</t>
  </si>
  <si>
    <t>No of students above threshold</t>
  </si>
  <si>
    <t>Level</t>
  </si>
  <si>
    <t xml:space="preserve">Attainment </t>
  </si>
  <si>
    <r>
      <rPr>
        <sz val="12"/>
        <color rgb="FF3A2D3B"/>
        <rFont val="Times New Roman"/>
        <family val="1"/>
      </rPr>
      <t>RUB</t>
    </r>
    <r>
      <rPr>
        <sz val="12"/>
        <color rgb="FF4D4856"/>
        <rFont val="Times New Roman"/>
        <family val="1"/>
      </rPr>
      <t>RICS</t>
    </r>
  </si>
  <si>
    <t>Final CO Attainment (80% of University Level + 20% of Internal Level )</t>
  </si>
  <si>
    <t>CO Attainment (Target&gt;60%) </t>
  </si>
  <si>
    <t>S. No.</t>
  </si>
  <si>
    <t>Sem</t>
  </si>
  <si>
    <t>Code</t>
  </si>
  <si>
    <t>Course Name</t>
  </si>
  <si>
    <t>CO-1</t>
  </si>
  <si>
    <t>CO-2</t>
  </si>
  <si>
    <t>CO-3</t>
  </si>
  <si>
    <t>CO-4</t>
  </si>
  <si>
    <t>CO-5</t>
  </si>
  <si>
    <t>Average</t>
  </si>
  <si>
    <t>CO's Number.</t>
  </si>
  <si>
    <t>CO Attainments</t>
  </si>
  <si>
    <t>COURSE OBJECTIVE</t>
  </si>
  <si>
    <t>PROGRAM OUTCOME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</si>
  <si>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</si>
  <si>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</si>
  <si>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</si>
  <si>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</si>
  <si>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</si>
  <si>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</si>
  <si>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</si>
  <si>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</si>
  <si>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</si>
  <si>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</si>
  <si>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PSO-1</t>
  </si>
  <si>
    <t>PSO-2</t>
  </si>
  <si>
    <t>I</t>
  </si>
  <si>
    <t>II</t>
  </si>
  <si>
    <t>III</t>
  </si>
  <si>
    <t>IV</t>
  </si>
  <si>
    <t>V</t>
  </si>
  <si>
    <t>AVG</t>
  </si>
  <si>
    <t>Note: Correlation levels 1, 2 or 3 as defined below:</t>
  </si>
  <si>
    <t>1: Slight (Low) 2: Moderate (Medium) 3: Substantial (High)</t>
  </si>
  <si>
    <t>All PO-CO Mapping Average (Session)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</si>
  <si>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</si>
  <si>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</si>
  <si>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</si>
  <si>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</si>
  <si>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</si>
  <si>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</si>
  <si>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</si>
  <si>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</si>
  <si>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</si>
  <si>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</si>
  <si>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 Target Lavel</t>
  </si>
  <si>
    <t>Target Level</t>
  </si>
  <si>
    <t>Attainment Level</t>
  </si>
  <si>
    <t>PSO 1</t>
  </si>
  <si>
    <t>PSO 2</t>
  </si>
  <si>
    <t>Average of Target</t>
  </si>
  <si>
    <t>Average of Attainment Level</t>
  </si>
  <si>
    <t>Average of Direct Attainment</t>
  </si>
  <si>
    <t>Overall Average</t>
  </si>
  <si>
    <t>Threshold 40</t>
  </si>
  <si>
    <r>
      <rPr>
        <sz val="12"/>
        <color rgb="FF666B85"/>
        <rFont val="Times New Roman"/>
        <family val="1"/>
      </rPr>
      <t xml:space="preserve">40%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3D6795"/>
        <rFont val="Times New Roman"/>
        <family val="1"/>
      </rPr>
      <t xml:space="preserve">I </t>
    </r>
    <r>
      <rPr>
        <sz val="12"/>
        <color rgb="FF4D4856"/>
        <rFont val="Times New Roman"/>
        <family val="1"/>
      </rPr>
      <t>(LOW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</si>
  <si>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50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 xml:space="preserve">2 </t>
    </r>
    <r>
      <rPr>
        <sz val="12"/>
        <color rgb="FF3D6795"/>
        <rFont val="Times New Roman"/>
        <family val="1"/>
      </rPr>
      <t>(</t>
    </r>
    <r>
      <rPr>
        <sz val="12"/>
        <color rgb="FF66596B"/>
        <rFont val="Times New Roman"/>
        <family val="1"/>
      </rPr>
      <t>M</t>
    </r>
    <r>
      <rPr>
        <sz val="12"/>
        <color rgb="FF3A2D3B"/>
        <rFont val="Times New Roman"/>
        <family val="1"/>
      </rPr>
      <t>ED</t>
    </r>
    <r>
      <rPr>
        <sz val="12"/>
        <color rgb="FF66596B"/>
        <rFont val="Times New Roman"/>
        <family val="1"/>
      </rPr>
      <t>IUM</t>
    </r>
    <r>
      <rPr>
        <sz val="12"/>
        <color rgb="FF87878C"/>
        <rFont val="Times New Roman"/>
        <family val="1"/>
      </rPr>
      <t>)</t>
    </r>
  </si>
  <si>
    <r>
      <rPr>
        <sz val="12"/>
        <color rgb="FF66596B"/>
        <rFont val="Times New Roman"/>
        <family val="1"/>
      </rPr>
      <t>60</t>
    </r>
    <r>
      <rPr>
        <sz val="12"/>
        <color rgb="FF666B85"/>
        <rFont val="Times New Roman"/>
        <family val="1"/>
      </rPr>
      <t xml:space="preserve">% </t>
    </r>
    <r>
      <rPr>
        <sz val="12"/>
        <color rgb="FF4D4856"/>
        <rFont val="Times New Roman"/>
        <family val="1"/>
      </rPr>
      <t>O</t>
    </r>
    <r>
      <rPr>
        <sz val="12"/>
        <color rgb="FF3A2D3B"/>
        <rFont val="Times New Roman"/>
        <family val="1"/>
      </rPr>
      <t xml:space="preserve">F </t>
    </r>
    <r>
      <rPr>
        <sz val="12"/>
        <color rgb="FF66596B"/>
        <rFont val="Times New Roman"/>
        <family val="1"/>
      </rPr>
      <t xml:space="preserve">STUDENT </t>
    </r>
    <r>
      <rPr>
        <sz val="12"/>
        <color rgb="FF3A2D3B"/>
        <rFont val="Times New Roman"/>
        <family val="1"/>
      </rPr>
      <t>AB</t>
    </r>
    <r>
      <rPr>
        <sz val="12"/>
        <color rgb="FF4D4856"/>
        <rFont val="Times New Roman"/>
        <family val="1"/>
      </rPr>
      <t>OVE 40</t>
    </r>
    <r>
      <rPr>
        <sz val="12"/>
        <color rgb="FF666B85"/>
        <rFont val="Times New Roman"/>
        <family val="1"/>
      </rPr>
      <t xml:space="preserve">% </t>
    </r>
    <r>
      <rPr>
        <sz val="12"/>
        <color rgb="FF1C2642"/>
        <rFont val="Times New Roman"/>
        <family val="1"/>
      </rPr>
      <t xml:space="preserve">• Level </t>
    </r>
    <r>
      <rPr>
        <sz val="12"/>
        <color rgb="FF4D4856"/>
        <rFont val="Times New Roman"/>
        <family val="1"/>
      </rPr>
      <t>3 (HIGH)</t>
    </r>
  </si>
  <si>
    <t>Final University Marks (100)</t>
  </si>
  <si>
    <t>80% of FUM</t>
  </si>
  <si>
    <t>Name of the Subject</t>
  </si>
  <si>
    <t>CO2 (20)</t>
  </si>
  <si>
    <t>CO4 (20)</t>
  </si>
  <si>
    <t>CO5 (20)</t>
  </si>
  <si>
    <t>Internal Marks (30)</t>
  </si>
  <si>
    <t>CO1 (6)</t>
  </si>
  <si>
    <t>CO2 (6)</t>
  </si>
  <si>
    <t>CO3 (6)</t>
  </si>
  <si>
    <t>CO4 (6)</t>
  </si>
  <si>
    <t>CO5 (6)</t>
  </si>
  <si>
    <t>Total (30)</t>
  </si>
  <si>
    <t>100+30</t>
  </si>
  <si>
    <t>15% of PUM</t>
  </si>
  <si>
    <t>5% of IM</t>
  </si>
  <si>
    <t xml:space="preserve">SUB: Code/Name: </t>
  </si>
  <si>
    <t xml:space="preserve">Code </t>
  </si>
  <si>
    <t>Total Marks Pre University Marks (100) + Internal Marks (30) = 130</t>
  </si>
  <si>
    <t>FINAL CO Marks PUM &amp; IM (15% PUM + 05% IM)</t>
  </si>
  <si>
    <t>ST' S WILFRED PG COLLEGE</t>
  </si>
  <si>
    <t>ABHISHEK SINGH RAJPUT</t>
  </si>
  <si>
    <t>ABHISHEK SOPRA</t>
  </si>
  <si>
    <t>ADITI SHARMA</t>
  </si>
  <si>
    <t>AJAY PAL SINDH</t>
  </si>
  <si>
    <t xml:space="preserve">AKSHAT KANJOLIA </t>
  </si>
  <si>
    <t>AMAN DARYANI</t>
  </si>
  <si>
    <t>ANIRUDH SHARMA</t>
  </si>
  <si>
    <t>ANISH KUMAR SAINI</t>
  </si>
  <si>
    <t>ANJALI CHOUDHARY</t>
  </si>
  <si>
    <t>MS ANKITA DAS</t>
  </si>
  <si>
    <t>ANKITA TANWAR</t>
  </si>
  <si>
    <t>ANMOL SHARMA</t>
  </si>
  <si>
    <t xml:space="preserve">ANSHU PAL </t>
  </si>
  <si>
    <t>ANUJ AGARWAL</t>
  </si>
  <si>
    <t xml:space="preserve">ARPIT GOYAL </t>
  </si>
  <si>
    <t>ARUN YADAV</t>
  </si>
  <si>
    <t xml:space="preserve">ARYAN SAXENA </t>
  </si>
  <si>
    <t>AVINASH KUMAR</t>
  </si>
  <si>
    <t>AYUSH KUSHWAHA</t>
  </si>
  <si>
    <t xml:space="preserve">AYUSH SINGH </t>
  </si>
  <si>
    <t xml:space="preserve">AYUSHI AGARWAL </t>
  </si>
  <si>
    <t>AYUSHI GARG</t>
  </si>
  <si>
    <t>BADAL CHOUDHARY</t>
  </si>
  <si>
    <t xml:space="preserve">BHUMIKA AHARI </t>
  </si>
  <si>
    <t xml:space="preserve">BHUMIKA BHARGAVA </t>
  </si>
  <si>
    <t>CHAITRA ANIL</t>
  </si>
  <si>
    <t>CHAMAN KUMAR JHA</t>
  </si>
  <si>
    <t>CHANDRA PRAKASH KUMAWAT</t>
  </si>
  <si>
    <t xml:space="preserve">CHIRAG AGARWAL </t>
  </si>
  <si>
    <t xml:space="preserve">DEV SWAMI </t>
  </si>
  <si>
    <t xml:space="preserve">DINESH SAINI </t>
  </si>
  <si>
    <t xml:space="preserve">GAURAV JAISWAL </t>
  </si>
  <si>
    <t>GAURAV KRISHNIA</t>
  </si>
  <si>
    <t>GORAKSH JAISWAL</t>
  </si>
  <si>
    <t>HARSHIT GOYAL</t>
  </si>
  <si>
    <t>HARSHVARDHAN SINGH</t>
  </si>
  <si>
    <t>HARSHWARDHAN SINGH RATHORE</t>
  </si>
  <si>
    <t>HIMMAT DHAKAD</t>
  </si>
  <si>
    <t>HITESH SINGH SHEKHAWAT</t>
  </si>
  <si>
    <t xml:space="preserve">IBTASHAM ALAM </t>
  </si>
  <si>
    <t>ISHIKA SHARMA</t>
  </si>
  <si>
    <t xml:space="preserve">JANVI ALWANI </t>
  </si>
  <si>
    <t>JANVI BALANI</t>
  </si>
  <si>
    <t>JITESH JANGIR</t>
  </si>
  <si>
    <t xml:space="preserve">KARAN SAIN </t>
  </si>
  <si>
    <t xml:space="preserve">KARTIK SHARMA </t>
  </si>
  <si>
    <t xml:space="preserve">KHUSHI ASUDANI </t>
  </si>
  <si>
    <t>KISHAN SHARMA</t>
  </si>
  <si>
    <t xml:space="preserve">KRISHNA JOSHI </t>
  </si>
  <si>
    <t>KRISHNA RAMANI</t>
  </si>
  <si>
    <t>KUNAL MANGWANI</t>
  </si>
  <si>
    <t>KUSH KUMAWAT</t>
  </si>
  <si>
    <t>KUSHAGRA GAUTAM</t>
  </si>
  <si>
    <t>LAKSHAY KHANDELWAL</t>
  </si>
  <si>
    <t xml:space="preserve">LALIT KASODNIYA </t>
  </si>
  <si>
    <t xml:space="preserve">LOKESH KUMAR </t>
  </si>
  <si>
    <t xml:space="preserve">MAHENDRA KATARIYA </t>
  </si>
  <si>
    <t xml:space="preserve">MAHI DADHICH </t>
  </si>
  <si>
    <t>MANISHA</t>
  </si>
  <si>
    <t>MEHAK SAINI</t>
  </si>
  <si>
    <t xml:space="preserve">MOHIT SUKHNANI </t>
  </si>
  <si>
    <t xml:space="preserve">MRIGENDRA DAS </t>
  </si>
  <si>
    <t>MRINAL AYUSH</t>
  </si>
  <si>
    <t xml:space="preserve">NAMAN AGARWAL </t>
  </si>
  <si>
    <t xml:space="preserve">NAMAN BANSHIWALA </t>
  </si>
  <si>
    <t xml:space="preserve">Narayan JOSHI </t>
  </si>
  <si>
    <t xml:space="preserve">NEERAJ KUMAR </t>
  </si>
  <si>
    <t xml:space="preserve">NEHA KUMAWAT </t>
  </si>
  <si>
    <t xml:space="preserve">NIKHIL MAHARWAL </t>
  </si>
  <si>
    <t xml:space="preserve">NIKHIL VASHISHTH </t>
  </si>
  <si>
    <t>NIRAJ KUMAR BURDAK</t>
  </si>
  <si>
    <t xml:space="preserve">Nitesh JANGID </t>
  </si>
  <si>
    <t>NIYATI SHARMA</t>
  </si>
  <si>
    <t>PARIKSHIT SHARMA</t>
  </si>
  <si>
    <t>POOJA JANGIR</t>
  </si>
  <si>
    <t>PRADEEP SINGH CHOUHAN</t>
  </si>
  <si>
    <t xml:space="preserve">PRATEEK AGRAWAL </t>
  </si>
  <si>
    <t>PRATEEK BANSIWAL</t>
  </si>
  <si>
    <t xml:space="preserve">PRATEEK VERMA </t>
  </si>
  <si>
    <t xml:space="preserve">PRINCE SHARMA </t>
  </si>
  <si>
    <t>PRIYA CHOUDHARY</t>
  </si>
  <si>
    <t xml:space="preserve">PRIYANSHI SHARMA </t>
  </si>
  <si>
    <t xml:space="preserve">PUNEET TIWARI </t>
  </si>
  <si>
    <t xml:space="preserve">PUNIT KUMAR </t>
  </si>
  <si>
    <t xml:space="preserve">RAHUL KUMAWAT </t>
  </si>
  <si>
    <t xml:space="preserve">Rahul SHARMA </t>
  </si>
  <si>
    <t xml:space="preserve">RAHUL SHARMA </t>
  </si>
  <si>
    <t xml:space="preserve">RAHUL TANWAR </t>
  </si>
  <si>
    <t xml:space="preserve">Rajyavardhan SINGH </t>
  </si>
  <si>
    <t xml:space="preserve">RAKSHIT MARWAL </t>
  </si>
  <si>
    <t xml:space="preserve">RAVINDER KUMAR </t>
  </si>
  <si>
    <t xml:space="preserve">RAVINDRA SHARMA </t>
  </si>
  <si>
    <t xml:space="preserve">RISHABH MANTRI </t>
  </si>
  <si>
    <t xml:space="preserve">ROHIT JANGID </t>
  </si>
  <si>
    <t xml:space="preserve">ROHIT KUMAR </t>
  </si>
  <si>
    <t xml:space="preserve">Rohit VERMA </t>
  </si>
  <si>
    <t xml:space="preserve">Ronit GUPTA </t>
  </si>
  <si>
    <t xml:space="preserve">SAGAR BHATIA </t>
  </si>
  <si>
    <t xml:space="preserve">SAMEER GEHLOT </t>
  </si>
  <si>
    <t>SANJANA SHARMA</t>
  </si>
  <si>
    <t>SANYAM RANTA</t>
  </si>
  <si>
    <t xml:space="preserve">SARTHAK SHARMA </t>
  </si>
  <si>
    <t xml:space="preserve">Satvik GAUR </t>
  </si>
  <si>
    <t xml:space="preserve">SATYAM SINGH </t>
  </si>
  <si>
    <t>SHIKHA SHARMA</t>
  </si>
  <si>
    <t xml:space="preserve">SHREEMAN AGARWAL </t>
  </si>
  <si>
    <t>SOURABH BUNKAR</t>
  </si>
  <si>
    <t xml:space="preserve">SOURABH VERMA </t>
  </si>
  <si>
    <t>SPARSH BHANDARI</t>
  </si>
  <si>
    <t>SUKHPREEET SINGH</t>
  </si>
  <si>
    <t xml:space="preserve">SURAJ TIWARI </t>
  </si>
  <si>
    <t xml:space="preserve">SURBHI KACHHAWA </t>
  </si>
  <si>
    <t xml:space="preserve">SURENDRA PAL SINGH CHOUDHARY </t>
  </si>
  <si>
    <t>SWATI MANWANI</t>
  </si>
  <si>
    <t>TAMANNA RAI</t>
  </si>
  <si>
    <t>UJALA</t>
  </si>
  <si>
    <t>UTSAV GAUR</t>
  </si>
  <si>
    <t>UTTAM SAINI</t>
  </si>
  <si>
    <t>VAIBHAV PURI GOSWAMI</t>
  </si>
  <si>
    <t>VICKY YADAV</t>
  </si>
  <si>
    <t>VIDHI KHANDELWAL</t>
  </si>
  <si>
    <t>VIKAS MANDAL</t>
  </si>
  <si>
    <t xml:space="preserve">VISHAL SINGH CHOUHAN </t>
  </si>
  <si>
    <t>VISHWAJEET SINGH</t>
  </si>
  <si>
    <t xml:space="preserve">VIVEK SHARMA </t>
  </si>
  <si>
    <t xml:space="preserve">YASH JHALANI </t>
  </si>
  <si>
    <t xml:space="preserve">YASH MATHUR </t>
  </si>
  <si>
    <t>YASH SIKARWAR</t>
  </si>
  <si>
    <t>YOGENDRA SINGH RATHORE</t>
  </si>
  <si>
    <t xml:space="preserve">YUVRAJ SINGH </t>
  </si>
  <si>
    <t>ZIYA KHAN</t>
  </si>
  <si>
    <t>AA</t>
  </si>
  <si>
    <t>BBA 1ST YEAR</t>
  </si>
  <si>
    <t>Year 2022-23</t>
  </si>
  <si>
    <t>Organizational Behavior</t>
  </si>
  <si>
    <t xml:space="preserve"> Indian Management Thoughts &amp; Business Leaders</t>
  </si>
  <si>
    <t>International Business</t>
  </si>
  <si>
    <t xml:space="preserve"> Cost &amp; Management Accounting</t>
  </si>
  <si>
    <t>E-Commerce</t>
  </si>
  <si>
    <t>Comprehensive Viva Voce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</si>
</sst>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3A2D3B"/>
      <name val="Times New Roman"/>
      <family val="1"/>
    </font>
    <font>
      <sz val="12"/>
      <color rgb="FF4D4856"/>
      <name val="Times New Roman"/>
      <family val="1"/>
    </font>
    <font>
      <sz val="12"/>
      <color rgb="FF666B85"/>
      <name val="Times New Roman"/>
      <family val="1"/>
    </font>
    <font>
      <sz val="12"/>
      <color rgb="FF66596B"/>
      <name val="Times New Roman"/>
      <family val="1"/>
    </font>
    <font>
      <sz val="12"/>
      <color rgb="FF1C2642"/>
      <name val="Times New Roman"/>
      <family val="1"/>
    </font>
    <font>
      <sz val="12"/>
      <color rgb="FF3D6795"/>
      <name val="Times New Roman"/>
      <family val="1"/>
    </font>
    <font>
      <sz val="12"/>
      <color rgb="FF87878C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51">
    <xf numFmtId="0" fontId="0" fillId="0" borderId="0" xfId="0"/>
    <xf numFmtId="0" fontId="1" fillId="0" borderId="0" xfId="0" applyFont="1"/>
    <xf numFmtId="0" fontId="4" fillId="0" borderId="0" xfId="0" applyFont="1"/>
    <xf numFmtId="0" fontId="14" fillId="5" borderId="2" xfId="0" applyFont="1" applyFill="1" applyBorder="1" applyAlignment="1">
      <alignment horizontal="left" vertical="top"/>
    </xf>
    <xf numFmtId="0" fontId="4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3" fillId="9" borderId="30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top"/>
    </xf>
    <xf numFmtId="0" fontId="6" fillId="5" borderId="31" xfId="0" applyFont="1" applyFill="1" applyBorder="1" applyAlignment="1">
      <alignment horizontal="left" vertical="center"/>
    </xf>
    <xf numFmtId="0" fontId="14" fillId="5" borderId="23" xfId="0" applyFont="1" applyFill="1" applyBorder="1" applyAlignment="1">
      <alignment horizontal="left" vertical="top"/>
    </xf>
    <xf numFmtId="0" fontId="14" fillId="5" borderId="27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/>
    </xf>
    <xf numFmtId="164" fontId="3" fillId="9" borderId="2" xfId="0" applyNumberFormat="1" applyFont="1" applyFill="1" applyBorder="1"/>
    <xf numFmtId="0" fontId="4" fillId="9" borderId="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0" xfId="0" applyFont="1" applyFill="1"/>
    <xf numFmtId="0" fontId="4" fillId="7" borderId="0" xfId="0" applyFont="1" applyFill="1" applyAlignment="1">
      <alignment horizontal="left"/>
    </xf>
    <xf numFmtId="0" fontId="3" fillId="7" borderId="49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3" fillId="7" borderId="54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top" wrapText="1"/>
    </xf>
    <xf numFmtId="0" fontId="3" fillId="7" borderId="0" xfId="0" applyFont="1" applyFill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4" fillId="10" borderId="5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2" fontId="15" fillId="0" borderId="0" xfId="0" applyNumberFormat="1" applyFont="1"/>
    <xf numFmtId="2" fontId="15" fillId="2" borderId="3" xfId="0" applyNumberFormat="1" applyFont="1" applyFill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  <xf numFmtId="2" fontId="15" fillId="2" borderId="4" xfId="0" applyNumberFormat="1" applyFont="1" applyFill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61" xfId="0" applyFont="1" applyBorder="1" applyAlignment="1">
      <alignment horizontal="right" vertical="center"/>
    </xf>
    <xf numFmtId="2" fontId="15" fillId="0" borderId="6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  <xf numFmtId="2" fontId="15" fillId="10" borderId="54" xfId="0" applyNumberFormat="1" applyFont="1" applyFill="1" applyBorder="1" applyAlignment="1">
      <alignment horizontal="center" vertical="center" wrapText="1"/>
    </xf>
    <xf numFmtId="2" fontId="15" fillId="1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0" fontId="4" fillId="5" borderId="3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7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/>
    </xf>
    <xf numFmtId="0" fontId="3" fillId="6" borderId="66" xfId="0" applyFont="1" applyFill="1" applyBorder="1" applyAlignment="1">
      <alignment horizontal="center" vertical="center"/>
    </xf>
    <xf numFmtId="0" fontId="3" fillId="6" borderId="67" xfId="0" applyFont="1" applyFill="1" applyBorder="1" applyAlignment="1">
      <alignment horizontal="center"/>
    </xf>
    <xf numFmtId="0" fontId="3" fillId="6" borderId="68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2" borderId="70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2" fontId="15" fillId="12" borderId="0" xfId="0" applyNumberFormat="1" applyFont="1" applyFill="1" applyAlignment="1">
      <alignment horizontal="right" vertical="center"/>
    </xf>
    <xf numFmtId="2" fontId="15" fillId="12" borderId="61" xfId="0" applyNumberFormat="1" applyFont="1" applyFill="1" applyBorder="1" applyAlignment="1">
      <alignment horizontal="right" vertical="center"/>
    </xf>
    <xf numFmtId="2" fontId="15" fillId="13" borderId="0" xfId="0" applyNumberFormat="1" applyFont="1" applyFill="1" applyAlignment="1">
      <alignment horizontal="right" vertical="center"/>
    </xf>
    <xf numFmtId="2" fontId="15" fillId="13" borderId="61" xfId="0" applyNumberFormat="1" applyFont="1" applyFill="1" applyBorder="1" applyAlignment="1">
      <alignment horizontal="right" vertical="center"/>
    </xf>
    <xf numFmtId="2" fontId="15" fillId="14" borderId="0" xfId="0" applyNumberFormat="1" applyFont="1" applyFill="1" applyAlignment="1">
      <alignment horizontal="right" vertical="center"/>
    </xf>
    <xf numFmtId="2" fontId="15" fillId="14" borderId="61" xfId="0" applyNumberFormat="1" applyFont="1" applyFill="1" applyBorder="1" applyAlignment="1">
      <alignment horizontal="right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2" fontId="15" fillId="10" borderId="2" xfId="0" applyNumberFormat="1" applyFont="1" applyFill="1" applyBorder="1" applyAlignment="1">
      <alignment horizontal="center"/>
    </xf>
    <xf numFmtId="0" fontId="20" fillId="7" borderId="2" xfId="0" applyFont="1" applyFill="1" applyBorder="1" applyAlignment="1">
      <alignment horizontal="left" vertical="center"/>
    </xf>
    <xf numFmtId="0" fontId="21" fillId="7" borderId="2" xfId="0" applyFont="1" applyFill="1" applyBorder="1" applyAlignment="1">
      <alignment horizontal="left" vertical="center"/>
    </xf>
    <xf numFmtId="0" fontId="0" fillId="7" borderId="2" xfId="0" applyFont="1" applyFill="1" applyBorder="1" applyAlignment="1"/>
    <xf numFmtId="0" fontId="21" fillId="8" borderId="2" xfId="0" applyFont="1" applyFill="1" applyBorder="1" applyAlignment="1">
      <alignment horizontal="left" vertical="center"/>
    </xf>
    <xf numFmtId="0" fontId="0" fillId="8" borderId="2" xfId="0" applyFont="1" applyFill="1" applyBorder="1" applyAlignment="1"/>
    <xf numFmtId="0" fontId="20" fillId="7" borderId="2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3" fillId="2" borderId="7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7" borderId="49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3" fillId="0" borderId="0" xfId="0" applyFont="1"/>
    <xf numFmtId="0" fontId="14" fillId="0" borderId="71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top" wrapText="1"/>
    </xf>
    <xf numFmtId="2" fontId="15" fillId="10" borderId="68" xfId="0" applyNumberFormat="1" applyFont="1" applyFill="1" applyBorder="1" applyAlignment="1">
      <alignment horizontal="center"/>
    </xf>
    <xf numFmtId="0" fontId="15" fillId="0" borderId="2" xfId="0" applyFont="1" applyBorder="1"/>
    <xf numFmtId="0" fontId="5" fillId="3" borderId="38" xfId="1" applyFont="1" applyFill="1" applyBorder="1" applyAlignment="1">
      <alignment horizontal="center" vertical="top" wrapText="1"/>
    </xf>
    <xf numFmtId="0" fontId="5" fillId="3" borderId="36" xfId="1" applyFont="1" applyFill="1" applyBorder="1" applyAlignment="1">
      <alignment horizontal="center" vertical="top" wrapText="1"/>
    </xf>
    <xf numFmtId="0" fontId="5" fillId="3" borderId="39" xfId="1" applyFont="1" applyFill="1" applyBorder="1" applyAlignment="1">
      <alignment horizontal="center" vertical="top" wrapText="1"/>
    </xf>
    <xf numFmtId="0" fontId="5" fillId="3" borderId="45" xfId="1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center" vertical="top" wrapText="1"/>
    </xf>
    <xf numFmtId="0" fontId="5" fillId="3" borderId="47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3" fillId="9" borderId="62" xfId="0" applyFont="1" applyFill="1" applyBorder="1" applyAlignment="1">
      <alignment horizontal="center" vertical="center" wrapText="1"/>
    </xf>
    <xf numFmtId="0" fontId="3" fillId="9" borderId="63" xfId="0" applyFont="1" applyFill="1" applyBorder="1" applyAlignment="1">
      <alignment horizontal="center" vertical="center" wrapText="1"/>
    </xf>
    <xf numFmtId="0" fontId="3" fillId="9" borderId="64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62" xfId="0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3" fillId="8" borderId="38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" vertical="top" wrapText="1"/>
    </xf>
    <xf numFmtId="0" fontId="5" fillId="3" borderId="25" xfId="1" applyFont="1" applyFill="1" applyBorder="1" applyAlignment="1">
      <alignment horizontal="center" vertical="top" wrapText="1"/>
    </xf>
    <xf numFmtId="0" fontId="5" fillId="3" borderId="40" xfId="1" applyFont="1" applyFill="1" applyBorder="1" applyAlignment="1">
      <alignment horizontal="center" vertical="top" wrapText="1"/>
    </xf>
    <xf numFmtId="0" fontId="6" fillId="5" borderId="38" xfId="0" applyFont="1" applyFill="1" applyBorder="1" applyAlignment="1">
      <alignment horizontal="center" vertical="top"/>
    </xf>
    <xf numFmtId="0" fontId="6" fillId="5" borderId="36" xfId="0" applyFont="1" applyFill="1" applyBorder="1" applyAlignment="1">
      <alignment horizontal="center" vertical="top"/>
    </xf>
    <xf numFmtId="0" fontId="6" fillId="5" borderId="39" xfId="0" applyFont="1" applyFill="1" applyBorder="1" applyAlignment="1">
      <alignment horizontal="center" vertical="top"/>
    </xf>
    <xf numFmtId="0" fontId="3" fillId="9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52" xfId="0" applyFont="1" applyFill="1" applyBorder="1" applyAlignment="1">
      <alignment horizontal="center" vertical="center" wrapText="1"/>
    </xf>
    <xf numFmtId="0" fontId="3" fillId="7" borderId="51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53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3" fillId="7" borderId="58" xfId="0" applyFont="1" applyFill="1" applyBorder="1" applyAlignment="1">
      <alignment horizontal="center" vertical="center" wrapText="1"/>
    </xf>
    <xf numFmtId="0" fontId="3" fillId="7" borderId="59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irag arora" id="{88669D3C-C79B-4C15-84D3-88652EE4B865}" userId="6d7f97a2397b6e6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7" dT="2023-04-04T15:24:24.59" personId="{88669D3C-C79B-4C15-84D3-88652EE4B865}" id="{1EC8B866-390A-46D7-9193-7183D62F3948}">
    <text>Internal Marks are doubled</text>
  </threadedComment>
  <threadedComment ref="P7" dT="2023-04-04T15:24:00.18" personId="{88669D3C-C79B-4C15-84D3-88652EE4B865}" id="{7A68ED68-2F23-4FB6-8A2D-41C605D896C0}">
    <text>Sum of Internal &amp; External Marks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50"/>
  <sheetViews>
    <sheetView tabSelected="1" zoomScale="80" zoomScaleNormal="80" workbookViewId="0">
      <selection activeCell="A15" sqref="A15"/>
    </sheetView>
  </sheetViews>
  <sheetFormatPr defaultColWidth="8.85546875" defaultRowHeight="20.25" x14ac:dyDescent="0.3"/>
  <cols>
    <col min="1" max="1" width="8.5703125" style="1" bestFit="1" customWidth="1"/>
    <col min="2" max="2" width="19.85546875" style="1" customWidth="1"/>
    <col min="3" max="3" width="32.7109375" style="1" customWidth="1"/>
    <col min="4" max="4" width="13.28515625" style="1" bestFit="1" customWidth="1"/>
    <col min="5" max="5" width="13.28515625" style="164" bestFit="1" customWidth="1"/>
    <col min="6" max="8" width="13.28515625" style="1" bestFit="1" customWidth="1"/>
    <col min="9" max="9" width="15.7109375" style="1" bestFit="1" customWidth="1"/>
    <col min="10" max="10" width="18.42578125" style="1" bestFit="1" customWidth="1"/>
    <col min="11" max="15" width="13.7109375" style="1" customWidth="1"/>
    <col min="16" max="17" width="15.7109375" style="1" customWidth="1"/>
    <col min="18" max="18" width="19.140625" style="1" customWidth="1"/>
    <col min="19" max="19" width="14.5703125" style="1" customWidth="1"/>
    <col min="20" max="20" width="14.7109375" style="1" customWidth="1"/>
    <col min="21" max="21" width="14.28515625" style="1" customWidth="1"/>
    <col min="22" max="22" width="17.42578125" style="1" customWidth="1"/>
    <col min="23" max="23" width="29.140625" style="1" customWidth="1"/>
    <col min="24" max="24" width="17.8554687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80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ht="21" thickBot="1" x14ac:dyDescent="0.35">
      <c r="A2" s="180" t="s">
        <v>235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1" thickBot="1" x14ac:dyDescent="0.35">
      <c r="A3" s="181" t="s">
        <v>84</v>
      </c>
      <c r="B3" s="182"/>
      <c r="C3" s="142" t="str">
        <f>'CO (All Subjects)'!D4</f>
        <v>Organizational Behavior</v>
      </c>
      <c r="D3" s="143" t="s">
        <v>99</v>
      </c>
      <c r="E3" s="163"/>
      <c r="F3" s="183" t="s">
        <v>236</v>
      </c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1:26" ht="21" customHeight="1" thickBot="1" x14ac:dyDescent="0.35">
      <c r="A4" s="184" t="s">
        <v>0</v>
      </c>
      <c r="B4" s="186" t="s">
        <v>1</v>
      </c>
      <c r="C4" s="189" t="s">
        <v>2</v>
      </c>
      <c r="D4" s="192" t="s">
        <v>100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4"/>
      <c r="R4" s="195" t="s">
        <v>101</v>
      </c>
      <c r="S4" s="196"/>
      <c r="T4" s="196"/>
      <c r="U4" s="196"/>
      <c r="V4" s="197"/>
      <c r="W4" s="44" t="s">
        <v>15</v>
      </c>
      <c r="X4" s="201" t="s">
        <v>14</v>
      </c>
      <c r="Y4" s="210" t="s">
        <v>82</v>
      </c>
      <c r="Z4" s="213" t="s">
        <v>83</v>
      </c>
    </row>
    <row r="5" spans="1:26" x14ac:dyDescent="0.3">
      <c r="A5" s="185"/>
      <c r="B5" s="187"/>
      <c r="C5" s="190"/>
      <c r="D5" s="216" t="s">
        <v>11</v>
      </c>
      <c r="E5" s="217"/>
      <c r="F5" s="217"/>
      <c r="G5" s="217"/>
      <c r="H5" s="217"/>
      <c r="I5" s="217"/>
      <c r="J5" s="218"/>
      <c r="K5" s="219" t="s">
        <v>88</v>
      </c>
      <c r="L5" s="220"/>
      <c r="M5" s="220"/>
      <c r="N5" s="220"/>
      <c r="O5" s="220"/>
      <c r="P5" s="220"/>
      <c r="Q5" s="221"/>
      <c r="R5" s="198"/>
      <c r="S5" s="199"/>
      <c r="T5" s="199"/>
      <c r="U5" s="199"/>
      <c r="V5" s="200"/>
      <c r="W5" s="45" t="s">
        <v>13</v>
      </c>
      <c r="X5" s="202"/>
      <c r="Y5" s="211"/>
      <c r="Z5" s="214"/>
    </row>
    <row r="6" spans="1:26" ht="21" thickBot="1" x14ac:dyDescent="0.35">
      <c r="A6" s="185"/>
      <c r="B6" s="188"/>
      <c r="C6" s="191"/>
      <c r="D6" s="22" t="s">
        <v>9</v>
      </c>
      <c r="E6" s="20" t="s">
        <v>85</v>
      </c>
      <c r="F6" s="20" t="s">
        <v>8</v>
      </c>
      <c r="G6" s="20" t="s">
        <v>86</v>
      </c>
      <c r="H6" s="20" t="s">
        <v>87</v>
      </c>
      <c r="I6" s="21" t="s">
        <v>10</v>
      </c>
      <c r="J6" s="23" t="s">
        <v>96</v>
      </c>
      <c r="K6" s="24" t="s">
        <v>89</v>
      </c>
      <c r="L6" s="25" t="s">
        <v>90</v>
      </c>
      <c r="M6" s="25" t="s">
        <v>91</v>
      </c>
      <c r="N6" s="25" t="s">
        <v>92</v>
      </c>
      <c r="O6" s="25" t="s">
        <v>93</v>
      </c>
      <c r="P6" s="25" t="s">
        <v>94</v>
      </c>
      <c r="Q6" s="42" t="s">
        <v>97</v>
      </c>
      <c r="R6" s="124" t="s">
        <v>12</v>
      </c>
      <c r="S6" s="125" t="s">
        <v>3</v>
      </c>
      <c r="T6" s="125" t="s">
        <v>4</v>
      </c>
      <c r="U6" s="125" t="s">
        <v>5</v>
      </c>
      <c r="V6" s="123" t="s">
        <v>6</v>
      </c>
      <c r="W6" s="46" t="s">
        <v>95</v>
      </c>
      <c r="X6" s="203"/>
      <c r="Y6" s="212"/>
      <c r="Z6" s="215"/>
    </row>
    <row r="7" spans="1:26" ht="21.75" customHeight="1" thickBot="1" x14ac:dyDescent="0.35">
      <c r="A7" s="5">
        <v>1</v>
      </c>
      <c r="B7" s="153">
        <v>666608</v>
      </c>
      <c r="C7" s="153" t="s">
        <v>103</v>
      </c>
      <c r="D7" s="8"/>
      <c r="E7" s="8"/>
      <c r="F7" s="8"/>
      <c r="G7" s="8"/>
      <c r="H7" s="8"/>
      <c r="I7" s="11">
        <f>SUM(D7:H7)</f>
        <v>0</v>
      </c>
      <c r="J7" s="12">
        <f>I7*0.15</f>
        <v>0</v>
      </c>
      <c r="K7" s="26"/>
      <c r="L7" s="26"/>
      <c r="M7" s="26"/>
      <c r="N7" s="26"/>
      <c r="O7" s="150"/>
      <c r="P7" s="28">
        <f>SUM(K7:O7)</f>
        <v>0</v>
      </c>
      <c r="Q7" s="29">
        <f>P7*0.05</f>
        <v>0</v>
      </c>
      <c r="R7" s="35">
        <f>(D7*0.15+K7*0.05)</f>
        <v>0</v>
      </c>
      <c r="S7" s="137">
        <f t="shared" ref="S7:V98" si="0">(E7*0.15+L7*0.05)</f>
        <v>0</v>
      </c>
      <c r="T7" s="137">
        <f t="shared" si="0"/>
        <v>0</v>
      </c>
      <c r="U7" s="137">
        <f t="shared" si="0"/>
        <v>0</v>
      </c>
      <c r="V7" s="138">
        <f t="shared" si="0"/>
        <v>0</v>
      </c>
      <c r="W7" s="122">
        <f t="shared" ref="W7:W109" si="1">I7+P7</f>
        <v>0</v>
      </c>
      <c r="X7" s="43">
        <f>(W7*0.2)</f>
        <v>0</v>
      </c>
      <c r="Y7" s="158" t="s">
        <v>234</v>
      </c>
      <c r="Z7" s="47" t="e">
        <f>Y7*0.8</f>
        <v>#VALUE!</v>
      </c>
    </row>
    <row r="8" spans="1:26" ht="21.75" customHeight="1" thickBot="1" x14ac:dyDescent="0.35">
      <c r="A8" s="6">
        <v>2</v>
      </c>
      <c r="B8" s="153">
        <v>666609</v>
      </c>
      <c r="C8" s="153" t="s">
        <v>104</v>
      </c>
      <c r="D8" s="13">
        <v>10</v>
      </c>
      <c r="E8" s="14">
        <v>8</v>
      </c>
      <c r="F8" s="14">
        <v>13</v>
      </c>
      <c r="G8" s="14">
        <v>8</v>
      </c>
      <c r="H8" s="10">
        <v>12</v>
      </c>
      <c r="I8" s="11">
        <f t="shared" ref="I8:I71" si="2">SUM(D8:H8)</f>
        <v>51</v>
      </c>
      <c r="J8" s="12">
        <f t="shared" ref="J8:J71" si="3">I8*0.15</f>
        <v>7.6499999999999995</v>
      </c>
      <c r="K8" s="30">
        <v>3</v>
      </c>
      <c r="L8" s="31">
        <v>4</v>
      </c>
      <c r="M8" s="31">
        <v>2</v>
      </c>
      <c r="N8" s="31">
        <v>2.5</v>
      </c>
      <c r="O8" s="151">
        <v>4</v>
      </c>
      <c r="P8" s="28">
        <f t="shared" ref="P8:P71" si="4">SUM(K8:O8)</f>
        <v>15.5</v>
      </c>
      <c r="Q8" s="29">
        <f t="shared" ref="Q8:Q71" si="5">P8*0.05</f>
        <v>0.77500000000000002</v>
      </c>
      <c r="R8" s="35">
        <f t="shared" ref="R8:S109" si="6">(D8*0.15+K8*0.05)</f>
        <v>1.65</v>
      </c>
      <c r="S8" s="137">
        <f t="shared" si="0"/>
        <v>1.4</v>
      </c>
      <c r="T8" s="137">
        <f t="shared" ref="T8:V71" si="7">(F8*0.15+M8*0.05)</f>
        <v>2.0499999999999998</v>
      </c>
      <c r="U8" s="137">
        <f t="shared" si="7"/>
        <v>1.325</v>
      </c>
      <c r="V8" s="138">
        <f t="shared" si="7"/>
        <v>1.9999999999999998</v>
      </c>
      <c r="W8" s="122">
        <f t="shared" si="1"/>
        <v>66.5</v>
      </c>
      <c r="X8" s="43">
        <f t="shared" ref="X8:X71" si="8">(W8*0.2)</f>
        <v>13.3</v>
      </c>
      <c r="Y8" s="158">
        <v>56</v>
      </c>
      <c r="Z8" s="47">
        <f t="shared" ref="Z8:Z109" si="9">Y8*0.8</f>
        <v>44.800000000000004</v>
      </c>
    </row>
    <row r="9" spans="1:26" ht="21.75" customHeight="1" thickBot="1" x14ac:dyDescent="0.35">
      <c r="A9" s="5">
        <v>3</v>
      </c>
      <c r="B9" s="153">
        <v>666610</v>
      </c>
      <c r="C9" s="153" t="s">
        <v>105</v>
      </c>
      <c r="D9" s="13">
        <v>8</v>
      </c>
      <c r="E9" s="14">
        <v>9</v>
      </c>
      <c r="F9" s="14">
        <v>8</v>
      </c>
      <c r="G9" s="14">
        <v>9</v>
      </c>
      <c r="H9" s="10">
        <v>8</v>
      </c>
      <c r="I9" s="11">
        <f t="shared" si="2"/>
        <v>42</v>
      </c>
      <c r="J9" s="12">
        <f t="shared" si="3"/>
        <v>6.3</v>
      </c>
      <c r="K9" s="30">
        <v>3</v>
      </c>
      <c r="L9" s="31">
        <v>3.5</v>
      </c>
      <c r="M9" s="31">
        <v>4</v>
      </c>
      <c r="N9" s="31">
        <v>2</v>
      </c>
      <c r="O9" s="151">
        <v>2</v>
      </c>
      <c r="P9" s="28">
        <f t="shared" si="4"/>
        <v>14.5</v>
      </c>
      <c r="Q9" s="29">
        <f t="shared" si="5"/>
        <v>0.72500000000000009</v>
      </c>
      <c r="R9" s="35">
        <f t="shared" si="6"/>
        <v>1.35</v>
      </c>
      <c r="S9" s="137">
        <f t="shared" si="0"/>
        <v>1.5249999999999999</v>
      </c>
      <c r="T9" s="137">
        <f t="shared" si="7"/>
        <v>1.4</v>
      </c>
      <c r="U9" s="137">
        <f t="shared" si="7"/>
        <v>1.45</v>
      </c>
      <c r="V9" s="138">
        <f t="shared" si="7"/>
        <v>1.3</v>
      </c>
      <c r="W9" s="122">
        <f t="shared" si="1"/>
        <v>56.5</v>
      </c>
      <c r="X9" s="43">
        <f t="shared" si="8"/>
        <v>11.3</v>
      </c>
      <c r="Y9" s="158">
        <v>49</v>
      </c>
      <c r="Z9" s="47">
        <f t="shared" si="9"/>
        <v>39.200000000000003</v>
      </c>
    </row>
    <row r="10" spans="1:26" ht="21.75" customHeight="1" thickBot="1" x14ac:dyDescent="0.35">
      <c r="A10" s="6">
        <v>4</v>
      </c>
      <c r="B10" s="153">
        <v>666611</v>
      </c>
      <c r="C10" s="153" t="s">
        <v>106</v>
      </c>
      <c r="D10" s="13"/>
      <c r="E10" s="14"/>
      <c r="F10" s="14"/>
      <c r="G10" s="14"/>
      <c r="H10" s="10"/>
      <c r="I10" s="11">
        <f t="shared" si="2"/>
        <v>0</v>
      </c>
      <c r="J10" s="12">
        <f t="shared" si="3"/>
        <v>0</v>
      </c>
      <c r="K10" s="30"/>
      <c r="L10" s="31"/>
      <c r="M10" s="31"/>
      <c r="N10" s="31"/>
      <c r="O10" s="151"/>
      <c r="P10" s="28">
        <f t="shared" si="4"/>
        <v>0</v>
      </c>
      <c r="Q10" s="29">
        <f t="shared" si="5"/>
        <v>0</v>
      </c>
      <c r="R10" s="35">
        <f t="shared" si="6"/>
        <v>0</v>
      </c>
      <c r="S10" s="137">
        <f t="shared" si="0"/>
        <v>0</v>
      </c>
      <c r="T10" s="137">
        <f t="shared" si="7"/>
        <v>0</v>
      </c>
      <c r="U10" s="137">
        <f t="shared" si="7"/>
        <v>0</v>
      </c>
      <c r="V10" s="138">
        <f t="shared" si="7"/>
        <v>0</v>
      </c>
      <c r="W10" s="122">
        <f t="shared" si="1"/>
        <v>0</v>
      </c>
      <c r="X10" s="43">
        <f t="shared" si="8"/>
        <v>0</v>
      </c>
      <c r="Y10" s="158" t="s">
        <v>234</v>
      </c>
      <c r="Z10" s="47" t="e">
        <f t="shared" si="9"/>
        <v>#VALUE!</v>
      </c>
    </row>
    <row r="11" spans="1:26" ht="21.75" customHeight="1" thickBot="1" x14ac:dyDescent="0.35">
      <c r="A11" s="5">
        <v>5</v>
      </c>
      <c r="B11" s="154">
        <v>666612</v>
      </c>
      <c r="C11" s="155" t="s">
        <v>107</v>
      </c>
      <c r="D11" s="13">
        <v>13</v>
      </c>
      <c r="E11" s="14">
        <v>12</v>
      </c>
      <c r="F11" s="14">
        <v>11</v>
      </c>
      <c r="G11" s="14">
        <v>11</v>
      </c>
      <c r="H11" s="15">
        <v>12</v>
      </c>
      <c r="I11" s="11">
        <f t="shared" si="2"/>
        <v>59</v>
      </c>
      <c r="J11" s="12">
        <f t="shared" si="3"/>
        <v>8.85</v>
      </c>
      <c r="K11" s="30">
        <v>4</v>
      </c>
      <c r="L11" s="31">
        <v>5</v>
      </c>
      <c r="M11" s="31">
        <v>4.5</v>
      </c>
      <c r="N11" s="31">
        <v>4</v>
      </c>
      <c r="O11" s="151">
        <v>3</v>
      </c>
      <c r="P11" s="28">
        <f t="shared" si="4"/>
        <v>20.5</v>
      </c>
      <c r="Q11" s="29">
        <f t="shared" si="5"/>
        <v>1.0250000000000001</v>
      </c>
      <c r="R11" s="35">
        <f t="shared" si="6"/>
        <v>2.15</v>
      </c>
      <c r="S11" s="137">
        <f t="shared" si="0"/>
        <v>2.0499999999999998</v>
      </c>
      <c r="T11" s="137">
        <f t="shared" si="7"/>
        <v>1.875</v>
      </c>
      <c r="U11" s="137">
        <f t="shared" si="7"/>
        <v>1.8499999999999999</v>
      </c>
      <c r="V11" s="138">
        <f t="shared" si="7"/>
        <v>1.9499999999999997</v>
      </c>
      <c r="W11" s="122">
        <f t="shared" si="1"/>
        <v>79.5</v>
      </c>
      <c r="X11" s="43">
        <f t="shared" si="8"/>
        <v>15.9</v>
      </c>
      <c r="Y11" s="159">
        <v>64</v>
      </c>
      <c r="Z11" s="47">
        <f t="shared" si="9"/>
        <v>51.2</v>
      </c>
    </row>
    <row r="12" spans="1:26" ht="21.75" customHeight="1" thickBot="1" x14ac:dyDescent="0.35">
      <c r="A12" s="6">
        <v>6</v>
      </c>
      <c r="B12" s="154">
        <v>666613</v>
      </c>
      <c r="C12" s="155" t="s">
        <v>108</v>
      </c>
      <c r="D12" s="13">
        <v>8</v>
      </c>
      <c r="E12" s="14">
        <v>9</v>
      </c>
      <c r="F12" s="14">
        <v>9</v>
      </c>
      <c r="G12" s="14">
        <v>7</v>
      </c>
      <c r="H12" s="15">
        <v>9</v>
      </c>
      <c r="I12" s="11">
        <f t="shared" si="2"/>
        <v>42</v>
      </c>
      <c r="J12" s="12">
        <f t="shared" si="3"/>
        <v>6.3</v>
      </c>
      <c r="K12" s="30">
        <v>3</v>
      </c>
      <c r="L12" s="31">
        <v>2</v>
      </c>
      <c r="M12" s="31">
        <v>4</v>
      </c>
      <c r="N12" s="31">
        <v>2</v>
      </c>
      <c r="O12" s="151">
        <v>2</v>
      </c>
      <c r="P12" s="28">
        <f t="shared" si="4"/>
        <v>13</v>
      </c>
      <c r="Q12" s="29">
        <f t="shared" si="5"/>
        <v>0.65</v>
      </c>
      <c r="R12" s="35">
        <f t="shared" si="6"/>
        <v>1.35</v>
      </c>
      <c r="S12" s="137">
        <f t="shared" si="0"/>
        <v>1.45</v>
      </c>
      <c r="T12" s="137">
        <f t="shared" si="7"/>
        <v>1.5499999999999998</v>
      </c>
      <c r="U12" s="137">
        <f t="shared" si="7"/>
        <v>1.1500000000000001</v>
      </c>
      <c r="V12" s="138">
        <f t="shared" si="7"/>
        <v>1.45</v>
      </c>
      <c r="W12" s="122">
        <f t="shared" si="1"/>
        <v>55</v>
      </c>
      <c r="X12" s="43">
        <f t="shared" si="8"/>
        <v>11</v>
      </c>
      <c r="Y12" s="159">
        <v>47</v>
      </c>
      <c r="Z12" s="47">
        <f t="shared" si="9"/>
        <v>37.6</v>
      </c>
    </row>
    <row r="13" spans="1:26" ht="21.75" customHeight="1" thickBot="1" x14ac:dyDescent="0.35">
      <c r="A13" s="5">
        <v>7</v>
      </c>
      <c r="B13" s="154">
        <v>666614</v>
      </c>
      <c r="C13" s="155" t="s">
        <v>109</v>
      </c>
      <c r="D13" s="13">
        <v>10</v>
      </c>
      <c r="E13" s="14">
        <v>8</v>
      </c>
      <c r="F13" s="14">
        <v>9</v>
      </c>
      <c r="G13" s="14">
        <v>7</v>
      </c>
      <c r="H13" s="15">
        <v>9</v>
      </c>
      <c r="I13" s="11">
        <f t="shared" si="2"/>
        <v>43</v>
      </c>
      <c r="J13" s="12">
        <f t="shared" si="3"/>
        <v>6.45</v>
      </c>
      <c r="K13" s="30">
        <v>3</v>
      </c>
      <c r="L13" s="31">
        <v>4</v>
      </c>
      <c r="M13" s="31">
        <v>4</v>
      </c>
      <c r="N13" s="31">
        <v>2</v>
      </c>
      <c r="O13" s="151">
        <v>2</v>
      </c>
      <c r="P13" s="28">
        <f t="shared" si="4"/>
        <v>15</v>
      </c>
      <c r="Q13" s="29">
        <f t="shared" si="5"/>
        <v>0.75</v>
      </c>
      <c r="R13" s="35">
        <f t="shared" si="6"/>
        <v>1.65</v>
      </c>
      <c r="S13" s="137">
        <f t="shared" si="0"/>
        <v>1.4</v>
      </c>
      <c r="T13" s="137">
        <f t="shared" si="7"/>
        <v>1.5499999999999998</v>
      </c>
      <c r="U13" s="137">
        <f t="shared" si="7"/>
        <v>1.1500000000000001</v>
      </c>
      <c r="V13" s="138">
        <f t="shared" si="7"/>
        <v>1.45</v>
      </c>
      <c r="W13" s="122">
        <f t="shared" si="1"/>
        <v>58</v>
      </c>
      <c r="X13" s="43">
        <f t="shared" si="8"/>
        <v>11.600000000000001</v>
      </c>
      <c r="Y13" s="159">
        <v>53</v>
      </c>
      <c r="Z13" s="47">
        <f t="shared" si="9"/>
        <v>42.400000000000006</v>
      </c>
    </row>
    <row r="14" spans="1:26" ht="21.75" customHeight="1" thickBot="1" x14ac:dyDescent="0.35">
      <c r="A14" s="6">
        <v>8</v>
      </c>
      <c r="B14" s="156">
        <v>666615</v>
      </c>
      <c r="C14" s="157" t="s">
        <v>110</v>
      </c>
      <c r="D14" s="13">
        <v>11</v>
      </c>
      <c r="E14" s="14">
        <v>11</v>
      </c>
      <c r="F14" s="14">
        <v>13</v>
      </c>
      <c r="G14" s="14">
        <v>14</v>
      </c>
      <c r="H14" s="15">
        <v>12</v>
      </c>
      <c r="I14" s="11">
        <f t="shared" si="2"/>
        <v>61</v>
      </c>
      <c r="J14" s="12">
        <f t="shared" si="3"/>
        <v>9.15</v>
      </c>
      <c r="K14" s="30">
        <v>5</v>
      </c>
      <c r="L14" s="31">
        <v>5</v>
      </c>
      <c r="M14" s="31">
        <v>4</v>
      </c>
      <c r="N14" s="31">
        <v>5</v>
      </c>
      <c r="O14" s="151">
        <v>4.5</v>
      </c>
      <c r="P14" s="28">
        <f t="shared" si="4"/>
        <v>23.5</v>
      </c>
      <c r="Q14" s="29">
        <f t="shared" si="5"/>
        <v>1.175</v>
      </c>
      <c r="R14" s="35">
        <f t="shared" si="6"/>
        <v>1.9</v>
      </c>
      <c r="S14" s="137">
        <f t="shared" si="0"/>
        <v>1.9</v>
      </c>
      <c r="T14" s="137">
        <f t="shared" si="7"/>
        <v>2.15</v>
      </c>
      <c r="U14" s="137">
        <f t="shared" si="7"/>
        <v>2.35</v>
      </c>
      <c r="V14" s="138">
        <f t="shared" si="7"/>
        <v>2.0249999999999999</v>
      </c>
      <c r="W14" s="122">
        <f t="shared" si="1"/>
        <v>84.5</v>
      </c>
      <c r="X14" s="43">
        <f t="shared" si="8"/>
        <v>16.900000000000002</v>
      </c>
      <c r="Y14" s="160">
        <v>62</v>
      </c>
      <c r="Z14" s="47">
        <f t="shared" si="9"/>
        <v>49.6</v>
      </c>
    </row>
    <row r="15" spans="1:26" ht="21.75" customHeight="1" thickBot="1" x14ac:dyDescent="0.35">
      <c r="A15" s="5">
        <v>9</v>
      </c>
      <c r="B15" s="154">
        <v>666616</v>
      </c>
      <c r="C15" s="155" t="s">
        <v>111</v>
      </c>
      <c r="D15" s="13">
        <v>11</v>
      </c>
      <c r="E15" s="14">
        <v>12</v>
      </c>
      <c r="F15" s="14">
        <v>13</v>
      </c>
      <c r="G15" s="14">
        <v>10</v>
      </c>
      <c r="H15" s="15">
        <v>12</v>
      </c>
      <c r="I15" s="11">
        <f t="shared" si="2"/>
        <v>58</v>
      </c>
      <c r="J15" s="12">
        <f t="shared" si="3"/>
        <v>8.6999999999999993</v>
      </c>
      <c r="K15" s="30">
        <v>4</v>
      </c>
      <c r="L15" s="31">
        <v>4.5</v>
      </c>
      <c r="M15" s="31">
        <v>4.5</v>
      </c>
      <c r="N15" s="31">
        <v>4</v>
      </c>
      <c r="O15" s="151">
        <v>3</v>
      </c>
      <c r="P15" s="28">
        <f t="shared" si="4"/>
        <v>20</v>
      </c>
      <c r="Q15" s="29">
        <f t="shared" si="5"/>
        <v>1</v>
      </c>
      <c r="R15" s="35">
        <f t="shared" si="6"/>
        <v>1.8499999999999999</v>
      </c>
      <c r="S15" s="137">
        <f t="shared" si="0"/>
        <v>2.0249999999999999</v>
      </c>
      <c r="T15" s="137">
        <f t="shared" si="7"/>
        <v>2.1749999999999998</v>
      </c>
      <c r="U15" s="137">
        <f t="shared" si="7"/>
        <v>1.7</v>
      </c>
      <c r="V15" s="138">
        <f t="shared" si="7"/>
        <v>1.9499999999999997</v>
      </c>
      <c r="W15" s="122">
        <f t="shared" si="1"/>
        <v>78</v>
      </c>
      <c r="X15" s="43">
        <f t="shared" si="8"/>
        <v>15.600000000000001</v>
      </c>
      <c r="Y15" s="159">
        <v>59</v>
      </c>
      <c r="Z15" s="47">
        <f t="shared" si="9"/>
        <v>47.2</v>
      </c>
    </row>
    <row r="16" spans="1:26" ht="21.75" customHeight="1" thickBot="1" x14ac:dyDescent="0.35">
      <c r="A16" s="6">
        <v>10</v>
      </c>
      <c r="B16" s="154">
        <v>666617</v>
      </c>
      <c r="C16" s="155" t="s">
        <v>112</v>
      </c>
      <c r="D16" s="13">
        <v>9</v>
      </c>
      <c r="E16" s="14">
        <v>13</v>
      </c>
      <c r="F16" s="14">
        <v>10</v>
      </c>
      <c r="G16" s="14">
        <v>12</v>
      </c>
      <c r="H16" s="15">
        <v>11</v>
      </c>
      <c r="I16" s="11">
        <f t="shared" si="2"/>
        <v>55</v>
      </c>
      <c r="J16" s="12">
        <f t="shared" si="3"/>
        <v>8.25</v>
      </c>
      <c r="K16" s="30">
        <v>3</v>
      </c>
      <c r="L16" s="31">
        <v>4</v>
      </c>
      <c r="M16" s="31">
        <v>2.5</v>
      </c>
      <c r="N16" s="31">
        <v>3.5</v>
      </c>
      <c r="O16" s="151">
        <v>4</v>
      </c>
      <c r="P16" s="28">
        <f t="shared" si="4"/>
        <v>17</v>
      </c>
      <c r="Q16" s="29">
        <f t="shared" si="5"/>
        <v>0.85000000000000009</v>
      </c>
      <c r="R16" s="35">
        <f t="shared" si="6"/>
        <v>1.5</v>
      </c>
      <c r="S16" s="137">
        <f t="shared" si="0"/>
        <v>2.15</v>
      </c>
      <c r="T16" s="137">
        <f t="shared" si="7"/>
        <v>1.625</v>
      </c>
      <c r="U16" s="137">
        <f t="shared" si="7"/>
        <v>1.9749999999999999</v>
      </c>
      <c r="V16" s="138">
        <f t="shared" si="7"/>
        <v>1.8499999999999999</v>
      </c>
      <c r="W16" s="122">
        <f t="shared" si="1"/>
        <v>72</v>
      </c>
      <c r="X16" s="43">
        <f t="shared" si="8"/>
        <v>14.4</v>
      </c>
      <c r="Y16" s="159">
        <v>59</v>
      </c>
      <c r="Z16" s="47">
        <f t="shared" si="9"/>
        <v>47.2</v>
      </c>
    </row>
    <row r="17" spans="1:26" ht="21.75" customHeight="1" thickBot="1" x14ac:dyDescent="0.35">
      <c r="A17" s="5">
        <v>11</v>
      </c>
      <c r="B17" s="154">
        <v>666618</v>
      </c>
      <c r="C17" s="155" t="s">
        <v>113</v>
      </c>
      <c r="D17" s="13">
        <v>11</v>
      </c>
      <c r="E17" s="14">
        <v>13</v>
      </c>
      <c r="F17" s="14">
        <v>12</v>
      </c>
      <c r="G17" s="14">
        <v>13</v>
      </c>
      <c r="H17" s="15">
        <v>15</v>
      </c>
      <c r="I17" s="11">
        <f t="shared" si="2"/>
        <v>64</v>
      </c>
      <c r="J17" s="12">
        <f t="shared" si="3"/>
        <v>9.6</v>
      </c>
      <c r="K17" s="30">
        <v>4</v>
      </c>
      <c r="L17" s="31">
        <v>4.5</v>
      </c>
      <c r="M17" s="31">
        <v>5</v>
      </c>
      <c r="N17" s="31">
        <v>4</v>
      </c>
      <c r="O17" s="151">
        <v>5</v>
      </c>
      <c r="P17" s="28">
        <f t="shared" si="4"/>
        <v>22.5</v>
      </c>
      <c r="Q17" s="29">
        <f t="shared" si="5"/>
        <v>1.125</v>
      </c>
      <c r="R17" s="35">
        <f t="shared" si="6"/>
        <v>1.8499999999999999</v>
      </c>
      <c r="S17" s="137">
        <f t="shared" si="0"/>
        <v>2.1749999999999998</v>
      </c>
      <c r="T17" s="137">
        <f t="shared" si="7"/>
        <v>2.0499999999999998</v>
      </c>
      <c r="U17" s="137">
        <f t="shared" si="7"/>
        <v>2.15</v>
      </c>
      <c r="V17" s="138">
        <f t="shared" si="7"/>
        <v>2.5</v>
      </c>
      <c r="W17" s="122">
        <f t="shared" si="1"/>
        <v>86.5</v>
      </c>
      <c r="X17" s="43">
        <f t="shared" si="8"/>
        <v>17.3</v>
      </c>
      <c r="Y17" s="159">
        <v>63</v>
      </c>
      <c r="Z17" s="47">
        <f t="shared" si="9"/>
        <v>50.400000000000006</v>
      </c>
    </row>
    <row r="18" spans="1:26" ht="21.75" customHeight="1" thickBot="1" x14ac:dyDescent="0.35">
      <c r="A18" s="6">
        <v>12</v>
      </c>
      <c r="B18" s="154">
        <v>666619</v>
      </c>
      <c r="C18" s="155" t="s">
        <v>114</v>
      </c>
      <c r="D18" s="13">
        <v>9</v>
      </c>
      <c r="E18" s="14">
        <v>11</v>
      </c>
      <c r="F18" s="14">
        <v>10</v>
      </c>
      <c r="G18" s="14">
        <v>8</v>
      </c>
      <c r="H18" s="15">
        <v>8</v>
      </c>
      <c r="I18" s="11">
        <f t="shared" si="2"/>
        <v>46</v>
      </c>
      <c r="J18" s="12">
        <f t="shared" si="3"/>
        <v>6.8999999999999995</v>
      </c>
      <c r="K18" s="30">
        <v>3</v>
      </c>
      <c r="L18" s="31">
        <v>2</v>
      </c>
      <c r="M18" s="31">
        <v>2</v>
      </c>
      <c r="N18" s="31">
        <v>2</v>
      </c>
      <c r="O18" s="151">
        <v>3</v>
      </c>
      <c r="P18" s="28">
        <f t="shared" si="4"/>
        <v>12</v>
      </c>
      <c r="Q18" s="29">
        <f t="shared" si="5"/>
        <v>0.60000000000000009</v>
      </c>
      <c r="R18" s="35">
        <f t="shared" si="6"/>
        <v>1.5</v>
      </c>
      <c r="S18" s="137">
        <f t="shared" si="0"/>
        <v>1.75</v>
      </c>
      <c r="T18" s="137">
        <f t="shared" si="7"/>
        <v>1.6</v>
      </c>
      <c r="U18" s="137">
        <f t="shared" si="7"/>
        <v>1.3</v>
      </c>
      <c r="V18" s="138">
        <f t="shared" si="7"/>
        <v>1.35</v>
      </c>
      <c r="W18" s="122">
        <f t="shared" si="1"/>
        <v>58</v>
      </c>
      <c r="X18" s="43">
        <f t="shared" si="8"/>
        <v>11.600000000000001</v>
      </c>
      <c r="Y18" s="159">
        <v>50</v>
      </c>
      <c r="Z18" s="47">
        <f t="shared" si="9"/>
        <v>40</v>
      </c>
    </row>
    <row r="19" spans="1:26" ht="21.75" customHeight="1" thickBot="1" x14ac:dyDescent="0.35">
      <c r="A19" s="5">
        <v>13</v>
      </c>
      <c r="B19" s="154">
        <v>666620</v>
      </c>
      <c r="C19" s="155" t="s">
        <v>115</v>
      </c>
      <c r="D19" s="13">
        <v>14</v>
      </c>
      <c r="E19" s="14">
        <v>15</v>
      </c>
      <c r="F19" s="14">
        <v>12</v>
      </c>
      <c r="G19" s="14">
        <v>16</v>
      </c>
      <c r="H19" s="15">
        <v>17</v>
      </c>
      <c r="I19" s="11">
        <f t="shared" si="2"/>
        <v>74</v>
      </c>
      <c r="J19" s="12">
        <f t="shared" si="3"/>
        <v>11.1</v>
      </c>
      <c r="K19" s="30">
        <v>4</v>
      </c>
      <c r="L19" s="31">
        <v>5</v>
      </c>
      <c r="M19" s="31">
        <v>5</v>
      </c>
      <c r="N19" s="31">
        <v>5.5</v>
      </c>
      <c r="O19" s="151">
        <v>5</v>
      </c>
      <c r="P19" s="28">
        <f t="shared" si="4"/>
        <v>24.5</v>
      </c>
      <c r="Q19" s="29">
        <f t="shared" si="5"/>
        <v>1.2250000000000001</v>
      </c>
      <c r="R19" s="35">
        <f t="shared" si="6"/>
        <v>2.3000000000000003</v>
      </c>
      <c r="S19" s="137">
        <f t="shared" si="0"/>
        <v>2.5</v>
      </c>
      <c r="T19" s="137">
        <f t="shared" si="7"/>
        <v>2.0499999999999998</v>
      </c>
      <c r="U19" s="137">
        <f t="shared" si="7"/>
        <v>2.6749999999999998</v>
      </c>
      <c r="V19" s="138">
        <f t="shared" si="7"/>
        <v>2.8</v>
      </c>
      <c r="W19" s="122">
        <f t="shared" si="1"/>
        <v>98.5</v>
      </c>
      <c r="X19" s="43">
        <f t="shared" si="8"/>
        <v>19.700000000000003</v>
      </c>
      <c r="Y19" s="159">
        <v>72</v>
      </c>
      <c r="Z19" s="47">
        <f t="shared" si="9"/>
        <v>57.6</v>
      </c>
    </row>
    <row r="20" spans="1:26" ht="21.75" customHeight="1" thickBot="1" x14ac:dyDescent="0.35">
      <c r="A20" s="6">
        <v>14</v>
      </c>
      <c r="B20" s="154">
        <v>666621</v>
      </c>
      <c r="C20" s="155" t="s">
        <v>116</v>
      </c>
      <c r="D20" s="13">
        <v>10</v>
      </c>
      <c r="E20" s="14">
        <v>8</v>
      </c>
      <c r="F20" s="14">
        <v>9</v>
      </c>
      <c r="G20" s="14">
        <v>10</v>
      </c>
      <c r="H20" s="15">
        <v>11</v>
      </c>
      <c r="I20" s="11">
        <f t="shared" ref="I20" si="10">SUM(D20:H20)</f>
        <v>48</v>
      </c>
      <c r="J20" s="12">
        <f t="shared" si="3"/>
        <v>7.1999999999999993</v>
      </c>
      <c r="K20" s="30">
        <v>3</v>
      </c>
      <c r="L20" s="31">
        <v>2</v>
      </c>
      <c r="M20" s="31">
        <v>3</v>
      </c>
      <c r="N20" s="31">
        <v>2</v>
      </c>
      <c r="O20" s="151">
        <v>2</v>
      </c>
      <c r="P20" s="28">
        <f t="shared" si="4"/>
        <v>12</v>
      </c>
      <c r="Q20" s="29">
        <f t="shared" si="5"/>
        <v>0.60000000000000009</v>
      </c>
      <c r="R20" s="35">
        <f t="shared" si="6"/>
        <v>1.65</v>
      </c>
      <c r="S20" s="137">
        <f t="shared" si="0"/>
        <v>1.3</v>
      </c>
      <c r="T20" s="137">
        <f t="shared" si="7"/>
        <v>1.5</v>
      </c>
      <c r="U20" s="137">
        <f t="shared" si="7"/>
        <v>1.6</v>
      </c>
      <c r="V20" s="138">
        <f t="shared" si="7"/>
        <v>1.75</v>
      </c>
      <c r="W20" s="122">
        <f t="shared" si="1"/>
        <v>60</v>
      </c>
      <c r="X20" s="43">
        <f t="shared" si="8"/>
        <v>12</v>
      </c>
      <c r="Y20" s="159">
        <v>54</v>
      </c>
      <c r="Z20" s="47">
        <f t="shared" si="9"/>
        <v>43.2</v>
      </c>
    </row>
    <row r="21" spans="1:26" ht="21.75" customHeight="1" thickBot="1" x14ac:dyDescent="0.35">
      <c r="A21" s="5">
        <v>15</v>
      </c>
      <c r="B21" s="154">
        <v>666622</v>
      </c>
      <c r="C21" s="155" t="s">
        <v>117</v>
      </c>
      <c r="D21" s="13">
        <v>11</v>
      </c>
      <c r="E21" s="14">
        <v>14</v>
      </c>
      <c r="F21" s="14">
        <v>12</v>
      </c>
      <c r="G21" s="14">
        <v>16</v>
      </c>
      <c r="H21" s="15">
        <v>18</v>
      </c>
      <c r="I21" s="11">
        <f t="shared" si="2"/>
        <v>71</v>
      </c>
      <c r="J21" s="12">
        <f t="shared" si="3"/>
        <v>10.65</v>
      </c>
      <c r="K21" s="30">
        <v>5</v>
      </c>
      <c r="L21" s="31">
        <v>4.5</v>
      </c>
      <c r="M21" s="31">
        <v>5</v>
      </c>
      <c r="N21" s="31">
        <v>5</v>
      </c>
      <c r="O21" s="151">
        <v>5.5</v>
      </c>
      <c r="P21" s="28">
        <f t="shared" si="4"/>
        <v>25</v>
      </c>
      <c r="Q21" s="29">
        <f t="shared" si="5"/>
        <v>1.25</v>
      </c>
      <c r="R21" s="35">
        <f t="shared" si="6"/>
        <v>1.9</v>
      </c>
      <c r="S21" s="137">
        <f t="shared" si="0"/>
        <v>2.3250000000000002</v>
      </c>
      <c r="T21" s="137">
        <f t="shared" si="7"/>
        <v>2.0499999999999998</v>
      </c>
      <c r="U21" s="137">
        <f t="shared" si="7"/>
        <v>2.65</v>
      </c>
      <c r="V21" s="138">
        <f t="shared" si="7"/>
        <v>2.9749999999999996</v>
      </c>
      <c r="W21" s="122">
        <f t="shared" si="1"/>
        <v>96</v>
      </c>
      <c r="X21" s="43">
        <f t="shared" si="8"/>
        <v>19.200000000000003</v>
      </c>
      <c r="Y21" s="159">
        <v>72</v>
      </c>
      <c r="Z21" s="47">
        <f t="shared" si="9"/>
        <v>57.6</v>
      </c>
    </row>
    <row r="22" spans="1:26" ht="21.75" customHeight="1" thickBot="1" x14ac:dyDescent="0.35">
      <c r="A22" s="6">
        <v>16</v>
      </c>
      <c r="B22" s="154">
        <v>666623</v>
      </c>
      <c r="C22" s="155" t="s">
        <v>118</v>
      </c>
      <c r="D22" s="13"/>
      <c r="E22" s="14"/>
      <c r="F22" s="14"/>
      <c r="G22" s="14"/>
      <c r="H22" s="15"/>
      <c r="I22" s="11">
        <f t="shared" si="2"/>
        <v>0</v>
      </c>
      <c r="J22" s="12">
        <f t="shared" si="3"/>
        <v>0</v>
      </c>
      <c r="K22" s="30"/>
      <c r="L22" s="31"/>
      <c r="M22" s="31"/>
      <c r="N22" s="31"/>
      <c r="O22" s="151"/>
      <c r="P22" s="28">
        <f t="shared" si="4"/>
        <v>0</v>
      </c>
      <c r="Q22" s="29">
        <f t="shared" si="5"/>
        <v>0</v>
      </c>
      <c r="R22" s="35">
        <f t="shared" si="6"/>
        <v>0</v>
      </c>
      <c r="S22" s="137">
        <f t="shared" si="0"/>
        <v>0</v>
      </c>
      <c r="T22" s="137">
        <f t="shared" si="7"/>
        <v>0</v>
      </c>
      <c r="U22" s="137">
        <f t="shared" si="7"/>
        <v>0</v>
      </c>
      <c r="V22" s="138">
        <f t="shared" si="7"/>
        <v>0</v>
      </c>
      <c r="W22" s="122">
        <f t="shared" si="1"/>
        <v>0</v>
      </c>
      <c r="X22" s="43">
        <f t="shared" si="8"/>
        <v>0</v>
      </c>
      <c r="Y22" s="159" t="s">
        <v>234</v>
      </c>
      <c r="Z22" s="47" t="e">
        <f t="shared" si="9"/>
        <v>#VALUE!</v>
      </c>
    </row>
    <row r="23" spans="1:26" ht="21.75" customHeight="1" thickBot="1" x14ac:dyDescent="0.35">
      <c r="A23" s="5">
        <v>17</v>
      </c>
      <c r="B23" s="154">
        <v>666624</v>
      </c>
      <c r="C23" s="155" t="s">
        <v>119</v>
      </c>
      <c r="D23" s="13">
        <v>1</v>
      </c>
      <c r="E23" s="14"/>
      <c r="F23" s="14"/>
      <c r="G23" s="14">
        <v>2</v>
      </c>
      <c r="H23" s="15">
        <v>1</v>
      </c>
      <c r="I23" s="11">
        <f t="shared" si="2"/>
        <v>4</v>
      </c>
      <c r="J23" s="12">
        <f t="shared" si="3"/>
        <v>0.6</v>
      </c>
      <c r="K23" s="30">
        <v>1</v>
      </c>
      <c r="L23" s="31">
        <v>1</v>
      </c>
      <c r="M23" s="31">
        <v>0</v>
      </c>
      <c r="N23" s="31">
        <v>0</v>
      </c>
      <c r="O23" s="151">
        <v>0</v>
      </c>
      <c r="P23" s="28">
        <f t="shared" si="4"/>
        <v>2</v>
      </c>
      <c r="Q23" s="29">
        <f t="shared" si="5"/>
        <v>0.1</v>
      </c>
      <c r="R23" s="35">
        <f t="shared" si="6"/>
        <v>0.2</v>
      </c>
      <c r="S23" s="137">
        <f t="shared" si="0"/>
        <v>0.05</v>
      </c>
      <c r="T23" s="137">
        <f t="shared" si="7"/>
        <v>0</v>
      </c>
      <c r="U23" s="137">
        <f t="shared" si="7"/>
        <v>0.3</v>
      </c>
      <c r="V23" s="138">
        <f t="shared" si="7"/>
        <v>0.15</v>
      </c>
      <c r="W23" s="122">
        <f t="shared" si="1"/>
        <v>6</v>
      </c>
      <c r="X23" s="43">
        <f t="shared" si="8"/>
        <v>1.2000000000000002</v>
      </c>
      <c r="Y23" s="159">
        <v>5</v>
      </c>
      <c r="Z23" s="47">
        <f t="shared" si="9"/>
        <v>4</v>
      </c>
    </row>
    <row r="24" spans="1:26" ht="21.75" customHeight="1" thickBot="1" x14ac:dyDescent="0.35">
      <c r="A24" s="6">
        <v>18</v>
      </c>
      <c r="B24" s="154">
        <v>666625</v>
      </c>
      <c r="C24" s="155" t="s">
        <v>120</v>
      </c>
      <c r="D24" s="13"/>
      <c r="E24" s="14"/>
      <c r="F24" s="14"/>
      <c r="G24" s="14"/>
      <c r="H24" s="15"/>
      <c r="I24" s="11">
        <f t="shared" si="2"/>
        <v>0</v>
      </c>
      <c r="J24" s="12">
        <f t="shared" si="3"/>
        <v>0</v>
      </c>
      <c r="K24" s="30"/>
      <c r="L24" s="31"/>
      <c r="M24" s="31"/>
      <c r="N24" s="31"/>
      <c r="O24" s="151"/>
      <c r="P24" s="28">
        <f t="shared" si="4"/>
        <v>0</v>
      </c>
      <c r="Q24" s="29">
        <f t="shared" si="5"/>
        <v>0</v>
      </c>
      <c r="R24" s="35">
        <f t="shared" si="6"/>
        <v>0</v>
      </c>
      <c r="S24" s="137">
        <f t="shared" si="0"/>
        <v>0</v>
      </c>
      <c r="T24" s="137">
        <f t="shared" si="7"/>
        <v>0</v>
      </c>
      <c r="U24" s="137">
        <f t="shared" si="7"/>
        <v>0</v>
      </c>
      <c r="V24" s="138">
        <f t="shared" si="7"/>
        <v>0</v>
      </c>
      <c r="W24" s="122">
        <f t="shared" si="1"/>
        <v>0</v>
      </c>
      <c r="X24" s="43">
        <f t="shared" si="8"/>
        <v>0</v>
      </c>
      <c r="Y24" s="159">
        <v>1</v>
      </c>
      <c r="Z24" s="47">
        <f t="shared" si="9"/>
        <v>0.8</v>
      </c>
    </row>
    <row r="25" spans="1:26" ht="21.75" customHeight="1" thickBot="1" x14ac:dyDescent="0.35">
      <c r="A25" s="5">
        <v>19</v>
      </c>
      <c r="B25" s="154">
        <v>666626</v>
      </c>
      <c r="C25" s="155" t="s">
        <v>121</v>
      </c>
      <c r="D25" s="13">
        <v>7</v>
      </c>
      <c r="E25" s="14">
        <v>5</v>
      </c>
      <c r="F25" s="14">
        <v>6</v>
      </c>
      <c r="G25" s="14">
        <v>7</v>
      </c>
      <c r="H25" s="15">
        <v>6</v>
      </c>
      <c r="I25" s="11">
        <f t="shared" si="2"/>
        <v>31</v>
      </c>
      <c r="J25" s="12">
        <f t="shared" si="3"/>
        <v>4.6499999999999995</v>
      </c>
      <c r="K25" s="30">
        <v>2</v>
      </c>
      <c r="L25" s="31">
        <v>1</v>
      </c>
      <c r="M25" s="31">
        <v>2</v>
      </c>
      <c r="N25" s="31">
        <v>3</v>
      </c>
      <c r="O25" s="151">
        <v>1</v>
      </c>
      <c r="P25" s="28">
        <f t="shared" si="4"/>
        <v>9</v>
      </c>
      <c r="Q25" s="29">
        <f t="shared" si="5"/>
        <v>0.45</v>
      </c>
      <c r="R25" s="35">
        <f t="shared" si="6"/>
        <v>1.1500000000000001</v>
      </c>
      <c r="S25" s="137">
        <f t="shared" si="0"/>
        <v>0.8</v>
      </c>
      <c r="T25" s="137">
        <f t="shared" si="7"/>
        <v>0.99999999999999989</v>
      </c>
      <c r="U25" s="137">
        <f t="shared" si="7"/>
        <v>1.2000000000000002</v>
      </c>
      <c r="V25" s="138">
        <f t="shared" si="7"/>
        <v>0.95</v>
      </c>
      <c r="W25" s="122">
        <f t="shared" si="1"/>
        <v>40</v>
      </c>
      <c r="X25" s="43">
        <f t="shared" si="8"/>
        <v>8</v>
      </c>
      <c r="Y25" s="159">
        <v>36</v>
      </c>
      <c r="Z25" s="47">
        <f t="shared" si="9"/>
        <v>28.8</v>
      </c>
    </row>
    <row r="26" spans="1:26" ht="21.75" customHeight="1" thickBot="1" x14ac:dyDescent="0.35">
      <c r="A26" s="6">
        <v>20</v>
      </c>
      <c r="B26" s="154">
        <v>666627</v>
      </c>
      <c r="C26" s="155" t="s">
        <v>122</v>
      </c>
      <c r="D26" s="13">
        <v>12</v>
      </c>
      <c r="E26" s="14">
        <v>9</v>
      </c>
      <c r="F26" s="14">
        <v>10</v>
      </c>
      <c r="G26" s="14">
        <v>13</v>
      </c>
      <c r="H26" s="15">
        <v>12</v>
      </c>
      <c r="I26" s="11">
        <f t="shared" si="2"/>
        <v>56</v>
      </c>
      <c r="J26" s="12">
        <f t="shared" si="3"/>
        <v>8.4</v>
      </c>
      <c r="K26" s="30">
        <v>3</v>
      </c>
      <c r="L26" s="31">
        <v>4</v>
      </c>
      <c r="M26" s="31">
        <v>2</v>
      </c>
      <c r="N26" s="31">
        <v>2</v>
      </c>
      <c r="O26" s="151">
        <v>4</v>
      </c>
      <c r="P26" s="28">
        <f t="shared" si="4"/>
        <v>15</v>
      </c>
      <c r="Q26" s="29">
        <f t="shared" si="5"/>
        <v>0.75</v>
      </c>
      <c r="R26" s="35">
        <f t="shared" si="6"/>
        <v>1.9499999999999997</v>
      </c>
      <c r="S26" s="137">
        <f t="shared" si="0"/>
        <v>1.5499999999999998</v>
      </c>
      <c r="T26" s="137">
        <f t="shared" si="7"/>
        <v>1.6</v>
      </c>
      <c r="U26" s="137">
        <f t="shared" si="7"/>
        <v>2.0499999999999998</v>
      </c>
      <c r="V26" s="138">
        <f t="shared" si="7"/>
        <v>1.9999999999999998</v>
      </c>
      <c r="W26" s="122">
        <f t="shared" si="1"/>
        <v>71</v>
      </c>
      <c r="X26" s="43">
        <f t="shared" si="8"/>
        <v>14.200000000000001</v>
      </c>
      <c r="Y26" s="159">
        <v>55</v>
      </c>
      <c r="Z26" s="47">
        <f t="shared" si="9"/>
        <v>44</v>
      </c>
    </row>
    <row r="27" spans="1:26" ht="21.75" customHeight="1" thickBot="1" x14ac:dyDescent="0.35">
      <c r="A27" s="5">
        <v>21</v>
      </c>
      <c r="B27" s="154">
        <v>666628</v>
      </c>
      <c r="C27" s="155" t="s">
        <v>123</v>
      </c>
      <c r="D27" s="13">
        <v>12</v>
      </c>
      <c r="E27" s="14">
        <v>13</v>
      </c>
      <c r="F27" s="14">
        <v>11</v>
      </c>
      <c r="G27" s="14">
        <v>14</v>
      </c>
      <c r="H27" s="15">
        <v>9</v>
      </c>
      <c r="I27" s="11">
        <f t="shared" si="2"/>
        <v>59</v>
      </c>
      <c r="J27" s="12">
        <f t="shared" si="3"/>
        <v>8.85</v>
      </c>
      <c r="K27" s="30">
        <v>2</v>
      </c>
      <c r="L27" s="31">
        <v>3</v>
      </c>
      <c r="M27" s="31">
        <v>3</v>
      </c>
      <c r="N27" s="31">
        <v>4</v>
      </c>
      <c r="O27" s="151">
        <v>4</v>
      </c>
      <c r="P27" s="28">
        <f t="shared" si="4"/>
        <v>16</v>
      </c>
      <c r="Q27" s="29">
        <f t="shared" si="5"/>
        <v>0.8</v>
      </c>
      <c r="R27" s="35">
        <f t="shared" si="6"/>
        <v>1.9</v>
      </c>
      <c r="S27" s="137">
        <f t="shared" si="0"/>
        <v>2.1</v>
      </c>
      <c r="T27" s="137">
        <f t="shared" si="7"/>
        <v>1.7999999999999998</v>
      </c>
      <c r="U27" s="137">
        <f t="shared" si="7"/>
        <v>2.3000000000000003</v>
      </c>
      <c r="V27" s="138">
        <f t="shared" si="7"/>
        <v>1.5499999999999998</v>
      </c>
      <c r="W27" s="122">
        <f t="shared" si="1"/>
        <v>75</v>
      </c>
      <c r="X27" s="43">
        <f t="shared" si="8"/>
        <v>15</v>
      </c>
      <c r="Y27" s="159">
        <v>61</v>
      </c>
      <c r="Z27" s="47">
        <f t="shared" si="9"/>
        <v>48.800000000000004</v>
      </c>
    </row>
    <row r="28" spans="1:26" ht="21.75" customHeight="1" thickBot="1" x14ac:dyDescent="0.35">
      <c r="A28" s="6">
        <v>22</v>
      </c>
      <c r="B28" s="154">
        <v>666629</v>
      </c>
      <c r="C28" s="155" t="s">
        <v>124</v>
      </c>
      <c r="D28" s="13">
        <v>5</v>
      </c>
      <c r="E28" s="14">
        <v>6</v>
      </c>
      <c r="F28" s="14">
        <v>4</v>
      </c>
      <c r="G28" s="14">
        <v>5.5</v>
      </c>
      <c r="H28" s="15">
        <v>3</v>
      </c>
      <c r="I28" s="11">
        <f t="shared" si="2"/>
        <v>23.5</v>
      </c>
      <c r="J28" s="12">
        <f t="shared" si="3"/>
        <v>3.5249999999999999</v>
      </c>
      <c r="K28" s="30">
        <v>1</v>
      </c>
      <c r="L28" s="31">
        <v>1</v>
      </c>
      <c r="M28" s="31">
        <v>2</v>
      </c>
      <c r="N28" s="31">
        <v>2</v>
      </c>
      <c r="O28" s="151">
        <v>1</v>
      </c>
      <c r="P28" s="28">
        <f t="shared" si="4"/>
        <v>7</v>
      </c>
      <c r="Q28" s="29">
        <f t="shared" si="5"/>
        <v>0.35000000000000003</v>
      </c>
      <c r="R28" s="35">
        <f t="shared" si="6"/>
        <v>0.8</v>
      </c>
      <c r="S28" s="137">
        <f t="shared" si="0"/>
        <v>0.95</v>
      </c>
      <c r="T28" s="137">
        <f t="shared" si="7"/>
        <v>0.7</v>
      </c>
      <c r="U28" s="137">
        <f t="shared" si="7"/>
        <v>0.92499999999999993</v>
      </c>
      <c r="V28" s="138">
        <f t="shared" si="7"/>
        <v>0.49999999999999994</v>
      </c>
      <c r="W28" s="122">
        <f t="shared" si="1"/>
        <v>30.5</v>
      </c>
      <c r="X28" s="43">
        <f t="shared" si="8"/>
        <v>6.1000000000000005</v>
      </c>
      <c r="Y28" s="159">
        <v>28</v>
      </c>
      <c r="Z28" s="47">
        <f t="shared" si="9"/>
        <v>22.400000000000002</v>
      </c>
    </row>
    <row r="29" spans="1:26" ht="21.75" customHeight="1" thickBot="1" x14ac:dyDescent="0.35">
      <c r="A29" s="5">
        <v>23</v>
      </c>
      <c r="B29" s="154">
        <v>666630</v>
      </c>
      <c r="C29" s="155" t="s">
        <v>125</v>
      </c>
      <c r="D29" s="13"/>
      <c r="E29" s="14"/>
      <c r="F29" s="14"/>
      <c r="G29" s="14"/>
      <c r="H29" s="15"/>
      <c r="I29" s="11">
        <f t="shared" si="2"/>
        <v>0</v>
      </c>
      <c r="J29" s="12">
        <f t="shared" si="3"/>
        <v>0</v>
      </c>
      <c r="K29" s="30"/>
      <c r="L29" s="31"/>
      <c r="M29" s="31"/>
      <c r="N29" s="31"/>
      <c r="O29" s="151"/>
      <c r="P29" s="28">
        <f t="shared" si="4"/>
        <v>0</v>
      </c>
      <c r="Q29" s="29">
        <f t="shared" si="5"/>
        <v>0</v>
      </c>
      <c r="R29" s="35">
        <f t="shared" si="6"/>
        <v>0</v>
      </c>
      <c r="S29" s="137">
        <f t="shared" si="0"/>
        <v>0</v>
      </c>
      <c r="T29" s="137">
        <f t="shared" si="7"/>
        <v>0</v>
      </c>
      <c r="U29" s="137">
        <f t="shared" si="7"/>
        <v>0</v>
      </c>
      <c r="V29" s="138">
        <f t="shared" si="7"/>
        <v>0</v>
      </c>
      <c r="W29" s="122">
        <f t="shared" si="1"/>
        <v>0</v>
      </c>
      <c r="X29" s="43">
        <f t="shared" si="8"/>
        <v>0</v>
      </c>
      <c r="Y29" s="159" t="s">
        <v>234</v>
      </c>
      <c r="Z29" s="47" t="e">
        <f t="shared" si="9"/>
        <v>#VALUE!</v>
      </c>
    </row>
    <row r="30" spans="1:26" ht="21.75" customHeight="1" thickBot="1" x14ac:dyDescent="0.35">
      <c r="A30" s="6">
        <v>24</v>
      </c>
      <c r="B30" s="154">
        <v>666631</v>
      </c>
      <c r="C30" s="155" t="s">
        <v>126</v>
      </c>
      <c r="D30" s="13">
        <v>12</v>
      </c>
      <c r="E30" s="14">
        <v>10</v>
      </c>
      <c r="F30" s="14">
        <v>11</v>
      </c>
      <c r="G30" s="14">
        <v>9</v>
      </c>
      <c r="H30" s="15">
        <v>11</v>
      </c>
      <c r="I30" s="11">
        <f t="shared" si="2"/>
        <v>53</v>
      </c>
      <c r="J30" s="12">
        <f t="shared" si="3"/>
        <v>7.9499999999999993</v>
      </c>
      <c r="K30" s="30">
        <v>3</v>
      </c>
      <c r="L30" s="31">
        <v>2</v>
      </c>
      <c r="M30" s="31">
        <v>2</v>
      </c>
      <c r="N30" s="31">
        <v>2</v>
      </c>
      <c r="O30" s="151">
        <v>4</v>
      </c>
      <c r="P30" s="28">
        <f t="shared" si="4"/>
        <v>13</v>
      </c>
      <c r="Q30" s="29">
        <f t="shared" si="5"/>
        <v>0.65</v>
      </c>
      <c r="R30" s="35">
        <f t="shared" si="6"/>
        <v>1.9499999999999997</v>
      </c>
      <c r="S30" s="137">
        <f t="shared" si="0"/>
        <v>1.6</v>
      </c>
      <c r="T30" s="137">
        <f t="shared" si="7"/>
        <v>1.75</v>
      </c>
      <c r="U30" s="137">
        <f t="shared" si="7"/>
        <v>1.45</v>
      </c>
      <c r="V30" s="138">
        <f t="shared" si="7"/>
        <v>1.8499999999999999</v>
      </c>
      <c r="W30" s="122">
        <f t="shared" si="1"/>
        <v>66</v>
      </c>
      <c r="X30" s="43">
        <f t="shared" si="8"/>
        <v>13.200000000000001</v>
      </c>
      <c r="Y30" s="159">
        <v>54</v>
      </c>
      <c r="Z30" s="47">
        <f t="shared" si="9"/>
        <v>43.2</v>
      </c>
    </row>
    <row r="31" spans="1:26" ht="21.75" customHeight="1" thickBot="1" x14ac:dyDescent="0.35">
      <c r="A31" s="5">
        <v>25</v>
      </c>
      <c r="B31" s="154">
        <v>666632</v>
      </c>
      <c r="C31" s="155" t="s">
        <v>127</v>
      </c>
      <c r="D31" s="13">
        <v>10</v>
      </c>
      <c r="E31" s="14">
        <v>9</v>
      </c>
      <c r="F31" s="14">
        <v>8</v>
      </c>
      <c r="G31" s="14">
        <v>9</v>
      </c>
      <c r="H31" s="15">
        <v>7</v>
      </c>
      <c r="I31" s="11">
        <f t="shared" si="2"/>
        <v>43</v>
      </c>
      <c r="J31" s="12">
        <f t="shared" si="3"/>
        <v>6.45</v>
      </c>
      <c r="K31" s="30">
        <v>3</v>
      </c>
      <c r="L31" s="31">
        <v>3</v>
      </c>
      <c r="M31" s="31">
        <v>1</v>
      </c>
      <c r="N31" s="31">
        <v>2</v>
      </c>
      <c r="O31" s="151">
        <v>3</v>
      </c>
      <c r="P31" s="28">
        <f t="shared" si="4"/>
        <v>12</v>
      </c>
      <c r="Q31" s="29">
        <f t="shared" si="5"/>
        <v>0.60000000000000009</v>
      </c>
      <c r="R31" s="35">
        <f t="shared" si="6"/>
        <v>1.65</v>
      </c>
      <c r="S31" s="137">
        <f t="shared" si="0"/>
        <v>1.5</v>
      </c>
      <c r="T31" s="137">
        <f t="shared" si="7"/>
        <v>1.25</v>
      </c>
      <c r="U31" s="137">
        <f t="shared" si="7"/>
        <v>1.45</v>
      </c>
      <c r="V31" s="138">
        <f t="shared" si="7"/>
        <v>1.2000000000000002</v>
      </c>
      <c r="W31" s="122">
        <f t="shared" si="1"/>
        <v>55</v>
      </c>
      <c r="X31" s="43">
        <f t="shared" si="8"/>
        <v>11</v>
      </c>
      <c r="Y31" s="159">
        <v>47</v>
      </c>
      <c r="Z31" s="47">
        <f t="shared" si="9"/>
        <v>37.6</v>
      </c>
    </row>
    <row r="32" spans="1:26" ht="21.75" customHeight="1" thickBot="1" x14ac:dyDescent="0.35">
      <c r="A32" s="6">
        <v>26</v>
      </c>
      <c r="B32" s="154">
        <v>666633</v>
      </c>
      <c r="C32" s="155" t="s">
        <v>128</v>
      </c>
      <c r="D32" s="13">
        <v>9</v>
      </c>
      <c r="E32" s="14">
        <v>8</v>
      </c>
      <c r="F32" s="14">
        <v>10</v>
      </c>
      <c r="G32" s="14">
        <v>5</v>
      </c>
      <c r="H32" s="15">
        <v>8</v>
      </c>
      <c r="I32" s="11">
        <f t="shared" si="2"/>
        <v>40</v>
      </c>
      <c r="J32" s="12">
        <f t="shared" si="3"/>
        <v>6</v>
      </c>
      <c r="K32" s="30">
        <v>2</v>
      </c>
      <c r="L32" s="31">
        <v>3</v>
      </c>
      <c r="M32" s="31">
        <v>2</v>
      </c>
      <c r="N32" s="31">
        <v>2</v>
      </c>
      <c r="O32" s="151">
        <v>3</v>
      </c>
      <c r="P32" s="28">
        <f t="shared" si="4"/>
        <v>12</v>
      </c>
      <c r="Q32" s="29">
        <f t="shared" si="5"/>
        <v>0.60000000000000009</v>
      </c>
      <c r="R32" s="35">
        <f t="shared" si="6"/>
        <v>1.45</v>
      </c>
      <c r="S32" s="137">
        <f t="shared" si="0"/>
        <v>1.35</v>
      </c>
      <c r="T32" s="137">
        <f t="shared" si="7"/>
        <v>1.6</v>
      </c>
      <c r="U32" s="137">
        <f t="shared" si="7"/>
        <v>0.85</v>
      </c>
      <c r="V32" s="138">
        <f t="shared" si="7"/>
        <v>1.35</v>
      </c>
      <c r="W32" s="122">
        <f t="shared" si="1"/>
        <v>52</v>
      </c>
      <c r="X32" s="43">
        <f t="shared" si="8"/>
        <v>10.4</v>
      </c>
      <c r="Y32" s="159">
        <v>41</v>
      </c>
      <c r="Z32" s="47">
        <f t="shared" si="9"/>
        <v>32.800000000000004</v>
      </c>
    </row>
    <row r="33" spans="1:26" ht="21.75" customHeight="1" thickBot="1" x14ac:dyDescent="0.35">
      <c r="A33" s="5">
        <v>27</v>
      </c>
      <c r="B33" s="154">
        <v>666634</v>
      </c>
      <c r="C33" s="155" t="s">
        <v>129</v>
      </c>
      <c r="D33" s="13">
        <v>12</v>
      </c>
      <c r="E33" s="14">
        <v>15</v>
      </c>
      <c r="F33" s="14">
        <v>14</v>
      </c>
      <c r="G33" s="14">
        <v>13</v>
      </c>
      <c r="H33" s="15">
        <v>18</v>
      </c>
      <c r="I33" s="11">
        <f t="shared" si="2"/>
        <v>72</v>
      </c>
      <c r="J33" s="12">
        <f t="shared" si="3"/>
        <v>10.799999999999999</v>
      </c>
      <c r="K33" s="30">
        <v>5</v>
      </c>
      <c r="L33" s="31">
        <v>5.5</v>
      </c>
      <c r="M33" s="31">
        <v>5.5</v>
      </c>
      <c r="N33" s="31">
        <v>5</v>
      </c>
      <c r="O33" s="151">
        <v>5</v>
      </c>
      <c r="P33" s="28">
        <f t="shared" si="4"/>
        <v>26</v>
      </c>
      <c r="Q33" s="29">
        <f t="shared" si="5"/>
        <v>1.3</v>
      </c>
      <c r="R33" s="35">
        <f t="shared" si="6"/>
        <v>2.0499999999999998</v>
      </c>
      <c r="S33" s="137">
        <f t="shared" si="0"/>
        <v>2.5249999999999999</v>
      </c>
      <c r="T33" s="137">
        <f t="shared" si="7"/>
        <v>2.375</v>
      </c>
      <c r="U33" s="137">
        <f t="shared" si="7"/>
        <v>2.2000000000000002</v>
      </c>
      <c r="V33" s="138">
        <f t="shared" si="7"/>
        <v>2.9499999999999997</v>
      </c>
      <c r="W33" s="122">
        <f t="shared" si="1"/>
        <v>98</v>
      </c>
      <c r="X33" s="43">
        <f t="shared" si="8"/>
        <v>19.600000000000001</v>
      </c>
      <c r="Y33" s="159">
        <v>71</v>
      </c>
      <c r="Z33" s="47">
        <f t="shared" si="9"/>
        <v>56.800000000000004</v>
      </c>
    </row>
    <row r="34" spans="1:26" ht="21.75" customHeight="1" thickBot="1" x14ac:dyDescent="0.35">
      <c r="A34" s="6">
        <v>28</v>
      </c>
      <c r="B34" s="154">
        <v>666635</v>
      </c>
      <c r="C34" s="155" t="s">
        <v>130</v>
      </c>
      <c r="D34" s="13">
        <v>9</v>
      </c>
      <c r="E34" s="14">
        <v>9</v>
      </c>
      <c r="F34" s="14">
        <v>7</v>
      </c>
      <c r="G34" s="14">
        <v>8</v>
      </c>
      <c r="H34" s="15">
        <v>8</v>
      </c>
      <c r="I34" s="11">
        <f t="shared" si="2"/>
        <v>41</v>
      </c>
      <c r="J34" s="12">
        <f t="shared" si="3"/>
        <v>6.1499999999999995</v>
      </c>
      <c r="K34" s="30">
        <v>2</v>
      </c>
      <c r="L34" s="31">
        <v>1</v>
      </c>
      <c r="M34" s="31">
        <v>2</v>
      </c>
      <c r="N34" s="31">
        <v>3.5</v>
      </c>
      <c r="O34" s="151">
        <v>1.5</v>
      </c>
      <c r="P34" s="28">
        <f t="shared" si="4"/>
        <v>10</v>
      </c>
      <c r="Q34" s="29">
        <f t="shared" si="5"/>
        <v>0.5</v>
      </c>
      <c r="R34" s="35">
        <f t="shared" si="6"/>
        <v>1.45</v>
      </c>
      <c r="S34" s="137">
        <f t="shared" si="0"/>
        <v>1.4</v>
      </c>
      <c r="T34" s="137">
        <f t="shared" si="7"/>
        <v>1.1500000000000001</v>
      </c>
      <c r="U34" s="137">
        <f t="shared" si="7"/>
        <v>1.375</v>
      </c>
      <c r="V34" s="138">
        <f t="shared" si="7"/>
        <v>1.2749999999999999</v>
      </c>
      <c r="W34" s="122">
        <f t="shared" si="1"/>
        <v>51</v>
      </c>
      <c r="X34" s="43">
        <f t="shared" si="8"/>
        <v>10.200000000000001</v>
      </c>
      <c r="Y34" s="159">
        <v>50</v>
      </c>
      <c r="Z34" s="47">
        <f t="shared" si="9"/>
        <v>40</v>
      </c>
    </row>
    <row r="35" spans="1:26" ht="21.75" customHeight="1" thickBot="1" x14ac:dyDescent="0.35">
      <c r="A35" s="5">
        <v>29</v>
      </c>
      <c r="B35" s="154">
        <v>666636</v>
      </c>
      <c r="C35" s="155" t="s">
        <v>131</v>
      </c>
      <c r="D35" s="13">
        <v>10</v>
      </c>
      <c r="E35" s="14">
        <v>8</v>
      </c>
      <c r="F35" s="14">
        <v>7</v>
      </c>
      <c r="G35" s="14">
        <v>6</v>
      </c>
      <c r="H35" s="15">
        <v>11</v>
      </c>
      <c r="I35" s="11">
        <f t="shared" si="2"/>
        <v>42</v>
      </c>
      <c r="J35" s="12">
        <f t="shared" si="3"/>
        <v>6.3</v>
      </c>
      <c r="K35" s="30">
        <v>3</v>
      </c>
      <c r="L35" s="31">
        <v>2</v>
      </c>
      <c r="M35" s="31">
        <v>2</v>
      </c>
      <c r="N35" s="31">
        <v>2</v>
      </c>
      <c r="O35" s="151">
        <v>3</v>
      </c>
      <c r="P35" s="28">
        <f t="shared" si="4"/>
        <v>12</v>
      </c>
      <c r="Q35" s="29">
        <f t="shared" si="5"/>
        <v>0.60000000000000009</v>
      </c>
      <c r="R35" s="35">
        <f t="shared" si="6"/>
        <v>1.65</v>
      </c>
      <c r="S35" s="137">
        <f t="shared" si="0"/>
        <v>1.3</v>
      </c>
      <c r="T35" s="137">
        <f t="shared" si="7"/>
        <v>1.1500000000000001</v>
      </c>
      <c r="U35" s="137">
        <f t="shared" si="7"/>
        <v>0.99999999999999989</v>
      </c>
      <c r="V35" s="138">
        <f t="shared" si="7"/>
        <v>1.7999999999999998</v>
      </c>
      <c r="W35" s="122">
        <f t="shared" si="1"/>
        <v>54</v>
      </c>
      <c r="X35" s="43">
        <f t="shared" si="8"/>
        <v>10.8</v>
      </c>
      <c r="Y35" s="159">
        <v>48</v>
      </c>
      <c r="Z35" s="47">
        <f t="shared" si="9"/>
        <v>38.400000000000006</v>
      </c>
    </row>
    <row r="36" spans="1:26" ht="21.75" customHeight="1" thickBot="1" x14ac:dyDescent="0.35">
      <c r="A36" s="6">
        <v>30</v>
      </c>
      <c r="B36" s="154">
        <v>666637</v>
      </c>
      <c r="C36" s="155" t="s">
        <v>132</v>
      </c>
      <c r="D36" s="13">
        <v>11</v>
      </c>
      <c r="E36" s="14">
        <v>12</v>
      </c>
      <c r="F36" s="14">
        <v>9</v>
      </c>
      <c r="G36" s="14">
        <v>10</v>
      </c>
      <c r="H36" s="15">
        <v>11</v>
      </c>
      <c r="I36" s="11">
        <f t="shared" si="2"/>
        <v>53</v>
      </c>
      <c r="J36" s="12">
        <f t="shared" si="3"/>
        <v>7.9499999999999993</v>
      </c>
      <c r="K36" s="30">
        <v>2</v>
      </c>
      <c r="L36" s="31">
        <v>3.5</v>
      </c>
      <c r="M36" s="31">
        <v>3</v>
      </c>
      <c r="N36" s="31">
        <v>4</v>
      </c>
      <c r="O36" s="151">
        <v>2.5</v>
      </c>
      <c r="P36" s="28">
        <f t="shared" si="4"/>
        <v>15</v>
      </c>
      <c r="Q36" s="29">
        <f t="shared" si="5"/>
        <v>0.75</v>
      </c>
      <c r="R36" s="35">
        <f t="shared" si="6"/>
        <v>1.75</v>
      </c>
      <c r="S36" s="137">
        <f t="shared" si="0"/>
        <v>1.9749999999999999</v>
      </c>
      <c r="T36" s="137">
        <f t="shared" si="7"/>
        <v>1.5</v>
      </c>
      <c r="U36" s="137">
        <f t="shared" si="7"/>
        <v>1.7</v>
      </c>
      <c r="V36" s="138">
        <f t="shared" si="7"/>
        <v>1.7749999999999999</v>
      </c>
      <c r="W36" s="122">
        <f t="shared" si="1"/>
        <v>68</v>
      </c>
      <c r="X36" s="43">
        <f t="shared" si="8"/>
        <v>13.600000000000001</v>
      </c>
      <c r="Y36" s="159">
        <v>56</v>
      </c>
      <c r="Z36" s="47">
        <f t="shared" si="9"/>
        <v>44.800000000000004</v>
      </c>
    </row>
    <row r="37" spans="1:26" ht="21.75" customHeight="1" thickBot="1" x14ac:dyDescent="0.35">
      <c r="A37" s="5">
        <v>31</v>
      </c>
      <c r="B37" s="156">
        <v>666638</v>
      </c>
      <c r="C37" s="157" t="s">
        <v>133</v>
      </c>
      <c r="D37" s="13"/>
      <c r="E37" s="14"/>
      <c r="F37" s="14"/>
      <c r="G37" s="14"/>
      <c r="H37" s="15"/>
      <c r="I37" s="11">
        <f t="shared" si="2"/>
        <v>0</v>
      </c>
      <c r="J37" s="12">
        <f t="shared" si="3"/>
        <v>0</v>
      </c>
      <c r="K37" s="30"/>
      <c r="L37" s="31"/>
      <c r="M37" s="31"/>
      <c r="N37" s="31"/>
      <c r="O37" s="151"/>
      <c r="P37" s="28">
        <f t="shared" si="4"/>
        <v>0</v>
      </c>
      <c r="Q37" s="29">
        <f t="shared" si="5"/>
        <v>0</v>
      </c>
      <c r="R37" s="35">
        <f t="shared" si="6"/>
        <v>0</v>
      </c>
      <c r="S37" s="137">
        <f t="shared" si="0"/>
        <v>0</v>
      </c>
      <c r="T37" s="137">
        <f t="shared" si="7"/>
        <v>0</v>
      </c>
      <c r="U37" s="137">
        <f t="shared" si="7"/>
        <v>0</v>
      </c>
      <c r="V37" s="138">
        <f t="shared" si="7"/>
        <v>0</v>
      </c>
      <c r="W37" s="122">
        <f t="shared" si="1"/>
        <v>0</v>
      </c>
      <c r="X37" s="43">
        <f t="shared" si="8"/>
        <v>0</v>
      </c>
      <c r="Y37" s="160" t="s">
        <v>234</v>
      </c>
      <c r="Z37" s="47" t="e">
        <f t="shared" si="9"/>
        <v>#VALUE!</v>
      </c>
    </row>
    <row r="38" spans="1:26" ht="21.75" customHeight="1" thickBot="1" x14ac:dyDescent="0.35">
      <c r="A38" s="6">
        <v>32</v>
      </c>
      <c r="B38" s="154">
        <v>666639</v>
      </c>
      <c r="C38" s="155" t="s">
        <v>134</v>
      </c>
      <c r="D38" s="13">
        <v>11</v>
      </c>
      <c r="E38" s="14">
        <v>7</v>
      </c>
      <c r="F38" s="14">
        <v>8</v>
      </c>
      <c r="G38" s="14">
        <v>8</v>
      </c>
      <c r="H38" s="15">
        <v>9</v>
      </c>
      <c r="I38" s="11">
        <f t="shared" si="2"/>
        <v>43</v>
      </c>
      <c r="J38" s="12">
        <f t="shared" si="3"/>
        <v>6.45</v>
      </c>
      <c r="K38" s="30">
        <v>3</v>
      </c>
      <c r="L38" s="31">
        <v>3</v>
      </c>
      <c r="M38" s="31">
        <v>2</v>
      </c>
      <c r="N38" s="31">
        <v>2</v>
      </c>
      <c r="O38" s="151">
        <v>3</v>
      </c>
      <c r="P38" s="28">
        <f t="shared" si="4"/>
        <v>13</v>
      </c>
      <c r="Q38" s="29">
        <f t="shared" si="5"/>
        <v>0.65</v>
      </c>
      <c r="R38" s="35">
        <f t="shared" si="6"/>
        <v>1.7999999999999998</v>
      </c>
      <c r="S38" s="137">
        <f t="shared" si="0"/>
        <v>1.2000000000000002</v>
      </c>
      <c r="T38" s="137">
        <f t="shared" si="7"/>
        <v>1.3</v>
      </c>
      <c r="U38" s="137">
        <f t="shared" si="7"/>
        <v>1.3</v>
      </c>
      <c r="V38" s="138">
        <f t="shared" si="7"/>
        <v>1.5</v>
      </c>
      <c r="W38" s="122">
        <f t="shared" si="1"/>
        <v>56</v>
      </c>
      <c r="X38" s="43">
        <f t="shared" si="8"/>
        <v>11.200000000000001</v>
      </c>
      <c r="Y38" s="159">
        <v>45</v>
      </c>
      <c r="Z38" s="47">
        <f t="shared" si="9"/>
        <v>36</v>
      </c>
    </row>
    <row r="39" spans="1:26" ht="21.75" customHeight="1" thickBot="1" x14ac:dyDescent="0.35">
      <c r="A39" s="5">
        <v>33</v>
      </c>
      <c r="B39" s="154">
        <v>666640</v>
      </c>
      <c r="C39" s="155" t="s">
        <v>135</v>
      </c>
      <c r="D39" s="13">
        <v>7</v>
      </c>
      <c r="E39" s="14">
        <v>8</v>
      </c>
      <c r="F39" s="14">
        <v>6</v>
      </c>
      <c r="G39" s="14">
        <v>9</v>
      </c>
      <c r="H39" s="15">
        <v>9</v>
      </c>
      <c r="I39" s="11">
        <f t="shared" si="2"/>
        <v>39</v>
      </c>
      <c r="J39" s="12">
        <f t="shared" si="3"/>
        <v>5.85</v>
      </c>
      <c r="K39" s="30">
        <v>2</v>
      </c>
      <c r="L39" s="31">
        <v>3</v>
      </c>
      <c r="M39" s="31">
        <v>2</v>
      </c>
      <c r="N39" s="31">
        <v>2</v>
      </c>
      <c r="O39" s="151">
        <v>3</v>
      </c>
      <c r="P39" s="28">
        <f t="shared" si="4"/>
        <v>12</v>
      </c>
      <c r="Q39" s="29">
        <f t="shared" si="5"/>
        <v>0.60000000000000009</v>
      </c>
      <c r="R39" s="35">
        <f t="shared" si="6"/>
        <v>1.1500000000000001</v>
      </c>
      <c r="S39" s="137">
        <f t="shared" si="0"/>
        <v>1.35</v>
      </c>
      <c r="T39" s="137">
        <f t="shared" si="7"/>
        <v>0.99999999999999989</v>
      </c>
      <c r="U39" s="137">
        <f t="shared" si="7"/>
        <v>1.45</v>
      </c>
      <c r="V39" s="138">
        <f t="shared" si="7"/>
        <v>1.5</v>
      </c>
      <c r="W39" s="122">
        <f t="shared" si="1"/>
        <v>51</v>
      </c>
      <c r="X39" s="43">
        <f t="shared" si="8"/>
        <v>10.200000000000001</v>
      </c>
      <c r="Y39" s="159">
        <v>40</v>
      </c>
      <c r="Z39" s="47">
        <f t="shared" si="9"/>
        <v>32</v>
      </c>
    </row>
    <row r="40" spans="1:26" ht="21.75" customHeight="1" thickBot="1" x14ac:dyDescent="0.35">
      <c r="A40" s="6">
        <v>34</v>
      </c>
      <c r="B40" s="154">
        <v>666641</v>
      </c>
      <c r="C40" s="155" t="s">
        <v>136</v>
      </c>
      <c r="D40" s="13">
        <v>9</v>
      </c>
      <c r="E40" s="14">
        <v>6</v>
      </c>
      <c r="F40" s="14">
        <v>9</v>
      </c>
      <c r="G40" s="14">
        <v>10</v>
      </c>
      <c r="H40" s="15">
        <v>8</v>
      </c>
      <c r="I40" s="11">
        <f t="shared" si="2"/>
        <v>42</v>
      </c>
      <c r="J40" s="12">
        <f t="shared" si="3"/>
        <v>6.3</v>
      </c>
      <c r="K40" s="30">
        <v>3</v>
      </c>
      <c r="L40" s="31">
        <v>2.5</v>
      </c>
      <c r="M40" s="31">
        <v>2.5</v>
      </c>
      <c r="N40" s="31">
        <v>3</v>
      </c>
      <c r="O40" s="151">
        <v>2</v>
      </c>
      <c r="P40" s="28">
        <f>SUM(K40:O40)</f>
        <v>13</v>
      </c>
      <c r="Q40" s="29">
        <f t="shared" si="5"/>
        <v>0.65</v>
      </c>
      <c r="R40" s="35">
        <f t="shared" si="6"/>
        <v>1.5</v>
      </c>
      <c r="S40" s="137">
        <f t="shared" si="0"/>
        <v>1.0249999999999999</v>
      </c>
      <c r="T40" s="137">
        <f t="shared" si="7"/>
        <v>1.4749999999999999</v>
      </c>
      <c r="U40" s="137">
        <f t="shared" si="7"/>
        <v>1.65</v>
      </c>
      <c r="V40" s="138">
        <f t="shared" si="7"/>
        <v>1.3</v>
      </c>
      <c r="W40" s="122">
        <f t="shared" si="1"/>
        <v>55</v>
      </c>
      <c r="X40" s="43">
        <f t="shared" si="8"/>
        <v>11</v>
      </c>
      <c r="Y40" s="159">
        <v>43</v>
      </c>
      <c r="Z40" s="47">
        <f t="shared" si="9"/>
        <v>34.4</v>
      </c>
    </row>
    <row r="41" spans="1:26" ht="21.75" customHeight="1" thickBot="1" x14ac:dyDescent="0.35">
      <c r="A41" s="5">
        <v>35</v>
      </c>
      <c r="B41" s="154">
        <v>666642</v>
      </c>
      <c r="C41" s="155" t="s">
        <v>137</v>
      </c>
      <c r="D41" s="13">
        <v>12</v>
      </c>
      <c r="E41" s="14">
        <v>13</v>
      </c>
      <c r="F41" s="14">
        <v>10</v>
      </c>
      <c r="G41" s="14">
        <v>11</v>
      </c>
      <c r="H41" s="15">
        <v>15</v>
      </c>
      <c r="I41" s="11">
        <f t="shared" si="2"/>
        <v>61</v>
      </c>
      <c r="J41" s="12">
        <f t="shared" si="3"/>
        <v>9.15</v>
      </c>
      <c r="K41" s="30">
        <v>4</v>
      </c>
      <c r="L41" s="31">
        <v>5.5</v>
      </c>
      <c r="M41" s="31">
        <v>4.5</v>
      </c>
      <c r="N41" s="31">
        <v>3.5</v>
      </c>
      <c r="O41" s="151">
        <v>4</v>
      </c>
      <c r="P41" s="28">
        <f>SUM(K41:O41)</f>
        <v>21.5</v>
      </c>
      <c r="Q41" s="29">
        <f t="shared" si="5"/>
        <v>1.075</v>
      </c>
      <c r="R41" s="35">
        <f t="shared" si="6"/>
        <v>1.9999999999999998</v>
      </c>
      <c r="S41" s="137">
        <f t="shared" si="0"/>
        <v>2.2250000000000001</v>
      </c>
      <c r="T41" s="137">
        <f t="shared" si="7"/>
        <v>1.7250000000000001</v>
      </c>
      <c r="U41" s="137">
        <f t="shared" si="7"/>
        <v>1.825</v>
      </c>
      <c r="V41" s="138">
        <f t="shared" si="7"/>
        <v>2.4500000000000002</v>
      </c>
      <c r="W41" s="122">
        <f t="shared" si="1"/>
        <v>82.5</v>
      </c>
      <c r="X41" s="43">
        <f t="shared" si="8"/>
        <v>16.5</v>
      </c>
      <c r="Y41" s="159">
        <v>63</v>
      </c>
      <c r="Z41" s="47">
        <f t="shared" si="9"/>
        <v>50.400000000000006</v>
      </c>
    </row>
    <row r="42" spans="1:26" ht="21.75" customHeight="1" thickBot="1" x14ac:dyDescent="0.35">
      <c r="A42" s="6">
        <v>36</v>
      </c>
      <c r="B42" s="154">
        <v>666643</v>
      </c>
      <c r="C42" s="155" t="s">
        <v>138</v>
      </c>
      <c r="D42" s="13">
        <v>9</v>
      </c>
      <c r="E42" s="14">
        <v>7</v>
      </c>
      <c r="F42" s="14">
        <v>8</v>
      </c>
      <c r="G42" s="14">
        <v>10</v>
      </c>
      <c r="H42" s="15">
        <v>8</v>
      </c>
      <c r="I42" s="11">
        <f t="shared" si="2"/>
        <v>42</v>
      </c>
      <c r="J42" s="12">
        <f t="shared" si="3"/>
        <v>6.3</v>
      </c>
      <c r="K42" s="30">
        <v>3</v>
      </c>
      <c r="L42" s="31">
        <v>3</v>
      </c>
      <c r="M42" s="31">
        <v>2</v>
      </c>
      <c r="N42" s="31">
        <v>1</v>
      </c>
      <c r="O42" s="151">
        <v>3</v>
      </c>
      <c r="P42" s="28">
        <f t="shared" si="4"/>
        <v>12</v>
      </c>
      <c r="Q42" s="29">
        <f t="shared" si="5"/>
        <v>0.60000000000000009</v>
      </c>
      <c r="R42" s="35">
        <f t="shared" si="6"/>
        <v>1.5</v>
      </c>
      <c r="S42" s="137">
        <f t="shared" si="0"/>
        <v>1.2000000000000002</v>
      </c>
      <c r="T42" s="137">
        <f t="shared" si="7"/>
        <v>1.3</v>
      </c>
      <c r="U42" s="137">
        <f t="shared" si="7"/>
        <v>1.55</v>
      </c>
      <c r="V42" s="138">
        <f t="shared" si="7"/>
        <v>1.35</v>
      </c>
      <c r="W42" s="122">
        <f t="shared" si="1"/>
        <v>54</v>
      </c>
      <c r="X42" s="43">
        <f t="shared" si="8"/>
        <v>10.8</v>
      </c>
      <c r="Y42" s="159">
        <v>43</v>
      </c>
      <c r="Z42" s="47">
        <f t="shared" si="9"/>
        <v>34.4</v>
      </c>
    </row>
    <row r="43" spans="1:26" ht="21.75" customHeight="1" thickBot="1" x14ac:dyDescent="0.35">
      <c r="A43" s="5">
        <v>37</v>
      </c>
      <c r="B43" s="154">
        <v>666644</v>
      </c>
      <c r="C43" s="155" t="s">
        <v>139</v>
      </c>
      <c r="D43" s="13">
        <v>10</v>
      </c>
      <c r="E43" s="14">
        <v>11</v>
      </c>
      <c r="F43" s="14">
        <v>9</v>
      </c>
      <c r="G43" s="14">
        <v>10</v>
      </c>
      <c r="H43" s="15">
        <v>12</v>
      </c>
      <c r="I43" s="11">
        <f t="shared" si="2"/>
        <v>52</v>
      </c>
      <c r="J43" s="12">
        <f t="shared" si="3"/>
        <v>7.8</v>
      </c>
      <c r="K43" s="30">
        <v>3</v>
      </c>
      <c r="L43" s="31">
        <v>4</v>
      </c>
      <c r="M43" s="31">
        <v>3.5</v>
      </c>
      <c r="N43" s="31">
        <v>2</v>
      </c>
      <c r="O43" s="151">
        <v>2</v>
      </c>
      <c r="P43" s="28">
        <f t="shared" si="4"/>
        <v>14.5</v>
      </c>
      <c r="Q43" s="29">
        <f t="shared" si="5"/>
        <v>0.72500000000000009</v>
      </c>
      <c r="R43" s="35">
        <f t="shared" si="6"/>
        <v>1.65</v>
      </c>
      <c r="S43" s="137">
        <f t="shared" si="0"/>
        <v>1.8499999999999999</v>
      </c>
      <c r="T43" s="137">
        <f t="shared" si="7"/>
        <v>1.5249999999999999</v>
      </c>
      <c r="U43" s="137">
        <f t="shared" si="7"/>
        <v>1.6</v>
      </c>
      <c r="V43" s="138">
        <f t="shared" si="7"/>
        <v>1.9</v>
      </c>
      <c r="W43" s="122">
        <f t="shared" si="1"/>
        <v>66.5</v>
      </c>
      <c r="X43" s="43">
        <f t="shared" si="8"/>
        <v>13.3</v>
      </c>
      <c r="Y43" s="159">
        <v>54</v>
      </c>
      <c r="Z43" s="47">
        <f t="shared" si="9"/>
        <v>43.2</v>
      </c>
    </row>
    <row r="44" spans="1:26" ht="21.75" customHeight="1" thickBot="1" x14ac:dyDescent="0.35">
      <c r="A44" s="6">
        <v>38</v>
      </c>
      <c r="B44" s="154">
        <v>666645</v>
      </c>
      <c r="C44" s="155" t="s">
        <v>140</v>
      </c>
      <c r="D44" s="13">
        <v>9</v>
      </c>
      <c r="E44" s="14">
        <v>12</v>
      </c>
      <c r="F44" s="14">
        <v>14</v>
      </c>
      <c r="G44" s="14">
        <v>10</v>
      </c>
      <c r="H44" s="15">
        <v>9</v>
      </c>
      <c r="I44" s="11">
        <f t="shared" si="2"/>
        <v>54</v>
      </c>
      <c r="J44" s="12">
        <f t="shared" si="3"/>
        <v>8.1</v>
      </c>
      <c r="K44" s="30">
        <v>4</v>
      </c>
      <c r="L44" s="31">
        <v>2</v>
      </c>
      <c r="M44" s="31">
        <v>3.5</v>
      </c>
      <c r="N44" s="31">
        <v>3</v>
      </c>
      <c r="O44" s="151">
        <v>3</v>
      </c>
      <c r="P44" s="28">
        <f t="shared" si="4"/>
        <v>15.5</v>
      </c>
      <c r="Q44" s="29">
        <f t="shared" si="5"/>
        <v>0.77500000000000002</v>
      </c>
      <c r="R44" s="35">
        <f t="shared" si="6"/>
        <v>1.5499999999999998</v>
      </c>
      <c r="S44" s="137">
        <f t="shared" si="0"/>
        <v>1.9</v>
      </c>
      <c r="T44" s="137">
        <f t="shared" si="7"/>
        <v>2.2749999999999999</v>
      </c>
      <c r="U44" s="137">
        <f t="shared" si="7"/>
        <v>1.65</v>
      </c>
      <c r="V44" s="138">
        <f t="shared" si="7"/>
        <v>1.5</v>
      </c>
      <c r="W44" s="122">
        <f t="shared" si="1"/>
        <v>69.5</v>
      </c>
      <c r="X44" s="43">
        <f t="shared" si="8"/>
        <v>13.9</v>
      </c>
      <c r="Y44" s="159">
        <v>59</v>
      </c>
      <c r="Z44" s="47">
        <f t="shared" si="9"/>
        <v>47.2</v>
      </c>
    </row>
    <row r="45" spans="1:26" ht="21.75" customHeight="1" thickBot="1" x14ac:dyDescent="0.35">
      <c r="A45" s="5">
        <v>39</v>
      </c>
      <c r="B45" s="154">
        <v>666646</v>
      </c>
      <c r="C45" s="155" t="s">
        <v>141</v>
      </c>
      <c r="D45" s="13">
        <v>10</v>
      </c>
      <c r="E45" s="14">
        <v>8</v>
      </c>
      <c r="F45" s="14">
        <v>13</v>
      </c>
      <c r="G45" s="14">
        <v>8</v>
      </c>
      <c r="H45" s="10">
        <v>12</v>
      </c>
      <c r="I45" s="11">
        <f t="shared" si="2"/>
        <v>51</v>
      </c>
      <c r="J45" s="12">
        <f t="shared" si="3"/>
        <v>7.6499999999999995</v>
      </c>
      <c r="K45" s="30">
        <v>3</v>
      </c>
      <c r="L45" s="31">
        <v>2.5</v>
      </c>
      <c r="M45" s="31">
        <v>2.5</v>
      </c>
      <c r="N45" s="31">
        <v>2.5</v>
      </c>
      <c r="O45" s="151">
        <v>4</v>
      </c>
      <c r="P45" s="28">
        <f t="shared" si="4"/>
        <v>14.5</v>
      </c>
      <c r="Q45" s="29">
        <f t="shared" si="5"/>
        <v>0.72500000000000009</v>
      </c>
      <c r="R45" s="35">
        <f t="shared" si="6"/>
        <v>1.65</v>
      </c>
      <c r="S45" s="137">
        <f t="shared" si="0"/>
        <v>1.325</v>
      </c>
      <c r="T45" s="137">
        <f t="shared" si="7"/>
        <v>2.0750000000000002</v>
      </c>
      <c r="U45" s="137">
        <f t="shared" si="7"/>
        <v>1.325</v>
      </c>
      <c r="V45" s="138">
        <f t="shared" si="7"/>
        <v>1.9999999999999998</v>
      </c>
      <c r="W45" s="122">
        <f t="shared" si="1"/>
        <v>65.5</v>
      </c>
      <c r="X45" s="43">
        <f t="shared" si="8"/>
        <v>13.100000000000001</v>
      </c>
      <c r="Y45" s="159">
        <v>54</v>
      </c>
      <c r="Z45" s="47">
        <f t="shared" si="9"/>
        <v>43.2</v>
      </c>
    </row>
    <row r="46" spans="1:26" ht="21.75" customHeight="1" thickBot="1" x14ac:dyDescent="0.35">
      <c r="A46" s="6">
        <v>40</v>
      </c>
      <c r="B46" s="154">
        <v>666647</v>
      </c>
      <c r="C46" s="155" t="s">
        <v>142</v>
      </c>
      <c r="D46" s="13">
        <v>10</v>
      </c>
      <c r="E46" s="14">
        <v>9</v>
      </c>
      <c r="F46" s="14">
        <v>13</v>
      </c>
      <c r="G46" s="14">
        <v>8</v>
      </c>
      <c r="H46" s="10">
        <v>12</v>
      </c>
      <c r="I46" s="11">
        <f t="shared" si="2"/>
        <v>52</v>
      </c>
      <c r="J46" s="12">
        <f t="shared" si="3"/>
        <v>7.8</v>
      </c>
      <c r="K46" s="30">
        <v>2.5</v>
      </c>
      <c r="L46" s="31">
        <v>3.5</v>
      </c>
      <c r="M46" s="31">
        <v>3.5</v>
      </c>
      <c r="N46" s="31">
        <v>2.5</v>
      </c>
      <c r="O46" s="151">
        <v>2.5</v>
      </c>
      <c r="P46" s="28">
        <f t="shared" si="4"/>
        <v>14.5</v>
      </c>
      <c r="Q46" s="29">
        <f t="shared" si="5"/>
        <v>0.72500000000000009</v>
      </c>
      <c r="R46" s="35">
        <f t="shared" si="6"/>
        <v>1.625</v>
      </c>
      <c r="S46" s="137">
        <f t="shared" si="0"/>
        <v>1.5249999999999999</v>
      </c>
      <c r="T46" s="137">
        <f t="shared" si="7"/>
        <v>2.125</v>
      </c>
      <c r="U46" s="137">
        <f t="shared" si="7"/>
        <v>1.325</v>
      </c>
      <c r="V46" s="138">
        <f t="shared" si="7"/>
        <v>1.9249999999999998</v>
      </c>
      <c r="W46" s="122">
        <f t="shared" si="1"/>
        <v>66.5</v>
      </c>
      <c r="X46" s="43">
        <f t="shared" si="8"/>
        <v>13.3</v>
      </c>
      <c r="Y46" s="159">
        <v>57</v>
      </c>
      <c r="Z46" s="47">
        <f t="shared" si="9"/>
        <v>45.6</v>
      </c>
    </row>
    <row r="47" spans="1:26" ht="21.75" customHeight="1" thickBot="1" x14ac:dyDescent="0.35">
      <c r="A47" s="5">
        <v>41</v>
      </c>
      <c r="B47" s="154">
        <v>666648</v>
      </c>
      <c r="C47" s="155" t="s">
        <v>143</v>
      </c>
      <c r="D47" s="13">
        <v>10</v>
      </c>
      <c r="E47" s="14">
        <v>8</v>
      </c>
      <c r="F47" s="14">
        <v>13</v>
      </c>
      <c r="G47" s="14">
        <v>12</v>
      </c>
      <c r="H47" s="10">
        <v>12</v>
      </c>
      <c r="I47" s="11">
        <f t="shared" si="2"/>
        <v>55</v>
      </c>
      <c r="J47" s="12">
        <f t="shared" si="3"/>
        <v>8.25</v>
      </c>
      <c r="K47" s="30">
        <v>4</v>
      </c>
      <c r="L47" s="31">
        <v>3</v>
      </c>
      <c r="M47" s="31">
        <v>3</v>
      </c>
      <c r="N47" s="31">
        <v>2</v>
      </c>
      <c r="O47" s="151">
        <v>3.5</v>
      </c>
      <c r="P47" s="28">
        <f t="shared" si="4"/>
        <v>15.5</v>
      </c>
      <c r="Q47" s="29">
        <f t="shared" si="5"/>
        <v>0.77500000000000002</v>
      </c>
      <c r="R47" s="35">
        <f t="shared" si="6"/>
        <v>1.7</v>
      </c>
      <c r="S47" s="137">
        <f t="shared" si="0"/>
        <v>1.35</v>
      </c>
      <c r="T47" s="137">
        <f t="shared" si="7"/>
        <v>2.1</v>
      </c>
      <c r="U47" s="137">
        <f t="shared" si="7"/>
        <v>1.9</v>
      </c>
      <c r="V47" s="138">
        <f t="shared" si="7"/>
        <v>1.9749999999999999</v>
      </c>
      <c r="W47" s="122">
        <f t="shared" si="1"/>
        <v>70.5</v>
      </c>
      <c r="X47" s="43">
        <f t="shared" si="8"/>
        <v>14.100000000000001</v>
      </c>
      <c r="Y47" s="159">
        <v>59</v>
      </c>
      <c r="Z47" s="47">
        <f t="shared" si="9"/>
        <v>47.2</v>
      </c>
    </row>
    <row r="48" spans="1:26" ht="21.75" customHeight="1" thickBot="1" x14ac:dyDescent="0.35">
      <c r="A48" s="6">
        <v>42</v>
      </c>
      <c r="B48" s="154">
        <v>666649</v>
      </c>
      <c r="C48" s="155" t="s">
        <v>144</v>
      </c>
      <c r="D48" s="13">
        <v>10</v>
      </c>
      <c r="E48" s="14">
        <v>15</v>
      </c>
      <c r="F48" s="14">
        <v>13</v>
      </c>
      <c r="G48" s="14">
        <v>12</v>
      </c>
      <c r="H48" s="10">
        <v>9</v>
      </c>
      <c r="I48" s="11">
        <f t="shared" si="2"/>
        <v>59</v>
      </c>
      <c r="J48" s="12">
        <f t="shared" si="3"/>
        <v>8.85</v>
      </c>
      <c r="K48" s="30">
        <v>3</v>
      </c>
      <c r="L48" s="31">
        <v>3</v>
      </c>
      <c r="M48" s="31">
        <v>4</v>
      </c>
      <c r="N48" s="31">
        <v>3</v>
      </c>
      <c r="O48" s="151">
        <v>3</v>
      </c>
      <c r="P48" s="28">
        <f t="shared" si="4"/>
        <v>16</v>
      </c>
      <c r="Q48" s="29">
        <f t="shared" si="5"/>
        <v>0.8</v>
      </c>
      <c r="R48" s="35">
        <f t="shared" si="6"/>
        <v>1.65</v>
      </c>
      <c r="S48" s="137">
        <f t="shared" si="0"/>
        <v>2.4</v>
      </c>
      <c r="T48" s="137">
        <f t="shared" si="7"/>
        <v>2.15</v>
      </c>
      <c r="U48" s="137">
        <f t="shared" si="7"/>
        <v>1.9499999999999997</v>
      </c>
      <c r="V48" s="138">
        <f t="shared" si="7"/>
        <v>1.5</v>
      </c>
      <c r="W48" s="122">
        <f t="shared" si="1"/>
        <v>75</v>
      </c>
      <c r="X48" s="43">
        <f t="shared" si="8"/>
        <v>15</v>
      </c>
      <c r="Y48" s="159">
        <v>60</v>
      </c>
      <c r="Z48" s="47">
        <f t="shared" si="9"/>
        <v>48</v>
      </c>
    </row>
    <row r="49" spans="1:26" ht="21.75" customHeight="1" thickBot="1" x14ac:dyDescent="0.35">
      <c r="A49" s="5">
        <v>43</v>
      </c>
      <c r="B49" s="154">
        <v>666650</v>
      </c>
      <c r="C49" s="155" t="s">
        <v>145</v>
      </c>
      <c r="D49" s="13">
        <v>9</v>
      </c>
      <c r="E49" s="14">
        <v>12</v>
      </c>
      <c r="F49" s="14">
        <v>13</v>
      </c>
      <c r="G49" s="14">
        <v>15</v>
      </c>
      <c r="H49" s="10">
        <v>12</v>
      </c>
      <c r="I49" s="11">
        <f t="shared" si="2"/>
        <v>61</v>
      </c>
      <c r="J49" s="12">
        <f t="shared" si="3"/>
        <v>9.15</v>
      </c>
      <c r="K49" s="30">
        <v>4</v>
      </c>
      <c r="L49" s="31">
        <v>4</v>
      </c>
      <c r="M49" s="31">
        <v>3</v>
      </c>
      <c r="N49" s="31">
        <v>3.5</v>
      </c>
      <c r="O49" s="151">
        <v>2</v>
      </c>
      <c r="P49" s="28">
        <f t="shared" si="4"/>
        <v>16.5</v>
      </c>
      <c r="Q49" s="29">
        <f t="shared" si="5"/>
        <v>0.82500000000000007</v>
      </c>
      <c r="R49" s="35">
        <f t="shared" si="6"/>
        <v>1.5499999999999998</v>
      </c>
      <c r="S49" s="137">
        <f t="shared" si="0"/>
        <v>1.9999999999999998</v>
      </c>
      <c r="T49" s="137">
        <f t="shared" si="7"/>
        <v>2.1</v>
      </c>
      <c r="U49" s="137">
        <f t="shared" si="7"/>
        <v>2.4249999999999998</v>
      </c>
      <c r="V49" s="138">
        <f t="shared" si="7"/>
        <v>1.9</v>
      </c>
      <c r="W49" s="122">
        <f t="shared" si="1"/>
        <v>77.5</v>
      </c>
      <c r="X49" s="43">
        <f t="shared" si="8"/>
        <v>15.5</v>
      </c>
      <c r="Y49" s="159">
        <v>62</v>
      </c>
      <c r="Z49" s="47">
        <f t="shared" si="9"/>
        <v>49.6</v>
      </c>
    </row>
    <row r="50" spans="1:26" ht="21.75" customHeight="1" thickBot="1" x14ac:dyDescent="0.35">
      <c r="A50" s="6">
        <v>44</v>
      </c>
      <c r="B50" s="154">
        <v>666651</v>
      </c>
      <c r="C50" s="155" t="s">
        <v>146</v>
      </c>
      <c r="D50" s="13">
        <v>7</v>
      </c>
      <c r="E50" s="14">
        <v>8</v>
      </c>
      <c r="F50" s="14">
        <v>13</v>
      </c>
      <c r="G50" s="14">
        <v>8</v>
      </c>
      <c r="H50" s="10">
        <v>7</v>
      </c>
      <c r="I50" s="11">
        <f t="shared" si="2"/>
        <v>43</v>
      </c>
      <c r="J50" s="12">
        <f t="shared" si="3"/>
        <v>6.45</v>
      </c>
      <c r="K50" s="30">
        <v>3</v>
      </c>
      <c r="L50" s="31">
        <v>2</v>
      </c>
      <c r="M50" s="31">
        <v>2.5</v>
      </c>
      <c r="N50" s="31">
        <v>3.5</v>
      </c>
      <c r="O50" s="151">
        <v>1</v>
      </c>
      <c r="P50" s="28">
        <f t="shared" si="4"/>
        <v>12</v>
      </c>
      <c r="Q50" s="29">
        <f t="shared" si="5"/>
        <v>0.60000000000000009</v>
      </c>
      <c r="R50" s="35">
        <f t="shared" si="6"/>
        <v>1.2000000000000002</v>
      </c>
      <c r="S50" s="137">
        <f t="shared" si="0"/>
        <v>1.3</v>
      </c>
      <c r="T50" s="137">
        <f t="shared" si="7"/>
        <v>2.0750000000000002</v>
      </c>
      <c r="U50" s="137">
        <f t="shared" si="7"/>
        <v>1.375</v>
      </c>
      <c r="V50" s="138">
        <f t="shared" si="7"/>
        <v>1.1000000000000001</v>
      </c>
      <c r="W50" s="122">
        <f t="shared" si="1"/>
        <v>55</v>
      </c>
      <c r="X50" s="43">
        <f t="shared" si="8"/>
        <v>11</v>
      </c>
      <c r="Y50" s="159">
        <v>45</v>
      </c>
      <c r="Z50" s="47">
        <f t="shared" si="9"/>
        <v>36</v>
      </c>
    </row>
    <row r="51" spans="1:26" ht="21.75" customHeight="1" thickBot="1" x14ac:dyDescent="0.35">
      <c r="A51" s="5">
        <v>45</v>
      </c>
      <c r="B51" s="154">
        <v>666652</v>
      </c>
      <c r="C51" s="155" t="s">
        <v>147</v>
      </c>
      <c r="D51" s="13">
        <v>15</v>
      </c>
      <c r="E51" s="14">
        <v>12</v>
      </c>
      <c r="F51" s="14">
        <v>13</v>
      </c>
      <c r="G51" s="14">
        <v>10</v>
      </c>
      <c r="H51" s="10">
        <v>12</v>
      </c>
      <c r="I51" s="11">
        <f t="shared" si="2"/>
        <v>62</v>
      </c>
      <c r="J51" s="12">
        <f t="shared" si="3"/>
        <v>9.2999999999999989</v>
      </c>
      <c r="K51" s="30">
        <v>5</v>
      </c>
      <c r="L51" s="31">
        <v>4.5</v>
      </c>
      <c r="M51" s="31">
        <v>4.5</v>
      </c>
      <c r="N51" s="31">
        <v>3.5</v>
      </c>
      <c r="O51" s="151">
        <v>4</v>
      </c>
      <c r="P51" s="28">
        <f t="shared" si="4"/>
        <v>21.5</v>
      </c>
      <c r="Q51" s="29">
        <f t="shared" si="5"/>
        <v>1.075</v>
      </c>
      <c r="R51" s="35">
        <f t="shared" si="6"/>
        <v>2.5</v>
      </c>
      <c r="S51" s="137">
        <f t="shared" si="0"/>
        <v>2.0249999999999999</v>
      </c>
      <c r="T51" s="137">
        <f t="shared" si="7"/>
        <v>2.1749999999999998</v>
      </c>
      <c r="U51" s="137">
        <f t="shared" si="7"/>
        <v>1.675</v>
      </c>
      <c r="V51" s="138">
        <f t="shared" si="7"/>
        <v>1.9999999999999998</v>
      </c>
      <c r="W51" s="122">
        <f t="shared" si="1"/>
        <v>83.5</v>
      </c>
      <c r="X51" s="43">
        <f t="shared" si="8"/>
        <v>16.7</v>
      </c>
      <c r="Y51" s="159">
        <v>64</v>
      </c>
      <c r="Z51" s="47">
        <f t="shared" si="9"/>
        <v>51.2</v>
      </c>
    </row>
    <row r="52" spans="1:26" ht="21.75" customHeight="1" thickBot="1" x14ac:dyDescent="0.35">
      <c r="A52" s="6">
        <v>46</v>
      </c>
      <c r="B52" s="154">
        <v>666653</v>
      </c>
      <c r="C52" s="155" t="s">
        <v>148</v>
      </c>
      <c r="D52" s="13">
        <v>10</v>
      </c>
      <c r="E52" s="14">
        <v>8</v>
      </c>
      <c r="F52" s="14">
        <v>13</v>
      </c>
      <c r="G52" s="14">
        <v>8</v>
      </c>
      <c r="H52" s="10">
        <v>9</v>
      </c>
      <c r="I52" s="11">
        <f t="shared" si="2"/>
        <v>48</v>
      </c>
      <c r="J52" s="12">
        <f t="shared" si="3"/>
        <v>7.1999999999999993</v>
      </c>
      <c r="K52" s="30">
        <v>3</v>
      </c>
      <c r="L52" s="31">
        <v>2</v>
      </c>
      <c r="M52" s="31">
        <v>2</v>
      </c>
      <c r="N52" s="31">
        <v>1</v>
      </c>
      <c r="O52" s="151">
        <v>2</v>
      </c>
      <c r="P52" s="28">
        <f t="shared" si="4"/>
        <v>10</v>
      </c>
      <c r="Q52" s="29">
        <f t="shared" si="5"/>
        <v>0.5</v>
      </c>
      <c r="R52" s="35">
        <f t="shared" si="6"/>
        <v>1.65</v>
      </c>
      <c r="S52" s="137">
        <f t="shared" si="0"/>
        <v>1.3</v>
      </c>
      <c r="T52" s="137">
        <f t="shared" si="7"/>
        <v>2.0499999999999998</v>
      </c>
      <c r="U52" s="137">
        <f t="shared" si="7"/>
        <v>1.25</v>
      </c>
      <c r="V52" s="138">
        <f t="shared" si="7"/>
        <v>1.45</v>
      </c>
      <c r="W52" s="122">
        <f t="shared" si="1"/>
        <v>58</v>
      </c>
      <c r="X52" s="43">
        <f t="shared" si="8"/>
        <v>11.600000000000001</v>
      </c>
      <c r="Y52" s="159">
        <v>51</v>
      </c>
      <c r="Z52" s="47">
        <f t="shared" si="9"/>
        <v>40.800000000000004</v>
      </c>
    </row>
    <row r="53" spans="1:26" ht="21.75" customHeight="1" thickBot="1" x14ac:dyDescent="0.35">
      <c r="A53" s="5">
        <v>47</v>
      </c>
      <c r="B53" s="154">
        <v>666654</v>
      </c>
      <c r="C53" s="155" t="s">
        <v>149</v>
      </c>
      <c r="D53" s="13">
        <v>4</v>
      </c>
      <c r="E53" s="14">
        <v>7</v>
      </c>
      <c r="F53" s="14">
        <v>5</v>
      </c>
      <c r="G53" s="14">
        <v>5</v>
      </c>
      <c r="H53" s="10">
        <v>5</v>
      </c>
      <c r="I53" s="11">
        <f t="shared" si="2"/>
        <v>26</v>
      </c>
      <c r="J53" s="12">
        <f t="shared" si="3"/>
        <v>3.9</v>
      </c>
      <c r="K53" s="30">
        <v>1</v>
      </c>
      <c r="L53" s="31">
        <v>2</v>
      </c>
      <c r="M53" s="31">
        <v>1</v>
      </c>
      <c r="N53" s="31">
        <v>2</v>
      </c>
      <c r="O53" s="151">
        <v>1</v>
      </c>
      <c r="P53" s="28">
        <f t="shared" si="4"/>
        <v>7</v>
      </c>
      <c r="Q53" s="29">
        <f t="shared" si="5"/>
        <v>0.35000000000000003</v>
      </c>
      <c r="R53" s="35">
        <f t="shared" si="6"/>
        <v>0.65</v>
      </c>
      <c r="S53" s="137">
        <f t="shared" si="0"/>
        <v>1.1500000000000001</v>
      </c>
      <c r="T53" s="137">
        <f t="shared" si="7"/>
        <v>0.8</v>
      </c>
      <c r="U53" s="137">
        <f t="shared" si="7"/>
        <v>0.85</v>
      </c>
      <c r="V53" s="138">
        <f t="shared" si="7"/>
        <v>0.8</v>
      </c>
      <c r="W53" s="122">
        <f t="shared" si="1"/>
        <v>33</v>
      </c>
      <c r="X53" s="43">
        <f t="shared" si="8"/>
        <v>6.6000000000000005</v>
      </c>
      <c r="Y53" s="159">
        <v>24</v>
      </c>
      <c r="Z53" s="47">
        <f t="shared" si="9"/>
        <v>19.200000000000003</v>
      </c>
    </row>
    <row r="54" spans="1:26" ht="21.75" customHeight="1" thickBot="1" x14ac:dyDescent="0.35">
      <c r="A54" s="5">
        <v>48</v>
      </c>
      <c r="B54" s="156">
        <v>666655</v>
      </c>
      <c r="C54" s="157" t="s">
        <v>150</v>
      </c>
      <c r="D54" s="13">
        <v>12</v>
      </c>
      <c r="E54" s="14">
        <v>15</v>
      </c>
      <c r="F54" s="14">
        <v>14</v>
      </c>
      <c r="G54" s="14">
        <v>16</v>
      </c>
      <c r="H54" s="15">
        <v>11</v>
      </c>
      <c r="I54" s="11">
        <f t="shared" si="2"/>
        <v>68</v>
      </c>
      <c r="J54" s="12">
        <f t="shared" si="3"/>
        <v>10.199999999999999</v>
      </c>
      <c r="K54" s="30">
        <v>4</v>
      </c>
      <c r="L54" s="31">
        <v>3.5</v>
      </c>
      <c r="M54" s="31">
        <v>3.5</v>
      </c>
      <c r="N54" s="31">
        <v>3</v>
      </c>
      <c r="O54" s="151">
        <v>3</v>
      </c>
      <c r="P54" s="28">
        <f t="shared" si="4"/>
        <v>17</v>
      </c>
      <c r="Q54" s="29">
        <f t="shared" si="5"/>
        <v>0.85000000000000009</v>
      </c>
      <c r="R54" s="35">
        <f t="shared" si="6"/>
        <v>1.9999999999999998</v>
      </c>
      <c r="S54" s="137">
        <f t="shared" si="0"/>
        <v>2.4249999999999998</v>
      </c>
      <c r="T54" s="137">
        <f t="shared" si="7"/>
        <v>2.2749999999999999</v>
      </c>
      <c r="U54" s="137">
        <f t="shared" si="7"/>
        <v>2.5499999999999998</v>
      </c>
      <c r="V54" s="138">
        <f t="shared" si="7"/>
        <v>1.7999999999999998</v>
      </c>
      <c r="W54" s="122">
        <f t="shared" si="1"/>
        <v>85</v>
      </c>
      <c r="X54" s="43">
        <f t="shared" si="8"/>
        <v>17</v>
      </c>
      <c r="Y54" s="160">
        <v>69</v>
      </c>
      <c r="Z54" s="47">
        <f t="shared" si="9"/>
        <v>55.2</v>
      </c>
    </row>
    <row r="55" spans="1:26" ht="21.75" customHeight="1" thickBot="1" x14ac:dyDescent="0.35">
      <c r="A55" s="6">
        <v>49</v>
      </c>
      <c r="B55" s="154">
        <v>666656</v>
      </c>
      <c r="C55" s="155" t="s">
        <v>151</v>
      </c>
      <c r="D55" s="13">
        <v>9</v>
      </c>
      <c r="E55" s="14">
        <v>7</v>
      </c>
      <c r="F55" s="14">
        <v>8</v>
      </c>
      <c r="G55" s="14">
        <v>10</v>
      </c>
      <c r="H55" s="15">
        <v>8</v>
      </c>
      <c r="I55" s="11">
        <f t="shared" si="2"/>
        <v>42</v>
      </c>
      <c r="J55" s="12">
        <f t="shared" si="3"/>
        <v>6.3</v>
      </c>
      <c r="K55" s="30">
        <v>3</v>
      </c>
      <c r="L55" s="31">
        <v>2</v>
      </c>
      <c r="M55" s="31">
        <v>2</v>
      </c>
      <c r="N55" s="31">
        <v>1.5</v>
      </c>
      <c r="O55" s="151">
        <v>1</v>
      </c>
      <c r="P55" s="28">
        <f t="shared" si="4"/>
        <v>9.5</v>
      </c>
      <c r="Q55" s="29">
        <f t="shared" si="5"/>
        <v>0.47500000000000003</v>
      </c>
      <c r="R55" s="35">
        <f t="shared" si="6"/>
        <v>1.5</v>
      </c>
      <c r="S55" s="137">
        <f t="shared" si="0"/>
        <v>1.1500000000000001</v>
      </c>
      <c r="T55" s="137">
        <f t="shared" si="7"/>
        <v>1.3</v>
      </c>
      <c r="U55" s="137">
        <f t="shared" si="7"/>
        <v>1.575</v>
      </c>
      <c r="V55" s="138">
        <f t="shared" si="7"/>
        <v>1.25</v>
      </c>
      <c r="W55" s="122">
        <f t="shared" si="1"/>
        <v>51.5</v>
      </c>
      <c r="X55" s="43">
        <f t="shared" si="8"/>
        <v>10.3</v>
      </c>
      <c r="Y55" s="159">
        <v>46</v>
      </c>
      <c r="Z55" s="47">
        <f t="shared" si="9"/>
        <v>36.800000000000004</v>
      </c>
    </row>
    <row r="56" spans="1:26" ht="21.75" customHeight="1" thickBot="1" x14ac:dyDescent="0.35">
      <c r="A56" s="5">
        <v>50</v>
      </c>
      <c r="B56" s="154">
        <v>666657</v>
      </c>
      <c r="C56" s="155" t="s">
        <v>152</v>
      </c>
      <c r="D56" s="13">
        <v>10</v>
      </c>
      <c r="E56" s="14">
        <v>8</v>
      </c>
      <c r="F56" s="14">
        <v>13</v>
      </c>
      <c r="G56" s="14">
        <v>8</v>
      </c>
      <c r="H56" s="10">
        <v>12</v>
      </c>
      <c r="I56" s="11">
        <f t="shared" si="2"/>
        <v>51</v>
      </c>
      <c r="J56" s="12">
        <f t="shared" si="3"/>
        <v>7.6499999999999995</v>
      </c>
      <c r="K56" s="30">
        <v>4</v>
      </c>
      <c r="L56" s="31">
        <v>3.5</v>
      </c>
      <c r="M56" s="31">
        <v>2.5</v>
      </c>
      <c r="N56" s="31">
        <v>2</v>
      </c>
      <c r="O56" s="151">
        <v>2</v>
      </c>
      <c r="P56" s="28">
        <f t="shared" si="4"/>
        <v>14</v>
      </c>
      <c r="Q56" s="29">
        <f t="shared" si="5"/>
        <v>0.70000000000000007</v>
      </c>
      <c r="R56" s="35">
        <f t="shared" si="6"/>
        <v>1.7</v>
      </c>
      <c r="S56" s="137">
        <f t="shared" si="0"/>
        <v>1.375</v>
      </c>
      <c r="T56" s="137">
        <f t="shared" si="7"/>
        <v>2.0750000000000002</v>
      </c>
      <c r="U56" s="137">
        <f t="shared" si="7"/>
        <v>1.3</v>
      </c>
      <c r="V56" s="138">
        <f t="shared" si="7"/>
        <v>1.9</v>
      </c>
      <c r="W56" s="122">
        <f t="shared" si="1"/>
        <v>65</v>
      </c>
      <c r="X56" s="43">
        <f t="shared" si="8"/>
        <v>13</v>
      </c>
      <c r="Y56" s="159">
        <v>48</v>
      </c>
      <c r="Z56" s="47">
        <f t="shared" si="9"/>
        <v>38.400000000000006</v>
      </c>
    </row>
    <row r="57" spans="1:26" ht="21.75" customHeight="1" thickBot="1" x14ac:dyDescent="0.35">
      <c r="A57" s="6">
        <v>51</v>
      </c>
      <c r="B57" s="154">
        <v>666658</v>
      </c>
      <c r="C57" s="155" t="s">
        <v>153</v>
      </c>
      <c r="D57" s="13">
        <v>14</v>
      </c>
      <c r="E57" s="14">
        <v>12</v>
      </c>
      <c r="F57" s="14">
        <v>15</v>
      </c>
      <c r="G57" s="14">
        <v>12</v>
      </c>
      <c r="H57" s="15">
        <v>9</v>
      </c>
      <c r="I57" s="11">
        <f t="shared" si="2"/>
        <v>62</v>
      </c>
      <c r="J57" s="12">
        <f t="shared" si="3"/>
        <v>9.2999999999999989</v>
      </c>
      <c r="K57" s="30">
        <v>4</v>
      </c>
      <c r="L57" s="31">
        <v>5</v>
      </c>
      <c r="M57" s="31">
        <v>4.5</v>
      </c>
      <c r="N57" s="31">
        <v>3.5</v>
      </c>
      <c r="O57" s="151">
        <v>4</v>
      </c>
      <c r="P57" s="28">
        <f t="shared" si="4"/>
        <v>21</v>
      </c>
      <c r="Q57" s="29">
        <f t="shared" si="5"/>
        <v>1.05</v>
      </c>
      <c r="R57" s="35">
        <f t="shared" si="6"/>
        <v>2.3000000000000003</v>
      </c>
      <c r="S57" s="137">
        <f t="shared" si="0"/>
        <v>2.0499999999999998</v>
      </c>
      <c r="T57" s="137">
        <f t="shared" si="7"/>
        <v>2.4750000000000001</v>
      </c>
      <c r="U57" s="137">
        <f t="shared" si="7"/>
        <v>1.9749999999999999</v>
      </c>
      <c r="V57" s="138">
        <f t="shared" si="7"/>
        <v>1.5499999999999998</v>
      </c>
      <c r="W57" s="122">
        <f t="shared" si="1"/>
        <v>83</v>
      </c>
      <c r="X57" s="43">
        <f t="shared" si="8"/>
        <v>16.600000000000001</v>
      </c>
      <c r="Y57" s="159">
        <v>64</v>
      </c>
      <c r="Z57" s="47">
        <f t="shared" si="9"/>
        <v>51.2</v>
      </c>
    </row>
    <row r="58" spans="1:26" ht="21.75" customHeight="1" thickBot="1" x14ac:dyDescent="0.35">
      <c r="A58" s="5">
        <v>52</v>
      </c>
      <c r="B58" s="154">
        <v>666659</v>
      </c>
      <c r="C58" s="155" t="s">
        <v>154</v>
      </c>
      <c r="D58" s="13">
        <v>15</v>
      </c>
      <c r="E58" s="14">
        <v>8</v>
      </c>
      <c r="F58" s="14">
        <v>13</v>
      </c>
      <c r="G58" s="14">
        <v>15</v>
      </c>
      <c r="H58" s="15">
        <v>8</v>
      </c>
      <c r="I58" s="11">
        <f t="shared" si="2"/>
        <v>59</v>
      </c>
      <c r="J58" s="12">
        <f t="shared" si="3"/>
        <v>8.85</v>
      </c>
      <c r="K58" s="30">
        <v>3</v>
      </c>
      <c r="L58" s="31">
        <v>4</v>
      </c>
      <c r="M58" s="31">
        <v>3.5</v>
      </c>
      <c r="N58" s="31">
        <v>3.5</v>
      </c>
      <c r="O58" s="151">
        <v>2</v>
      </c>
      <c r="P58" s="28">
        <f t="shared" si="4"/>
        <v>16</v>
      </c>
      <c r="Q58" s="29">
        <f t="shared" si="5"/>
        <v>0.8</v>
      </c>
      <c r="R58" s="35">
        <f t="shared" si="6"/>
        <v>2.4</v>
      </c>
      <c r="S58" s="137">
        <f t="shared" si="0"/>
        <v>1.4</v>
      </c>
      <c r="T58" s="137">
        <f t="shared" si="7"/>
        <v>2.125</v>
      </c>
      <c r="U58" s="137">
        <f t="shared" si="7"/>
        <v>2.4249999999999998</v>
      </c>
      <c r="V58" s="138">
        <f t="shared" si="7"/>
        <v>1.3</v>
      </c>
      <c r="W58" s="122">
        <f t="shared" si="1"/>
        <v>75</v>
      </c>
      <c r="X58" s="43">
        <f t="shared" si="8"/>
        <v>15</v>
      </c>
      <c r="Y58" s="159">
        <v>64</v>
      </c>
      <c r="Z58" s="47">
        <f t="shared" si="9"/>
        <v>51.2</v>
      </c>
    </row>
    <row r="59" spans="1:26" ht="21.75" customHeight="1" thickBot="1" x14ac:dyDescent="0.35">
      <c r="A59" s="6">
        <v>53</v>
      </c>
      <c r="B59" s="154">
        <v>666660</v>
      </c>
      <c r="C59" s="155" t="s">
        <v>155</v>
      </c>
      <c r="D59" s="13">
        <v>9</v>
      </c>
      <c r="E59" s="14">
        <v>7</v>
      </c>
      <c r="F59" s="14">
        <v>8</v>
      </c>
      <c r="G59" s="14">
        <v>10</v>
      </c>
      <c r="H59" s="15">
        <v>8</v>
      </c>
      <c r="I59" s="11">
        <f t="shared" si="2"/>
        <v>42</v>
      </c>
      <c r="J59" s="12">
        <f t="shared" si="3"/>
        <v>6.3</v>
      </c>
      <c r="K59" s="30">
        <v>3</v>
      </c>
      <c r="L59" s="31">
        <v>2</v>
      </c>
      <c r="M59" s="31">
        <v>4</v>
      </c>
      <c r="N59" s="31">
        <v>2</v>
      </c>
      <c r="O59" s="151">
        <v>4</v>
      </c>
      <c r="P59" s="28">
        <f t="shared" si="4"/>
        <v>15</v>
      </c>
      <c r="Q59" s="29">
        <f t="shared" si="5"/>
        <v>0.75</v>
      </c>
      <c r="R59" s="35">
        <f t="shared" si="6"/>
        <v>1.5</v>
      </c>
      <c r="S59" s="137">
        <f t="shared" si="0"/>
        <v>1.1500000000000001</v>
      </c>
      <c r="T59" s="137">
        <f t="shared" si="7"/>
        <v>1.4</v>
      </c>
      <c r="U59" s="137">
        <f t="shared" si="7"/>
        <v>1.6</v>
      </c>
      <c r="V59" s="138">
        <f t="shared" si="7"/>
        <v>1.4</v>
      </c>
      <c r="W59" s="122">
        <f t="shared" si="1"/>
        <v>57</v>
      </c>
      <c r="X59" s="43">
        <f t="shared" si="8"/>
        <v>11.4</v>
      </c>
      <c r="Y59" s="159">
        <v>38</v>
      </c>
      <c r="Z59" s="47">
        <f t="shared" si="9"/>
        <v>30.400000000000002</v>
      </c>
    </row>
    <row r="60" spans="1:26" ht="21.75" customHeight="1" thickBot="1" x14ac:dyDescent="0.35">
      <c r="A60" s="5">
        <v>54</v>
      </c>
      <c r="B60" s="154">
        <v>666661</v>
      </c>
      <c r="C60" s="155" t="s">
        <v>156</v>
      </c>
      <c r="D60" s="13">
        <v>9</v>
      </c>
      <c r="E60" s="14">
        <v>12</v>
      </c>
      <c r="F60" s="14">
        <v>15</v>
      </c>
      <c r="G60" s="14">
        <v>10</v>
      </c>
      <c r="H60" s="15">
        <v>8</v>
      </c>
      <c r="I60" s="11">
        <f t="shared" si="2"/>
        <v>54</v>
      </c>
      <c r="J60" s="12">
        <f t="shared" si="3"/>
        <v>8.1</v>
      </c>
      <c r="K60" s="30">
        <v>3</v>
      </c>
      <c r="L60" s="31">
        <v>3</v>
      </c>
      <c r="M60" s="31">
        <v>4</v>
      </c>
      <c r="N60" s="31">
        <v>2.5</v>
      </c>
      <c r="O60" s="151">
        <v>5</v>
      </c>
      <c r="P60" s="28">
        <f t="shared" si="4"/>
        <v>17.5</v>
      </c>
      <c r="Q60" s="29">
        <f t="shared" si="5"/>
        <v>0.875</v>
      </c>
      <c r="R60" s="35">
        <f t="shared" si="6"/>
        <v>1.5</v>
      </c>
      <c r="S60" s="137">
        <f t="shared" si="0"/>
        <v>1.9499999999999997</v>
      </c>
      <c r="T60" s="137">
        <f t="shared" si="7"/>
        <v>2.4500000000000002</v>
      </c>
      <c r="U60" s="137">
        <f t="shared" si="7"/>
        <v>1.625</v>
      </c>
      <c r="V60" s="138">
        <f t="shared" si="7"/>
        <v>1.45</v>
      </c>
      <c r="W60" s="122">
        <f t="shared" si="1"/>
        <v>71.5</v>
      </c>
      <c r="X60" s="43">
        <f t="shared" si="8"/>
        <v>14.3</v>
      </c>
      <c r="Y60" s="159">
        <v>61</v>
      </c>
      <c r="Z60" s="47">
        <f t="shared" si="9"/>
        <v>48.800000000000004</v>
      </c>
    </row>
    <row r="61" spans="1:26" ht="21.75" customHeight="1" thickBot="1" x14ac:dyDescent="0.35">
      <c r="A61" s="6">
        <v>55</v>
      </c>
      <c r="B61" s="154">
        <v>666662</v>
      </c>
      <c r="C61" s="155" t="s">
        <v>157</v>
      </c>
      <c r="D61" s="13">
        <v>9</v>
      </c>
      <c r="E61" s="14">
        <v>12</v>
      </c>
      <c r="F61" s="14">
        <v>8</v>
      </c>
      <c r="G61" s="14">
        <v>10</v>
      </c>
      <c r="H61" s="15">
        <v>8</v>
      </c>
      <c r="I61" s="11">
        <f t="shared" si="2"/>
        <v>47</v>
      </c>
      <c r="J61" s="12">
        <f t="shared" si="3"/>
        <v>7.05</v>
      </c>
      <c r="K61" s="30">
        <v>3</v>
      </c>
      <c r="L61" s="31">
        <v>2</v>
      </c>
      <c r="M61" s="31">
        <v>2</v>
      </c>
      <c r="N61" s="31">
        <v>1</v>
      </c>
      <c r="O61" s="151">
        <v>2</v>
      </c>
      <c r="P61" s="28">
        <f t="shared" si="4"/>
        <v>10</v>
      </c>
      <c r="Q61" s="29">
        <f t="shared" si="5"/>
        <v>0.5</v>
      </c>
      <c r="R61" s="35">
        <f t="shared" si="6"/>
        <v>1.5</v>
      </c>
      <c r="S61" s="137">
        <f t="shared" si="0"/>
        <v>1.9</v>
      </c>
      <c r="T61" s="137">
        <f t="shared" si="7"/>
        <v>1.3</v>
      </c>
      <c r="U61" s="137">
        <f t="shared" si="7"/>
        <v>1.55</v>
      </c>
      <c r="V61" s="138">
        <f t="shared" si="7"/>
        <v>1.3</v>
      </c>
      <c r="W61" s="122">
        <f t="shared" si="1"/>
        <v>57</v>
      </c>
      <c r="X61" s="43">
        <f t="shared" si="8"/>
        <v>11.4</v>
      </c>
      <c r="Y61" s="159">
        <v>52</v>
      </c>
      <c r="Z61" s="47">
        <f t="shared" si="9"/>
        <v>41.6</v>
      </c>
    </row>
    <row r="62" spans="1:26" ht="21.75" customHeight="1" thickBot="1" x14ac:dyDescent="0.35">
      <c r="A62" s="5">
        <v>56</v>
      </c>
      <c r="B62" s="156">
        <v>666663</v>
      </c>
      <c r="C62" s="157" t="s">
        <v>158</v>
      </c>
      <c r="D62" s="13">
        <v>9</v>
      </c>
      <c r="E62" s="14">
        <v>12</v>
      </c>
      <c r="F62" s="14">
        <v>8</v>
      </c>
      <c r="G62" s="14">
        <v>10</v>
      </c>
      <c r="H62" s="15">
        <v>8</v>
      </c>
      <c r="I62" s="11">
        <f t="shared" si="2"/>
        <v>47</v>
      </c>
      <c r="J62" s="12">
        <f t="shared" si="3"/>
        <v>7.05</v>
      </c>
      <c r="K62" s="30">
        <v>2</v>
      </c>
      <c r="L62" s="31">
        <v>2</v>
      </c>
      <c r="M62" s="31">
        <v>1</v>
      </c>
      <c r="N62" s="31">
        <v>1</v>
      </c>
      <c r="O62" s="151">
        <v>2.5</v>
      </c>
      <c r="P62" s="28">
        <f t="shared" si="4"/>
        <v>8.5</v>
      </c>
      <c r="Q62" s="29">
        <f t="shared" si="5"/>
        <v>0.42500000000000004</v>
      </c>
      <c r="R62" s="35">
        <f t="shared" si="6"/>
        <v>1.45</v>
      </c>
      <c r="S62" s="137">
        <f t="shared" si="0"/>
        <v>1.9</v>
      </c>
      <c r="T62" s="137">
        <f t="shared" si="7"/>
        <v>1.25</v>
      </c>
      <c r="U62" s="137">
        <f t="shared" si="7"/>
        <v>1.55</v>
      </c>
      <c r="V62" s="138">
        <f t="shared" si="7"/>
        <v>1.325</v>
      </c>
      <c r="W62" s="122">
        <f t="shared" si="1"/>
        <v>55.5</v>
      </c>
      <c r="X62" s="43">
        <f t="shared" si="8"/>
        <v>11.100000000000001</v>
      </c>
      <c r="Y62" s="160">
        <v>47</v>
      </c>
      <c r="Z62" s="47">
        <f t="shared" si="9"/>
        <v>37.6</v>
      </c>
    </row>
    <row r="63" spans="1:26" ht="21.75" customHeight="1" thickBot="1" x14ac:dyDescent="0.35">
      <c r="A63" s="6">
        <v>57</v>
      </c>
      <c r="B63" s="154">
        <v>666664</v>
      </c>
      <c r="C63" s="155" t="s">
        <v>159</v>
      </c>
      <c r="D63" s="13">
        <v>9</v>
      </c>
      <c r="E63" s="14">
        <v>7</v>
      </c>
      <c r="F63" s="14">
        <v>8</v>
      </c>
      <c r="G63" s="14">
        <v>6</v>
      </c>
      <c r="H63" s="15">
        <v>8</v>
      </c>
      <c r="I63" s="11">
        <f t="shared" si="2"/>
        <v>38</v>
      </c>
      <c r="J63" s="12">
        <f t="shared" si="3"/>
        <v>5.7</v>
      </c>
      <c r="K63" s="30">
        <v>1</v>
      </c>
      <c r="L63" s="31">
        <v>1.5</v>
      </c>
      <c r="M63" s="31">
        <v>1.5</v>
      </c>
      <c r="N63" s="31">
        <v>2</v>
      </c>
      <c r="O63" s="151">
        <v>2</v>
      </c>
      <c r="P63" s="28">
        <f t="shared" si="4"/>
        <v>8</v>
      </c>
      <c r="Q63" s="29">
        <f t="shared" si="5"/>
        <v>0.4</v>
      </c>
      <c r="R63" s="35">
        <f t="shared" si="6"/>
        <v>1.4</v>
      </c>
      <c r="S63" s="137">
        <f t="shared" si="0"/>
        <v>1.125</v>
      </c>
      <c r="T63" s="137">
        <f t="shared" si="7"/>
        <v>1.2749999999999999</v>
      </c>
      <c r="U63" s="137">
        <f t="shared" si="7"/>
        <v>0.99999999999999989</v>
      </c>
      <c r="V63" s="138">
        <f t="shared" si="7"/>
        <v>1.3</v>
      </c>
      <c r="W63" s="122">
        <f t="shared" si="1"/>
        <v>46</v>
      </c>
      <c r="X63" s="43">
        <f t="shared" si="8"/>
        <v>9.2000000000000011</v>
      </c>
      <c r="Y63" s="159">
        <v>34</v>
      </c>
      <c r="Z63" s="47">
        <f t="shared" si="9"/>
        <v>27.200000000000003</v>
      </c>
    </row>
    <row r="64" spans="1:26" ht="21.75" customHeight="1" thickBot="1" x14ac:dyDescent="0.35">
      <c r="A64" s="5">
        <v>58</v>
      </c>
      <c r="B64" s="154">
        <v>666665</v>
      </c>
      <c r="C64" s="155" t="s">
        <v>160</v>
      </c>
      <c r="D64" s="13">
        <v>9</v>
      </c>
      <c r="E64" s="14">
        <v>12</v>
      </c>
      <c r="F64" s="14">
        <v>15</v>
      </c>
      <c r="G64" s="14">
        <v>10</v>
      </c>
      <c r="H64" s="15">
        <v>9</v>
      </c>
      <c r="I64" s="11">
        <f t="shared" si="2"/>
        <v>55</v>
      </c>
      <c r="J64" s="12">
        <f t="shared" si="3"/>
        <v>8.25</v>
      </c>
      <c r="K64" s="30">
        <v>2</v>
      </c>
      <c r="L64" s="31">
        <v>2.5</v>
      </c>
      <c r="M64" s="31">
        <v>2.5</v>
      </c>
      <c r="N64" s="31">
        <v>4.5</v>
      </c>
      <c r="O64" s="151">
        <v>2</v>
      </c>
      <c r="P64" s="28">
        <f t="shared" si="4"/>
        <v>13.5</v>
      </c>
      <c r="Q64" s="29">
        <f t="shared" si="5"/>
        <v>0.67500000000000004</v>
      </c>
      <c r="R64" s="35">
        <f t="shared" si="6"/>
        <v>1.45</v>
      </c>
      <c r="S64" s="137">
        <f t="shared" si="0"/>
        <v>1.9249999999999998</v>
      </c>
      <c r="T64" s="137">
        <f t="shared" si="7"/>
        <v>2.375</v>
      </c>
      <c r="U64" s="137">
        <f t="shared" si="7"/>
        <v>1.7250000000000001</v>
      </c>
      <c r="V64" s="138">
        <f t="shared" si="7"/>
        <v>1.45</v>
      </c>
      <c r="W64" s="122">
        <f t="shared" si="1"/>
        <v>68.5</v>
      </c>
      <c r="X64" s="43">
        <f t="shared" si="8"/>
        <v>13.700000000000001</v>
      </c>
      <c r="Y64" s="159">
        <v>60</v>
      </c>
      <c r="Z64" s="47">
        <f t="shared" si="9"/>
        <v>48</v>
      </c>
    </row>
    <row r="65" spans="1:26" ht="21.75" customHeight="1" thickBot="1" x14ac:dyDescent="0.35">
      <c r="A65" s="6">
        <v>59</v>
      </c>
      <c r="B65" s="154">
        <v>666666</v>
      </c>
      <c r="C65" s="155" t="s">
        <v>161</v>
      </c>
      <c r="D65" s="13">
        <v>9</v>
      </c>
      <c r="E65" s="14">
        <v>12</v>
      </c>
      <c r="F65" s="14">
        <v>15</v>
      </c>
      <c r="G65" s="14">
        <v>10</v>
      </c>
      <c r="H65" s="15">
        <v>15</v>
      </c>
      <c r="I65" s="11">
        <f t="shared" si="2"/>
        <v>61</v>
      </c>
      <c r="J65" s="12">
        <f t="shared" si="3"/>
        <v>9.15</v>
      </c>
      <c r="K65" s="30">
        <v>3</v>
      </c>
      <c r="L65" s="31">
        <v>5</v>
      </c>
      <c r="M65" s="31">
        <v>2.5</v>
      </c>
      <c r="N65" s="31">
        <v>3.5</v>
      </c>
      <c r="O65" s="151">
        <v>2</v>
      </c>
      <c r="P65" s="28">
        <f t="shared" si="4"/>
        <v>16</v>
      </c>
      <c r="Q65" s="29">
        <f t="shared" si="5"/>
        <v>0.8</v>
      </c>
      <c r="R65" s="35">
        <f t="shared" si="6"/>
        <v>1.5</v>
      </c>
      <c r="S65" s="137">
        <f t="shared" si="0"/>
        <v>2.0499999999999998</v>
      </c>
      <c r="T65" s="137">
        <f t="shared" si="7"/>
        <v>2.375</v>
      </c>
      <c r="U65" s="137">
        <f t="shared" si="7"/>
        <v>1.675</v>
      </c>
      <c r="V65" s="138">
        <f t="shared" si="7"/>
        <v>2.35</v>
      </c>
      <c r="W65" s="122">
        <f t="shared" si="1"/>
        <v>77</v>
      </c>
      <c r="X65" s="43">
        <f t="shared" si="8"/>
        <v>15.4</v>
      </c>
      <c r="Y65" s="159">
        <v>67</v>
      </c>
      <c r="Z65" s="47">
        <f t="shared" si="9"/>
        <v>53.6</v>
      </c>
    </row>
    <row r="66" spans="1:26" ht="21.75" customHeight="1" thickBot="1" x14ac:dyDescent="0.35">
      <c r="A66" s="5">
        <v>60</v>
      </c>
      <c r="B66" s="154">
        <v>666667</v>
      </c>
      <c r="C66" s="155" t="s">
        <v>162</v>
      </c>
      <c r="D66" s="13">
        <v>16</v>
      </c>
      <c r="E66" s="14">
        <v>12</v>
      </c>
      <c r="F66" s="14">
        <v>15</v>
      </c>
      <c r="G66" s="14">
        <v>10</v>
      </c>
      <c r="H66" s="15">
        <v>15</v>
      </c>
      <c r="I66" s="11">
        <f t="shared" si="2"/>
        <v>68</v>
      </c>
      <c r="J66" s="12">
        <f t="shared" si="3"/>
        <v>10.199999999999999</v>
      </c>
      <c r="K66" s="30">
        <v>4</v>
      </c>
      <c r="L66" s="31">
        <v>4.5</v>
      </c>
      <c r="M66" s="31">
        <v>3.5</v>
      </c>
      <c r="N66" s="31">
        <v>2</v>
      </c>
      <c r="O66" s="151">
        <v>3.5</v>
      </c>
      <c r="P66" s="28">
        <f t="shared" si="4"/>
        <v>17.5</v>
      </c>
      <c r="Q66" s="29">
        <f t="shared" si="5"/>
        <v>0.875</v>
      </c>
      <c r="R66" s="35">
        <f t="shared" si="6"/>
        <v>2.6</v>
      </c>
      <c r="S66" s="137">
        <f t="shared" si="0"/>
        <v>2.0249999999999999</v>
      </c>
      <c r="T66" s="137">
        <f t="shared" si="7"/>
        <v>2.4249999999999998</v>
      </c>
      <c r="U66" s="137">
        <f t="shared" si="7"/>
        <v>1.6</v>
      </c>
      <c r="V66" s="138">
        <f t="shared" si="7"/>
        <v>2.4249999999999998</v>
      </c>
      <c r="W66" s="122">
        <f t="shared" si="1"/>
        <v>85.5</v>
      </c>
      <c r="X66" s="43">
        <f t="shared" si="8"/>
        <v>17.100000000000001</v>
      </c>
      <c r="Y66" s="159">
        <v>70</v>
      </c>
      <c r="Z66" s="47">
        <f t="shared" si="9"/>
        <v>56</v>
      </c>
    </row>
    <row r="67" spans="1:26" ht="21.75" customHeight="1" thickBot="1" x14ac:dyDescent="0.35">
      <c r="A67" s="6">
        <v>61</v>
      </c>
      <c r="B67" s="154">
        <v>666668</v>
      </c>
      <c r="C67" s="155" t="s">
        <v>163</v>
      </c>
      <c r="D67" s="13">
        <v>9</v>
      </c>
      <c r="E67" s="14">
        <v>12</v>
      </c>
      <c r="F67" s="14">
        <v>8</v>
      </c>
      <c r="G67" s="14">
        <v>10</v>
      </c>
      <c r="H67" s="15">
        <v>8</v>
      </c>
      <c r="I67" s="11">
        <f t="shared" si="2"/>
        <v>47</v>
      </c>
      <c r="J67" s="12">
        <f t="shared" si="3"/>
        <v>7.05</v>
      </c>
      <c r="K67" s="30">
        <v>3</v>
      </c>
      <c r="L67" s="31">
        <v>2</v>
      </c>
      <c r="M67" s="31">
        <v>3.5</v>
      </c>
      <c r="N67" s="31">
        <v>2.5</v>
      </c>
      <c r="O67" s="151">
        <v>1</v>
      </c>
      <c r="P67" s="28">
        <f t="shared" si="4"/>
        <v>12</v>
      </c>
      <c r="Q67" s="29">
        <f t="shared" si="5"/>
        <v>0.60000000000000009</v>
      </c>
      <c r="R67" s="35">
        <f t="shared" si="6"/>
        <v>1.5</v>
      </c>
      <c r="S67" s="137">
        <f t="shared" si="0"/>
        <v>1.9</v>
      </c>
      <c r="T67" s="137">
        <f t="shared" si="7"/>
        <v>1.375</v>
      </c>
      <c r="U67" s="137">
        <f t="shared" si="7"/>
        <v>1.625</v>
      </c>
      <c r="V67" s="138">
        <f t="shared" si="7"/>
        <v>1.25</v>
      </c>
      <c r="W67" s="122">
        <f t="shared" si="1"/>
        <v>59</v>
      </c>
      <c r="X67" s="43">
        <f t="shared" si="8"/>
        <v>11.8</v>
      </c>
      <c r="Y67" s="159">
        <v>46</v>
      </c>
      <c r="Z67" s="47">
        <f t="shared" si="9"/>
        <v>36.800000000000004</v>
      </c>
    </row>
    <row r="68" spans="1:26" ht="21.75" customHeight="1" thickBot="1" x14ac:dyDescent="0.35">
      <c r="A68" s="5">
        <v>62</v>
      </c>
      <c r="B68" s="154">
        <v>666669</v>
      </c>
      <c r="C68" s="155" t="s">
        <v>164</v>
      </c>
      <c r="D68" s="13">
        <v>9</v>
      </c>
      <c r="E68" s="14">
        <v>12</v>
      </c>
      <c r="F68" s="14">
        <v>15</v>
      </c>
      <c r="G68" s="14">
        <v>10</v>
      </c>
      <c r="H68" s="15">
        <v>15</v>
      </c>
      <c r="I68" s="11">
        <f t="shared" si="2"/>
        <v>61</v>
      </c>
      <c r="J68" s="12">
        <f t="shared" si="3"/>
        <v>9.15</v>
      </c>
      <c r="K68" s="30">
        <v>4</v>
      </c>
      <c r="L68" s="31">
        <v>3.5</v>
      </c>
      <c r="M68" s="31">
        <v>3.5</v>
      </c>
      <c r="N68" s="31">
        <v>2</v>
      </c>
      <c r="O68" s="151">
        <v>3.5</v>
      </c>
      <c r="P68" s="28">
        <f t="shared" si="4"/>
        <v>16.5</v>
      </c>
      <c r="Q68" s="29">
        <f t="shared" si="5"/>
        <v>0.82500000000000007</v>
      </c>
      <c r="R68" s="35">
        <f t="shared" si="6"/>
        <v>1.5499999999999998</v>
      </c>
      <c r="S68" s="137">
        <f t="shared" si="0"/>
        <v>1.9749999999999999</v>
      </c>
      <c r="T68" s="137">
        <f t="shared" si="7"/>
        <v>2.4249999999999998</v>
      </c>
      <c r="U68" s="137">
        <f t="shared" si="7"/>
        <v>1.6</v>
      </c>
      <c r="V68" s="138">
        <f t="shared" si="7"/>
        <v>2.4249999999999998</v>
      </c>
      <c r="W68" s="122">
        <f t="shared" si="1"/>
        <v>77.5</v>
      </c>
      <c r="X68" s="43">
        <f t="shared" si="8"/>
        <v>15.5</v>
      </c>
      <c r="Y68" s="159">
        <v>64</v>
      </c>
      <c r="Z68" s="47">
        <f t="shared" si="9"/>
        <v>51.2</v>
      </c>
    </row>
    <row r="69" spans="1:26" ht="21.75" customHeight="1" thickBot="1" x14ac:dyDescent="0.35">
      <c r="A69" s="6">
        <v>63</v>
      </c>
      <c r="B69" s="154">
        <v>666670</v>
      </c>
      <c r="C69" s="155" t="s">
        <v>165</v>
      </c>
      <c r="D69" s="13">
        <v>9</v>
      </c>
      <c r="E69" s="14">
        <v>12</v>
      </c>
      <c r="F69" s="14">
        <v>10</v>
      </c>
      <c r="G69" s="14">
        <v>9</v>
      </c>
      <c r="H69" s="15">
        <v>8</v>
      </c>
      <c r="I69" s="11">
        <f t="shared" si="2"/>
        <v>48</v>
      </c>
      <c r="J69" s="12">
        <f t="shared" si="3"/>
        <v>7.1999999999999993</v>
      </c>
      <c r="K69" s="30">
        <v>3</v>
      </c>
      <c r="L69" s="31">
        <v>3</v>
      </c>
      <c r="M69" s="31">
        <v>2</v>
      </c>
      <c r="N69" s="31">
        <v>1</v>
      </c>
      <c r="O69" s="151">
        <v>2</v>
      </c>
      <c r="P69" s="28">
        <f t="shared" si="4"/>
        <v>11</v>
      </c>
      <c r="Q69" s="29">
        <f t="shared" si="5"/>
        <v>0.55000000000000004</v>
      </c>
      <c r="R69" s="35">
        <f t="shared" si="6"/>
        <v>1.5</v>
      </c>
      <c r="S69" s="137">
        <f t="shared" si="0"/>
        <v>1.9499999999999997</v>
      </c>
      <c r="T69" s="137">
        <f t="shared" si="7"/>
        <v>1.6</v>
      </c>
      <c r="U69" s="137">
        <f t="shared" si="7"/>
        <v>1.4</v>
      </c>
      <c r="V69" s="138">
        <f t="shared" si="7"/>
        <v>1.3</v>
      </c>
      <c r="W69" s="122">
        <f t="shared" si="1"/>
        <v>59</v>
      </c>
      <c r="X69" s="43">
        <f t="shared" si="8"/>
        <v>11.8</v>
      </c>
      <c r="Y69" s="159">
        <v>52</v>
      </c>
      <c r="Z69" s="47">
        <f t="shared" si="9"/>
        <v>41.6</v>
      </c>
    </row>
    <row r="70" spans="1:26" ht="21.75" customHeight="1" thickBot="1" x14ac:dyDescent="0.35">
      <c r="A70" s="5">
        <v>64</v>
      </c>
      <c r="B70" s="156">
        <v>666671</v>
      </c>
      <c r="C70" s="157" t="s">
        <v>166</v>
      </c>
      <c r="D70" s="13">
        <v>9</v>
      </c>
      <c r="E70" s="14">
        <v>12</v>
      </c>
      <c r="F70" s="14">
        <v>8</v>
      </c>
      <c r="G70" s="14">
        <v>10</v>
      </c>
      <c r="H70" s="15">
        <v>8</v>
      </c>
      <c r="I70" s="11">
        <f t="shared" si="2"/>
        <v>47</v>
      </c>
      <c r="J70" s="12">
        <f t="shared" si="3"/>
        <v>7.05</v>
      </c>
      <c r="K70" s="30">
        <v>2</v>
      </c>
      <c r="L70" s="31">
        <v>1.5</v>
      </c>
      <c r="M70" s="31">
        <v>1.5</v>
      </c>
      <c r="N70" s="31">
        <v>2</v>
      </c>
      <c r="O70" s="151">
        <v>2.5</v>
      </c>
      <c r="P70" s="28">
        <f t="shared" si="4"/>
        <v>9.5</v>
      </c>
      <c r="Q70" s="29">
        <f t="shared" si="5"/>
        <v>0.47500000000000003</v>
      </c>
      <c r="R70" s="35">
        <f t="shared" si="6"/>
        <v>1.45</v>
      </c>
      <c r="S70" s="137">
        <f t="shared" si="0"/>
        <v>1.8749999999999998</v>
      </c>
      <c r="T70" s="137">
        <f t="shared" si="7"/>
        <v>1.2749999999999999</v>
      </c>
      <c r="U70" s="137">
        <f t="shared" si="7"/>
        <v>1.6</v>
      </c>
      <c r="V70" s="138">
        <f t="shared" si="7"/>
        <v>1.325</v>
      </c>
      <c r="W70" s="122">
        <f t="shared" si="1"/>
        <v>56.5</v>
      </c>
      <c r="X70" s="43">
        <f t="shared" si="8"/>
        <v>11.3</v>
      </c>
      <c r="Y70" s="160">
        <v>48</v>
      </c>
      <c r="Z70" s="47">
        <f t="shared" si="9"/>
        <v>38.400000000000006</v>
      </c>
    </row>
    <row r="71" spans="1:26" ht="21.75" customHeight="1" thickBot="1" x14ac:dyDescent="0.35">
      <c r="A71" s="6">
        <v>65</v>
      </c>
      <c r="B71" s="154">
        <v>666672</v>
      </c>
      <c r="C71" s="155" t="s">
        <v>167</v>
      </c>
      <c r="D71" s="13">
        <v>9</v>
      </c>
      <c r="E71" s="14">
        <v>12</v>
      </c>
      <c r="F71" s="14">
        <v>8</v>
      </c>
      <c r="G71" s="14">
        <v>7</v>
      </c>
      <c r="H71" s="15">
        <v>8</v>
      </c>
      <c r="I71" s="11">
        <f t="shared" si="2"/>
        <v>44</v>
      </c>
      <c r="J71" s="12">
        <f t="shared" si="3"/>
        <v>6.6</v>
      </c>
      <c r="K71" s="30">
        <v>1.5</v>
      </c>
      <c r="L71" s="31">
        <v>1.5</v>
      </c>
      <c r="M71" s="31">
        <v>2.5</v>
      </c>
      <c r="N71" s="31">
        <v>2</v>
      </c>
      <c r="O71" s="151">
        <v>2.5</v>
      </c>
      <c r="P71" s="28">
        <f t="shared" si="4"/>
        <v>10</v>
      </c>
      <c r="Q71" s="29">
        <f t="shared" si="5"/>
        <v>0.5</v>
      </c>
      <c r="R71" s="35">
        <f t="shared" si="6"/>
        <v>1.4249999999999998</v>
      </c>
      <c r="S71" s="137">
        <f t="shared" si="0"/>
        <v>1.8749999999999998</v>
      </c>
      <c r="T71" s="137">
        <f t="shared" si="7"/>
        <v>1.325</v>
      </c>
      <c r="U71" s="137">
        <f t="shared" si="7"/>
        <v>1.1500000000000001</v>
      </c>
      <c r="V71" s="138">
        <f t="shared" si="7"/>
        <v>1.325</v>
      </c>
      <c r="W71" s="122">
        <f t="shared" si="1"/>
        <v>54</v>
      </c>
      <c r="X71" s="43">
        <f t="shared" si="8"/>
        <v>10.8</v>
      </c>
      <c r="Y71" s="159">
        <v>40</v>
      </c>
      <c r="Z71" s="47">
        <f t="shared" si="9"/>
        <v>32</v>
      </c>
    </row>
    <row r="72" spans="1:26" ht="21.75" customHeight="1" thickBot="1" x14ac:dyDescent="0.35">
      <c r="A72" s="5">
        <v>66</v>
      </c>
      <c r="B72" s="154">
        <v>666673</v>
      </c>
      <c r="C72" s="155" t="s">
        <v>168</v>
      </c>
      <c r="D72" s="13">
        <v>9</v>
      </c>
      <c r="E72" s="14">
        <v>12</v>
      </c>
      <c r="F72" s="14">
        <v>8</v>
      </c>
      <c r="G72" s="14">
        <v>6</v>
      </c>
      <c r="H72" s="15">
        <v>8</v>
      </c>
      <c r="I72" s="11">
        <f t="shared" ref="I72:I135" si="11">SUM(D72:H72)</f>
        <v>43</v>
      </c>
      <c r="J72" s="12">
        <f t="shared" ref="J72:J135" si="12">I72*0.15</f>
        <v>6.45</v>
      </c>
      <c r="K72" s="30">
        <v>2</v>
      </c>
      <c r="L72" s="31">
        <v>1.5</v>
      </c>
      <c r="M72" s="31">
        <v>2</v>
      </c>
      <c r="N72" s="31">
        <v>2</v>
      </c>
      <c r="O72" s="151">
        <v>1</v>
      </c>
      <c r="P72" s="28">
        <f t="shared" ref="P72:P135" si="13">SUM(K72:O72)</f>
        <v>8.5</v>
      </c>
      <c r="Q72" s="29">
        <f t="shared" ref="Q72:Q135" si="14">P72*0.05</f>
        <v>0.42500000000000004</v>
      </c>
      <c r="R72" s="35">
        <f t="shared" si="6"/>
        <v>1.45</v>
      </c>
      <c r="S72" s="137">
        <f t="shared" si="0"/>
        <v>1.8749999999999998</v>
      </c>
      <c r="T72" s="137">
        <f t="shared" ref="T72:V135" si="15">(F72*0.15+M72*0.05)</f>
        <v>1.3</v>
      </c>
      <c r="U72" s="137">
        <f t="shared" si="15"/>
        <v>0.99999999999999989</v>
      </c>
      <c r="V72" s="138">
        <f t="shared" si="15"/>
        <v>1.25</v>
      </c>
      <c r="W72" s="122">
        <f t="shared" si="1"/>
        <v>51.5</v>
      </c>
      <c r="X72" s="43">
        <f t="shared" ref="X72:X135" si="16">(W72*0.2)</f>
        <v>10.3</v>
      </c>
      <c r="Y72" s="159">
        <v>40</v>
      </c>
      <c r="Z72" s="47">
        <f t="shared" si="9"/>
        <v>32</v>
      </c>
    </row>
    <row r="73" spans="1:26" ht="21.75" customHeight="1" thickBot="1" x14ac:dyDescent="0.35">
      <c r="A73" s="6">
        <v>67</v>
      </c>
      <c r="B73" s="154">
        <v>666674</v>
      </c>
      <c r="C73" s="155" t="s">
        <v>169</v>
      </c>
      <c r="D73" s="13">
        <v>9</v>
      </c>
      <c r="E73" s="14">
        <v>12</v>
      </c>
      <c r="F73" s="14">
        <v>8</v>
      </c>
      <c r="G73" s="14">
        <v>5</v>
      </c>
      <c r="H73" s="15">
        <v>8</v>
      </c>
      <c r="I73" s="11">
        <f t="shared" si="11"/>
        <v>42</v>
      </c>
      <c r="J73" s="12">
        <f t="shared" si="12"/>
        <v>6.3</v>
      </c>
      <c r="K73" s="30">
        <v>3</v>
      </c>
      <c r="L73" s="31">
        <v>2</v>
      </c>
      <c r="M73" s="31">
        <v>1.5</v>
      </c>
      <c r="N73" s="31">
        <v>2</v>
      </c>
      <c r="O73" s="151">
        <v>1</v>
      </c>
      <c r="P73" s="28">
        <f t="shared" si="13"/>
        <v>9.5</v>
      </c>
      <c r="Q73" s="29">
        <f t="shared" si="14"/>
        <v>0.47500000000000003</v>
      </c>
      <c r="R73" s="35">
        <f t="shared" si="6"/>
        <v>1.5</v>
      </c>
      <c r="S73" s="137">
        <f t="shared" si="0"/>
        <v>1.9</v>
      </c>
      <c r="T73" s="137">
        <f t="shared" si="15"/>
        <v>1.2749999999999999</v>
      </c>
      <c r="U73" s="137">
        <f t="shared" si="15"/>
        <v>0.85</v>
      </c>
      <c r="V73" s="138">
        <f t="shared" si="15"/>
        <v>1.25</v>
      </c>
      <c r="W73" s="122">
        <f t="shared" si="1"/>
        <v>51.5</v>
      </c>
      <c r="X73" s="43">
        <f t="shared" si="16"/>
        <v>10.3</v>
      </c>
      <c r="Y73" s="159">
        <v>52</v>
      </c>
      <c r="Z73" s="47">
        <f t="shared" si="9"/>
        <v>41.6</v>
      </c>
    </row>
    <row r="74" spans="1:26" ht="21.75" customHeight="1" thickBot="1" x14ac:dyDescent="0.35">
      <c r="A74" s="5">
        <v>68</v>
      </c>
      <c r="B74" s="154">
        <v>666675</v>
      </c>
      <c r="C74" s="155" t="s">
        <v>170</v>
      </c>
      <c r="D74" s="13">
        <v>15</v>
      </c>
      <c r="E74" s="14">
        <v>18</v>
      </c>
      <c r="F74" s="14">
        <v>12</v>
      </c>
      <c r="G74" s="14">
        <v>14</v>
      </c>
      <c r="H74" s="15">
        <v>17</v>
      </c>
      <c r="I74" s="11">
        <f t="shared" si="11"/>
        <v>76</v>
      </c>
      <c r="J74" s="12">
        <f t="shared" si="12"/>
        <v>11.4</v>
      </c>
      <c r="K74" s="30">
        <v>4</v>
      </c>
      <c r="L74" s="31">
        <v>5</v>
      </c>
      <c r="M74" s="31">
        <v>4.5</v>
      </c>
      <c r="N74" s="31">
        <v>4.5</v>
      </c>
      <c r="O74" s="151">
        <v>4</v>
      </c>
      <c r="P74" s="28">
        <f t="shared" si="13"/>
        <v>22</v>
      </c>
      <c r="Q74" s="29">
        <f t="shared" si="14"/>
        <v>1.1000000000000001</v>
      </c>
      <c r="R74" s="35">
        <f t="shared" si="6"/>
        <v>2.4500000000000002</v>
      </c>
      <c r="S74" s="137">
        <f t="shared" si="0"/>
        <v>2.9499999999999997</v>
      </c>
      <c r="T74" s="137">
        <f t="shared" si="15"/>
        <v>2.0249999999999999</v>
      </c>
      <c r="U74" s="137">
        <f t="shared" si="15"/>
        <v>2.3250000000000002</v>
      </c>
      <c r="V74" s="138">
        <f t="shared" si="15"/>
        <v>2.75</v>
      </c>
      <c r="W74" s="122">
        <f t="shared" si="1"/>
        <v>98</v>
      </c>
      <c r="X74" s="43">
        <f t="shared" si="16"/>
        <v>19.600000000000001</v>
      </c>
      <c r="Y74" s="159">
        <v>77</v>
      </c>
      <c r="Z74" s="47">
        <f t="shared" si="9"/>
        <v>61.6</v>
      </c>
    </row>
    <row r="75" spans="1:26" ht="21.75" customHeight="1" thickBot="1" x14ac:dyDescent="0.35">
      <c r="A75" s="6">
        <v>69</v>
      </c>
      <c r="B75" s="154">
        <v>666676</v>
      </c>
      <c r="C75" s="155" t="s">
        <v>171</v>
      </c>
      <c r="D75" s="13">
        <v>9</v>
      </c>
      <c r="E75" s="14">
        <v>12</v>
      </c>
      <c r="F75" s="14">
        <v>8</v>
      </c>
      <c r="G75" s="14">
        <v>10</v>
      </c>
      <c r="H75" s="15">
        <v>8</v>
      </c>
      <c r="I75" s="11">
        <f t="shared" si="11"/>
        <v>47</v>
      </c>
      <c r="J75" s="12">
        <f t="shared" si="12"/>
        <v>7.05</v>
      </c>
      <c r="K75" s="30">
        <v>2</v>
      </c>
      <c r="L75" s="31">
        <v>2.5</v>
      </c>
      <c r="M75" s="31">
        <v>2.5</v>
      </c>
      <c r="N75" s="31">
        <v>2.5</v>
      </c>
      <c r="O75" s="151">
        <v>1</v>
      </c>
      <c r="P75" s="28">
        <f t="shared" si="13"/>
        <v>10.5</v>
      </c>
      <c r="Q75" s="29">
        <f t="shared" si="14"/>
        <v>0.52500000000000002</v>
      </c>
      <c r="R75" s="35">
        <f t="shared" si="6"/>
        <v>1.45</v>
      </c>
      <c r="S75" s="137">
        <f t="shared" si="0"/>
        <v>1.9249999999999998</v>
      </c>
      <c r="T75" s="137">
        <f t="shared" si="15"/>
        <v>1.325</v>
      </c>
      <c r="U75" s="137">
        <f t="shared" si="15"/>
        <v>1.625</v>
      </c>
      <c r="V75" s="138">
        <f t="shared" si="15"/>
        <v>1.25</v>
      </c>
      <c r="W75" s="122">
        <f t="shared" si="1"/>
        <v>57.5</v>
      </c>
      <c r="X75" s="43">
        <f t="shared" si="16"/>
        <v>11.5</v>
      </c>
      <c r="Y75" s="159">
        <v>45</v>
      </c>
      <c r="Z75" s="47">
        <f t="shared" si="9"/>
        <v>36</v>
      </c>
    </row>
    <row r="76" spans="1:26" ht="21.75" customHeight="1" thickBot="1" x14ac:dyDescent="0.35">
      <c r="A76" s="5">
        <v>70</v>
      </c>
      <c r="B76" s="154">
        <v>666677</v>
      </c>
      <c r="C76" s="155" t="s">
        <v>172</v>
      </c>
      <c r="D76" s="13">
        <v>8</v>
      </c>
      <c r="E76" s="14">
        <v>12</v>
      </c>
      <c r="F76" s="14">
        <v>10</v>
      </c>
      <c r="G76" s="14">
        <v>9</v>
      </c>
      <c r="H76" s="15">
        <v>13</v>
      </c>
      <c r="I76" s="11">
        <f t="shared" si="11"/>
        <v>52</v>
      </c>
      <c r="J76" s="12">
        <f t="shared" si="12"/>
        <v>7.8</v>
      </c>
      <c r="K76" s="30">
        <v>3</v>
      </c>
      <c r="L76" s="31">
        <v>2.5</v>
      </c>
      <c r="M76" s="31">
        <v>2.5</v>
      </c>
      <c r="N76" s="31">
        <v>2.5</v>
      </c>
      <c r="O76" s="151">
        <v>3.5</v>
      </c>
      <c r="P76" s="28">
        <f t="shared" si="13"/>
        <v>14</v>
      </c>
      <c r="Q76" s="29">
        <f t="shared" si="14"/>
        <v>0.70000000000000007</v>
      </c>
      <c r="R76" s="35">
        <f t="shared" si="6"/>
        <v>1.35</v>
      </c>
      <c r="S76" s="137">
        <f t="shared" si="0"/>
        <v>1.9249999999999998</v>
      </c>
      <c r="T76" s="137">
        <f t="shared" si="15"/>
        <v>1.625</v>
      </c>
      <c r="U76" s="137">
        <f t="shared" si="15"/>
        <v>1.4749999999999999</v>
      </c>
      <c r="V76" s="138">
        <f t="shared" si="15"/>
        <v>2.125</v>
      </c>
      <c r="W76" s="122">
        <f t="shared" si="1"/>
        <v>66</v>
      </c>
      <c r="X76" s="43">
        <f t="shared" si="16"/>
        <v>13.200000000000001</v>
      </c>
      <c r="Y76" s="159">
        <v>59</v>
      </c>
      <c r="Z76" s="47">
        <f t="shared" si="9"/>
        <v>47.2</v>
      </c>
    </row>
    <row r="77" spans="1:26" ht="21.75" customHeight="1" thickBot="1" x14ac:dyDescent="0.35">
      <c r="A77" s="6">
        <v>71</v>
      </c>
      <c r="B77" s="154">
        <v>666678</v>
      </c>
      <c r="C77" s="155" t="s">
        <v>173</v>
      </c>
      <c r="D77" s="13">
        <v>11</v>
      </c>
      <c r="E77" s="14">
        <v>8</v>
      </c>
      <c r="F77" s="14">
        <v>9</v>
      </c>
      <c r="G77" s="14">
        <v>12</v>
      </c>
      <c r="H77" s="15">
        <v>10</v>
      </c>
      <c r="I77" s="11">
        <f t="shared" si="11"/>
        <v>50</v>
      </c>
      <c r="J77" s="12">
        <f t="shared" si="12"/>
        <v>7.5</v>
      </c>
      <c r="K77" s="30">
        <v>3</v>
      </c>
      <c r="L77" s="31">
        <v>2.5</v>
      </c>
      <c r="M77" s="31">
        <v>2.5</v>
      </c>
      <c r="N77" s="31">
        <v>3.5</v>
      </c>
      <c r="O77" s="151">
        <v>3.5</v>
      </c>
      <c r="P77" s="28">
        <f t="shared" si="13"/>
        <v>15</v>
      </c>
      <c r="Q77" s="29">
        <f t="shared" si="14"/>
        <v>0.75</v>
      </c>
      <c r="R77" s="35">
        <f t="shared" si="6"/>
        <v>1.7999999999999998</v>
      </c>
      <c r="S77" s="137">
        <f t="shared" si="0"/>
        <v>1.325</v>
      </c>
      <c r="T77" s="137">
        <f t="shared" si="15"/>
        <v>1.4749999999999999</v>
      </c>
      <c r="U77" s="137">
        <f t="shared" si="15"/>
        <v>1.9749999999999999</v>
      </c>
      <c r="V77" s="138">
        <f t="shared" si="15"/>
        <v>1.675</v>
      </c>
      <c r="W77" s="122">
        <f t="shared" si="1"/>
        <v>65</v>
      </c>
      <c r="X77" s="43">
        <f t="shared" si="16"/>
        <v>13</v>
      </c>
      <c r="Y77" s="159">
        <v>54</v>
      </c>
      <c r="Z77" s="47">
        <f t="shared" si="9"/>
        <v>43.2</v>
      </c>
    </row>
    <row r="78" spans="1:26" ht="21.75" customHeight="1" thickBot="1" x14ac:dyDescent="0.35">
      <c r="A78" s="5">
        <v>72</v>
      </c>
      <c r="B78" s="156">
        <v>666679</v>
      </c>
      <c r="C78" s="157" t="s">
        <v>174</v>
      </c>
      <c r="D78" s="13">
        <v>9</v>
      </c>
      <c r="E78" s="14">
        <v>7</v>
      </c>
      <c r="F78" s="14">
        <v>8</v>
      </c>
      <c r="G78" s="14">
        <v>6</v>
      </c>
      <c r="H78" s="15">
        <v>8</v>
      </c>
      <c r="I78" s="11">
        <f t="shared" si="11"/>
        <v>38</v>
      </c>
      <c r="J78" s="12">
        <f t="shared" si="12"/>
        <v>5.7</v>
      </c>
      <c r="K78" s="30">
        <v>1</v>
      </c>
      <c r="L78" s="31">
        <v>2.5</v>
      </c>
      <c r="M78" s="31">
        <v>2.5</v>
      </c>
      <c r="N78" s="31">
        <v>1</v>
      </c>
      <c r="O78" s="151">
        <v>1</v>
      </c>
      <c r="P78" s="28">
        <f t="shared" si="13"/>
        <v>8</v>
      </c>
      <c r="Q78" s="29">
        <f t="shared" si="14"/>
        <v>0.4</v>
      </c>
      <c r="R78" s="35">
        <f t="shared" si="6"/>
        <v>1.4</v>
      </c>
      <c r="S78" s="137">
        <f t="shared" si="0"/>
        <v>1.175</v>
      </c>
      <c r="T78" s="137">
        <f t="shared" si="15"/>
        <v>1.325</v>
      </c>
      <c r="U78" s="137">
        <f t="shared" si="15"/>
        <v>0.95</v>
      </c>
      <c r="V78" s="138">
        <f t="shared" si="15"/>
        <v>1.25</v>
      </c>
      <c r="W78" s="122">
        <f t="shared" si="1"/>
        <v>46</v>
      </c>
      <c r="X78" s="43">
        <f t="shared" si="16"/>
        <v>9.2000000000000011</v>
      </c>
      <c r="Y78" s="160">
        <v>40</v>
      </c>
      <c r="Z78" s="47">
        <f t="shared" si="9"/>
        <v>32</v>
      </c>
    </row>
    <row r="79" spans="1:26" ht="21.75" customHeight="1" thickBot="1" x14ac:dyDescent="0.35">
      <c r="A79" s="6">
        <v>73</v>
      </c>
      <c r="B79" s="154">
        <v>666680</v>
      </c>
      <c r="C79" s="155" t="s">
        <v>175</v>
      </c>
      <c r="D79" s="13">
        <v>13</v>
      </c>
      <c r="E79" s="14">
        <v>11</v>
      </c>
      <c r="F79" s="14">
        <v>15</v>
      </c>
      <c r="G79" s="14">
        <v>16</v>
      </c>
      <c r="H79" s="15">
        <v>12</v>
      </c>
      <c r="I79" s="11">
        <f t="shared" si="11"/>
        <v>67</v>
      </c>
      <c r="J79" s="12">
        <f t="shared" si="12"/>
        <v>10.049999999999999</v>
      </c>
      <c r="K79" s="30">
        <v>3</v>
      </c>
      <c r="L79" s="31">
        <v>2.5</v>
      </c>
      <c r="M79" s="31">
        <v>2.5</v>
      </c>
      <c r="N79" s="31">
        <v>3.5</v>
      </c>
      <c r="O79" s="151">
        <v>4.5</v>
      </c>
      <c r="P79" s="28">
        <f t="shared" si="13"/>
        <v>16</v>
      </c>
      <c r="Q79" s="29">
        <f t="shared" si="14"/>
        <v>0.8</v>
      </c>
      <c r="R79" s="35">
        <f t="shared" si="6"/>
        <v>2.1</v>
      </c>
      <c r="S79" s="137">
        <f t="shared" si="0"/>
        <v>1.7749999999999999</v>
      </c>
      <c r="T79" s="137">
        <f t="shared" si="15"/>
        <v>2.375</v>
      </c>
      <c r="U79" s="137">
        <f t="shared" si="15"/>
        <v>2.5749999999999997</v>
      </c>
      <c r="V79" s="138">
        <f t="shared" si="15"/>
        <v>2.0249999999999999</v>
      </c>
      <c r="W79" s="122">
        <f t="shared" si="1"/>
        <v>83</v>
      </c>
      <c r="X79" s="43">
        <f t="shared" si="16"/>
        <v>16.600000000000001</v>
      </c>
      <c r="Y79" s="159">
        <v>74</v>
      </c>
      <c r="Z79" s="47">
        <f t="shared" si="9"/>
        <v>59.2</v>
      </c>
    </row>
    <row r="80" spans="1:26" ht="21.75" customHeight="1" thickBot="1" x14ac:dyDescent="0.35">
      <c r="A80" s="5">
        <v>74</v>
      </c>
      <c r="B80" s="154">
        <v>666681</v>
      </c>
      <c r="C80" s="155" t="s">
        <v>176</v>
      </c>
      <c r="D80" s="13">
        <v>12</v>
      </c>
      <c r="E80" s="14">
        <v>9</v>
      </c>
      <c r="F80" s="14">
        <v>10</v>
      </c>
      <c r="G80" s="14">
        <v>10</v>
      </c>
      <c r="H80" s="15">
        <v>14</v>
      </c>
      <c r="I80" s="11">
        <f t="shared" si="11"/>
        <v>55</v>
      </c>
      <c r="J80" s="12">
        <f t="shared" si="12"/>
        <v>8.25</v>
      </c>
      <c r="K80" s="30">
        <v>3.5</v>
      </c>
      <c r="L80" s="31">
        <v>3</v>
      </c>
      <c r="M80" s="31">
        <v>2.5</v>
      </c>
      <c r="N80" s="31">
        <v>2.5</v>
      </c>
      <c r="O80" s="151">
        <v>3.5</v>
      </c>
      <c r="P80" s="28">
        <f t="shared" si="13"/>
        <v>15</v>
      </c>
      <c r="Q80" s="29">
        <f t="shared" si="14"/>
        <v>0.75</v>
      </c>
      <c r="R80" s="35">
        <f t="shared" si="6"/>
        <v>1.9749999999999999</v>
      </c>
      <c r="S80" s="137">
        <f t="shared" si="0"/>
        <v>1.5</v>
      </c>
      <c r="T80" s="137">
        <f t="shared" si="15"/>
        <v>1.625</v>
      </c>
      <c r="U80" s="137">
        <f t="shared" si="15"/>
        <v>1.625</v>
      </c>
      <c r="V80" s="138">
        <f t="shared" si="15"/>
        <v>2.2749999999999999</v>
      </c>
      <c r="W80" s="122">
        <f t="shared" si="1"/>
        <v>70</v>
      </c>
      <c r="X80" s="43">
        <f t="shared" si="16"/>
        <v>14</v>
      </c>
      <c r="Y80" s="159">
        <v>62</v>
      </c>
      <c r="Z80" s="47">
        <f t="shared" si="9"/>
        <v>49.6</v>
      </c>
    </row>
    <row r="81" spans="1:26" ht="21.75" customHeight="1" thickBot="1" x14ac:dyDescent="0.35">
      <c r="A81" s="6">
        <v>75</v>
      </c>
      <c r="B81" s="154">
        <v>666682</v>
      </c>
      <c r="C81" s="155" t="s">
        <v>177</v>
      </c>
      <c r="D81" s="13">
        <v>9</v>
      </c>
      <c r="E81" s="14">
        <v>15</v>
      </c>
      <c r="F81" s="14">
        <v>11</v>
      </c>
      <c r="G81" s="14">
        <v>7</v>
      </c>
      <c r="H81" s="15">
        <v>5</v>
      </c>
      <c r="I81" s="11">
        <f t="shared" si="11"/>
        <v>47</v>
      </c>
      <c r="J81" s="12">
        <f t="shared" si="12"/>
        <v>7.05</v>
      </c>
      <c r="K81" s="30">
        <v>3</v>
      </c>
      <c r="L81" s="31">
        <v>2</v>
      </c>
      <c r="M81" s="31">
        <v>2</v>
      </c>
      <c r="N81" s="31">
        <v>1.5</v>
      </c>
      <c r="O81" s="151">
        <v>1.5</v>
      </c>
      <c r="P81" s="28">
        <f t="shared" si="13"/>
        <v>10</v>
      </c>
      <c r="Q81" s="29">
        <f t="shared" si="14"/>
        <v>0.5</v>
      </c>
      <c r="R81" s="35">
        <f t="shared" si="6"/>
        <v>1.5</v>
      </c>
      <c r="S81" s="137">
        <f t="shared" si="0"/>
        <v>2.35</v>
      </c>
      <c r="T81" s="137">
        <f t="shared" si="15"/>
        <v>1.75</v>
      </c>
      <c r="U81" s="137">
        <f t="shared" si="15"/>
        <v>1.125</v>
      </c>
      <c r="V81" s="138">
        <f t="shared" si="15"/>
        <v>0.82499999999999996</v>
      </c>
      <c r="W81" s="122">
        <f t="shared" si="1"/>
        <v>57</v>
      </c>
      <c r="X81" s="43">
        <f t="shared" si="16"/>
        <v>11.4</v>
      </c>
      <c r="Y81" s="159">
        <v>49</v>
      </c>
      <c r="Z81" s="47">
        <f t="shared" si="9"/>
        <v>39.200000000000003</v>
      </c>
    </row>
    <row r="82" spans="1:26" ht="21.75" customHeight="1" thickBot="1" x14ac:dyDescent="0.35">
      <c r="A82" s="5">
        <v>76</v>
      </c>
      <c r="B82" s="154">
        <v>666683</v>
      </c>
      <c r="C82" s="155" t="s">
        <v>178</v>
      </c>
      <c r="D82" s="13">
        <v>9</v>
      </c>
      <c r="E82" s="14">
        <v>12</v>
      </c>
      <c r="F82" s="14">
        <v>8</v>
      </c>
      <c r="G82" s="14">
        <v>10</v>
      </c>
      <c r="H82" s="15">
        <v>8</v>
      </c>
      <c r="I82" s="11">
        <f t="shared" si="11"/>
        <v>47</v>
      </c>
      <c r="J82" s="12">
        <f t="shared" si="12"/>
        <v>7.05</v>
      </c>
      <c r="K82" s="30">
        <v>3</v>
      </c>
      <c r="L82" s="31">
        <v>1</v>
      </c>
      <c r="M82" s="31">
        <v>2.5</v>
      </c>
      <c r="N82" s="31">
        <v>1.5</v>
      </c>
      <c r="O82" s="151">
        <v>2.5</v>
      </c>
      <c r="P82" s="28">
        <f t="shared" si="13"/>
        <v>10.5</v>
      </c>
      <c r="Q82" s="29">
        <f t="shared" si="14"/>
        <v>0.52500000000000002</v>
      </c>
      <c r="R82" s="35">
        <f t="shared" si="6"/>
        <v>1.5</v>
      </c>
      <c r="S82" s="137">
        <f t="shared" si="0"/>
        <v>1.8499999999999999</v>
      </c>
      <c r="T82" s="137">
        <f t="shared" si="15"/>
        <v>1.325</v>
      </c>
      <c r="U82" s="137">
        <f t="shared" si="15"/>
        <v>1.575</v>
      </c>
      <c r="V82" s="138">
        <f t="shared" si="15"/>
        <v>1.325</v>
      </c>
      <c r="W82" s="122">
        <f t="shared" si="1"/>
        <v>57.5</v>
      </c>
      <c r="X82" s="43">
        <f t="shared" si="16"/>
        <v>11.5</v>
      </c>
      <c r="Y82" s="159">
        <v>44</v>
      </c>
      <c r="Z82" s="47">
        <f t="shared" si="9"/>
        <v>35.200000000000003</v>
      </c>
    </row>
    <row r="83" spans="1:26" ht="21.75" customHeight="1" thickBot="1" x14ac:dyDescent="0.35">
      <c r="A83" s="6">
        <v>77</v>
      </c>
      <c r="B83" s="154">
        <v>666684</v>
      </c>
      <c r="C83" s="155" t="s">
        <v>179</v>
      </c>
      <c r="D83" s="13">
        <v>9</v>
      </c>
      <c r="E83" s="14">
        <v>12</v>
      </c>
      <c r="F83" s="14">
        <v>8</v>
      </c>
      <c r="G83" s="14">
        <v>10</v>
      </c>
      <c r="H83" s="15">
        <v>8</v>
      </c>
      <c r="I83" s="11">
        <f t="shared" si="11"/>
        <v>47</v>
      </c>
      <c r="J83" s="12">
        <f t="shared" si="12"/>
        <v>7.05</v>
      </c>
      <c r="K83" s="30">
        <v>2</v>
      </c>
      <c r="L83" s="31">
        <v>2.5</v>
      </c>
      <c r="M83" s="31">
        <v>2.5</v>
      </c>
      <c r="N83" s="31">
        <v>1.5</v>
      </c>
      <c r="O83" s="151">
        <v>2.5</v>
      </c>
      <c r="P83" s="28">
        <f t="shared" si="13"/>
        <v>11</v>
      </c>
      <c r="Q83" s="29">
        <f t="shared" si="14"/>
        <v>0.55000000000000004</v>
      </c>
      <c r="R83" s="35">
        <f t="shared" si="6"/>
        <v>1.45</v>
      </c>
      <c r="S83" s="137">
        <f t="shared" si="0"/>
        <v>1.9249999999999998</v>
      </c>
      <c r="T83" s="137">
        <f t="shared" si="15"/>
        <v>1.325</v>
      </c>
      <c r="U83" s="137">
        <f t="shared" si="15"/>
        <v>1.575</v>
      </c>
      <c r="V83" s="138">
        <f t="shared" si="15"/>
        <v>1.325</v>
      </c>
      <c r="W83" s="122">
        <f t="shared" si="1"/>
        <v>58</v>
      </c>
      <c r="X83" s="43">
        <f t="shared" si="16"/>
        <v>11.600000000000001</v>
      </c>
      <c r="Y83" s="159">
        <v>58</v>
      </c>
      <c r="Z83" s="47">
        <f t="shared" si="9"/>
        <v>46.400000000000006</v>
      </c>
    </row>
    <row r="84" spans="1:26" ht="21.75" customHeight="1" thickBot="1" x14ac:dyDescent="0.35">
      <c r="A84" s="5">
        <v>78</v>
      </c>
      <c r="B84" s="154">
        <v>666685</v>
      </c>
      <c r="C84" s="155" t="s">
        <v>180</v>
      </c>
      <c r="D84" s="13">
        <v>8</v>
      </c>
      <c r="E84" s="14">
        <v>7</v>
      </c>
      <c r="F84" s="14">
        <v>6</v>
      </c>
      <c r="G84" s="14">
        <v>12</v>
      </c>
      <c r="H84" s="15">
        <v>6</v>
      </c>
      <c r="I84" s="11">
        <f t="shared" si="11"/>
        <v>39</v>
      </c>
      <c r="J84" s="12">
        <f t="shared" si="12"/>
        <v>5.85</v>
      </c>
      <c r="K84" s="30">
        <v>2</v>
      </c>
      <c r="L84" s="31">
        <v>1</v>
      </c>
      <c r="M84" s="31">
        <v>1.5</v>
      </c>
      <c r="N84" s="31">
        <v>1.5</v>
      </c>
      <c r="O84" s="151">
        <v>1.5</v>
      </c>
      <c r="P84" s="28">
        <f t="shared" si="13"/>
        <v>7.5</v>
      </c>
      <c r="Q84" s="29">
        <f t="shared" si="14"/>
        <v>0.375</v>
      </c>
      <c r="R84" s="35">
        <f t="shared" si="6"/>
        <v>1.3</v>
      </c>
      <c r="S84" s="137">
        <f t="shared" si="0"/>
        <v>1.1000000000000001</v>
      </c>
      <c r="T84" s="137">
        <f t="shared" si="15"/>
        <v>0.97499999999999987</v>
      </c>
      <c r="U84" s="137">
        <f t="shared" si="15"/>
        <v>1.8749999999999998</v>
      </c>
      <c r="V84" s="138">
        <f t="shared" si="15"/>
        <v>0.97499999999999987</v>
      </c>
      <c r="W84" s="122">
        <f t="shared" si="1"/>
        <v>46.5</v>
      </c>
      <c r="X84" s="43">
        <f t="shared" si="16"/>
        <v>9.3000000000000007</v>
      </c>
      <c r="Y84" s="159">
        <v>42</v>
      </c>
      <c r="Z84" s="47">
        <f t="shared" si="9"/>
        <v>33.6</v>
      </c>
    </row>
    <row r="85" spans="1:26" ht="21.75" customHeight="1" thickBot="1" x14ac:dyDescent="0.35">
      <c r="A85" s="6">
        <v>79</v>
      </c>
      <c r="B85" s="154">
        <v>666686</v>
      </c>
      <c r="C85" s="155" t="s">
        <v>181</v>
      </c>
      <c r="D85" s="13">
        <v>17</v>
      </c>
      <c r="E85" s="14">
        <v>12</v>
      </c>
      <c r="F85" s="14">
        <v>15</v>
      </c>
      <c r="G85" s="14">
        <v>18</v>
      </c>
      <c r="H85" s="15">
        <v>9</v>
      </c>
      <c r="I85" s="11">
        <f t="shared" si="11"/>
        <v>71</v>
      </c>
      <c r="J85" s="12">
        <f t="shared" si="12"/>
        <v>10.65</v>
      </c>
      <c r="K85" s="30">
        <v>5</v>
      </c>
      <c r="L85" s="31">
        <v>4</v>
      </c>
      <c r="M85" s="31">
        <v>5.5</v>
      </c>
      <c r="N85" s="31">
        <v>4.5</v>
      </c>
      <c r="O85" s="151">
        <v>3.5</v>
      </c>
      <c r="P85" s="28">
        <f t="shared" si="13"/>
        <v>22.5</v>
      </c>
      <c r="Q85" s="29">
        <f t="shared" si="14"/>
        <v>1.125</v>
      </c>
      <c r="R85" s="35">
        <f t="shared" si="6"/>
        <v>2.8</v>
      </c>
      <c r="S85" s="137">
        <f t="shared" si="0"/>
        <v>1.9999999999999998</v>
      </c>
      <c r="T85" s="137">
        <f t="shared" si="15"/>
        <v>2.5249999999999999</v>
      </c>
      <c r="U85" s="137">
        <f t="shared" si="15"/>
        <v>2.9249999999999998</v>
      </c>
      <c r="V85" s="138">
        <f t="shared" si="15"/>
        <v>1.5249999999999999</v>
      </c>
      <c r="W85" s="122">
        <f t="shared" si="1"/>
        <v>93.5</v>
      </c>
      <c r="X85" s="43">
        <f t="shared" si="16"/>
        <v>18.7</v>
      </c>
      <c r="Y85" s="159">
        <v>72</v>
      </c>
      <c r="Z85" s="47">
        <f t="shared" si="9"/>
        <v>57.6</v>
      </c>
    </row>
    <row r="86" spans="1:26" ht="21.75" customHeight="1" thickBot="1" x14ac:dyDescent="0.35">
      <c r="A86" s="5">
        <v>80</v>
      </c>
      <c r="B86" s="156">
        <v>666687</v>
      </c>
      <c r="C86" s="157" t="s">
        <v>182</v>
      </c>
      <c r="D86" s="13">
        <v>10</v>
      </c>
      <c r="E86" s="14">
        <v>8</v>
      </c>
      <c r="F86" s="14">
        <v>7</v>
      </c>
      <c r="G86" s="14">
        <v>11</v>
      </c>
      <c r="H86" s="15">
        <v>15</v>
      </c>
      <c r="I86" s="11">
        <f t="shared" si="11"/>
        <v>51</v>
      </c>
      <c r="J86" s="12">
        <f t="shared" si="12"/>
        <v>7.6499999999999995</v>
      </c>
      <c r="K86" s="30">
        <v>3</v>
      </c>
      <c r="L86" s="31">
        <v>2.5</v>
      </c>
      <c r="M86" s="31">
        <v>3.5</v>
      </c>
      <c r="N86" s="31">
        <v>1.5</v>
      </c>
      <c r="O86" s="151">
        <v>2</v>
      </c>
      <c r="P86" s="28">
        <f t="shared" si="13"/>
        <v>12.5</v>
      </c>
      <c r="Q86" s="29">
        <f t="shared" si="14"/>
        <v>0.625</v>
      </c>
      <c r="R86" s="35">
        <f t="shared" si="6"/>
        <v>1.65</v>
      </c>
      <c r="S86" s="137">
        <f t="shared" si="0"/>
        <v>1.325</v>
      </c>
      <c r="T86" s="137">
        <f t="shared" si="15"/>
        <v>1.2250000000000001</v>
      </c>
      <c r="U86" s="137">
        <f t="shared" si="15"/>
        <v>1.7249999999999999</v>
      </c>
      <c r="V86" s="138">
        <f t="shared" si="15"/>
        <v>2.35</v>
      </c>
      <c r="W86" s="122">
        <f t="shared" si="1"/>
        <v>63.5</v>
      </c>
      <c r="X86" s="43">
        <f t="shared" si="16"/>
        <v>12.700000000000001</v>
      </c>
      <c r="Y86" s="160">
        <v>58</v>
      </c>
      <c r="Z86" s="47">
        <f t="shared" si="9"/>
        <v>46.400000000000006</v>
      </c>
    </row>
    <row r="87" spans="1:26" ht="21.75" customHeight="1" thickBot="1" x14ac:dyDescent="0.35">
      <c r="A87" s="6">
        <v>81</v>
      </c>
      <c r="B87" s="154">
        <v>666688</v>
      </c>
      <c r="C87" s="155" t="s">
        <v>183</v>
      </c>
      <c r="D87" s="13">
        <v>9</v>
      </c>
      <c r="E87" s="14">
        <v>12</v>
      </c>
      <c r="F87" s="14">
        <v>8</v>
      </c>
      <c r="G87" s="14">
        <v>10</v>
      </c>
      <c r="H87" s="15">
        <v>8</v>
      </c>
      <c r="I87" s="11">
        <f t="shared" si="11"/>
        <v>47</v>
      </c>
      <c r="J87" s="12">
        <f t="shared" si="12"/>
        <v>7.05</v>
      </c>
      <c r="K87" s="30">
        <v>2</v>
      </c>
      <c r="L87" s="31">
        <v>2</v>
      </c>
      <c r="M87" s="31">
        <v>2.5</v>
      </c>
      <c r="N87" s="31">
        <v>2.5</v>
      </c>
      <c r="O87" s="151">
        <v>1</v>
      </c>
      <c r="P87" s="28">
        <f t="shared" si="13"/>
        <v>10</v>
      </c>
      <c r="Q87" s="29">
        <f t="shared" si="14"/>
        <v>0.5</v>
      </c>
      <c r="R87" s="35">
        <f t="shared" si="6"/>
        <v>1.45</v>
      </c>
      <c r="S87" s="137">
        <f t="shared" si="0"/>
        <v>1.9</v>
      </c>
      <c r="T87" s="137">
        <f t="shared" si="15"/>
        <v>1.325</v>
      </c>
      <c r="U87" s="137">
        <f t="shared" si="15"/>
        <v>1.625</v>
      </c>
      <c r="V87" s="138">
        <f t="shared" si="15"/>
        <v>1.25</v>
      </c>
      <c r="W87" s="122">
        <f t="shared" si="1"/>
        <v>57</v>
      </c>
      <c r="X87" s="43">
        <f t="shared" si="16"/>
        <v>11.4</v>
      </c>
      <c r="Y87" s="159">
        <v>59</v>
      </c>
      <c r="Z87" s="47">
        <f t="shared" si="9"/>
        <v>47.2</v>
      </c>
    </row>
    <row r="88" spans="1:26" ht="21.75" customHeight="1" thickBot="1" x14ac:dyDescent="0.35">
      <c r="A88" s="5">
        <v>82</v>
      </c>
      <c r="B88" s="154">
        <v>666689</v>
      </c>
      <c r="C88" s="155" t="s">
        <v>184</v>
      </c>
      <c r="D88" s="13">
        <v>12</v>
      </c>
      <c r="E88" s="14">
        <v>14</v>
      </c>
      <c r="F88" s="14">
        <v>9</v>
      </c>
      <c r="G88" s="14">
        <v>14</v>
      </c>
      <c r="H88" s="15">
        <v>17</v>
      </c>
      <c r="I88" s="11">
        <f t="shared" si="11"/>
        <v>66</v>
      </c>
      <c r="J88" s="12">
        <f t="shared" si="12"/>
        <v>9.9</v>
      </c>
      <c r="K88" s="30">
        <v>3</v>
      </c>
      <c r="L88" s="31">
        <v>3</v>
      </c>
      <c r="M88" s="31">
        <v>3.5</v>
      </c>
      <c r="N88" s="31">
        <v>3.5</v>
      </c>
      <c r="O88" s="151">
        <v>4.5</v>
      </c>
      <c r="P88" s="28">
        <f t="shared" si="13"/>
        <v>17.5</v>
      </c>
      <c r="Q88" s="29">
        <f t="shared" si="14"/>
        <v>0.875</v>
      </c>
      <c r="R88" s="35">
        <f t="shared" si="6"/>
        <v>1.9499999999999997</v>
      </c>
      <c r="S88" s="137">
        <f t="shared" si="0"/>
        <v>2.25</v>
      </c>
      <c r="T88" s="137">
        <f t="shared" si="15"/>
        <v>1.5249999999999999</v>
      </c>
      <c r="U88" s="137">
        <f t="shared" si="15"/>
        <v>2.2749999999999999</v>
      </c>
      <c r="V88" s="138">
        <f t="shared" si="15"/>
        <v>2.7749999999999999</v>
      </c>
      <c r="W88" s="122">
        <f t="shared" si="1"/>
        <v>83.5</v>
      </c>
      <c r="X88" s="43">
        <f t="shared" si="16"/>
        <v>16.7</v>
      </c>
      <c r="Y88" s="159">
        <v>69</v>
      </c>
      <c r="Z88" s="47">
        <f t="shared" si="9"/>
        <v>55.2</v>
      </c>
    </row>
    <row r="89" spans="1:26" ht="21.75" customHeight="1" thickBot="1" x14ac:dyDescent="0.35">
      <c r="A89" s="6">
        <v>83</v>
      </c>
      <c r="B89" s="154">
        <v>666690</v>
      </c>
      <c r="C89" s="155" t="s">
        <v>185</v>
      </c>
      <c r="D89" s="13">
        <v>11</v>
      </c>
      <c r="E89" s="14">
        <v>14</v>
      </c>
      <c r="F89" s="14">
        <v>9</v>
      </c>
      <c r="G89" s="14">
        <v>14</v>
      </c>
      <c r="H89" s="15">
        <v>13</v>
      </c>
      <c r="I89" s="11">
        <f t="shared" si="11"/>
        <v>61</v>
      </c>
      <c r="J89" s="12">
        <f t="shared" si="12"/>
        <v>9.15</v>
      </c>
      <c r="K89" s="30">
        <v>3</v>
      </c>
      <c r="L89" s="31">
        <v>2.5</v>
      </c>
      <c r="M89" s="31">
        <v>3.5</v>
      </c>
      <c r="N89" s="31">
        <v>4</v>
      </c>
      <c r="O89" s="151">
        <v>3</v>
      </c>
      <c r="P89" s="28">
        <f t="shared" si="13"/>
        <v>16</v>
      </c>
      <c r="Q89" s="29">
        <f t="shared" si="14"/>
        <v>0.8</v>
      </c>
      <c r="R89" s="35">
        <f t="shared" si="6"/>
        <v>1.7999999999999998</v>
      </c>
      <c r="S89" s="137">
        <f t="shared" si="0"/>
        <v>2.2250000000000001</v>
      </c>
      <c r="T89" s="137">
        <f t="shared" si="15"/>
        <v>1.5249999999999999</v>
      </c>
      <c r="U89" s="137">
        <f t="shared" si="15"/>
        <v>2.3000000000000003</v>
      </c>
      <c r="V89" s="138">
        <f t="shared" si="15"/>
        <v>2.1</v>
      </c>
      <c r="W89" s="122">
        <f t="shared" si="1"/>
        <v>77</v>
      </c>
      <c r="X89" s="43">
        <f t="shared" si="16"/>
        <v>15.4</v>
      </c>
      <c r="Y89" s="159">
        <v>65</v>
      </c>
      <c r="Z89" s="47">
        <f t="shared" si="9"/>
        <v>52</v>
      </c>
    </row>
    <row r="90" spans="1:26" ht="21.75" customHeight="1" thickBot="1" x14ac:dyDescent="0.35">
      <c r="A90" s="5">
        <v>84</v>
      </c>
      <c r="B90" s="154">
        <v>666691</v>
      </c>
      <c r="C90" s="155" t="s">
        <v>186</v>
      </c>
      <c r="D90" s="13">
        <v>9</v>
      </c>
      <c r="E90" s="14">
        <v>8</v>
      </c>
      <c r="F90" s="14">
        <v>8</v>
      </c>
      <c r="G90" s="14">
        <v>6</v>
      </c>
      <c r="H90" s="15">
        <v>5</v>
      </c>
      <c r="I90" s="11">
        <f t="shared" si="11"/>
        <v>36</v>
      </c>
      <c r="J90" s="12">
        <f t="shared" si="12"/>
        <v>5.3999999999999995</v>
      </c>
      <c r="K90" s="30">
        <v>2</v>
      </c>
      <c r="L90" s="31">
        <v>1</v>
      </c>
      <c r="M90" s="31">
        <v>1.5</v>
      </c>
      <c r="N90" s="31">
        <v>2</v>
      </c>
      <c r="O90" s="151">
        <v>1</v>
      </c>
      <c r="P90" s="28">
        <f t="shared" si="13"/>
        <v>7.5</v>
      </c>
      <c r="Q90" s="29">
        <f t="shared" si="14"/>
        <v>0.375</v>
      </c>
      <c r="R90" s="35">
        <f t="shared" si="6"/>
        <v>1.45</v>
      </c>
      <c r="S90" s="137">
        <f t="shared" si="0"/>
        <v>1.25</v>
      </c>
      <c r="T90" s="137">
        <f t="shared" si="15"/>
        <v>1.2749999999999999</v>
      </c>
      <c r="U90" s="137">
        <f t="shared" si="15"/>
        <v>0.99999999999999989</v>
      </c>
      <c r="V90" s="138">
        <f t="shared" si="15"/>
        <v>0.8</v>
      </c>
      <c r="W90" s="122">
        <f t="shared" si="1"/>
        <v>43.5</v>
      </c>
      <c r="X90" s="43">
        <f t="shared" si="16"/>
        <v>8.7000000000000011</v>
      </c>
      <c r="Y90" s="159">
        <v>39</v>
      </c>
      <c r="Z90" s="47">
        <f t="shared" si="9"/>
        <v>31.200000000000003</v>
      </c>
    </row>
    <row r="91" spans="1:26" ht="21.75" customHeight="1" thickBot="1" x14ac:dyDescent="0.35">
      <c r="A91" s="6">
        <v>85</v>
      </c>
      <c r="B91" s="154">
        <v>666692</v>
      </c>
      <c r="C91" s="155" t="s">
        <v>187</v>
      </c>
      <c r="D91" s="13">
        <v>8</v>
      </c>
      <c r="E91" s="14">
        <v>8</v>
      </c>
      <c r="F91" s="14">
        <v>7</v>
      </c>
      <c r="G91" s="14">
        <v>11</v>
      </c>
      <c r="H91" s="15">
        <v>7</v>
      </c>
      <c r="I91" s="11">
        <f t="shared" si="11"/>
        <v>41</v>
      </c>
      <c r="J91" s="12">
        <f t="shared" si="12"/>
        <v>6.1499999999999995</v>
      </c>
      <c r="K91" s="30">
        <v>1.5</v>
      </c>
      <c r="L91" s="31">
        <v>1.5</v>
      </c>
      <c r="M91" s="31">
        <v>2</v>
      </c>
      <c r="N91" s="31">
        <v>3</v>
      </c>
      <c r="O91" s="151">
        <v>2</v>
      </c>
      <c r="P91" s="28">
        <f t="shared" si="13"/>
        <v>10</v>
      </c>
      <c r="Q91" s="29">
        <f t="shared" si="14"/>
        <v>0.5</v>
      </c>
      <c r="R91" s="35">
        <f t="shared" si="6"/>
        <v>1.2749999999999999</v>
      </c>
      <c r="S91" s="137">
        <f t="shared" si="0"/>
        <v>1.2749999999999999</v>
      </c>
      <c r="T91" s="137">
        <f t="shared" si="15"/>
        <v>1.1500000000000001</v>
      </c>
      <c r="U91" s="137">
        <f t="shared" si="15"/>
        <v>1.7999999999999998</v>
      </c>
      <c r="V91" s="138">
        <f t="shared" si="15"/>
        <v>1.1500000000000001</v>
      </c>
      <c r="W91" s="122">
        <f t="shared" si="1"/>
        <v>51</v>
      </c>
      <c r="X91" s="43">
        <f t="shared" si="16"/>
        <v>10.200000000000001</v>
      </c>
      <c r="Y91" s="159">
        <v>47</v>
      </c>
      <c r="Z91" s="47">
        <f t="shared" si="9"/>
        <v>37.6</v>
      </c>
    </row>
    <row r="92" spans="1:26" ht="21.75" customHeight="1" thickBot="1" x14ac:dyDescent="0.35">
      <c r="A92" s="5">
        <v>86</v>
      </c>
      <c r="B92" s="154">
        <v>666693</v>
      </c>
      <c r="C92" s="155" t="s">
        <v>187</v>
      </c>
      <c r="D92" s="13">
        <v>7</v>
      </c>
      <c r="E92" s="14">
        <v>8</v>
      </c>
      <c r="F92" s="14">
        <v>7</v>
      </c>
      <c r="G92" s="14">
        <v>11</v>
      </c>
      <c r="H92" s="15">
        <v>15</v>
      </c>
      <c r="I92" s="11">
        <f t="shared" si="11"/>
        <v>48</v>
      </c>
      <c r="J92" s="12">
        <f t="shared" si="12"/>
        <v>7.1999999999999993</v>
      </c>
      <c r="K92" s="30">
        <v>2</v>
      </c>
      <c r="L92" s="31">
        <v>2</v>
      </c>
      <c r="M92" s="31">
        <v>2.5</v>
      </c>
      <c r="N92" s="31">
        <v>2.5</v>
      </c>
      <c r="O92" s="151">
        <v>2</v>
      </c>
      <c r="P92" s="28">
        <f t="shared" si="13"/>
        <v>11</v>
      </c>
      <c r="Q92" s="29">
        <f t="shared" si="14"/>
        <v>0.55000000000000004</v>
      </c>
      <c r="R92" s="35">
        <f t="shared" si="6"/>
        <v>1.1500000000000001</v>
      </c>
      <c r="S92" s="137">
        <f t="shared" si="0"/>
        <v>1.3</v>
      </c>
      <c r="T92" s="137">
        <f t="shared" si="15"/>
        <v>1.175</v>
      </c>
      <c r="U92" s="137">
        <f t="shared" si="15"/>
        <v>1.7749999999999999</v>
      </c>
      <c r="V92" s="138">
        <f t="shared" si="15"/>
        <v>2.35</v>
      </c>
      <c r="W92" s="122">
        <f t="shared" si="1"/>
        <v>59</v>
      </c>
      <c r="X92" s="43">
        <f t="shared" si="16"/>
        <v>11.8</v>
      </c>
      <c r="Y92" s="159">
        <v>51</v>
      </c>
      <c r="Z92" s="47">
        <f t="shared" si="9"/>
        <v>40.800000000000004</v>
      </c>
    </row>
    <row r="93" spans="1:26" ht="21.75" customHeight="1" thickBot="1" x14ac:dyDescent="0.35">
      <c r="A93" s="6">
        <v>87</v>
      </c>
      <c r="B93" s="154">
        <v>666694</v>
      </c>
      <c r="C93" s="155" t="s">
        <v>188</v>
      </c>
      <c r="D93" s="13">
        <v>9</v>
      </c>
      <c r="E93" s="14">
        <v>12</v>
      </c>
      <c r="F93" s="14">
        <v>8</v>
      </c>
      <c r="G93" s="14">
        <v>10</v>
      </c>
      <c r="H93" s="15">
        <v>8</v>
      </c>
      <c r="I93" s="11">
        <f t="shared" si="11"/>
        <v>47</v>
      </c>
      <c r="J93" s="12">
        <f t="shared" si="12"/>
        <v>7.05</v>
      </c>
      <c r="K93" s="30">
        <v>3</v>
      </c>
      <c r="L93" s="31">
        <v>2</v>
      </c>
      <c r="M93" s="31">
        <v>2</v>
      </c>
      <c r="N93" s="31">
        <v>2</v>
      </c>
      <c r="O93" s="151">
        <v>2.5</v>
      </c>
      <c r="P93" s="28">
        <f t="shared" si="13"/>
        <v>11.5</v>
      </c>
      <c r="Q93" s="29">
        <f t="shared" si="14"/>
        <v>0.57500000000000007</v>
      </c>
      <c r="R93" s="35">
        <f t="shared" si="6"/>
        <v>1.5</v>
      </c>
      <c r="S93" s="137">
        <f t="shared" si="0"/>
        <v>1.9</v>
      </c>
      <c r="T93" s="137">
        <f t="shared" si="15"/>
        <v>1.3</v>
      </c>
      <c r="U93" s="137">
        <f t="shared" si="15"/>
        <v>1.6</v>
      </c>
      <c r="V93" s="138">
        <f t="shared" si="15"/>
        <v>1.325</v>
      </c>
      <c r="W93" s="122">
        <f t="shared" si="1"/>
        <v>58.5</v>
      </c>
      <c r="X93" s="43">
        <f t="shared" si="16"/>
        <v>11.700000000000001</v>
      </c>
      <c r="Y93" s="159">
        <v>45</v>
      </c>
      <c r="Z93" s="47">
        <f t="shared" si="9"/>
        <v>36</v>
      </c>
    </row>
    <row r="94" spans="1:26" ht="21.75" customHeight="1" thickBot="1" x14ac:dyDescent="0.35">
      <c r="A94" s="5">
        <v>88</v>
      </c>
      <c r="B94" s="156">
        <v>666695</v>
      </c>
      <c r="C94" s="157" t="s">
        <v>189</v>
      </c>
      <c r="D94" s="13">
        <v>15</v>
      </c>
      <c r="E94" s="14">
        <v>16</v>
      </c>
      <c r="F94" s="14">
        <v>12</v>
      </c>
      <c r="G94" s="14">
        <v>11</v>
      </c>
      <c r="H94" s="15">
        <v>15</v>
      </c>
      <c r="I94" s="11">
        <f t="shared" si="11"/>
        <v>69</v>
      </c>
      <c r="J94" s="12">
        <f t="shared" si="12"/>
        <v>10.35</v>
      </c>
      <c r="K94" s="30">
        <v>4</v>
      </c>
      <c r="L94" s="31">
        <v>4</v>
      </c>
      <c r="M94" s="31">
        <v>3</v>
      </c>
      <c r="N94" s="31">
        <v>2.5</v>
      </c>
      <c r="O94" s="151">
        <v>2.5</v>
      </c>
      <c r="P94" s="28">
        <f t="shared" si="13"/>
        <v>16</v>
      </c>
      <c r="Q94" s="29">
        <f t="shared" si="14"/>
        <v>0.8</v>
      </c>
      <c r="R94" s="35">
        <f t="shared" si="6"/>
        <v>2.4500000000000002</v>
      </c>
      <c r="S94" s="137">
        <f t="shared" si="0"/>
        <v>2.6</v>
      </c>
      <c r="T94" s="137">
        <f t="shared" si="15"/>
        <v>1.9499999999999997</v>
      </c>
      <c r="U94" s="137">
        <f t="shared" si="15"/>
        <v>1.7749999999999999</v>
      </c>
      <c r="V94" s="138">
        <f t="shared" si="15"/>
        <v>2.375</v>
      </c>
      <c r="W94" s="122">
        <f t="shared" si="1"/>
        <v>85</v>
      </c>
      <c r="X94" s="43">
        <f t="shared" si="16"/>
        <v>17</v>
      </c>
      <c r="Y94" s="160">
        <v>71</v>
      </c>
      <c r="Z94" s="47">
        <f t="shared" si="9"/>
        <v>56.800000000000004</v>
      </c>
    </row>
    <row r="95" spans="1:26" ht="21.75" customHeight="1" thickBot="1" x14ac:dyDescent="0.35">
      <c r="A95" s="6">
        <v>89</v>
      </c>
      <c r="B95" s="154">
        <v>666696</v>
      </c>
      <c r="C95" s="155" t="s">
        <v>190</v>
      </c>
      <c r="D95" s="13">
        <v>9</v>
      </c>
      <c r="E95" s="14">
        <v>12</v>
      </c>
      <c r="F95" s="14">
        <v>8</v>
      </c>
      <c r="G95" s="14">
        <v>10</v>
      </c>
      <c r="H95" s="15">
        <v>8</v>
      </c>
      <c r="I95" s="11">
        <f t="shared" si="11"/>
        <v>47</v>
      </c>
      <c r="J95" s="12">
        <f t="shared" si="12"/>
        <v>7.05</v>
      </c>
      <c r="K95" s="30">
        <v>2</v>
      </c>
      <c r="L95" s="31">
        <v>2.5</v>
      </c>
      <c r="M95" s="31">
        <v>1.5</v>
      </c>
      <c r="N95" s="31">
        <v>2</v>
      </c>
      <c r="O95" s="151">
        <v>1</v>
      </c>
      <c r="P95" s="28">
        <f t="shared" si="13"/>
        <v>9</v>
      </c>
      <c r="Q95" s="29">
        <f t="shared" si="14"/>
        <v>0.45</v>
      </c>
      <c r="R95" s="35">
        <f t="shared" si="6"/>
        <v>1.45</v>
      </c>
      <c r="S95" s="137">
        <f t="shared" si="0"/>
        <v>1.9249999999999998</v>
      </c>
      <c r="T95" s="137">
        <f t="shared" si="15"/>
        <v>1.2749999999999999</v>
      </c>
      <c r="U95" s="137">
        <f t="shared" si="15"/>
        <v>1.6</v>
      </c>
      <c r="V95" s="138">
        <f t="shared" si="15"/>
        <v>1.25</v>
      </c>
      <c r="W95" s="122">
        <f t="shared" si="1"/>
        <v>56</v>
      </c>
      <c r="X95" s="43">
        <f t="shared" si="16"/>
        <v>11.200000000000001</v>
      </c>
      <c r="Y95" s="159">
        <v>49</v>
      </c>
      <c r="Z95" s="47">
        <f t="shared" si="9"/>
        <v>39.200000000000003</v>
      </c>
    </row>
    <row r="96" spans="1:26" ht="21.75" customHeight="1" thickBot="1" x14ac:dyDescent="0.35">
      <c r="A96" s="5">
        <v>90</v>
      </c>
      <c r="B96" s="154">
        <v>666697</v>
      </c>
      <c r="C96" s="155" t="s">
        <v>191</v>
      </c>
      <c r="D96" s="13">
        <v>10</v>
      </c>
      <c r="E96" s="14">
        <v>12</v>
      </c>
      <c r="F96" s="14">
        <v>8</v>
      </c>
      <c r="G96" s="14">
        <v>10</v>
      </c>
      <c r="H96" s="15">
        <v>8</v>
      </c>
      <c r="I96" s="11">
        <f t="shared" si="11"/>
        <v>48</v>
      </c>
      <c r="J96" s="12">
        <f t="shared" si="12"/>
        <v>7.1999999999999993</v>
      </c>
      <c r="K96" s="30">
        <v>1.5</v>
      </c>
      <c r="L96" s="31">
        <v>2</v>
      </c>
      <c r="M96" s="31">
        <v>2</v>
      </c>
      <c r="N96" s="31">
        <v>2.5</v>
      </c>
      <c r="O96" s="151">
        <v>2.5</v>
      </c>
      <c r="P96" s="28">
        <f t="shared" si="13"/>
        <v>10.5</v>
      </c>
      <c r="Q96" s="29">
        <f t="shared" si="14"/>
        <v>0.52500000000000002</v>
      </c>
      <c r="R96" s="35">
        <f t="shared" si="6"/>
        <v>1.575</v>
      </c>
      <c r="S96" s="137">
        <f t="shared" si="0"/>
        <v>1.9</v>
      </c>
      <c r="T96" s="137">
        <f t="shared" si="15"/>
        <v>1.3</v>
      </c>
      <c r="U96" s="137">
        <f t="shared" si="15"/>
        <v>1.625</v>
      </c>
      <c r="V96" s="138">
        <f t="shared" si="15"/>
        <v>1.325</v>
      </c>
      <c r="W96" s="122">
        <f t="shared" si="1"/>
        <v>58.5</v>
      </c>
      <c r="X96" s="43">
        <f t="shared" si="16"/>
        <v>11.700000000000001</v>
      </c>
      <c r="Y96" s="159">
        <v>56</v>
      </c>
      <c r="Z96" s="47">
        <f t="shared" si="9"/>
        <v>44.800000000000004</v>
      </c>
    </row>
    <row r="97" spans="1:26" ht="21.75" customHeight="1" thickBot="1" x14ac:dyDescent="0.35">
      <c r="A97" s="6">
        <v>91</v>
      </c>
      <c r="B97" s="154">
        <v>666698</v>
      </c>
      <c r="C97" s="155" t="s">
        <v>192</v>
      </c>
      <c r="D97" s="13">
        <v>8</v>
      </c>
      <c r="E97" s="14">
        <v>10</v>
      </c>
      <c r="F97" s="14">
        <v>12</v>
      </c>
      <c r="G97" s="14">
        <v>10</v>
      </c>
      <c r="H97" s="15">
        <v>11</v>
      </c>
      <c r="I97" s="11">
        <f t="shared" si="11"/>
        <v>51</v>
      </c>
      <c r="J97" s="12">
        <f t="shared" si="12"/>
        <v>7.6499999999999995</v>
      </c>
      <c r="K97" s="30">
        <v>3.5</v>
      </c>
      <c r="L97" s="31">
        <v>2.5</v>
      </c>
      <c r="M97" s="31">
        <v>3</v>
      </c>
      <c r="N97" s="31">
        <v>2.5</v>
      </c>
      <c r="O97" s="151">
        <v>3.5</v>
      </c>
      <c r="P97" s="28">
        <f t="shared" si="13"/>
        <v>15</v>
      </c>
      <c r="Q97" s="29">
        <f t="shared" si="14"/>
        <v>0.75</v>
      </c>
      <c r="R97" s="35">
        <f t="shared" si="6"/>
        <v>1.375</v>
      </c>
      <c r="S97" s="137">
        <f t="shared" si="0"/>
        <v>1.625</v>
      </c>
      <c r="T97" s="137">
        <f t="shared" si="15"/>
        <v>1.9499999999999997</v>
      </c>
      <c r="U97" s="137">
        <f t="shared" si="15"/>
        <v>1.625</v>
      </c>
      <c r="V97" s="138">
        <f t="shared" si="15"/>
        <v>1.825</v>
      </c>
      <c r="W97" s="122">
        <f t="shared" si="1"/>
        <v>66</v>
      </c>
      <c r="X97" s="43">
        <f t="shared" si="16"/>
        <v>13.200000000000001</v>
      </c>
      <c r="Y97" s="159">
        <v>57</v>
      </c>
      <c r="Z97" s="47">
        <f t="shared" si="9"/>
        <v>45.6</v>
      </c>
    </row>
    <row r="98" spans="1:26" ht="21.75" customHeight="1" thickBot="1" x14ac:dyDescent="0.35">
      <c r="A98" s="5">
        <v>92</v>
      </c>
      <c r="B98" s="154">
        <v>666699</v>
      </c>
      <c r="C98" s="155" t="s">
        <v>193</v>
      </c>
      <c r="D98" s="13">
        <v>9</v>
      </c>
      <c r="E98" s="14">
        <v>12</v>
      </c>
      <c r="F98" s="14">
        <v>10</v>
      </c>
      <c r="G98" s="14">
        <v>10</v>
      </c>
      <c r="H98" s="15">
        <v>8</v>
      </c>
      <c r="I98" s="11">
        <f t="shared" si="11"/>
        <v>49</v>
      </c>
      <c r="J98" s="12">
        <f t="shared" si="12"/>
        <v>7.35</v>
      </c>
      <c r="K98" s="30">
        <v>2</v>
      </c>
      <c r="L98" s="31">
        <v>3</v>
      </c>
      <c r="M98" s="31">
        <v>1.5</v>
      </c>
      <c r="N98" s="31">
        <v>1.5</v>
      </c>
      <c r="O98" s="151">
        <v>2</v>
      </c>
      <c r="P98" s="28">
        <f t="shared" si="13"/>
        <v>10</v>
      </c>
      <c r="Q98" s="29">
        <f t="shared" si="14"/>
        <v>0.5</v>
      </c>
      <c r="R98" s="35">
        <f t="shared" si="6"/>
        <v>1.45</v>
      </c>
      <c r="S98" s="137">
        <f t="shared" si="0"/>
        <v>1.9499999999999997</v>
      </c>
      <c r="T98" s="137">
        <f t="shared" si="15"/>
        <v>1.575</v>
      </c>
      <c r="U98" s="137">
        <f t="shared" si="15"/>
        <v>1.575</v>
      </c>
      <c r="V98" s="138">
        <f t="shared" si="15"/>
        <v>1.3</v>
      </c>
      <c r="W98" s="122">
        <f t="shared" si="1"/>
        <v>59</v>
      </c>
      <c r="X98" s="43">
        <f t="shared" si="16"/>
        <v>11.8</v>
      </c>
      <c r="Y98" s="159">
        <v>56</v>
      </c>
      <c r="Z98" s="47">
        <f t="shared" si="9"/>
        <v>44.800000000000004</v>
      </c>
    </row>
    <row r="99" spans="1:26" ht="21.75" customHeight="1" thickBot="1" x14ac:dyDescent="0.35">
      <c r="A99" s="6">
        <v>93</v>
      </c>
      <c r="B99" s="154">
        <v>666700</v>
      </c>
      <c r="C99" s="155" t="s">
        <v>194</v>
      </c>
      <c r="D99" s="13">
        <v>11</v>
      </c>
      <c r="E99" s="14">
        <v>12</v>
      </c>
      <c r="F99" s="14">
        <v>10</v>
      </c>
      <c r="G99" s="14">
        <v>16</v>
      </c>
      <c r="H99" s="15">
        <v>12</v>
      </c>
      <c r="I99" s="11">
        <f t="shared" si="11"/>
        <v>61</v>
      </c>
      <c r="J99" s="12">
        <f t="shared" si="12"/>
        <v>9.15</v>
      </c>
      <c r="K99" s="30">
        <v>4</v>
      </c>
      <c r="L99" s="31">
        <v>3</v>
      </c>
      <c r="M99" s="31">
        <v>2.5</v>
      </c>
      <c r="N99" s="31">
        <v>4</v>
      </c>
      <c r="O99" s="151">
        <v>3</v>
      </c>
      <c r="P99" s="28">
        <f t="shared" si="13"/>
        <v>16.5</v>
      </c>
      <c r="Q99" s="29">
        <f t="shared" si="14"/>
        <v>0.82500000000000007</v>
      </c>
      <c r="R99" s="35">
        <f t="shared" si="6"/>
        <v>1.8499999999999999</v>
      </c>
      <c r="S99" s="137">
        <f t="shared" si="6"/>
        <v>1.9499999999999997</v>
      </c>
      <c r="T99" s="137">
        <f t="shared" si="15"/>
        <v>1.625</v>
      </c>
      <c r="U99" s="137">
        <f t="shared" si="15"/>
        <v>2.6</v>
      </c>
      <c r="V99" s="138">
        <f t="shared" si="15"/>
        <v>1.9499999999999997</v>
      </c>
      <c r="W99" s="122">
        <f t="shared" si="1"/>
        <v>77.5</v>
      </c>
      <c r="X99" s="43">
        <f t="shared" si="16"/>
        <v>15.5</v>
      </c>
      <c r="Y99" s="159">
        <v>69</v>
      </c>
      <c r="Z99" s="47">
        <f t="shared" si="9"/>
        <v>55.2</v>
      </c>
    </row>
    <row r="100" spans="1:26" ht="21.75" customHeight="1" thickBot="1" x14ac:dyDescent="0.35">
      <c r="A100" s="5">
        <v>94</v>
      </c>
      <c r="B100" s="154">
        <v>666701</v>
      </c>
      <c r="C100" s="155" t="s">
        <v>195</v>
      </c>
      <c r="D100" s="13">
        <v>7</v>
      </c>
      <c r="E100" s="14">
        <v>5</v>
      </c>
      <c r="F100" s="14">
        <v>7</v>
      </c>
      <c r="G100" s="14">
        <v>6</v>
      </c>
      <c r="H100" s="15">
        <v>6</v>
      </c>
      <c r="I100" s="11">
        <f t="shared" si="11"/>
        <v>31</v>
      </c>
      <c r="J100" s="12">
        <f t="shared" si="12"/>
        <v>4.6499999999999995</v>
      </c>
      <c r="K100" s="30">
        <v>1.5</v>
      </c>
      <c r="L100" s="31">
        <v>1</v>
      </c>
      <c r="M100" s="31">
        <v>2</v>
      </c>
      <c r="N100" s="31">
        <v>2</v>
      </c>
      <c r="O100" s="151">
        <v>2.5</v>
      </c>
      <c r="P100" s="28">
        <f t="shared" si="13"/>
        <v>9</v>
      </c>
      <c r="Q100" s="29">
        <f t="shared" si="14"/>
        <v>0.45</v>
      </c>
      <c r="R100" s="35">
        <f t="shared" si="6"/>
        <v>1.125</v>
      </c>
      <c r="S100" s="137">
        <f t="shared" si="6"/>
        <v>0.8</v>
      </c>
      <c r="T100" s="137">
        <f t="shared" si="15"/>
        <v>1.1500000000000001</v>
      </c>
      <c r="U100" s="137">
        <f t="shared" si="15"/>
        <v>0.99999999999999989</v>
      </c>
      <c r="V100" s="138">
        <f t="shared" si="15"/>
        <v>1.0249999999999999</v>
      </c>
      <c r="W100" s="122">
        <f t="shared" si="1"/>
        <v>40</v>
      </c>
      <c r="X100" s="43">
        <f t="shared" si="16"/>
        <v>8</v>
      </c>
      <c r="Y100" s="159">
        <v>32</v>
      </c>
      <c r="Z100" s="47">
        <f t="shared" si="9"/>
        <v>25.6</v>
      </c>
    </row>
    <row r="101" spans="1:26" ht="21.75" customHeight="1" thickBot="1" x14ac:dyDescent="0.35">
      <c r="A101" s="6">
        <v>95</v>
      </c>
      <c r="B101" s="154">
        <v>666702</v>
      </c>
      <c r="C101" s="155" t="s">
        <v>196</v>
      </c>
      <c r="D101" s="13">
        <v>15</v>
      </c>
      <c r="E101" s="14">
        <v>18</v>
      </c>
      <c r="F101" s="14">
        <v>17</v>
      </c>
      <c r="G101" s="14">
        <v>14</v>
      </c>
      <c r="H101" s="15">
        <v>10</v>
      </c>
      <c r="I101" s="11">
        <f t="shared" si="11"/>
        <v>74</v>
      </c>
      <c r="J101" s="12">
        <f t="shared" si="12"/>
        <v>11.1</v>
      </c>
      <c r="K101" s="30">
        <v>4</v>
      </c>
      <c r="L101" s="31">
        <v>4.5</v>
      </c>
      <c r="M101" s="31">
        <v>5</v>
      </c>
      <c r="N101" s="31">
        <v>4</v>
      </c>
      <c r="O101" s="151">
        <v>5.5</v>
      </c>
      <c r="P101" s="28">
        <f t="shared" si="13"/>
        <v>23</v>
      </c>
      <c r="Q101" s="29">
        <f t="shared" si="14"/>
        <v>1.1500000000000001</v>
      </c>
      <c r="R101" s="35">
        <f t="shared" si="6"/>
        <v>2.4500000000000002</v>
      </c>
      <c r="S101" s="137">
        <f t="shared" si="6"/>
        <v>2.9249999999999998</v>
      </c>
      <c r="T101" s="137">
        <f t="shared" si="15"/>
        <v>2.8</v>
      </c>
      <c r="U101" s="137">
        <f t="shared" si="15"/>
        <v>2.3000000000000003</v>
      </c>
      <c r="V101" s="138">
        <f t="shared" si="15"/>
        <v>1.7749999999999999</v>
      </c>
      <c r="W101" s="122">
        <f t="shared" si="1"/>
        <v>97</v>
      </c>
      <c r="X101" s="43">
        <f t="shared" si="16"/>
        <v>19.400000000000002</v>
      </c>
      <c r="Y101" s="159">
        <v>75</v>
      </c>
      <c r="Z101" s="47">
        <f t="shared" si="9"/>
        <v>60</v>
      </c>
    </row>
    <row r="102" spans="1:26" ht="21.75" customHeight="1" thickBot="1" x14ac:dyDescent="0.35">
      <c r="A102" s="5">
        <v>96</v>
      </c>
      <c r="B102" s="156">
        <v>666703</v>
      </c>
      <c r="C102" s="157" t="s">
        <v>197</v>
      </c>
      <c r="D102" s="13">
        <v>6</v>
      </c>
      <c r="E102" s="14">
        <v>4</v>
      </c>
      <c r="F102" s="14">
        <v>4</v>
      </c>
      <c r="G102" s="14">
        <v>5</v>
      </c>
      <c r="H102" s="15">
        <v>4</v>
      </c>
      <c r="I102" s="11">
        <f t="shared" si="11"/>
        <v>23</v>
      </c>
      <c r="J102" s="12">
        <f t="shared" si="12"/>
        <v>3.4499999999999997</v>
      </c>
      <c r="K102" s="30">
        <v>1</v>
      </c>
      <c r="L102" s="31">
        <v>2</v>
      </c>
      <c r="M102" s="31">
        <v>1</v>
      </c>
      <c r="N102" s="31">
        <v>1.5</v>
      </c>
      <c r="O102" s="151">
        <v>1</v>
      </c>
      <c r="P102" s="28">
        <f t="shared" si="13"/>
        <v>6.5</v>
      </c>
      <c r="Q102" s="29">
        <f t="shared" si="14"/>
        <v>0.32500000000000001</v>
      </c>
      <c r="R102" s="35">
        <f t="shared" si="6"/>
        <v>0.95</v>
      </c>
      <c r="S102" s="137">
        <f t="shared" si="6"/>
        <v>0.7</v>
      </c>
      <c r="T102" s="137">
        <f t="shared" si="15"/>
        <v>0.65</v>
      </c>
      <c r="U102" s="137">
        <f t="shared" si="15"/>
        <v>0.82499999999999996</v>
      </c>
      <c r="V102" s="138">
        <f t="shared" si="15"/>
        <v>0.65</v>
      </c>
      <c r="W102" s="122">
        <f t="shared" si="1"/>
        <v>29.5</v>
      </c>
      <c r="X102" s="43">
        <f t="shared" si="16"/>
        <v>5.9</v>
      </c>
      <c r="Y102" s="160">
        <v>26</v>
      </c>
      <c r="Z102" s="47">
        <f t="shared" si="9"/>
        <v>20.8</v>
      </c>
    </row>
    <row r="103" spans="1:26" ht="21.75" customHeight="1" thickBot="1" x14ac:dyDescent="0.35">
      <c r="A103" s="6">
        <v>97</v>
      </c>
      <c r="B103" s="154">
        <v>666704</v>
      </c>
      <c r="C103" s="155" t="s">
        <v>198</v>
      </c>
      <c r="D103" s="13">
        <v>9</v>
      </c>
      <c r="E103" s="14">
        <v>12</v>
      </c>
      <c r="F103" s="14">
        <v>8</v>
      </c>
      <c r="G103" s="14">
        <v>10</v>
      </c>
      <c r="H103" s="15">
        <v>8</v>
      </c>
      <c r="I103" s="11">
        <f t="shared" si="11"/>
        <v>47</v>
      </c>
      <c r="J103" s="12">
        <f t="shared" si="12"/>
        <v>7.05</v>
      </c>
      <c r="K103" s="30">
        <v>2.5</v>
      </c>
      <c r="L103" s="31">
        <v>2.5</v>
      </c>
      <c r="M103" s="31">
        <v>2</v>
      </c>
      <c r="N103" s="31">
        <v>1</v>
      </c>
      <c r="O103" s="151">
        <v>1</v>
      </c>
      <c r="P103" s="28">
        <f t="shared" si="13"/>
        <v>9</v>
      </c>
      <c r="Q103" s="29">
        <f t="shared" si="14"/>
        <v>0.45</v>
      </c>
      <c r="R103" s="35">
        <f t="shared" si="6"/>
        <v>1.4749999999999999</v>
      </c>
      <c r="S103" s="137">
        <f t="shared" si="6"/>
        <v>1.9249999999999998</v>
      </c>
      <c r="T103" s="137">
        <f t="shared" si="15"/>
        <v>1.3</v>
      </c>
      <c r="U103" s="137">
        <f t="shared" si="15"/>
        <v>1.55</v>
      </c>
      <c r="V103" s="138">
        <f t="shared" si="15"/>
        <v>1.25</v>
      </c>
      <c r="W103" s="122">
        <f t="shared" si="1"/>
        <v>56</v>
      </c>
      <c r="X103" s="43">
        <f t="shared" si="16"/>
        <v>11.200000000000001</v>
      </c>
      <c r="Y103" s="159">
        <v>45</v>
      </c>
      <c r="Z103" s="47">
        <f t="shared" si="9"/>
        <v>36</v>
      </c>
    </row>
    <row r="104" spans="1:26" ht="21.75" customHeight="1" thickBot="1" x14ac:dyDescent="0.35">
      <c r="A104" s="5">
        <v>98</v>
      </c>
      <c r="B104" s="154">
        <v>666705</v>
      </c>
      <c r="C104" s="155" t="s">
        <v>199</v>
      </c>
      <c r="D104" s="13">
        <v>8</v>
      </c>
      <c r="E104" s="14">
        <v>9</v>
      </c>
      <c r="F104" s="14">
        <v>7</v>
      </c>
      <c r="G104" s="14">
        <v>5</v>
      </c>
      <c r="H104" s="15">
        <v>2</v>
      </c>
      <c r="I104" s="11">
        <f t="shared" si="11"/>
        <v>31</v>
      </c>
      <c r="J104" s="12">
        <f t="shared" si="12"/>
        <v>4.6499999999999995</v>
      </c>
      <c r="K104" s="30">
        <v>2</v>
      </c>
      <c r="L104" s="31">
        <v>2</v>
      </c>
      <c r="M104" s="31">
        <v>1.5</v>
      </c>
      <c r="N104" s="31">
        <v>1.5</v>
      </c>
      <c r="O104" s="151">
        <v>1</v>
      </c>
      <c r="P104" s="28">
        <f t="shared" si="13"/>
        <v>8</v>
      </c>
      <c r="Q104" s="29">
        <f t="shared" si="14"/>
        <v>0.4</v>
      </c>
      <c r="R104" s="35">
        <f t="shared" si="6"/>
        <v>1.3</v>
      </c>
      <c r="S104" s="137">
        <f t="shared" si="6"/>
        <v>1.45</v>
      </c>
      <c r="T104" s="137">
        <f t="shared" si="15"/>
        <v>1.125</v>
      </c>
      <c r="U104" s="137">
        <f t="shared" si="15"/>
        <v>0.82499999999999996</v>
      </c>
      <c r="V104" s="138">
        <f t="shared" si="15"/>
        <v>0.35</v>
      </c>
      <c r="W104" s="122">
        <f t="shared" si="1"/>
        <v>39</v>
      </c>
      <c r="X104" s="43">
        <f t="shared" si="16"/>
        <v>7.8000000000000007</v>
      </c>
      <c r="Y104" s="159">
        <v>33</v>
      </c>
      <c r="Z104" s="47">
        <f t="shared" si="9"/>
        <v>26.400000000000002</v>
      </c>
    </row>
    <row r="105" spans="1:26" ht="21.75" customHeight="1" thickBot="1" x14ac:dyDescent="0.35">
      <c r="A105" s="6">
        <v>99</v>
      </c>
      <c r="B105" s="154">
        <v>666706</v>
      </c>
      <c r="C105" s="155" t="s">
        <v>200</v>
      </c>
      <c r="D105" s="13">
        <v>9</v>
      </c>
      <c r="E105" s="14">
        <v>12</v>
      </c>
      <c r="F105" s="14">
        <v>8</v>
      </c>
      <c r="G105" s="14">
        <v>10</v>
      </c>
      <c r="H105" s="15">
        <v>8</v>
      </c>
      <c r="I105" s="11">
        <f t="shared" si="11"/>
        <v>47</v>
      </c>
      <c r="J105" s="12">
        <f t="shared" si="12"/>
        <v>7.05</v>
      </c>
      <c r="K105" s="30">
        <v>2</v>
      </c>
      <c r="L105" s="31">
        <v>2</v>
      </c>
      <c r="M105" s="31">
        <v>2.5</v>
      </c>
      <c r="N105" s="31">
        <v>1</v>
      </c>
      <c r="O105" s="151">
        <v>2</v>
      </c>
      <c r="P105" s="28">
        <f t="shared" si="13"/>
        <v>9.5</v>
      </c>
      <c r="Q105" s="29">
        <f t="shared" si="14"/>
        <v>0.47500000000000003</v>
      </c>
      <c r="R105" s="35">
        <f t="shared" si="6"/>
        <v>1.45</v>
      </c>
      <c r="S105" s="137">
        <f t="shared" si="6"/>
        <v>1.9</v>
      </c>
      <c r="T105" s="137">
        <f t="shared" si="15"/>
        <v>1.325</v>
      </c>
      <c r="U105" s="137">
        <f t="shared" si="15"/>
        <v>1.55</v>
      </c>
      <c r="V105" s="138">
        <f t="shared" si="15"/>
        <v>1.3</v>
      </c>
      <c r="W105" s="122">
        <f t="shared" si="1"/>
        <v>56.5</v>
      </c>
      <c r="X105" s="43">
        <f t="shared" si="16"/>
        <v>11.3</v>
      </c>
      <c r="Y105" s="159">
        <v>54</v>
      </c>
      <c r="Z105" s="47">
        <f t="shared" si="9"/>
        <v>43.2</v>
      </c>
    </row>
    <row r="106" spans="1:26" ht="21.75" customHeight="1" thickBot="1" x14ac:dyDescent="0.35">
      <c r="A106" s="5">
        <v>100</v>
      </c>
      <c r="B106" s="154">
        <v>666707</v>
      </c>
      <c r="C106" s="155" t="s">
        <v>201</v>
      </c>
      <c r="D106" s="13">
        <v>12</v>
      </c>
      <c r="E106" s="14">
        <v>12</v>
      </c>
      <c r="F106" s="14">
        <v>8</v>
      </c>
      <c r="G106" s="14">
        <v>10</v>
      </c>
      <c r="H106" s="15">
        <v>8</v>
      </c>
      <c r="I106" s="11">
        <f t="shared" si="11"/>
        <v>50</v>
      </c>
      <c r="J106" s="12">
        <f t="shared" si="12"/>
        <v>7.5</v>
      </c>
      <c r="K106" s="30">
        <v>3</v>
      </c>
      <c r="L106" s="31">
        <v>2</v>
      </c>
      <c r="M106" s="31">
        <v>3</v>
      </c>
      <c r="N106" s="31">
        <v>3.5</v>
      </c>
      <c r="O106" s="151">
        <v>2.5</v>
      </c>
      <c r="P106" s="28">
        <f t="shared" si="13"/>
        <v>14</v>
      </c>
      <c r="Q106" s="29">
        <f t="shared" si="14"/>
        <v>0.70000000000000007</v>
      </c>
      <c r="R106" s="35">
        <f t="shared" si="6"/>
        <v>1.9499999999999997</v>
      </c>
      <c r="S106" s="137">
        <f t="shared" si="6"/>
        <v>1.9</v>
      </c>
      <c r="T106" s="137">
        <f t="shared" si="15"/>
        <v>1.35</v>
      </c>
      <c r="U106" s="137">
        <f t="shared" si="15"/>
        <v>1.675</v>
      </c>
      <c r="V106" s="138">
        <f t="shared" si="15"/>
        <v>1.325</v>
      </c>
      <c r="W106" s="122">
        <f t="shared" si="1"/>
        <v>64</v>
      </c>
      <c r="X106" s="43">
        <f t="shared" si="16"/>
        <v>12.8</v>
      </c>
      <c r="Y106" s="159">
        <v>59</v>
      </c>
      <c r="Z106" s="47">
        <f t="shared" si="9"/>
        <v>47.2</v>
      </c>
    </row>
    <row r="107" spans="1:26" ht="21.75" customHeight="1" thickBot="1" x14ac:dyDescent="0.35">
      <c r="A107" s="6">
        <v>101</v>
      </c>
      <c r="B107" s="154">
        <v>666708</v>
      </c>
      <c r="C107" s="155" t="s">
        <v>202</v>
      </c>
      <c r="D107" s="13">
        <v>8</v>
      </c>
      <c r="E107" s="14">
        <v>10</v>
      </c>
      <c r="F107" s="14">
        <v>11</v>
      </c>
      <c r="G107" s="14">
        <v>6</v>
      </c>
      <c r="H107" s="15">
        <v>7</v>
      </c>
      <c r="I107" s="11">
        <f t="shared" si="11"/>
        <v>42</v>
      </c>
      <c r="J107" s="12">
        <f t="shared" si="12"/>
        <v>6.3</v>
      </c>
      <c r="K107" s="30">
        <v>2</v>
      </c>
      <c r="L107" s="31">
        <v>3</v>
      </c>
      <c r="M107" s="31">
        <v>2.5</v>
      </c>
      <c r="N107" s="31">
        <v>2.5</v>
      </c>
      <c r="O107" s="151">
        <v>2</v>
      </c>
      <c r="P107" s="28">
        <f t="shared" si="13"/>
        <v>12</v>
      </c>
      <c r="Q107" s="29">
        <f t="shared" si="14"/>
        <v>0.60000000000000009</v>
      </c>
      <c r="R107" s="35">
        <f t="shared" si="6"/>
        <v>1.3</v>
      </c>
      <c r="S107" s="137">
        <f t="shared" si="6"/>
        <v>1.65</v>
      </c>
      <c r="T107" s="137">
        <f t="shared" si="15"/>
        <v>1.7749999999999999</v>
      </c>
      <c r="U107" s="137">
        <f t="shared" si="15"/>
        <v>1.0249999999999999</v>
      </c>
      <c r="V107" s="138">
        <f t="shared" si="15"/>
        <v>1.1500000000000001</v>
      </c>
      <c r="W107" s="122">
        <f t="shared" si="1"/>
        <v>54</v>
      </c>
      <c r="X107" s="43">
        <f t="shared" si="16"/>
        <v>10.8</v>
      </c>
      <c r="Y107" s="159">
        <v>45</v>
      </c>
      <c r="Z107" s="47">
        <f t="shared" si="9"/>
        <v>36</v>
      </c>
    </row>
    <row r="108" spans="1:26" ht="21.75" customHeight="1" thickBot="1" x14ac:dyDescent="0.35">
      <c r="A108" s="5">
        <v>102</v>
      </c>
      <c r="B108" s="154">
        <v>666709</v>
      </c>
      <c r="C108" s="155" t="s">
        <v>203</v>
      </c>
      <c r="D108" s="13">
        <v>9</v>
      </c>
      <c r="E108" s="14">
        <v>12</v>
      </c>
      <c r="F108" s="14">
        <v>8</v>
      </c>
      <c r="G108" s="14">
        <v>10</v>
      </c>
      <c r="H108" s="15">
        <v>8</v>
      </c>
      <c r="I108" s="11">
        <f t="shared" si="11"/>
        <v>47</v>
      </c>
      <c r="J108" s="12">
        <f t="shared" si="12"/>
        <v>7.05</v>
      </c>
      <c r="K108" s="30">
        <v>3.5</v>
      </c>
      <c r="L108" s="31">
        <v>3.5</v>
      </c>
      <c r="M108" s="31">
        <v>2.5</v>
      </c>
      <c r="N108" s="31">
        <v>2</v>
      </c>
      <c r="O108" s="151">
        <v>1</v>
      </c>
      <c r="P108" s="28">
        <f t="shared" si="13"/>
        <v>12.5</v>
      </c>
      <c r="Q108" s="29">
        <f t="shared" si="14"/>
        <v>0.625</v>
      </c>
      <c r="R108" s="35">
        <f t="shared" si="6"/>
        <v>1.5249999999999999</v>
      </c>
      <c r="S108" s="137">
        <f t="shared" si="6"/>
        <v>1.9749999999999999</v>
      </c>
      <c r="T108" s="137">
        <f t="shared" si="15"/>
        <v>1.325</v>
      </c>
      <c r="U108" s="137">
        <f t="shared" si="15"/>
        <v>1.6</v>
      </c>
      <c r="V108" s="138">
        <f t="shared" si="15"/>
        <v>1.25</v>
      </c>
      <c r="W108" s="122">
        <f t="shared" si="1"/>
        <v>59.5</v>
      </c>
      <c r="X108" s="43">
        <f t="shared" si="16"/>
        <v>11.9</v>
      </c>
      <c r="Y108" s="159">
        <v>48</v>
      </c>
      <c r="Z108" s="47">
        <f t="shared" si="9"/>
        <v>38.400000000000006</v>
      </c>
    </row>
    <row r="109" spans="1:26" ht="21.75" customHeight="1" thickBot="1" x14ac:dyDescent="0.35">
      <c r="A109" s="6">
        <v>103</v>
      </c>
      <c r="B109" s="154">
        <v>666710</v>
      </c>
      <c r="C109" s="155" t="s">
        <v>204</v>
      </c>
      <c r="D109" s="13">
        <v>8</v>
      </c>
      <c r="E109" s="14">
        <v>6</v>
      </c>
      <c r="F109" s="14">
        <v>7</v>
      </c>
      <c r="G109" s="14">
        <v>5</v>
      </c>
      <c r="H109" s="15">
        <v>4</v>
      </c>
      <c r="I109" s="11">
        <f t="shared" si="11"/>
        <v>30</v>
      </c>
      <c r="J109" s="12">
        <f t="shared" si="12"/>
        <v>4.5</v>
      </c>
      <c r="K109" s="30">
        <v>1.5</v>
      </c>
      <c r="L109" s="31">
        <v>1.5</v>
      </c>
      <c r="M109" s="31">
        <v>2</v>
      </c>
      <c r="N109" s="31">
        <v>2</v>
      </c>
      <c r="O109" s="151">
        <v>2.5</v>
      </c>
      <c r="P109" s="28">
        <f t="shared" si="13"/>
        <v>9.5</v>
      </c>
      <c r="Q109" s="29">
        <f t="shared" si="14"/>
        <v>0.47500000000000003</v>
      </c>
      <c r="R109" s="35">
        <f t="shared" si="6"/>
        <v>1.2749999999999999</v>
      </c>
      <c r="S109" s="137">
        <f t="shared" si="6"/>
        <v>0.97499999999999987</v>
      </c>
      <c r="T109" s="137">
        <f t="shared" si="15"/>
        <v>1.1500000000000001</v>
      </c>
      <c r="U109" s="137">
        <f t="shared" si="15"/>
        <v>0.85</v>
      </c>
      <c r="V109" s="138">
        <f t="shared" si="15"/>
        <v>0.72499999999999998</v>
      </c>
      <c r="W109" s="122">
        <f t="shared" si="1"/>
        <v>39.5</v>
      </c>
      <c r="X109" s="43">
        <f t="shared" si="16"/>
        <v>7.9</v>
      </c>
      <c r="Y109" s="159">
        <v>38</v>
      </c>
      <c r="Z109" s="47">
        <f t="shared" si="9"/>
        <v>30.400000000000002</v>
      </c>
    </row>
    <row r="110" spans="1:26" ht="21.75" customHeight="1" thickBot="1" x14ac:dyDescent="0.35">
      <c r="A110" s="5">
        <v>104</v>
      </c>
      <c r="B110" s="156">
        <v>666711</v>
      </c>
      <c r="C110" s="157" t="s">
        <v>205</v>
      </c>
      <c r="D110" s="13">
        <v>10</v>
      </c>
      <c r="E110" s="14">
        <v>6</v>
      </c>
      <c r="F110" s="14">
        <v>8</v>
      </c>
      <c r="G110" s="14">
        <v>7</v>
      </c>
      <c r="H110" s="15">
        <v>7</v>
      </c>
      <c r="I110" s="11">
        <f t="shared" si="11"/>
        <v>38</v>
      </c>
      <c r="J110" s="12">
        <f t="shared" si="12"/>
        <v>5.7</v>
      </c>
      <c r="K110" s="30">
        <v>2</v>
      </c>
      <c r="L110" s="31">
        <v>1.5</v>
      </c>
      <c r="M110" s="31">
        <v>1.5</v>
      </c>
      <c r="N110" s="31">
        <v>2</v>
      </c>
      <c r="O110" s="151">
        <v>3</v>
      </c>
      <c r="P110" s="28">
        <f t="shared" si="13"/>
        <v>10</v>
      </c>
      <c r="Q110" s="29">
        <f t="shared" si="14"/>
        <v>0.5</v>
      </c>
      <c r="R110" s="35">
        <f t="shared" ref="R110:V138" si="17">(D110*0.15+K110*0.05)</f>
        <v>1.6</v>
      </c>
      <c r="S110" s="137">
        <f t="shared" si="17"/>
        <v>0.97499999999999987</v>
      </c>
      <c r="T110" s="137">
        <f t="shared" si="15"/>
        <v>1.2749999999999999</v>
      </c>
      <c r="U110" s="137">
        <f t="shared" si="15"/>
        <v>1.1500000000000001</v>
      </c>
      <c r="V110" s="138">
        <f t="shared" si="15"/>
        <v>1.2000000000000002</v>
      </c>
      <c r="W110" s="122">
        <f t="shared" ref="W110:W138" si="18">I110+P110</f>
        <v>48</v>
      </c>
      <c r="X110" s="43">
        <f t="shared" si="16"/>
        <v>9.6000000000000014</v>
      </c>
      <c r="Y110" s="160">
        <v>42</v>
      </c>
      <c r="Z110" s="47">
        <f t="shared" ref="Z110:Z138" si="19">Y110*0.8</f>
        <v>33.6</v>
      </c>
    </row>
    <row r="111" spans="1:26" ht="21.75" customHeight="1" thickBot="1" x14ac:dyDescent="0.35">
      <c r="A111" s="6">
        <v>105</v>
      </c>
      <c r="B111" s="154">
        <v>666712</v>
      </c>
      <c r="C111" s="155" t="s">
        <v>206</v>
      </c>
      <c r="D111" s="13">
        <v>9</v>
      </c>
      <c r="E111" s="14">
        <v>7</v>
      </c>
      <c r="F111" s="14">
        <v>6</v>
      </c>
      <c r="G111" s="14">
        <v>4</v>
      </c>
      <c r="H111" s="15">
        <v>4</v>
      </c>
      <c r="I111" s="11">
        <f t="shared" si="11"/>
        <v>30</v>
      </c>
      <c r="J111" s="12">
        <f t="shared" si="12"/>
        <v>4.5</v>
      </c>
      <c r="K111" s="30">
        <v>2</v>
      </c>
      <c r="L111" s="31">
        <v>1.5</v>
      </c>
      <c r="M111" s="31">
        <v>1</v>
      </c>
      <c r="N111" s="31">
        <v>2</v>
      </c>
      <c r="O111" s="151">
        <v>2.5</v>
      </c>
      <c r="P111" s="28">
        <f t="shared" si="13"/>
        <v>9</v>
      </c>
      <c r="Q111" s="29">
        <f t="shared" si="14"/>
        <v>0.45</v>
      </c>
      <c r="R111" s="35">
        <f t="shared" si="17"/>
        <v>1.45</v>
      </c>
      <c r="S111" s="137">
        <f t="shared" si="17"/>
        <v>1.125</v>
      </c>
      <c r="T111" s="137">
        <f t="shared" si="15"/>
        <v>0.95</v>
      </c>
      <c r="U111" s="137">
        <f t="shared" si="15"/>
        <v>0.7</v>
      </c>
      <c r="V111" s="138">
        <f t="shared" si="15"/>
        <v>0.72499999999999998</v>
      </c>
      <c r="W111" s="122">
        <f t="shared" si="18"/>
        <v>39</v>
      </c>
      <c r="X111" s="43">
        <f t="shared" si="16"/>
        <v>7.8000000000000007</v>
      </c>
      <c r="Y111" s="159">
        <v>32</v>
      </c>
      <c r="Z111" s="47">
        <f t="shared" si="19"/>
        <v>25.6</v>
      </c>
    </row>
    <row r="112" spans="1:26" ht="21.75" customHeight="1" thickBot="1" x14ac:dyDescent="0.35">
      <c r="A112" s="5">
        <v>106</v>
      </c>
      <c r="B112" s="154">
        <v>666713</v>
      </c>
      <c r="C112" s="155" t="s">
        <v>207</v>
      </c>
      <c r="D112" s="13">
        <v>9</v>
      </c>
      <c r="E112" s="14">
        <v>12</v>
      </c>
      <c r="F112" s="14">
        <v>8</v>
      </c>
      <c r="G112" s="14">
        <v>10</v>
      </c>
      <c r="H112" s="15">
        <v>12</v>
      </c>
      <c r="I112" s="11">
        <f t="shared" si="11"/>
        <v>51</v>
      </c>
      <c r="J112" s="12">
        <f t="shared" si="12"/>
        <v>7.6499999999999995</v>
      </c>
      <c r="K112" s="30">
        <v>3</v>
      </c>
      <c r="L112" s="31">
        <v>2</v>
      </c>
      <c r="M112" s="31">
        <v>2.5</v>
      </c>
      <c r="N112" s="31">
        <v>3.5</v>
      </c>
      <c r="O112" s="151">
        <v>3.5</v>
      </c>
      <c r="P112" s="28">
        <f t="shared" si="13"/>
        <v>14.5</v>
      </c>
      <c r="Q112" s="29">
        <f t="shared" si="14"/>
        <v>0.72500000000000009</v>
      </c>
      <c r="R112" s="35">
        <f t="shared" si="17"/>
        <v>1.5</v>
      </c>
      <c r="S112" s="137">
        <f t="shared" si="17"/>
        <v>1.9</v>
      </c>
      <c r="T112" s="137">
        <f t="shared" si="15"/>
        <v>1.325</v>
      </c>
      <c r="U112" s="137">
        <f t="shared" si="15"/>
        <v>1.675</v>
      </c>
      <c r="V112" s="138">
        <f t="shared" si="15"/>
        <v>1.9749999999999999</v>
      </c>
      <c r="W112" s="122">
        <f t="shared" si="18"/>
        <v>65.5</v>
      </c>
      <c r="X112" s="43">
        <f t="shared" si="16"/>
        <v>13.100000000000001</v>
      </c>
      <c r="Y112" s="159">
        <v>56</v>
      </c>
      <c r="Z112" s="47">
        <f t="shared" si="19"/>
        <v>44.800000000000004</v>
      </c>
    </row>
    <row r="113" spans="1:26" ht="21.75" customHeight="1" thickBot="1" x14ac:dyDescent="0.35">
      <c r="A113" s="6">
        <v>107</v>
      </c>
      <c r="B113" s="154">
        <v>666714</v>
      </c>
      <c r="C113" s="155" t="s">
        <v>208</v>
      </c>
      <c r="D113" s="13">
        <v>9</v>
      </c>
      <c r="E113" s="14">
        <v>12</v>
      </c>
      <c r="F113" s="14">
        <v>8</v>
      </c>
      <c r="G113" s="14">
        <v>10</v>
      </c>
      <c r="H113" s="15">
        <v>8</v>
      </c>
      <c r="I113" s="11">
        <f t="shared" si="11"/>
        <v>47</v>
      </c>
      <c r="J113" s="12">
        <f t="shared" si="12"/>
        <v>7.05</v>
      </c>
      <c r="K113" s="30">
        <v>2.5</v>
      </c>
      <c r="L113" s="31">
        <v>2</v>
      </c>
      <c r="M113" s="31">
        <v>3</v>
      </c>
      <c r="N113" s="31">
        <v>2.5</v>
      </c>
      <c r="O113" s="151">
        <v>1.5</v>
      </c>
      <c r="P113" s="28">
        <f t="shared" si="13"/>
        <v>11.5</v>
      </c>
      <c r="Q113" s="29">
        <f t="shared" si="14"/>
        <v>0.57500000000000007</v>
      </c>
      <c r="R113" s="35">
        <f t="shared" si="17"/>
        <v>1.4749999999999999</v>
      </c>
      <c r="S113" s="137">
        <f t="shared" si="17"/>
        <v>1.9</v>
      </c>
      <c r="T113" s="137">
        <f t="shared" si="15"/>
        <v>1.35</v>
      </c>
      <c r="U113" s="137">
        <f t="shared" si="15"/>
        <v>1.625</v>
      </c>
      <c r="V113" s="138">
        <f t="shared" si="15"/>
        <v>1.2749999999999999</v>
      </c>
      <c r="W113" s="122">
        <f t="shared" si="18"/>
        <v>58.5</v>
      </c>
      <c r="X113" s="43">
        <f t="shared" si="16"/>
        <v>11.700000000000001</v>
      </c>
      <c r="Y113" s="159">
        <v>58</v>
      </c>
      <c r="Z113" s="47">
        <f t="shared" si="19"/>
        <v>46.400000000000006</v>
      </c>
    </row>
    <row r="114" spans="1:26" ht="21.75" customHeight="1" thickBot="1" x14ac:dyDescent="0.35">
      <c r="A114" s="5">
        <v>108</v>
      </c>
      <c r="B114" s="154">
        <v>666715</v>
      </c>
      <c r="C114" s="155" t="s">
        <v>209</v>
      </c>
      <c r="D114" s="13">
        <v>7</v>
      </c>
      <c r="E114" s="14">
        <v>8</v>
      </c>
      <c r="F114" s="14">
        <v>6</v>
      </c>
      <c r="G114" s="14">
        <v>9</v>
      </c>
      <c r="H114" s="15">
        <v>12</v>
      </c>
      <c r="I114" s="11">
        <f t="shared" si="11"/>
        <v>42</v>
      </c>
      <c r="J114" s="12">
        <f t="shared" si="12"/>
        <v>6.3</v>
      </c>
      <c r="K114" s="30">
        <v>2.5</v>
      </c>
      <c r="L114" s="31">
        <v>2</v>
      </c>
      <c r="M114" s="31">
        <v>3.5</v>
      </c>
      <c r="N114" s="31">
        <v>1</v>
      </c>
      <c r="O114" s="151">
        <v>2.5</v>
      </c>
      <c r="P114" s="28">
        <f t="shared" si="13"/>
        <v>11.5</v>
      </c>
      <c r="Q114" s="29">
        <f t="shared" si="14"/>
        <v>0.57500000000000007</v>
      </c>
      <c r="R114" s="35">
        <f t="shared" si="17"/>
        <v>1.175</v>
      </c>
      <c r="S114" s="137">
        <f t="shared" si="17"/>
        <v>1.3</v>
      </c>
      <c r="T114" s="137">
        <f t="shared" si="15"/>
        <v>1.075</v>
      </c>
      <c r="U114" s="137">
        <f t="shared" si="15"/>
        <v>1.4</v>
      </c>
      <c r="V114" s="138">
        <f t="shared" si="15"/>
        <v>1.9249999999999998</v>
      </c>
      <c r="W114" s="122">
        <f t="shared" si="18"/>
        <v>53.5</v>
      </c>
      <c r="X114" s="43">
        <f t="shared" si="16"/>
        <v>10.700000000000001</v>
      </c>
      <c r="Y114" s="159">
        <v>49</v>
      </c>
      <c r="Z114" s="47">
        <f t="shared" si="19"/>
        <v>39.200000000000003</v>
      </c>
    </row>
    <row r="115" spans="1:26" ht="21.75" customHeight="1" thickBot="1" x14ac:dyDescent="0.35">
      <c r="A115" s="6">
        <v>109</v>
      </c>
      <c r="B115" s="154">
        <v>666716</v>
      </c>
      <c r="C115" s="155" t="s">
        <v>210</v>
      </c>
      <c r="D115" s="13">
        <v>8</v>
      </c>
      <c r="E115" s="14">
        <v>7</v>
      </c>
      <c r="F115" s="14">
        <v>9</v>
      </c>
      <c r="G115" s="14">
        <v>5</v>
      </c>
      <c r="H115" s="15">
        <v>4</v>
      </c>
      <c r="I115" s="11">
        <f t="shared" si="11"/>
        <v>33</v>
      </c>
      <c r="J115" s="12">
        <f t="shared" si="12"/>
        <v>4.95</v>
      </c>
      <c r="K115" s="30">
        <v>2</v>
      </c>
      <c r="L115" s="31">
        <v>1</v>
      </c>
      <c r="M115" s="31">
        <v>2.5</v>
      </c>
      <c r="N115" s="31">
        <v>1.5</v>
      </c>
      <c r="O115" s="151">
        <v>2</v>
      </c>
      <c r="P115" s="28">
        <f t="shared" si="13"/>
        <v>9</v>
      </c>
      <c r="Q115" s="29">
        <f t="shared" si="14"/>
        <v>0.45</v>
      </c>
      <c r="R115" s="35">
        <f t="shared" si="17"/>
        <v>1.3</v>
      </c>
      <c r="S115" s="137">
        <f t="shared" si="17"/>
        <v>1.1000000000000001</v>
      </c>
      <c r="T115" s="137">
        <f t="shared" si="15"/>
        <v>1.4749999999999999</v>
      </c>
      <c r="U115" s="137">
        <f t="shared" si="15"/>
        <v>0.82499999999999996</v>
      </c>
      <c r="V115" s="138">
        <f t="shared" si="15"/>
        <v>0.7</v>
      </c>
      <c r="W115" s="122">
        <f t="shared" si="18"/>
        <v>42</v>
      </c>
      <c r="X115" s="43">
        <f t="shared" si="16"/>
        <v>8.4</v>
      </c>
      <c r="Y115" s="159">
        <v>40</v>
      </c>
      <c r="Z115" s="47">
        <f t="shared" si="19"/>
        <v>32</v>
      </c>
    </row>
    <row r="116" spans="1:26" ht="21.75" customHeight="1" thickBot="1" x14ac:dyDescent="0.35">
      <c r="A116" s="5">
        <v>110</v>
      </c>
      <c r="B116" s="154">
        <v>666717</v>
      </c>
      <c r="C116" s="155" t="s">
        <v>211</v>
      </c>
      <c r="D116" s="13">
        <v>6</v>
      </c>
      <c r="E116" s="14">
        <v>8</v>
      </c>
      <c r="F116" s="14">
        <v>9</v>
      </c>
      <c r="G116" s="14">
        <v>5</v>
      </c>
      <c r="H116" s="15">
        <v>7</v>
      </c>
      <c r="I116" s="11">
        <f t="shared" si="11"/>
        <v>35</v>
      </c>
      <c r="J116" s="12">
        <f t="shared" si="12"/>
        <v>5.25</v>
      </c>
      <c r="K116" s="30">
        <v>2</v>
      </c>
      <c r="L116" s="31">
        <v>2</v>
      </c>
      <c r="M116" s="31">
        <v>1.5</v>
      </c>
      <c r="N116" s="31">
        <v>2</v>
      </c>
      <c r="O116" s="151">
        <v>1</v>
      </c>
      <c r="P116" s="28">
        <f t="shared" si="13"/>
        <v>8.5</v>
      </c>
      <c r="Q116" s="29">
        <f t="shared" si="14"/>
        <v>0.42500000000000004</v>
      </c>
      <c r="R116" s="35">
        <f t="shared" si="17"/>
        <v>0.99999999999999989</v>
      </c>
      <c r="S116" s="137">
        <f t="shared" si="17"/>
        <v>1.3</v>
      </c>
      <c r="T116" s="137">
        <f t="shared" si="15"/>
        <v>1.4249999999999998</v>
      </c>
      <c r="U116" s="137">
        <f t="shared" si="15"/>
        <v>0.85</v>
      </c>
      <c r="V116" s="138">
        <f t="shared" si="15"/>
        <v>1.1000000000000001</v>
      </c>
      <c r="W116" s="122">
        <f t="shared" si="18"/>
        <v>43.5</v>
      </c>
      <c r="X116" s="43">
        <f t="shared" si="16"/>
        <v>8.7000000000000011</v>
      </c>
      <c r="Y116" s="159">
        <v>38</v>
      </c>
      <c r="Z116" s="47">
        <f t="shared" si="19"/>
        <v>30.400000000000002</v>
      </c>
    </row>
    <row r="117" spans="1:26" ht="21.75" customHeight="1" thickBot="1" x14ac:dyDescent="0.35">
      <c r="A117" s="6">
        <v>111</v>
      </c>
      <c r="B117" s="154">
        <v>666718</v>
      </c>
      <c r="C117" s="155" t="s">
        <v>212</v>
      </c>
      <c r="D117" s="13">
        <v>9</v>
      </c>
      <c r="E117" s="14">
        <v>12</v>
      </c>
      <c r="F117" s="14">
        <v>8</v>
      </c>
      <c r="G117" s="14">
        <v>10</v>
      </c>
      <c r="H117" s="15">
        <v>8</v>
      </c>
      <c r="I117" s="11">
        <f t="shared" si="11"/>
        <v>47</v>
      </c>
      <c r="J117" s="12">
        <f t="shared" si="12"/>
        <v>7.05</v>
      </c>
      <c r="K117" s="30">
        <v>3</v>
      </c>
      <c r="L117" s="31">
        <v>2.5</v>
      </c>
      <c r="M117" s="31">
        <v>2</v>
      </c>
      <c r="N117" s="31">
        <v>4</v>
      </c>
      <c r="O117" s="151">
        <v>1.5</v>
      </c>
      <c r="P117" s="28">
        <f t="shared" si="13"/>
        <v>13</v>
      </c>
      <c r="Q117" s="29">
        <f t="shared" si="14"/>
        <v>0.65</v>
      </c>
      <c r="R117" s="35">
        <f t="shared" si="17"/>
        <v>1.5</v>
      </c>
      <c r="S117" s="137">
        <f t="shared" si="17"/>
        <v>1.9249999999999998</v>
      </c>
      <c r="T117" s="137">
        <f t="shared" si="15"/>
        <v>1.3</v>
      </c>
      <c r="U117" s="137">
        <f t="shared" si="15"/>
        <v>1.7</v>
      </c>
      <c r="V117" s="138">
        <f t="shared" si="15"/>
        <v>1.2749999999999999</v>
      </c>
      <c r="W117" s="122">
        <f t="shared" si="18"/>
        <v>60</v>
      </c>
      <c r="X117" s="43">
        <f t="shared" si="16"/>
        <v>12</v>
      </c>
      <c r="Y117" s="159">
        <v>51</v>
      </c>
      <c r="Z117" s="47">
        <f t="shared" si="19"/>
        <v>40.800000000000004</v>
      </c>
    </row>
    <row r="118" spans="1:26" ht="21.75" customHeight="1" thickBot="1" x14ac:dyDescent="0.35">
      <c r="A118" s="5">
        <v>112</v>
      </c>
      <c r="B118" s="156">
        <v>666719</v>
      </c>
      <c r="C118" s="157" t="s">
        <v>213</v>
      </c>
      <c r="D118" s="13">
        <v>9</v>
      </c>
      <c r="E118" s="14">
        <v>7</v>
      </c>
      <c r="F118" s="14">
        <v>8</v>
      </c>
      <c r="G118" s="14">
        <v>10</v>
      </c>
      <c r="H118" s="15">
        <v>8</v>
      </c>
      <c r="I118" s="11">
        <f t="shared" si="11"/>
        <v>42</v>
      </c>
      <c r="J118" s="12">
        <f t="shared" si="12"/>
        <v>6.3</v>
      </c>
      <c r="K118" s="30">
        <v>2.5</v>
      </c>
      <c r="L118" s="31">
        <v>2.5</v>
      </c>
      <c r="M118" s="31">
        <v>1.5</v>
      </c>
      <c r="N118" s="31">
        <v>2</v>
      </c>
      <c r="O118" s="151">
        <v>1</v>
      </c>
      <c r="P118" s="28">
        <f t="shared" si="13"/>
        <v>9.5</v>
      </c>
      <c r="Q118" s="29">
        <f t="shared" si="14"/>
        <v>0.47500000000000003</v>
      </c>
      <c r="R118" s="35">
        <f t="shared" si="17"/>
        <v>1.4749999999999999</v>
      </c>
      <c r="S118" s="137">
        <f t="shared" si="17"/>
        <v>1.175</v>
      </c>
      <c r="T118" s="137">
        <f t="shared" si="15"/>
        <v>1.2749999999999999</v>
      </c>
      <c r="U118" s="137">
        <f t="shared" si="15"/>
        <v>1.6</v>
      </c>
      <c r="V118" s="138">
        <f t="shared" si="15"/>
        <v>1.25</v>
      </c>
      <c r="W118" s="122">
        <f t="shared" si="18"/>
        <v>51.5</v>
      </c>
      <c r="X118" s="43">
        <f t="shared" si="16"/>
        <v>10.3</v>
      </c>
      <c r="Y118" s="160">
        <v>45</v>
      </c>
      <c r="Z118" s="47">
        <f t="shared" si="19"/>
        <v>36</v>
      </c>
    </row>
    <row r="119" spans="1:26" ht="21.75" customHeight="1" thickBot="1" x14ac:dyDescent="0.35">
      <c r="A119" s="6">
        <v>113</v>
      </c>
      <c r="B119" s="154">
        <v>666720</v>
      </c>
      <c r="C119" s="155" t="s">
        <v>214</v>
      </c>
      <c r="D119" s="13">
        <v>12</v>
      </c>
      <c r="E119" s="14">
        <v>10</v>
      </c>
      <c r="F119" s="14">
        <v>14</v>
      </c>
      <c r="G119" s="14">
        <v>13</v>
      </c>
      <c r="H119" s="15">
        <v>12</v>
      </c>
      <c r="I119" s="11">
        <f t="shared" si="11"/>
        <v>61</v>
      </c>
      <c r="J119" s="12">
        <f t="shared" si="12"/>
        <v>9.15</v>
      </c>
      <c r="K119" s="30">
        <v>2.5</v>
      </c>
      <c r="L119" s="31">
        <v>2</v>
      </c>
      <c r="M119" s="31">
        <v>3.5</v>
      </c>
      <c r="N119" s="31">
        <v>3</v>
      </c>
      <c r="O119" s="151">
        <v>2.5</v>
      </c>
      <c r="P119" s="28">
        <f t="shared" si="13"/>
        <v>13.5</v>
      </c>
      <c r="Q119" s="29">
        <f t="shared" si="14"/>
        <v>0.67500000000000004</v>
      </c>
      <c r="R119" s="35">
        <f t="shared" si="17"/>
        <v>1.9249999999999998</v>
      </c>
      <c r="S119" s="137">
        <f t="shared" si="17"/>
        <v>1.6</v>
      </c>
      <c r="T119" s="137">
        <f t="shared" si="15"/>
        <v>2.2749999999999999</v>
      </c>
      <c r="U119" s="137">
        <f t="shared" si="15"/>
        <v>2.1</v>
      </c>
      <c r="V119" s="138">
        <f t="shared" si="15"/>
        <v>1.9249999999999998</v>
      </c>
      <c r="W119" s="122">
        <f t="shared" si="18"/>
        <v>74.5</v>
      </c>
      <c r="X119" s="43">
        <f t="shared" si="16"/>
        <v>14.9</v>
      </c>
      <c r="Y119" s="159">
        <v>62</v>
      </c>
      <c r="Z119" s="47">
        <f t="shared" si="19"/>
        <v>49.6</v>
      </c>
    </row>
    <row r="120" spans="1:26" ht="21.75" customHeight="1" thickBot="1" x14ac:dyDescent="0.35">
      <c r="A120" s="5">
        <v>114</v>
      </c>
      <c r="B120" s="154">
        <v>666721</v>
      </c>
      <c r="C120" s="155" t="s">
        <v>215</v>
      </c>
      <c r="D120" s="13">
        <v>9</v>
      </c>
      <c r="E120" s="14">
        <v>12</v>
      </c>
      <c r="F120" s="14">
        <v>8</v>
      </c>
      <c r="G120" s="14">
        <v>10</v>
      </c>
      <c r="H120" s="15">
        <v>11</v>
      </c>
      <c r="I120" s="11">
        <f t="shared" si="11"/>
        <v>50</v>
      </c>
      <c r="J120" s="12">
        <f t="shared" si="12"/>
        <v>7.5</v>
      </c>
      <c r="K120" s="30">
        <v>2</v>
      </c>
      <c r="L120" s="31">
        <v>3.5</v>
      </c>
      <c r="M120" s="31">
        <v>2.5</v>
      </c>
      <c r="N120" s="31">
        <v>2.5</v>
      </c>
      <c r="O120" s="151">
        <v>4.5</v>
      </c>
      <c r="P120" s="28">
        <f t="shared" si="13"/>
        <v>15</v>
      </c>
      <c r="Q120" s="29">
        <f t="shared" si="14"/>
        <v>0.75</v>
      </c>
      <c r="R120" s="35">
        <f t="shared" si="17"/>
        <v>1.45</v>
      </c>
      <c r="S120" s="137">
        <f t="shared" si="17"/>
        <v>1.9749999999999999</v>
      </c>
      <c r="T120" s="137">
        <f t="shared" si="15"/>
        <v>1.325</v>
      </c>
      <c r="U120" s="137">
        <f t="shared" si="15"/>
        <v>1.625</v>
      </c>
      <c r="V120" s="138">
        <f t="shared" si="15"/>
        <v>1.875</v>
      </c>
      <c r="W120" s="122">
        <f t="shared" si="18"/>
        <v>65</v>
      </c>
      <c r="X120" s="43">
        <f t="shared" si="16"/>
        <v>13</v>
      </c>
      <c r="Y120" s="159">
        <v>56</v>
      </c>
      <c r="Z120" s="47">
        <f t="shared" si="19"/>
        <v>44.800000000000004</v>
      </c>
    </row>
    <row r="121" spans="1:26" ht="21.75" customHeight="1" thickBot="1" x14ac:dyDescent="0.35">
      <c r="A121" s="6">
        <v>115</v>
      </c>
      <c r="B121" s="154">
        <v>666722</v>
      </c>
      <c r="C121" s="155" t="s">
        <v>216</v>
      </c>
      <c r="D121" s="13">
        <v>12</v>
      </c>
      <c r="E121" s="14">
        <v>13</v>
      </c>
      <c r="F121" s="14">
        <v>14</v>
      </c>
      <c r="G121" s="14">
        <v>13</v>
      </c>
      <c r="H121" s="15">
        <v>12</v>
      </c>
      <c r="I121" s="11">
        <f t="shared" si="11"/>
        <v>64</v>
      </c>
      <c r="J121" s="12">
        <f t="shared" si="12"/>
        <v>9.6</v>
      </c>
      <c r="K121" s="30">
        <v>4</v>
      </c>
      <c r="L121" s="31">
        <v>3</v>
      </c>
      <c r="M121" s="31">
        <v>3.5</v>
      </c>
      <c r="N121" s="31">
        <v>4.5</v>
      </c>
      <c r="O121" s="151">
        <v>1.5</v>
      </c>
      <c r="P121" s="28">
        <f t="shared" si="13"/>
        <v>16.5</v>
      </c>
      <c r="Q121" s="29">
        <f t="shared" si="14"/>
        <v>0.82500000000000007</v>
      </c>
      <c r="R121" s="35">
        <f t="shared" si="17"/>
        <v>1.9999999999999998</v>
      </c>
      <c r="S121" s="137">
        <f t="shared" si="17"/>
        <v>2.1</v>
      </c>
      <c r="T121" s="137">
        <f t="shared" si="15"/>
        <v>2.2749999999999999</v>
      </c>
      <c r="U121" s="137">
        <f t="shared" si="15"/>
        <v>2.1749999999999998</v>
      </c>
      <c r="V121" s="138">
        <f t="shared" si="15"/>
        <v>1.8749999999999998</v>
      </c>
      <c r="W121" s="122">
        <f t="shared" si="18"/>
        <v>80.5</v>
      </c>
      <c r="X121" s="43">
        <f t="shared" si="16"/>
        <v>16.100000000000001</v>
      </c>
      <c r="Y121" s="159">
        <v>68</v>
      </c>
      <c r="Z121" s="47">
        <f t="shared" si="19"/>
        <v>54.400000000000006</v>
      </c>
    </row>
    <row r="122" spans="1:26" ht="21.75" customHeight="1" thickBot="1" x14ac:dyDescent="0.35">
      <c r="A122" s="5">
        <v>116</v>
      </c>
      <c r="B122" s="154">
        <v>666723</v>
      </c>
      <c r="C122" s="155" t="s">
        <v>217</v>
      </c>
      <c r="D122" s="13">
        <v>6</v>
      </c>
      <c r="E122" s="14">
        <v>5</v>
      </c>
      <c r="F122" s="14">
        <v>7</v>
      </c>
      <c r="G122" s="14">
        <v>4</v>
      </c>
      <c r="H122" s="15">
        <v>8</v>
      </c>
      <c r="I122" s="11">
        <f t="shared" si="11"/>
        <v>30</v>
      </c>
      <c r="J122" s="12">
        <f t="shared" si="12"/>
        <v>4.5</v>
      </c>
      <c r="K122" s="30">
        <v>1.5</v>
      </c>
      <c r="L122" s="31">
        <v>2.5</v>
      </c>
      <c r="M122" s="31">
        <v>2.5</v>
      </c>
      <c r="N122" s="31">
        <v>2</v>
      </c>
      <c r="O122" s="151">
        <v>1.5</v>
      </c>
      <c r="P122" s="28">
        <f t="shared" si="13"/>
        <v>10</v>
      </c>
      <c r="Q122" s="29">
        <f t="shared" si="14"/>
        <v>0.5</v>
      </c>
      <c r="R122" s="35">
        <f t="shared" si="17"/>
        <v>0.97499999999999987</v>
      </c>
      <c r="S122" s="137">
        <f t="shared" si="17"/>
        <v>0.875</v>
      </c>
      <c r="T122" s="137">
        <f t="shared" si="15"/>
        <v>1.175</v>
      </c>
      <c r="U122" s="137">
        <f t="shared" si="15"/>
        <v>0.7</v>
      </c>
      <c r="V122" s="138">
        <f t="shared" si="15"/>
        <v>1.2749999999999999</v>
      </c>
      <c r="W122" s="122">
        <f t="shared" si="18"/>
        <v>40</v>
      </c>
      <c r="X122" s="43">
        <f t="shared" si="16"/>
        <v>8</v>
      </c>
      <c r="Y122" s="159">
        <v>32</v>
      </c>
      <c r="Z122" s="47">
        <f t="shared" si="19"/>
        <v>25.6</v>
      </c>
    </row>
    <row r="123" spans="1:26" ht="21.75" customHeight="1" thickBot="1" x14ac:dyDescent="0.35">
      <c r="A123" s="6">
        <v>117</v>
      </c>
      <c r="B123" s="154">
        <v>666724</v>
      </c>
      <c r="C123" s="155" t="s">
        <v>218</v>
      </c>
      <c r="D123" s="13">
        <v>9</v>
      </c>
      <c r="E123" s="14">
        <v>12</v>
      </c>
      <c r="F123" s="14">
        <v>8</v>
      </c>
      <c r="G123" s="14">
        <v>10</v>
      </c>
      <c r="H123" s="15">
        <v>8</v>
      </c>
      <c r="I123" s="11">
        <f t="shared" si="11"/>
        <v>47</v>
      </c>
      <c r="J123" s="12">
        <f t="shared" si="12"/>
        <v>7.05</v>
      </c>
      <c r="K123" s="30">
        <v>2.5</v>
      </c>
      <c r="L123" s="31">
        <v>2.5</v>
      </c>
      <c r="M123" s="31">
        <v>1.5</v>
      </c>
      <c r="N123" s="31">
        <v>2</v>
      </c>
      <c r="O123" s="151">
        <v>3</v>
      </c>
      <c r="P123" s="28">
        <f t="shared" si="13"/>
        <v>11.5</v>
      </c>
      <c r="Q123" s="29">
        <f t="shared" si="14"/>
        <v>0.57500000000000007</v>
      </c>
      <c r="R123" s="35">
        <f t="shared" si="17"/>
        <v>1.4749999999999999</v>
      </c>
      <c r="S123" s="137">
        <f t="shared" si="17"/>
        <v>1.9249999999999998</v>
      </c>
      <c r="T123" s="137">
        <f t="shared" si="15"/>
        <v>1.2749999999999999</v>
      </c>
      <c r="U123" s="137">
        <f t="shared" si="15"/>
        <v>1.6</v>
      </c>
      <c r="V123" s="138">
        <f t="shared" si="15"/>
        <v>1.35</v>
      </c>
      <c r="W123" s="122">
        <f t="shared" si="18"/>
        <v>58.5</v>
      </c>
      <c r="X123" s="43">
        <f t="shared" si="16"/>
        <v>11.700000000000001</v>
      </c>
      <c r="Y123" s="159">
        <v>51</v>
      </c>
      <c r="Z123" s="47">
        <f t="shared" si="19"/>
        <v>40.800000000000004</v>
      </c>
    </row>
    <row r="124" spans="1:26" ht="21.75" customHeight="1" thickBot="1" x14ac:dyDescent="0.35">
      <c r="A124" s="5">
        <v>118</v>
      </c>
      <c r="B124" s="154">
        <v>666725</v>
      </c>
      <c r="C124" s="155" t="s">
        <v>219</v>
      </c>
      <c r="D124" s="13">
        <v>10</v>
      </c>
      <c r="E124" s="14">
        <v>8</v>
      </c>
      <c r="F124" s="14">
        <v>9</v>
      </c>
      <c r="G124" s="14">
        <v>7</v>
      </c>
      <c r="H124" s="15">
        <v>12</v>
      </c>
      <c r="I124" s="11">
        <f t="shared" si="11"/>
        <v>46</v>
      </c>
      <c r="J124" s="12">
        <f t="shared" si="12"/>
        <v>6.8999999999999995</v>
      </c>
      <c r="K124" s="30">
        <v>2.5</v>
      </c>
      <c r="L124" s="31">
        <v>2</v>
      </c>
      <c r="M124" s="31">
        <v>3.5</v>
      </c>
      <c r="N124" s="31">
        <v>1</v>
      </c>
      <c r="O124" s="151">
        <v>1.5</v>
      </c>
      <c r="P124" s="28">
        <f t="shared" si="13"/>
        <v>10.5</v>
      </c>
      <c r="Q124" s="29">
        <f t="shared" si="14"/>
        <v>0.52500000000000002</v>
      </c>
      <c r="R124" s="35">
        <f t="shared" si="17"/>
        <v>1.625</v>
      </c>
      <c r="S124" s="137">
        <f t="shared" si="17"/>
        <v>1.3</v>
      </c>
      <c r="T124" s="137">
        <f t="shared" si="15"/>
        <v>1.5249999999999999</v>
      </c>
      <c r="U124" s="137">
        <f t="shared" si="15"/>
        <v>1.1000000000000001</v>
      </c>
      <c r="V124" s="138">
        <f t="shared" si="15"/>
        <v>1.8749999999999998</v>
      </c>
      <c r="W124" s="122">
        <f t="shared" si="18"/>
        <v>56.5</v>
      </c>
      <c r="X124" s="43">
        <f t="shared" si="16"/>
        <v>11.3</v>
      </c>
      <c r="Y124" s="159">
        <v>54</v>
      </c>
      <c r="Z124" s="47">
        <f t="shared" si="19"/>
        <v>43.2</v>
      </c>
    </row>
    <row r="125" spans="1:26" ht="21.75" customHeight="1" thickBot="1" x14ac:dyDescent="0.35">
      <c r="A125" s="6">
        <v>119</v>
      </c>
      <c r="B125" s="154">
        <v>666726</v>
      </c>
      <c r="C125" s="155" t="s">
        <v>220</v>
      </c>
      <c r="D125" s="13">
        <v>5</v>
      </c>
      <c r="E125" s="14">
        <v>7</v>
      </c>
      <c r="F125" s="14">
        <v>8</v>
      </c>
      <c r="G125" s="14">
        <v>4</v>
      </c>
      <c r="H125" s="15">
        <v>5</v>
      </c>
      <c r="I125" s="11">
        <f t="shared" si="11"/>
        <v>29</v>
      </c>
      <c r="J125" s="12">
        <f t="shared" si="12"/>
        <v>4.3499999999999996</v>
      </c>
      <c r="K125" s="30">
        <v>2</v>
      </c>
      <c r="L125" s="31">
        <v>1</v>
      </c>
      <c r="M125" s="31">
        <v>2</v>
      </c>
      <c r="N125" s="31">
        <v>1.5</v>
      </c>
      <c r="O125" s="151">
        <v>2</v>
      </c>
      <c r="P125" s="28">
        <f t="shared" si="13"/>
        <v>8.5</v>
      </c>
      <c r="Q125" s="29">
        <f t="shared" si="14"/>
        <v>0.42500000000000004</v>
      </c>
      <c r="R125" s="35">
        <f t="shared" si="17"/>
        <v>0.85</v>
      </c>
      <c r="S125" s="137">
        <f t="shared" si="17"/>
        <v>1.1000000000000001</v>
      </c>
      <c r="T125" s="137">
        <f t="shared" si="15"/>
        <v>1.3</v>
      </c>
      <c r="U125" s="137">
        <f t="shared" si="15"/>
        <v>0.67500000000000004</v>
      </c>
      <c r="V125" s="138">
        <f t="shared" si="15"/>
        <v>0.85</v>
      </c>
      <c r="W125" s="122">
        <f t="shared" si="18"/>
        <v>37.5</v>
      </c>
      <c r="X125" s="43">
        <f t="shared" si="16"/>
        <v>7.5</v>
      </c>
      <c r="Y125" s="159">
        <v>30</v>
      </c>
      <c r="Z125" s="47">
        <f t="shared" si="19"/>
        <v>24</v>
      </c>
    </row>
    <row r="126" spans="1:26" ht="21.75" customHeight="1" thickBot="1" x14ac:dyDescent="0.35">
      <c r="A126" s="5">
        <v>120</v>
      </c>
      <c r="B126" s="156">
        <v>666727</v>
      </c>
      <c r="C126" s="157" t="s">
        <v>221</v>
      </c>
      <c r="D126" s="13">
        <v>9</v>
      </c>
      <c r="E126" s="14">
        <v>15</v>
      </c>
      <c r="F126" s="14">
        <v>8</v>
      </c>
      <c r="G126" s="14">
        <v>12</v>
      </c>
      <c r="H126" s="15">
        <v>14</v>
      </c>
      <c r="I126" s="11">
        <f t="shared" si="11"/>
        <v>58</v>
      </c>
      <c r="J126" s="12">
        <f t="shared" si="12"/>
        <v>8.6999999999999993</v>
      </c>
      <c r="K126" s="30">
        <v>4</v>
      </c>
      <c r="L126" s="31">
        <v>3.5</v>
      </c>
      <c r="M126" s="31">
        <v>4.5</v>
      </c>
      <c r="N126" s="31">
        <v>3</v>
      </c>
      <c r="O126" s="151">
        <v>4</v>
      </c>
      <c r="P126" s="28">
        <f t="shared" si="13"/>
        <v>19</v>
      </c>
      <c r="Q126" s="29">
        <f t="shared" si="14"/>
        <v>0.95000000000000007</v>
      </c>
      <c r="R126" s="35">
        <f t="shared" si="17"/>
        <v>1.5499999999999998</v>
      </c>
      <c r="S126" s="137">
        <f t="shared" si="17"/>
        <v>2.4249999999999998</v>
      </c>
      <c r="T126" s="137">
        <f t="shared" si="15"/>
        <v>1.425</v>
      </c>
      <c r="U126" s="137">
        <f t="shared" si="15"/>
        <v>1.9499999999999997</v>
      </c>
      <c r="V126" s="138">
        <f t="shared" si="15"/>
        <v>2.3000000000000003</v>
      </c>
      <c r="W126" s="122">
        <f t="shared" si="18"/>
        <v>77</v>
      </c>
      <c r="X126" s="43">
        <f t="shared" si="16"/>
        <v>15.4</v>
      </c>
      <c r="Y126" s="160">
        <v>60</v>
      </c>
      <c r="Z126" s="47">
        <f t="shared" si="19"/>
        <v>48</v>
      </c>
    </row>
    <row r="127" spans="1:26" ht="21.75" customHeight="1" thickBot="1" x14ac:dyDescent="0.35">
      <c r="A127" s="6">
        <v>121</v>
      </c>
      <c r="B127" s="154">
        <v>666728</v>
      </c>
      <c r="C127" s="155" t="s">
        <v>222</v>
      </c>
      <c r="D127" s="13">
        <v>9</v>
      </c>
      <c r="E127" s="14">
        <v>12</v>
      </c>
      <c r="F127" s="14">
        <v>8</v>
      </c>
      <c r="G127" s="14">
        <v>10</v>
      </c>
      <c r="H127" s="15">
        <v>8</v>
      </c>
      <c r="I127" s="11">
        <f t="shared" si="11"/>
        <v>47</v>
      </c>
      <c r="J127" s="12">
        <f t="shared" si="12"/>
        <v>7.05</v>
      </c>
      <c r="K127" s="30">
        <v>3</v>
      </c>
      <c r="L127" s="31">
        <v>2.5</v>
      </c>
      <c r="M127" s="31">
        <v>2.5</v>
      </c>
      <c r="N127" s="31">
        <v>4</v>
      </c>
      <c r="O127" s="151">
        <v>1.5</v>
      </c>
      <c r="P127" s="28">
        <f t="shared" si="13"/>
        <v>13.5</v>
      </c>
      <c r="Q127" s="29">
        <f t="shared" si="14"/>
        <v>0.67500000000000004</v>
      </c>
      <c r="R127" s="35">
        <f t="shared" si="17"/>
        <v>1.5</v>
      </c>
      <c r="S127" s="137">
        <f t="shared" si="17"/>
        <v>1.9249999999999998</v>
      </c>
      <c r="T127" s="137">
        <f t="shared" si="15"/>
        <v>1.325</v>
      </c>
      <c r="U127" s="137">
        <f t="shared" si="15"/>
        <v>1.7</v>
      </c>
      <c r="V127" s="138">
        <f t="shared" si="15"/>
        <v>1.2749999999999999</v>
      </c>
      <c r="W127" s="122">
        <f t="shared" si="18"/>
        <v>60.5</v>
      </c>
      <c r="X127" s="43">
        <f t="shared" si="16"/>
        <v>12.100000000000001</v>
      </c>
      <c r="Y127" s="159">
        <v>50</v>
      </c>
      <c r="Z127" s="47">
        <f t="shared" si="19"/>
        <v>40</v>
      </c>
    </row>
    <row r="128" spans="1:26" ht="21.75" customHeight="1" thickBot="1" x14ac:dyDescent="0.35">
      <c r="A128" s="5">
        <v>122</v>
      </c>
      <c r="B128" s="154">
        <v>666729</v>
      </c>
      <c r="C128" s="155" t="s">
        <v>223</v>
      </c>
      <c r="D128" s="13">
        <v>11</v>
      </c>
      <c r="E128" s="14">
        <v>12</v>
      </c>
      <c r="F128" s="14">
        <v>9</v>
      </c>
      <c r="G128" s="14">
        <v>9</v>
      </c>
      <c r="H128" s="15">
        <v>10</v>
      </c>
      <c r="I128" s="11">
        <f t="shared" si="11"/>
        <v>51</v>
      </c>
      <c r="J128" s="12">
        <f t="shared" si="12"/>
        <v>7.6499999999999995</v>
      </c>
      <c r="K128" s="30">
        <v>2.5</v>
      </c>
      <c r="L128" s="31">
        <v>2.5</v>
      </c>
      <c r="M128" s="31">
        <v>4</v>
      </c>
      <c r="N128" s="31">
        <v>4.5</v>
      </c>
      <c r="O128" s="151">
        <v>3.5</v>
      </c>
      <c r="P128" s="28">
        <f t="shared" si="13"/>
        <v>17</v>
      </c>
      <c r="Q128" s="29">
        <f t="shared" si="14"/>
        <v>0.85000000000000009</v>
      </c>
      <c r="R128" s="35">
        <f t="shared" si="17"/>
        <v>1.7749999999999999</v>
      </c>
      <c r="S128" s="137">
        <f t="shared" si="17"/>
        <v>1.9249999999999998</v>
      </c>
      <c r="T128" s="137">
        <f t="shared" si="15"/>
        <v>1.5499999999999998</v>
      </c>
      <c r="U128" s="137">
        <f t="shared" si="15"/>
        <v>1.575</v>
      </c>
      <c r="V128" s="138">
        <f t="shared" si="15"/>
        <v>1.675</v>
      </c>
      <c r="W128" s="122">
        <f t="shared" si="18"/>
        <v>68</v>
      </c>
      <c r="X128" s="43">
        <f t="shared" si="16"/>
        <v>13.600000000000001</v>
      </c>
      <c r="Y128" s="159">
        <v>57</v>
      </c>
      <c r="Z128" s="47">
        <f t="shared" si="19"/>
        <v>45.6</v>
      </c>
    </row>
    <row r="129" spans="1:26" ht="21.75" customHeight="1" thickBot="1" x14ac:dyDescent="0.35">
      <c r="A129" s="6">
        <v>123</v>
      </c>
      <c r="B129" s="154">
        <v>666730</v>
      </c>
      <c r="C129" s="155" t="s">
        <v>224</v>
      </c>
      <c r="D129" s="13">
        <v>12</v>
      </c>
      <c r="E129" s="14">
        <v>15</v>
      </c>
      <c r="F129" s="14">
        <v>11</v>
      </c>
      <c r="G129" s="14">
        <v>13</v>
      </c>
      <c r="H129" s="15">
        <v>12</v>
      </c>
      <c r="I129" s="11">
        <f t="shared" si="11"/>
        <v>63</v>
      </c>
      <c r="J129" s="12">
        <f t="shared" si="12"/>
        <v>9.4499999999999993</v>
      </c>
      <c r="K129" s="30">
        <v>4</v>
      </c>
      <c r="L129" s="31">
        <v>4.5</v>
      </c>
      <c r="M129" s="31">
        <v>4</v>
      </c>
      <c r="N129" s="31">
        <v>5</v>
      </c>
      <c r="O129" s="151">
        <v>1.5</v>
      </c>
      <c r="P129" s="28">
        <f t="shared" si="13"/>
        <v>19</v>
      </c>
      <c r="Q129" s="29">
        <f t="shared" si="14"/>
        <v>0.95000000000000007</v>
      </c>
      <c r="R129" s="35">
        <f t="shared" si="17"/>
        <v>1.9999999999999998</v>
      </c>
      <c r="S129" s="137">
        <f t="shared" si="17"/>
        <v>2.4750000000000001</v>
      </c>
      <c r="T129" s="137">
        <f t="shared" si="15"/>
        <v>1.8499999999999999</v>
      </c>
      <c r="U129" s="137">
        <f t="shared" si="15"/>
        <v>2.2000000000000002</v>
      </c>
      <c r="V129" s="138">
        <f t="shared" si="15"/>
        <v>1.8749999999999998</v>
      </c>
      <c r="W129" s="122">
        <f t="shared" si="18"/>
        <v>82</v>
      </c>
      <c r="X129" s="43">
        <f t="shared" si="16"/>
        <v>16.400000000000002</v>
      </c>
      <c r="Y129" s="159">
        <v>65</v>
      </c>
      <c r="Z129" s="47">
        <f t="shared" si="19"/>
        <v>52</v>
      </c>
    </row>
    <row r="130" spans="1:26" ht="21.75" customHeight="1" thickBot="1" x14ac:dyDescent="0.35">
      <c r="A130" s="5">
        <v>124</v>
      </c>
      <c r="B130" s="154">
        <v>666731</v>
      </c>
      <c r="C130" s="155" t="s">
        <v>225</v>
      </c>
      <c r="D130" s="13">
        <v>9</v>
      </c>
      <c r="E130" s="14">
        <v>12</v>
      </c>
      <c r="F130" s="14">
        <v>10</v>
      </c>
      <c r="G130" s="14">
        <v>10</v>
      </c>
      <c r="H130" s="15">
        <v>8</v>
      </c>
      <c r="I130" s="11">
        <f t="shared" si="11"/>
        <v>49</v>
      </c>
      <c r="J130" s="12">
        <f t="shared" si="12"/>
        <v>7.35</v>
      </c>
      <c r="K130" s="30">
        <v>2.5</v>
      </c>
      <c r="L130" s="31">
        <v>2.5</v>
      </c>
      <c r="M130" s="31">
        <v>1.5</v>
      </c>
      <c r="N130" s="31">
        <v>2.2000000000000002</v>
      </c>
      <c r="O130" s="151">
        <v>3.5</v>
      </c>
      <c r="P130" s="28">
        <f t="shared" si="13"/>
        <v>12.2</v>
      </c>
      <c r="Q130" s="29">
        <f t="shared" si="14"/>
        <v>0.61</v>
      </c>
      <c r="R130" s="35">
        <f t="shared" si="17"/>
        <v>1.4749999999999999</v>
      </c>
      <c r="S130" s="137">
        <f t="shared" si="17"/>
        <v>1.9249999999999998</v>
      </c>
      <c r="T130" s="137">
        <f t="shared" si="15"/>
        <v>1.575</v>
      </c>
      <c r="U130" s="137">
        <f t="shared" si="15"/>
        <v>1.61</v>
      </c>
      <c r="V130" s="138">
        <f t="shared" si="15"/>
        <v>1.375</v>
      </c>
      <c r="W130" s="122">
        <f t="shared" si="18"/>
        <v>61.2</v>
      </c>
      <c r="X130" s="43">
        <f t="shared" si="16"/>
        <v>12.240000000000002</v>
      </c>
      <c r="Y130" s="159">
        <v>59</v>
      </c>
      <c r="Z130" s="47">
        <f t="shared" si="19"/>
        <v>47.2</v>
      </c>
    </row>
    <row r="131" spans="1:26" ht="21.75" customHeight="1" thickBot="1" x14ac:dyDescent="0.35">
      <c r="A131" s="6">
        <v>125</v>
      </c>
      <c r="B131" s="154">
        <v>666732</v>
      </c>
      <c r="C131" s="155" t="s">
        <v>226</v>
      </c>
      <c r="D131" s="13">
        <v>9</v>
      </c>
      <c r="E131" s="14">
        <v>12</v>
      </c>
      <c r="F131" s="14">
        <v>8</v>
      </c>
      <c r="G131" s="14">
        <v>10</v>
      </c>
      <c r="H131" s="15">
        <v>8</v>
      </c>
      <c r="I131" s="11">
        <f t="shared" si="11"/>
        <v>47</v>
      </c>
      <c r="J131" s="12">
        <f t="shared" si="12"/>
        <v>7.05</v>
      </c>
      <c r="K131" s="30">
        <v>3</v>
      </c>
      <c r="L131" s="31">
        <v>2.5</v>
      </c>
      <c r="M131" s="31">
        <v>1.5</v>
      </c>
      <c r="N131" s="31">
        <v>4</v>
      </c>
      <c r="O131" s="151">
        <v>1.5</v>
      </c>
      <c r="P131" s="28">
        <f t="shared" si="13"/>
        <v>12.5</v>
      </c>
      <c r="Q131" s="29">
        <f t="shared" si="14"/>
        <v>0.625</v>
      </c>
      <c r="R131" s="35">
        <f t="shared" si="17"/>
        <v>1.5</v>
      </c>
      <c r="S131" s="137">
        <f t="shared" si="17"/>
        <v>1.9249999999999998</v>
      </c>
      <c r="T131" s="137">
        <f t="shared" si="15"/>
        <v>1.2749999999999999</v>
      </c>
      <c r="U131" s="137">
        <f t="shared" si="15"/>
        <v>1.7</v>
      </c>
      <c r="V131" s="138">
        <f t="shared" si="15"/>
        <v>1.2749999999999999</v>
      </c>
      <c r="W131" s="122">
        <f t="shared" si="18"/>
        <v>59.5</v>
      </c>
      <c r="X131" s="43">
        <f t="shared" si="16"/>
        <v>11.9</v>
      </c>
      <c r="Y131" s="159">
        <v>53</v>
      </c>
      <c r="Z131" s="47">
        <f t="shared" si="19"/>
        <v>42.400000000000006</v>
      </c>
    </row>
    <row r="132" spans="1:26" ht="21.75" customHeight="1" thickBot="1" x14ac:dyDescent="0.35">
      <c r="A132" s="5">
        <v>126</v>
      </c>
      <c r="B132" s="154">
        <v>666733</v>
      </c>
      <c r="C132" s="155" t="s">
        <v>227</v>
      </c>
      <c r="D132" s="13">
        <v>9</v>
      </c>
      <c r="E132" s="14">
        <v>7</v>
      </c>
      <c r="F132" s="14">
        <v>8</v>
      </c>
      <c r="G132" s="14">
        <v>6</v>
      </c>
      <c r="H132" s="15">
        <v>8</v>
      </c>
      <c r="I132" s="11">
        <f t="shared" si="11"/>
        <v>38</v>
      </c>
      <c r="J132" s="12">
        <f t="shared" si="12"/>
        <v>5.7</v>
      </c>
      <c r="K132" s="30">
        <v>2.5</v>
      </c>
      <c r="L132" s="31">
        <v>2.5</v>
      </c>
      <c r="M132" s="31">
        <v>2</v>
      </c>
      <c r="N132" s="31">
        <v>4.5</v>
      </c>
      <c r="O132" s="151">
        <v>1.5</v>
      </c>
      <c r="P132" s="28">
        <f t="shared" si="13"/>
        <v>13</v>
      </c>
      <c r="Q132" s="29">
        <f t="shared" si="14"/>
        <v>0.65</v>
      </c>
      <c r="R132" s="35">
        <f t="shared" si="17"/>
        <v>1.4749999999999999</v>
      </c>
      <c r="S132" s="137">
        <f t="shared" si="17"/>
        <v>1.175</v>
      </c>
      <c r="T132" s="137">
        <f t="shared" si="15"/>
        <v>1.3</v>
      </c>
      <c r="U132" s="137">
        <f t="shared" si="15"/>
        <v>1.125</v>
      </c>
      <c r="V132" s="138">
        <f t="shared" si="15"/>
        <v>1.2749999999999999</v>
      </c>
      <c r="W132" s="122">
        <f t="shared" si="18"/>
        <v>51</v>
      </c>
      <c r="X132" s="43">
        <f t="shared" si="16"/>
        <v>10.200000000000001</v>
      </c>
      <c r="Y132" s="159">
        <v>42</v>
      </c>
      <c r="Z132" s="47">
        <f t="shared" si="19"/>
        <v>33.6</v>
      </c>
    </row>
    <row r="133" spans="1:26" ht="21.75" customHeight="1" thickBot="1" x14ac:dyDescent="0.35">
      <c r="A133" s="6">
        <v>127</v>
      </c>
      <c r="B133" s="154">
        <v>666734</v>
      </c>
      <c r="C133" s="155" t="s">
        <v>228</v>
      </c>
      <c r="D133" s="13">
        <v>7</v>
      </c>
      <c r="E133" s="14">
        <v>6</v>
      </c>
      <c r="F133" s="14">
        <v>4</v>
      </c>
      <c r="G133" s="14">
        <v>5</v>
      </c>
      <c r="H133" s="15">
        <v>9</v>
      </c>
      <c r="I133" s="11">
        <f t="shared" si="11"/>
        <v>31</v>
      </c>
      <c r="J133" s="12">
        <f t="shared" si="12"/>
        <v>4.6499999999999995</v>
      </c>
      <c r="K133" s="30">
        <v>3</v>
      </c>
      <c r="L133" s="31">
        <v>2.5</v>
      </c>
      <c r="M133" s="31">
        <v>2.5</v>
      </c>
      <c r="N133" s="31">
        <v>4</v>
      </c>
      <c r="O133" s="151">
        <v>1.5</v>
      </c>
      <c r="P133" s="28">
        <f t="shared" si="13"/>
        <v>13.5</v>
      </c>
      <c r="Q133" s="29">
        <f t="shared" si="14"/>
        <v>0.67500000000000004</v>
      </c>
      <c r="R133" s="35">
        <f t="shared" si="17"/>
        <v>1.2000000000000002</v>
      </c>
      <c r="S133" s="137">
        <f t="shared" si="17"/>
        <v>1.0249999999999999</v>
      </c>
      <c r="T133" s="137">
        <f t="shared" si="15"/>
        <v>0.72499999999999998</v>
      </c>
      <c r="U133" s="137">
        <f t="shared" si="15"/>
        <v>0.95</v>
      </c>
      <c r="V133" s="138">
        <f t="shared" si="15"/>
        <v>1.4249999999999998</v>
      </c>
      <c r="W133" s="122">
        <f t="shared" si="18"/>
        <v>44.5</v>
      </c>
      <c r="X133" s="43">
        <f t="shared" si="16"/>
        <v>8.9</v>
      </c>
      <c r="Y133" s="159">
        <v>36</v>
      </c>
      <c r="Z133" s="47">
        <f t="shared" si="19"/>
        <v>28.8</v>
      </c>
    </row>
    <row r="134" spans="1:26" ht="21.75" customHeight="1" thickBot="1" x14ac:dyDescent="0.35">
      <c r="A134" s="5">
        <v>128</v>
      </c>
      <c r="B134" s="154">
        <v>666735</v>
      </c>
      <c r="C134" s="155" t="s">
        <v>229</v>
      </c>
      <c r="D134" s="13">
        <v>9</v>
      </c>
      <c r="E134" s="14">
        <v>12</v>
      </c>
      <c r="F134" s="14">
        <v>8</v>
      </c>
      <c r="G134" s="14">
        <v>10</v>
      </c>
      <c r="H134" s="15">
        <v>8</v>
      </c>
      <c r="I134" s="11">
        <f t="shared" si="11"/>
        <v>47</v>
      </c>
      <c r="J134" s="12">
        <f t="shared" si="12"/>
        <v>7.05</v>
      </c>
      <c r="K134" s="30">
        <v>2.5</v>
      </c>
      <c r="L134" s="31">
        <v>2.5</v>
      </c>
      <c r="M134" s="31">
        <v>2</v>
      </c>
      <c r="N134" s="31">
        <v>2</v>
      </c>
      <c r="O134" s="151">
        <v>3.5</v>
      </c>
      <c r="P134" s="28">
        <f t="shared" si="13"/>
        <v>12.5</v>
      </c>
      <c r="Q134" s="29">
        <f t="shared" si="14"/>
        <v>0.625</v>
      </c>
      <c r="R134" s="35">
        <f t="shared" si="17"/>
        <v>1.4749999999999999</v>
      </c>
      <c r="S134" s="137">
        <f t="shared" si="17"/>
        <v>1.9249999999999998</v>
      </c>
      <c r="T134" s="137">
        <f t="shared" si="15"/>
        <v>1.3</v>
      </c>
      <c r="U134" s="137">
        <f t="shared" si="15"/>
        <v>1.6</v>
      </c>
      <c r="V134" s="138">
        <f t="shared" si="15"/>
        <v>1.375</v>
      </c>
      <c r="W134" s="122">
        <f t="shared" si="18"/>
        <v>59.5</v>
      </c>
      <c r="X134" s="43">
        <f t="shared" si="16"/>
        <v>11.9</v>
      </c>
      <c r="Y134" s="159">
        <v>55</v>
      </c>
      <c r="Z134" s="47">
        <f t="shared" si="19"/>
        <v>44</v>
      </c>
    </row>
    <row r="135" spans="1:26" ht="21.75" customHeight="1" thickBot="1" x14ac:dyDescent="0.35">
      <c r="A135" s="6">
        <v>129</v>
      </c>
      <c r="B135" s="154">
        <v>666736</v>
      </c>
      <c r="C135" s="155" t="s">
        <v>230</v>
      </c>
      <c r="D135" s="13">
        <v>9</v>
      </c>
      <c r="E135" s="14">
        <v>7</v>
      </c>
      <c r="F135" s="14">
        <v>8</v>
      </c>
      <c r="G135" s="14">
        <v>10</v>
      </c>
      <c r="H135" s="15">
        <v>8</v>
      </c>
      <c r="I135" s="11">
        <f t="shared" si="11"/>
        <v>42</v>
      </c>
      <c r="J135" s="12">
        <f t="shared" si="12"/>
        <v>6.3</v>
      </c>
      <c r="K135" s="30">
        <v>3</v>
      </c>
      <c r="L135" s="31">
        <v>4</v>
      </c>
      <c r="M135" s="31">
        <v>2</v>
      </c>
      <c r="N135" s="31">
        <v>2</v>
      </c>
      <c r="O135" s="151">
        <v>3</v>
      </c>
      <c r="P135" s="28">
        <f t="shared" si="13"/>
        <v>14</v>
      </c>
      <c r="Q135" s="29">
        <f t="shared" si="14"/>
        <v>0.70000000000000007</v>
      </c>
      <c r="R135" s="35">
        <f t="shared" si="17"/>
        <v>1.5</v>
      </c>
      <c r="S135" s="137">
        <f t="shared" si="17"/>
        <v>1.25</v>
      </c>
      <c r="T135" s="137">
        <f t="shared" si="15"/>
        <v>1.3</v>
      </c>
      <c r="U135" s="137">
        <f t="shared" si="15"/>
        <v>1.6</v>
      </c>
      <c r="V135" s="138">
        <f t="shared" si="15"/>
        <v>1.35</v>
      </c>
      <c r="W135" s="122">
        <f t="shared" si="18"/>
        <v>56</v>
      </c>
      <c r="X135" s="43">
        <f t="shared" si="16"/>
        <v>11.200000000000001</v>
      </c>
      <c r="Y135" s="159">
        <v>47</v>
      </c>
      <c r="Z135" s="47">
        <f t="shared" si="19"/>
        <v>37.6</v>
      </c>
    </row>
    <row r="136" spans="1:26" ht="21.75" customHeight="1" thickBot="1" x14ac:dyDescent="0.35">
      <c r="A136" s="5">
        <v>130</v>
      </c>
      <c r="B136" s="154">
        <v>666737</v>
      </c>
      <c r="C136" s="155" t="s">
        <v>231</v>
      </c>
      <c r="D136" s="13"/>
      <c r="E136" s="14"/>
      <c r="F136" s="14"/>
      <c r="G136" s="14"/>
      <c r="H136" s="15"/>
      <c r="I136" s="11">
        <f t="shared" ref="I136:I138" si="20">SUM(D136:H136)</f>
        <v>0</v>
      </c>
      <c r="J136" s="12">
        <f t="shared" ref="J136:J138" si="21">I136*0.15</f>
        <v>0</v>
      </c>
      <c r="K136" s="30"/>
      <c r="L136" s="31"/>
      <c r="M136" s="31"/>
      <c r="N136" s="31"/>
      <c r="O136" s="151"/>
      <c r="P136" s="28">
        <f t="shared" ref="P136:P138" si="22">SUM(K136:O136)</f>
        <v>0</v>
      </c>
      <c r="Q136" s="29">
        <f t="shared" ref="Q136:Q138" si="23">P136*0.05</f>
        <v>0</v>
      </c>
      <c r="R136" s="35">
        <f t="shared" si="17"/>
        <v>0</v>
      </c>
      <c r="S136" s="137">
        <f t="shared" si="17"/>
        <v>0</v>
      </c>
      <c r="T136" s="137">
        <f t="shared" si="17"/>
        <v>0</v>
      </c>
      <c r="U136" s="137">
        <f t="shared" si="17"/>
        <v>0</v>
      </c>
      <c r="V136" s="138">
        <f t="shared" si="17"/>
        <v>0</v>
      </c>
      <c r="W136" s="122">
        <f t="shared" si="18"/>
        <v>0</v>
      </c>
      <c r="X136" s="43">
        <f t="shared" ref="X136:X138" si="24">(W136*0.2)</f>
        <v>0</v>
      </c>
      <c r="Y136" s="159" t="s">
        <v>234</v>
      </c>
      <c r="Z136" s="47" t="e">
        <f t="shared" si="19"/>
        <v>#VALUE!</v>
      </c>
    </row>
    <row r="137" spans="1:26" ht="21.75" customHeight="1" thickBot="1" x14ac:dyDescent="0.35">
      <c r="A137" s="6">
        <v>131</v>
      </c>
      <c r="B137" s="154">
        <v>666738</v>
      </c>
      <c r="C137" s="155" t="s">
        <v>232</v>
      </c>
      <c r="D137" s="13">
        <v>7</v>
      </c>
      <c r="E137" s="14">
        <v>7</v>
      </c>
      <c r="F137" s="14">
        <v>8</v>
      </c>
      <c r="G137" s="14">
        <v>5</v>
      </c>
      <c r="H137" s="15">
        <v>8</v>
      </c>
      <c r="I137" s="11">
        <f t="shared" si="20"/>
        <v>35</v>
      </c>
      <c r="J137" s="12">
        <f t="shared" si="21"/>
        <v>5.25</v>
      </c>
      <c r="K137" s="30">
        <v>2</v>
      </c>
      <c r="L137" s="31">
        <v>2.5</v>
      </c>
      <c r="M137" s="31">
        <v>1.5</v>
      </c>
      <c r="N137" s="31">
        <v>2</v>
      </c>
      <c r="O137" s="151">
        <v>1.5</v>
      </c>
      <c r="P137" s="28">
        <f t="shared" si="22"/>
        <v>9.5</v>
      </c>
      <c r="Q137" s="29">
        <f t="shared" si="23"/>
        <v>0.47500000000000003</v>
      </c>
      <c r="R137" s="35">
        <f t="shared" si="17"/>
        <v>1.1500000000000001</v>
      </c>
      <c r="S137" s="137">
        <f t="shared" si="17"/>
        <v>1.175</v>
      </c>
      <c r="T137" s="137">
        <f t="shared" si="17"/>
        <v>1.2749999999999999</v>
      </c>
      <c r="U137" s="137">
        <f t="shared" si="17"/>
        <v>0.85</v>
      </c>
      <c r="V137" s="138">
        <f t="shared" si="17"/>
        <v>1.2749999999999999</v>
      </c>
      <c r="W137" s="122">
        <f t="shared" si="18"/>
        <v>44.5</v>
      </c>
      <c r="X137" s="43">
        <f t="shared" si="24"/>
        <v>8.9</v>
      </c>
      <c r="Y137" s="159">
        <v>38</v>
      </c>
      <c r="Z137" s="47">
        <f t="shared" si="19"/>
        <v>30.400000000000002</v>
      </c>
    </row>
    <row r="138" spans="1:26" ht="21.75" customHeight="1" x14ac:dyDescent="0.3">
      <c r="A138" s="5">
        <v>132</v>
      </c>
      <c r="B138" s="156">
        <v>666739</v>
      </c>
      <c r="C138" s="157" t="s">
        <v>233</v>
      </c>
      <c r="D138" s="13">
        <v>11</v>
      </c>
      <c r="E138" s="14">
        <v>12</v>
      </c>
      <c r="F138" s="14">
        <v>15</v>
      </c>
      <c r="G138" s="14">
        <v>10</v>
      </c>
      <c r="H138" s="15">
        <v>12</v>
      </c>
      <c r="I138" s="11">
        <f t="shared" si="20"/>
        <v>60</v>
      </c>
      <c r="J138" s="12">
        <f t="shared" si="21"/>
        <v>9</v>
      </c>
      <c r="K138" s="30">
        <v>4</v>
      </c>
      <c r="L138" s="31">
        <v>2.5</v>
      </c>
      <c r="M138" s="31">
        <v>3.5</v>
      </c>
      <c r="N138" s="31">
        <v>3</v>
      </c>
      <c r="O138" s="151">
        <v>5</v>
      </c>
      <c r="P138" s="28">
        <f t="shared" si="22"/>
        <v>18</v>
      </c>
      <c r="Q138" s="29">
        <f t="shared" si="23"/>
        <v>0.9</v>
      </c>
      <c r="R138" s="35">
        <f t="shared" si="17"/>
        <v>1.8499999999999999</v>
      </c>
      <c r="S138" s="137">
        <f t="shared" si="17"/>
        <v>1.9249999999999998</v>
      </c>
      <c r="T138" s="137">
        <f t="shared" si="17"/>
        <v>2.4249999999999998</v>
      </c>
      <c r="U138" s="137">
        <f t="shared" si="17"/>
        <v>1.65</v>
      </c>
      <c r="V138" s="138">
        <f t="shared" si="17"/>
        <v>2.0499999999999998</v>
      </c>
      <c r="W138" s="122">
        <f t="shared" si="18"/>
        <v>78</v>
      </c>
      <c r="X138" s="43">
        <f t="shared" si="24"/>
        <v>15.600000000000001</v>
      </c>
      <c r="Y138" s="160">
        <v>63</v>
      </c>
      <c r="Z138" s="47">
        <f t="shared" si="19"/>
        <v>50.400000000000006</v>
      </c>
    </row>
    <row r="139" spans="1:26" ht="21" thickBot="1" x14ac:dyDescent="0.35"/>
    <row r="140" spans="1:26" x14ac:dyDescent="0.3">
      <c r="A140" s="174" t="s">
        <v>16</v>
      </c>
      <c r="B140" s="175"/>
      <c r="C140" s="176"/>
      <c r="D140" s="8">
        <f t="shared" ref="D140:Z140" si="25">COUNT(D7:D138)</f>
        <v>125</v>
      </c>
      <c r="E140" s="9">
        <f t="shared" si="25"/>
        <v>124</v>
      </c>
      <c r="F140" s="9">
        <f t="shared" si="25"/>
        <v>124</v>
      </c>
      <c r="G140" s="9">
        <f t="shared" si="25"/>
        <v>125</v>
      </c>
      <c r="H140" s="115">
        <f t="shared" si="25"/>
        <v>125</v>
      </c>
      <c r="I140" s="12">
        <f t="shared" si="25"/>
        <v>132</v>
      </c>
      <c r="J140" s="116">
        <f t="shared" si="25"/>
        <v>132</v>
      </c>
      <c r="K140" s="108">
        <f t="shared" si="25"/>
        <v>125</v>
      </c>
      <c r="L140" s="27">
        <f t="shared" si="25"/>
        <v>125</v>
      </c>
      <c r="M140" s="27">
        <f t="shared" si="25"/>
        <v>125</v>
      </c>
      <c r="N140" s="27">
        <f t="shared" si="25"/>
        <v>125</v>
      </c>
      <c r="O140" s="109">
        <f t="shared" si="25"/>
        <v>125</v>
      </c>
      <c r="P140" s="104">
        <f t="shared" si="25"/>
        <v>132</v>
      </c>
      <c r="Q140" s="126">
        <f t="shared" si="25"/>
        <v>132</v>
      </c>
      <c r="R140" s="129">
        <f t="shared" si="25"/>
        <v>132</v>
      </c>
      <c r="S140" s="36">
        <f t="shared" si="25"/>
        <v>132</v>
      </c>
      <c r="T140" s="36">
        <f t="shared" si="25"/>
        <v>132</v>
      </c>
      <c r="U140" s="36">
        <f t="shared" si="25"/>
        <v>132</v>
      </c>
      <c r="V140" s="37">
        <f t="shared" si="25"/>
        <v>132</v>
      </c>
      <c r="W140" s="139">
        <f t="shared" si="25"/>
        <v>132</v>
      </c>
      <c r="X140" s="132">
        <f t="shared" si="25"/>
        <v>132</v>
      </c>
      <c r="Y140" s="28">
        <f t="shared" si="25"/>
        <v>126</v>
      </c>
      <c r="Z140" s="136">
        <f t="shared" si="25"/>
        <v>126</v>
      </c>
    </row>
    <row r="141" spans="1:26" ht="21" customHeight="1" x14ac:dyDescent="0.3">
      <c r="A141" s="177" t="s">
        <v>17</v>
      </c>
      <c r="B141" s="178"/>
      <c r="C141" s="179"/>
      <c r="D141" s="13">
        <v>20</v>
      </c>
      <c r="E141" s="14">
        <v>20</v>
      </c>
      <c r="F141" s="14">
        <v>20</v>
      </c>
      <c r="G141" s="14">
        <v>20</v>
      </c>
      <c r="H141" s="117">
        <v>20</v>
      </c>
      <c r="I141" s="16">
        <f>SUM(D141:H141)</f>
        <v>100</v>
      </c>
      <c r="J141" s="118">
        <f>I141*0.15</f>
        <v>15</v>
      </c>
      <c r="K141" s="110">
        <v>6</v>
      </c>
      <c r="L141" s="31">
        <v>6</v>
      </c>
      <c r="M141" s="31">
        <v>6</v>
      </c>
      <c r="N141" s="31">
        <v>6</v>
      </c>
      <c r="O141" s="111">
        <v>6</v>
      </c>
      <c r="P141" s="105">
        <f>SUM(K141:O141)</f>
        <v>30</v>
      </c>
      <c r="Q141" s="127">
        <f>P141*0.05</f>
        <v>1.5</v>
      </c>
      <c r="R141" s="130">
        <f>(D141*0.15+K141*0.05)</f>
        <v>3.3</v>
      </c>
      <c r="S141" s="38">
        <f>((E141*0.15+L141*0.05))</f>
        <v>3.3</v>
      </c>
      <c r="T141" s="38">
        <f t="shared" ref="T141:U141" si="26">((F141*0.15+M141*0.05))</f>
        <v>3.3</v>
      </c>
      <c r="U141" s="38">
        <f t="shared" si="26"/>
        <v>3.3</v>
      </c>
      <c r="V141" s="39">
        <f>((H141*0.15+O141*0.05))</f>
        <v>3.3</v>
      </c>
      <c r="W141" s="140">
        <v>130</v>
      </c>
      <c r="X141" s="133">
        <f>W141*0.2</f>
        <v>26</v>
      </c>
      <c r="Y141" s="32">
        <v>100</v>
      </c>
      <c r="Z141" s="112">
        <f>Y141*0.8</f>
        <v>80</v>
      </c>
    </row>
    <row r="142" spans="1:26" x14ac:dyDescent="0.3">
      <c r="A142" s="177" t="s">
        <v>78</v>
      </c>
      <c r="B142" s="178"/>
      <c r="C142" s="179"/>
      <c r="D142" s="13">
        <f>D141*0.4</f>
        <v>8</v>
      </c>
      <c r="E142" s="14">
        <f>E141*0.4</f>
        <v>8</v>
      </c>
      <c r="F142" s="14">
        <f t="shared" ref="F142:J142" si="27">F141*0.4</f>
        <v>8</v>
      </c>
      <c r="G142" s="14">
        <f t="shared" si="27"/>
        <v>8</v>
      </c>
      <c r="H142" s="117">
        <f t="shared" si="27"/>
        <v>8</v>
      </c>
      <c r="I142" s="16">
        <f t="shared" si="27"/>
        <v>40</v>
      </c>
      <c r="J142" s="118">
        <f t="shared" si="27"/>
        <v>6</v>
      </c>
      <c r="K142" s="110">
        <f>K141*0.4</f>
        <v>2.4000000000000004</v>
      </c>
      <c r="L142" s="31">
        <f>L141*0.4</f>
        <v>2.4000000000000004</v>
      </c>
      <c r="M142" s="31">
        <f t="shared" ref="M142:Z142" si="28">M141*0.4</f>
        <v>2.4000000000000004</v>
      </c>
      <c r="N142" s="31">
        <f t="shared" si="28"/>
        <v>2.4000000000000004</v>
      </c>
      <c r="O142" s="111">
        <f t="shared" si="28"/>
        <v>2.4000000000000004</v>
      </c>
      <c r="P142" s="105">
        <f t="shared" si="28"/>
        <v>12</v>
      </c>
      <c r="Q142" s="127">
        <f t="shared" si="28"/>
        <v>0.60000000000000009</v>
      </c>
      <c r="R142" s="130">
        <f t="shared" si="28"/>
        <v>1.32</v>
      </c>
      <c r="S142" s="38">
        <f t="shared" si="28"/>
        <v>1.32</v>
      </c>
      <c r="T142" s="38">
        <f t="shared" si="28"/>
        <v>1.32</v>
      </c>
      <c r="U142" s="38">
        <f t="shared" si="28"/>
        <v>1.32</v>
      </c>
      <c r="V142" s="39">
        <f t="shared" si="28"/>
        <v>1.32</v>
      </c>
      <c r="W142" s="140">
        <f t="shared" si="28"/>
        <v>52</v>
      </c>
      <c r="X142" s="133">
        <f t="shared" si="28"/>
        <v>10.4</v>
      </c>
      <c r="Y142" s="32">
        <f t="shared" si="28"/>
        <v>40</v>
      </c>
      <c r="Z142" s="112">
        <f t="shared" si="28"/>
        <v>32</v>
      </c>
    </row>
    <row r="143" spans="1:26" ht="21" customHeight="1" x14ac:dyDescent="0.3">
      <c r="A143" s="177" t="s">
        <v>18</v>
      </c>
      <c r="B143" s="178"/>
      <c r="C143" s="179"/>
      <c r="D143" s="13">
        <f>COUNTIF(D7:D138, "&gt;=8")</f>
        <v>110</v>
      </c>
      <c r="E143" s="14">
        <f>COUNTIF(E7:E138, "&gt;=8")</f>
        <v>100</v>
      </c>
      <c r="F143" s="14">
        <f>COUNTIF(F7:F138, "&gt;=8")</f>
        <v>106</v>
      </c>
      <c r="G143" s="14">
        <f>COUNTIF(G7:G138, "&gt;=8")</f>
        <v>95</v>
      </c>
      <c r="H143" s="117">
        <f>COUNTIF(H7:H138, "&gt;=8")</f>
        <v>105</v>
      </c>
      <c r="I143" s="16">
        <f>COUNTIF(I7:I138, "&gt;=40")</f>
        <v>103</v>
      </c>
      <c r="J143" s="118">
        <f>COUNTIF(J7:J138, "&gt;=6")</f>
        <v>103</v>
      </c>
      <c r="K143" s="110">
        <f>COUNTIF(K7:K138, "&gt;=2.4")</f>
        <v>85</v>
      </c>
      <c r="L143" s="31">
        <f>COUNTIF(L7:L138, "&gt;=2.4")</f>
        <v>77</v>
      </c>
      <c r="M143" s="31">
        <f>COUNTIF(M7:M138, "&gt;=2.4")</f>
        <v>75</v>
      </c>
      <c r="N143" s="31">
        <f>COUNTIF(N7:N138, "&gt;=2.4")</f>
        <v>62</v>
      </c>
      <c r="O143" s="111">
        <f>COUNTIF(O7:O138, "&gt;=2.4")</f>
        <v>68</v>
      </c>
      <c r="P143" s="105">
        <f>COUNTIF(P7:P138, "&gt;=12")</f>
        <v>78</v>
      </c>
      <c r="Q143" s="127">
        <f>COUNTIF(Q7:Q138, "&gt;=0.6")</f>
        <v>78</v>
      </c>
      <c r="R143" s="130">
        <f>COUNTIF(R7:R138, "&gt;=1.32")</f>
        <v>104</v>
      </c>
      <c r="S143" s="38">
        <f>COUNTIF(S7:S138, "&gt;=1.32")</f>
        <v>90</v>
      </c>
      <c r="T143" s="38">
        <f>COUNTIF(T7:T138, "&gt;=1.32")</f>
        <v>81</v>
      </c>
      <c r="U143" s="38">
        <f>COUNTIF(U7:U138, "&gt;=1.32")</f>
        <v>91</v>
      </c>
      <c r="V143" s="39">
        <f>COUNTIF(V7:V138, "&gt;=1.32")</f>
        <v>78</v>
      </c>
      <c r="W143" s="140">
        <f>COUNTIF(W7:W138, "&gt;=52")</f>
        <v>97</v>
      </c>
      <c r="X143" s="133">
        <f>COUNTIF(X7:X138, "&gt;=10.4")</f>
        <v>97</v>
      </c>
      <c r="Y143" s="32">
        <f>COUNTIF(Y7:Y138, "&gt;=40")</f>
        <v>108</v>
      </c>
      <c r="Z143" s="112">
        <f>COUNTIF(Z7:Z138, "&gt;=32")</f>
        <v>108</v>
      </c>
    </row>
    <row r="144" spans="1:26" x14ac:dyDescent="0.3">
      <c r="A144" s="177" t="s">
        <v>19</v>
      </c>
      <c r="B144" s="178"/>
      <c r="C144" s="179"/>
      <c r="D144" s="119" t="str">
        <f t="shared" ref="D144:Z144" si="29" xml:space="preserve"> IF(((D143/COUNT(D7:D138))*100)&gt;=60,"3", IF(AND(((D143/COUNT(D7:D138))*100)&lt;60, ((D143/COUNT(D7:D138))*100)&gt;=50),"2", IF( AND(((D143/COUNT(D7:D138))*100)&lt;50, ((D143/COUNT(D7:D138))*100)&gt;=40),"1","0")))</f>
        <v>3</v>
      </c>
      <c r="E144" s="14" t="str">
        <f t="shared" si="29"/>
        <v>3</v>
      </c>
      <c r="F144" s="14" t="str">
        <f t="shared" si="29"/>
        <v>3</v>
      </c>
      <c r="G144" s="14" t="str">
        <f t="shared" si="29"/>
        <v>3</v>
      </c>
      <c r="H144" s="117" t="str">
        <f t="shared" si="29"/>
        <v>3</v>
      </c>
      <c r="I144" s="16" t="str">
        <f t="shared" si="29"/>
        <v>3</v>
      </c>
      <c r="J144" s="118" t="str">
        <f t="shared" si="29"/>
        <v>3</v>
      </c>
      <c r="K144" s="110" t="str">
        <f t="shared" si="29"/>
        <v>3</v>
      </c>
      <c r="L144" s="30" t="str">
        <f t="shared" si="29"/>
        <v>3</v>
      </c>
      <c r="M144" s="30" t="str">
        <f t="shared" si="29"/>
        <v>3</v>
      </c>
      <c r="N144" s="30" t="str">
        <f t="shared" si="29"/>
        <v>1</v>
      </c>
      <c r="O144" s="112" t="str">
        <f t="shared" si="29"/>
        <v>2</v>
      </c>
      <c r="P144" s="105" t="str">
        <f t="shared" si="29"/>
        <v>2</v>
      </c>
      <c r="Q144" s="127" t="str">
        <f t="shared" si="29"/>
        <v>2</v>
      </c>
      <c r="R144" s="130" t="str">
        <f t="shared" si="29"/>
        <v>3</v>
      </c>
      <c r="S144" s="38" t="str">
        <f t="shared" si="29"/>
        <v>3</v>
      </c>
      <c r="T144" s="38" t="str">
        <f t="shared" si="29"/>
        <v>3</v>
      </c>
      <c r="U144" s="38" t="str">
        <f t="shared" si="29"/>
        <v>3</v>
      </c>
      <c r="V144" s="39" t="str">
        <f t="shared" si="29"/>
        <v>2</v>
      </c>
      <c r="W144" s="133" t="str">
        <f t="shared" si="29"/>
        <v>3</v>
      </c>
      <c r="X144" s="134" t="str">
        <f t="shared" si="29"/>
        <v>3</v>
      </c>
      <c r="Y144" s="127" t="str">
        <f t="shared" si="29"/>
        <v>3</v>
      </c>
      <c r="Z144" s="32" t="str">
        <f t="shared" si="29"/>
        <v>3</v>
      </c>
    </row>
    <row r="145" spans="1:26" ht="21" thickBot="1" x14ac:dyDescent="0.35">
      <c r="A145" s="222" t="s">
        <v>20</v>
      </c>
      <c r="B145" s="223"/>
      <c r="C145" s="224"/>
      <c r="D145" s="17">
        <f t="shared" ref="D145:Z145" si="30">((D143/COUNT(D7:D138))*D144)</f>
        <v>2.64</v>
      </c>
      <c r="E145" s="18">
        <f t="shared" si="30"/>
        <v>2.419354838709677</v>
      </c>
      <c r="F145" s="18">
        <f t="shared" si="30"/>
        <v>2.564516129032258</v>
      </c>
      <c r="G145" s="18">
        <f t="shared" si="30"/>
        <v>2.2800000000000002</v>
      </c>
      <c r="H145" s="120">
        <f t="shared" si="30"/>
        <v>2.52</v>
      </c>
      <c r="I145" s="19">
        <f t="shared" si="30"/>
        <v>2.3409090909090908</v>
      </c>
      <c r="J145" s="121">
        <f t="shared" si="30"/>
        <v>2.3409090909090908</v>
      </c>
      <c r="K145" s="113">
        <f t="shared" si="30"/>
        <v>2.04</v>
      </c>
      <c r="L145" s="33">
        <f t="shared" si="30"/>
        <v>1.8479999999999999</v>
      </c>
      <c r="M145" s="33">
        <f t="shared" si="30"/>
        <v>1.7999999999999998</v>
      </c>
      <c r="N145" s="33">
        <f t="shared" si="30"/>
        <v>0.496</v>
      </c>
      <c r="O145" s="114">
        <f t="shared" si="30"/>
        <v>1.0880000000000001</v>
      </c>
      <c r="P145" s="106">
        <f t="shared" si="30"/>
        <v>1.1818181818181819</v>
      </c>
      <c r="Q145" s="128">
        <f t="shared" si="30"/>
        <v>1.1818181818181819</v>
      </c>
      <c r="R145" s="131">
        <f t="shared" si="30"/>
        <v>2.3636363636363633</v>
      </c>
      <c r="S145" s="40">
        <f t="shared" si="30"/>
        <v>2.0454545454545454</v>
      </c>
      <c r="T145" s="40">
        <f t="shared" si="30"/>
        <v>1.8409090909090908</v>
      </c>
      <c r="U145" s="40">
        <f t="shared" si="30"/>
        <v>2.0681818181818183</v>
      </c>
      <c r="V145" s="41">
        <f t="shared" si="30"/>
        <v>1.1818181818181819</v>
      </c>
      <c r="W145" s="141">
        <f t="shared" si="30"/>
        <v>2.2045454545454546</v>
      </c>
      <c r="X145" s="135">
        <f t="shared" si="30"/>
        <v>2.2045454545454546</v>
      </c>
      <c r="Y145" s="128">
        <f t="shared" si="30"/>
        <v>2.5714285714285712</v>
      </c>
      <c r="Z145" s="34">
        <f t="shared" si="30"/>
        <v>2.5714285714285712</v>
      </c>
    </row>
    <row r="146" spans="1:26" ht="21" thickBot="1" x14ac:dyDescent="0.35">
      <c r="A146" s="2"/>
      <c r="B146" s="2"/>
      <c r="C146" s="2"/>
      <c r="D146" s="2"/>
    </row>
    <row r="147" spans="1:26" x14ac:dyDescent="0.3">
      <c r="A147" s="225" t="s">
        <v>21</v>
      </c>
      <c r="B147" s="226"/>
      <c r="C147" s="227"/>
      <c r="D147" s="2"/>
      <c r="E147" s="204" t="s">
        <v>22</v>
      </c>
      <c r="F147" s="205"/>
      <c r="G147" s="205"/>
      <c r="H147" s="205"/>
      <c r="I147" s="205"/>
      <c r="J147" s="205"/>
      <c r="K147" s="205"/>
      <c r="L147" s="205"/>
      <c r="M147" s="205"/>
      <c r="N147" s="206"/>
      <c r="O147" s="107" t="s">
        <v>12</v>
      </c>
      <c r="P147" s="48" t="s">
        <v>3</v>
      </c>
      <c r="Q147" s="48" t="s">
        <v>4</v>
      </c>
      <c r="R147" s="48" t="s">
        <v>5</v>
      </c>
      <c r="S147" s="49" t="s">
        <v>6</v>
      </c>
    </row>
    <row r="148" spans="1:26" ht="21" thickBot="1" x14ac:dyDescent="0.35">
      <c r="A148" s="50" t="s">
        <v>79</v>
      </c>
      <c r="B148" s="3"/>
      <c r="C148" s="51"/>
      <c r="D148" s="2"/>
      <c r="E148" s="207"/>
      <c r="F148" s="208"/>
      <c r="G148" s="208"/>
      <c r="H148" s="208"/>
      <c r="I148" s="208"/>
      <c r="J148" s="208"/>
      <c r="K148" s="208"/>
      <c r="L148" s="208"/>
      <c r="M148" s="208"/>
      <c r="N148" s="209"/>
      <c r="O148" s="4">
        <f>(R145*0.2+Z145*0.8)</f>
        <v>2.5298701298701296</v>
      </c>
      <c r="P148" s="4">
        <f>(S145*0.2+Z145*0.8)</f>
        <v>2.4662337662337661</v>
      </c>
      <c r="Q148" s="4">
        <f>(T145*0.2+Z145*0.8)</f>
        <v>2.4253246753246751</v>
      </c>
      <c r="R148" s="4">
        <f>(U145*0.2+Z145*0.8)</f>
        <v>2.4707792207792205</v>
      </c>
      <c r="S148" s="7">
        <f>(V145*0.2+Z145*0.8)</f>
        <v>2.2935064935064933</v>
      </c>
    </row>
    <row r="149" spans="1:26" x14ac:dyDescent="0.3">
      <c r="A149" s="50" t="s">
        <v>80</v>
      </c>
      <c r="B149" s="3"/>
      <c r="C149" s="51"/>
      <c r="D149" s="2"/>
    </row>
    <row r="150" spans="1:26" ht="21" thickBot="1" x14ac:dyDescent="0.35">
      <c r="A150" s="52" t="s">
        <v>81</v>
      </c>
      <c r="B150" s="53"/>
      <c r="C150" s="54"/>
      <c r="D150" s="2"/>
    </row>
  </sheetData>
  <mergeCells count="22">
    <mergeCell ref="A142:C142"/>
    <mergeCell ref="A143:C143"/>
    <mergeCell ref="A144:C144"/>
    <mergeCell ref="A145:C145"/>
    <mergeCell ref="A147:C147"/>
    <mergeCell ref="E147:N148"/>
    <mergeCell ref="Y4:Y6"/>
    <mergeCell ref="Z4:Z6"/>
    <mergeCell ref="D5:J5"/>
    <mergeCell ref="K5:Q5"/>
    <mergeCell ref="A140:C140"/>
    <mergeCell ref="A141:C14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50"/>
  <sheetViews>
    <sheetView topLeftCell="Q145" zoomScale="80" zoomScaleNormal="80" workbookViewId="0">
      <selection activeCell="AB13" sqref="AB13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30.1406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4" width="9.140625" style="1" bestFit="1" customWidth="1"/>
    <col min="15" max="21" width="13.7109375" style="1" bestFit="1" customWidth="1"/>
    <col min="22" max="22" width="15.140625" style="1" customWidth="1"/>
    <col min="23" max="23" width="20.7109375" style="1" customWidth="1"/>
    <col min="24" max="24" width="17.85546875" style="1" customWidth="1"/>
    <col min="25" max="25" width="17.28515625" style="1" customWidth="1"/>
    <col min="26" max="26" width="12.7109375" style="1" customWidth="1"/>
    <col min="27" max="16384" width="8.85546875" style="1"/>
  </cols>
  <sheetData>
    <row r="1" spans="1:26" x14ac:dyDescent="0.3">
      <c r="A1" s="180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ht="21" thickBot="1" x14ac:dyDescent="0.35">
      <c r="A2" s="180" t="s">
        <v>235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1" thickBot="1" x14ac:dyDescent="0.35">
      <c r="A3" s="181" t="s">
        <v>84</v>
      </c>
      <c r="B3" s="182"/>
      <c r="C3" s="142" t="str">
        <f>'CO (All Subjects)'!D5</f>
        <v xml:space="preserve"> Indian Management Thoughts &amp; Business Leaders</v>
      </c>
      <c r="D3" s="143" t="s">
        <v>99</v>
      </c>
      <c r="E3" s="142"/>
      <c r="F3" s="183" t="s">
        <v>236</v>
      </c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1:26" ht="21" customHeight="1" thickBot="1" x14ac:dyDescent="0.35">
      <c r="A4" s="184" t="s">
        <v>0</v>
      </c>
      <c r="B4" s="186" t="s">
        <v>1</v>
      </c>
      <c r="C4" s="189" t="s">
        <v>2</v>
      </c>
      <c r="D4" s="192" t="s">
        <v>100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4"/>
      <c r="R4" s="195" t="s">
        <v>101</v>
      </c>
      <c r="S4" s="196"/>
      <c r="T4" s="196"/>
      <c r="U4" s="196"/>
      <c r="V4" s="197"/>
      <c r="W4" s="44" t="s">
        <v>15</v>
      </c>
      <c r="X4" s="201" t="s">
        <v>14</v>
      </c>
      <c r="Y4" s="210" t="s">
        <v>82</v>
      </c>
      <c r="Z4" s="213" t="s">
        <v>83</v>
      </c>
    </row>
    <row r="5" spans="1:26" x14ac:dyDescent="0.3">
      <c r="A5" s="185"/>
      <c r="B5" s="187"/>
      <c r="C5" s="190"/>
      <c r="D5" s="216" t="s">
        <v>11</v>
      </c>
      <c r="E5" s="217"/>
      <c r="F5" s="217"/>
      <c r="G5" s="217"/>
      <c r="H5" s="217"/>
      <c r="I5" s="217"/>
      <c r="J5" s="218"/>
      <c r="K5" s="219" t="s">
        <v>88</v>
      </c>
      <c r="L5" s="220"/>
      <c r="M5" s="220"/>
      <c r="N5" s="220"/>
      <c r="O5" s="220"/>
      <c r="P5" s="220"/>
      <c r="Q5" s="221"/>
      <c r="R5" s="198"/>
      <c r="S5" s="199"/>
      <c r="T5" s="199"/>
      <c r="U5" s="199"/>
      <c r="V5" s="200"/>
      <c r="W5" s="45" t="s">
        <v>13</v>
      </c>
      <c r="X5" s="202"/>
      <c r="Y5" s="211"/>
      <c r="Z5" s="214"/>
    </row>
    <row r="6" spans="1:26" ht="21" thickBot="1" x14ac:dyDescent="0.35">
      <c r="A6" s="185"/>
      <c r="B6" s="188"/>
      <c r="C6" s="191"/>
      <c r="D6" s="22" t="s">
        <v>9</v>
      </c>
      <c r="E6" s="20" t="s">
        <v>85</v>
      </c>
      <c r="F6" s="20" t="s">
        <v>8</v>
      </c>
      <c r="G6" s="20" t="s">
        <v>86</v>
      </c>
      <c r="H6" s="20" t="s">
        <v>87</v>
      </c>
      <c r="I6" s="21" t="s">
        <v>10</v>
      </c>
      <c r="J6" s="23" t="s">
        <v>96</v>
      </c>
      <c r="K6" s="24" t="s">
        <v>89</v>
      </c>
      <c r="L6" s="25" t="s">
        <v>90</v>
      </c>
      <c r="M6" s="25" t="s">
        <v>91</v>
      </c>
      <c r="N6" s="25" t="s">
        <v>92</v>
      </c>
      <c r="O6" s="25" t="s">
        <v>93</v>
      </c>
      <c r="P6" s="25" t="s">
        <v>94</v>
      </c>
      <c r="Q6" s="42" t="s">
        <v>97</v>
      </c>
      <c r="R6" s="124" t="s">
        <v>12</v>
      </c>
      <c r="S6" s="125" t="s">
        <v>3</v>
      </c>
      <c r="T6" s="125" t="s">
        <v>4</v>
      </c>
      <c r="U6" s="125" t="s">
        <v>5</v>
      </c>
      <c r="V6" s="123" t="s">
        <v>6</v>
      </c>
      <c r="W6" s="46" t="s">
        <v>95</v>
      </c>
      <c r="X6" s="203"/>
      <c r="Y6" s="212"/>
      <c r="Z6" s="215"/>
    </row>
    <row r="7" spans="1:26" ht="21.75" customHeight="1" thickBot="1" x14ac:dyDescent="0.35">
      <c r="A7" s="5">
        <v>1</v>
      </c>
      <c r="B7" s="153">
        <v>666608</v>
      </c>
      <c r="C7" s="153" t="s">
        <v>103</v>
      </c>
      <c r="D7" s="8"/>
      <c r="E7" s="8"/>
      <c r="F7" s="8"/>
      <c r="G7" s="8"/>
      <c r="H7" s="8"/>
      <c r="I7" s="11">
        <f>SUM(D7:H7)</f>
        <v>0</v>
      </c>
      <c r="J7" s="12">
        <f>I7*0.15</f>
        <v>0</v>
      </c>
      <c r="K7" s="26"/>
      <c r="L7" s="26"/>
      <c r="M7" s="26"/>
      <c r="N7" s="26"/>
      <c r="O7" s="150"/>
      <c r="P7" s="28">
        <f>SUM(K7:O7)</f>
        <v>0</v>
      </c>
      <c r="Q7" s="29">
        <f>P7*0.05</f>
        <v>0</v>
      </c>
      <c r="R7" s="35">
        <f>(D7*0.15+K7*0.05)</f>
        <v>0</v>
      </c>
      <c r="S7" s="137">
        <f t="shared" ref="S7:V109" si="0">(E7*0.15+L7*0.05)</f>
        <v>0</v>
      </c>
      <c r="T7" s="137">
        <f t="shared" si="0"/>
        <v>0</v>
      </c>
      <c r="U7" s="137">
        <f t="shared" si="0"/>
        <v>0</v>
      </c>
      <c r="V7" s="138">
        <f t="shared" si="0"/>
        <v>0</v>
      </c>
      <c r="W7" s="122">
        <f t="shared" ref="W7:W109" si="1">I7+P7</f>
        <v>0</v>
      </c>
      <c r="X7" s="43">
        <f>(W7*0.2)</f>
        <v>0</v>
      </c>
      <c r="Y7" s="158" t="s">
        <v>234</v>
      </c>
      <c r="Z7" s="47" t="e">
        <f>Y7*0.8</f>
        <v>#VALUE!</v>
      </c>
    </row>
    <row r="8" spans="1:26" ht="21.75" customHeight="1" thickBot="1" x14ac:dyDescent="0.35">
      <c r="A8" s="6">
        <v>2</v>
      </c>
      <c r="B8" s="153">
        <v>666609</v>
      </c>
      <c r="C8" s="153" t="s">
        <v>104</v>
      </c>
      <c r="D8" s="13">
        <v>9</v>
      </c>
      <c r="E8" s="14">
        <v>12</v>
      </c>
      <c r="F8" s="14">
        <v>10</v>
      </c>
      <c r="G8" s="14">
        <v>9</v>
      </c>
      <c r="H8" s="14">
        <v>9</v>
      </c>
      <c r="I8" s="11">
        <f t="shared" ref="I8:I71" si="2">SUM(D8:H8)</f>
        <v>49</v>
      </c>
      <c r="J8" s="12">
        <f t="shared" ref="J8:J109" si="3">I8*0.15</f>
        <v>7.35</v>
      </c>
      <c r="K8" s="30">
        <v>3</v>
      </c>
      <c r="L8" s="31">
        <v>3.5</v>
      </c>
      <c r="M8" s="31">
        <v>2</v>
      </c>
      <c r="N8" s="31">
        <v>2.5</v>
      </c>
      <c r="O8" s="151">
        <v>3</v>
      </c>
      <c r="P8" s="28">
        <f t="shared" ref="P8:P71" si="4">SUM(K8:O8)</f>
        <v>14</v>
      </c>
      <c r="Q8" s="29">
        <f t="shared" ref="Q8:Q71" si="5">P8*0.05</f>
        <v>0.70000000000000007</v>
      </c>
      <c r="R8" s="35">
        <f t="shared" ref="R8:R71" si="6">(D8*0.15+K8*0.05)</f>
        <v>1.5</v>
      </c>
      <c r="S8" s="137">
        <f t="shared" si="0"/>
        <v>1.9749999999999999</v>
      </c>
      <c r="T8" s="137">
        <f t="shared" si="0"/>
        <v>1.6</v>
      </c>
      <c r="U8" s="137">
        <f t="shared" ref="U8:V71" si="7">(G8*0.15+N8*0.05)</f>
        <v>1.4749999999999999</v>
      </c>
      <c r="V8" s="138">
        <f t="shared" si="7"/>
        <v>1.5</v>
      </c>
      <c r="W8" s="122">
        <f t="shared" si="1"/>
        <v>63</v>
      </c>
      <c r="X8" s="43">
        <f t="shared" ref="X8:X71" si="8">(W8*0.2)</f>
        <v>12.600000000000001</v>
      </c>
      <c r="Y8" s="158">
        <v>52</v>
      </c>
      <c r="Z8" s="47">
        <f t="shared" ref="Z8:Z109" si="9">Y8*0.8</f>
        <v>41.6</v>
      </c>
    </row>
    <row r="9" spans="1:26" ht="21.75" customHeight="1" thickBot="1" x14ac:dyDescent="0.35">
      <c r="A9" s="5">
        <v>3</v>
      </c>
      <c r="B9" s="153">
        <v>666610</v>
      </c>
      <c r="C9" s="153" t="s">
        <v>105</v>
      </c>
      <c r="D9" s="13">
        <v>8</v>
      </c>
      <c r="E9" s="14">
        <v>10</v>
      </c>
      <c r="F9" s="14">
        <v>6</v>
      </c>
      <c r="G9" s="14">
        <v>9</v>
      </c>
      <c r="H9" s="14">
        <v>5</v>
      </c>
      <c r="I9" s="11">
        <f t="shared" si="2"/>
        <v>38</v>
      </c>
      <c r="J9" s="12">
        <f t="shared" si="3"/>
        <v>5.7</v>
      </c>
      <c r="K9" s="30">
        <v>3</v>
      </c>
      <c r="L9" s="31">
        <v>3.5</v>
      </c>
      <c r="M9" s="31">
        <v>2</v>
      </c>
      <c r="N9" s="31">
        <v>2</v>
      </c>
      <c r="O9" s="151">
        <v>2</v>
      </c>
      <c r="P9" s="28">
        <f t="shared" si="4"/>
        <v>12.5</v>
      </c>
      <c r="Q9" s="29">
        <f t="shared" si="5"/>
        <v>0.625</v>
      </c>
      <c r="R9" s="35">
        <f t="shared" si="6"/>
        <v>1.35</v>
      </c>
      <c r="S9" s="137">
        <f t="shared" si="0"/>
        <v>1.675</v>
      </c>
      <c r="T9" s="137">
        <f t="shared" si="0"/>
        <v>0.99999999999999989</v>
      </c>
      <c r="U9" s="137">
        <f t="shared" si="7"/>
        <v>1.45</v>
      </c>
      <c r="V9" s="138">
        <f t="shared" si="7"/>
        <v>0.85</v>
      </c>
      <c r="W9" s="122">
        <f t="shared" si="1"/>
        <v>50.5</v>
      </c>
      <c r="X9" s="43">
        <f t="shared" si="8"/>
        <v>10.100000000000001</v>
      </c>
      <c r="Y9" s="158">
        <v>40</v>
      </c>
      <c r="Z9" s="47">
        <f t="shared" si="9"/>
        <v>32</v>
      </c>
    </row>
    <row r="10" spans="1:26" ht="21.75" customHeight="1" thickBot="1" x14ac:dyDescent="0.35">
      <c r="A10" s="6">
        <v>4</v>
      </c>
      <c r="B10" s="153">
        <v>666611</v>
      </c>
      <c r="C10" s="153" t="s">
        <v>106</v>
      </c>
      <c r="D10" s="13">
        <v>7</v>
      </c>
      <c r="E10" s="14">
        <v>9</v>
      </c>
      <c r="F10" s="14">
        <v>9</v>
      </c>
      <c r="G10" s="14">
        <v>7</v>
      </c>
      <c r="H10" s="14">
        <v>11</v>
      </c>
      <c r="I10" s="11">
        <f t="shared" si="2"/>
        <v>43</v>
      </c>
      <c r="J10" s="12">
        <f t="shared" si="3"/>
        <v>6.45</v>
      </c>
      <c r="K10" s="30"/>
      <c r="L10" s="31"/>
      <c r="M10" s="31"/>
      <c r="N10" s="31"/>
      <c r="O10" s="151"/>
      <c r="P10" s="28">
        <f t="shared" si="4"/>
        <v>0</v>
      </c>
      <c r="Q10" s="29">
        <f t="shared" si="5"/>
        <v>0</v>
      </c>
      <c r="R10" s="35">
        <f t="shared" si="6"/>
        <v>1.05</v>
      </c>
      <c r="S10" s="137">
        <f t="shared" si="0"/>
        <v>1.3499999999999999</v>
      </c>
      <c r="T10" s="137">
        <f t="shared" si="0"/>
        <v>1.3499999999999999</v>
      </c>
      <c r="U10" s="137">
        <f t="shared" si="7"/>
        <v>1.05</v>
      </c>
      <c r="V10" s="138">
        <f t="shared" si="7"/>
        <v>1.65</v>
      </c>
      <c r="W10" s="122">
        <f t="shared" si="1"/>
        <v>43</v>
      </c>
      <c r="X10" s="43">
        <f t="shared" si="8"/>
        <v>8.6</v>
      </c>
      <c r="Y10" s="158">
        <v>48</v>
      </c>
      <c r="Z10" s="47">
        <f t="shared" si="9"/>
        <v>38.400000000000006</v>
      </c>
    </row>
    <row r="11" spans="1:26" ht="21.75" customHeight="1" thickBot="1" x14ac:dyDescent="0.35">
      <c r="A11" s="5">
        <v>5</v>
      </c>
      <c r="B11" s="154">
        <v>666612</v>
      </c>
      <c r="C11" s="155" t="s">
        <v>107</v>
      </c>
      <c r="D11" s="13">
        <v>9</v>
      </c>
      <c r="E11" s="14">
        <v>11</v>
      </c>
      <c r="F11" s="14">
        <v>12</v>
      </c>
      <c r="G11" s="14">
        <v>9</v>
      </c>
      <c r="H11" s="14">
        <v>9</v>
      </c>
      <c r="I11" s="11">
        <f t="shared" si="2"/>
        <v>50</v>
      </c>
      <c r="J11" s="12">
        <f t="shared" si="3"/>
        <v>7.5</v>
      </c>
      <c r="K11" s="30">
        <v>3.5</v>
      </c>
      <c r="L11" s="31">
        <v>3</v>
      </c>
      <c r="M11" s="31">
        <v>4.5</v>
      </c>
      <c r="N11" s="31">
        <v>2.5</v>
      </c>
      <c r="O11" s="151">
        <v>1.5</v>
      </c>
      <c r="P11" s="28">
        <f t="shared" si="4"/>
        <v>15</v>
      </c>
      <c r="Q11" s="29">
        <f t="shared" si="5"/>
        <v>0.75</v>
      </c>
      <c r="R11" s="35">
        <f t="shared" si="6"/>
        <v>1.5249999999999999</v>
      </c>
      <c r="S11" s="137">
        <f t="shared" si="0"/>
        <v>1.7999999999999998</v>
      </c>
      <c r="T11" s="137">
        <f t="shared" si="0"/>
        <v>2.0249999999999999</v>
      </c>
      <c r="U11" s="137">
        <f t="shared" si="7"/>
        <v>1.4749999999999999</v>
      </c>
      <c r="V11" s="138">
        <f t="shared" si="7"/>
        <v>1.4249999999999998</v>
      </c>
      <c r="W11" s="122">
        <f t="shared" si="1"/>
        <v>65</v>
      </c>
      <c r="X11" s="43">
        <f t="shared" si="8"/>
        <v>13</v>
      </c>
      <c r="Y11" s="159">
        <v>56</v>
      </c>
      <c r="Z11" s="47">
        <f t="shared" si="9"/>
        <v>44.800000000000004</v>
      </c>
    </row>
    <row r="12" spans="1:26" ht="21.75" customHeight="1" thickBot="1" x14ac:dyDescent="0.35">
      <c r="A12" s="6">
        <v>6</v>
      </c>
      <c r="B12" s="154">
        <v>666613</v>
      </c>
      <c r="C12" s="155" t="s">
        <v>108</v>
      </c>
      <c r="D12" s="13">
        <v>5</v>
      </c>
      <c r="E12" s="14">
        <v>8</v>
      </c>
      <c r="F12" s="14">
        <v>7</v>
      </c>
      <c r="G12" s="14">
        <v>9</v>
      </c>
      <c r="H12" s="14">
        <v>5</v>
      </c>
      <c r="I12" s="11">
        <f t="shared" si="2"/>
        <v>34</v>
      </c>
      <c r="J12" s="12">
        <f t="shared" si="3"/>
        <v>5.0999999999999996</v>
      </c>
      <c r="K12" s="30">
        <v>3</v>
      </c>
      <c r="L12" s="31">
        <v>2</v>
      </c>
      <c r="M12" s="31">
        <v>1.5</v>
      </c>
      <c r="N12" s="31">
        <v>2</v>
      </c>
      <c r="O12" s="151">
        <v>2</v>
      </c>
      <c r="P12" s="28">
        <f t="shared" si="4"/>
        <v>10.5</v>
      </c>
      <c r="Q12" s="29">
        <f t="shared" si="5"/>
        <v>0.52500000000000002</v>
      </c>
      <c r="R12" s="35">
        <f t="shared" si="6"/>
        <v>0.9</v>
      </c>
      <c r="S12" s="137">
        <f t="shared" si="0"/>
        <v>1.3</v>
      </c>
      <c r="T12" s="137">
        <f t="shared" si="0"/>
        <v>1.125</v>
      </c>
      <c r="U12" s="137">
        <f t="shared" si="7"/>
        <v>1.45</v>
      </c>
      <c r="V12" s="138">
        <f t="shared" si="7"/>
        <v>0.85</v>
      </c>
      <c r="W12" s="122">
        <f t="shared" si="1"/>
        <v>44.5</v>
      </c>
      <c r="X12" s="43">
        <f t="shared" si="8"/>
        <v>8.9</v>
      </c>
      <c r="Y12" s="159">
        <v>36</v>
      </c>
      <c r="Z12" s="47">
        <f t="shared" si="9"/>
        <v>28.8</v>
      </c>
    </row>
    <row r="13" spans="1:26" ht="21.75" customHeight="1" thickBot="1" x14ac:dyDescent="0.35">
      <c r="A13" s="5">
        <v>7</v>
      </c>
      <c r="B13" s="154">
        <v>666614</v>
      </c>
      <c r="C13" s="155" t="s">
        <v>109</v>
      </c>
      <c r="D13" s="13">
        <v>9</v>
      </c>
      <c r="E13" s="14">
        <v>12</v>
      </c>
      <c r="F13" s="14">
        <v>10</v>
      </c>
      <c r="G13" s="14">
        <v>9</v>
      </c>
      <c r="H13" s="14">
        <v>9</v>
      </c>
      <c r="I13" s="11">
        <f t="shared" si="2"/>
        <v>49</v>
      </c>
      <c r="J13" s="12">
        <f t="shared" si="3"/>
        <v>7.35</v>
      </c>
      <c r="K13" s="30">
        <v>3</v>
      </c>
      <c r="L13" s="31">
        <v>3.5</v>
      </c>
      <c r="M13" s="31">
        <v>4</v>
      </c>
      <c r="N13" s="31">
        <v>2</v>
      </c>
      <c r="O13" s="151">
        <v>2</v>
      </c>
      <c r="P13" s="28">
        <f t="shared" si="4"/>
        <v>14.5</v>
      </c>
      <c r="Q13" s="29">
        <f t="shared" si="5"/>
        <v>0.72500000000000009</v>
      </c>
      <c r="R13" s="35">
        <f t="shared" si="6"/>
        <v>1.5</v>
      </c>
      <c r="S13" s="137">
        <f t="shared" si="0"/>
        <v>1.9749999999999999</v>
      </c>
      <c r="T13" s="137">
        <f t="shared" si="0"/>
        <v>1.7</v>
      </c>
      <c r="U13" s="137">
        <f t="shared" si="7"/>
        <v>1.45</v>
      </c>
      <c r="V13" s="138">
        <f t="shared" si="7"/>
        <v>1.45</v>
      </c>
      <c r="W13" s="122">
        <f t="shared" si="1"/>
        <v>63.5</v>
      </c>
      <c r="X13" s="43">
        <f t="shared" si="8"/>
        <v>12.700000000000001</v>
      </c>
      <c r="Y13" s="159">
        <v>53</v>
      </c>
      <c r="Z13" s="47">
        <f t="shared" si="9"/>
        <v>42.400000000000006</v>
      </c>
    </row>
    <row r="14" spans="1:26" ht="18" customHeight="1" thickBot="1" x14ac:dyDescent="0.35">
      <c r="A14" s="6">
        <v>8</v>
      </c>
      <c r="B14" s="156">
        <v>666615</v>
      </c>
      <c r="C14" s="157" t="s">
        <v>110</v>
      </c>
      <c r="D14" s="13">
        <v>10</v>
      </c>
      <c r="E14" s="14">
        <v>9</v>
      </c>
      <c r="F14" s="14">
        <v>12</v>
      </c>
      <c r="G14" s="14">
        <v>8</v>
      </c>
      <c r="H14" s="14">
        <v>7</v>
      </c>
      <c r="I14" s="11">
        <f t="shared" si="2"/>
        <v>46</v>
      </c>
      <c r="J14" s="12">
        <f t="shared" si="3"/>
        <v>6.8999999999999995</v>
      </c>
      <c r="K14" s="30">
        <v>3.5</v>
      </c>
      <c r="L14" s="31">
        <v>2.5</v>
      </c>
      <c r="M14" s="31">
        <v>2</v>
      </c>
      <c r="N14" s="31">
        <v>2</v>
      </c>
      <c r="O14" s="151">
        <v>3</v>
      </c>
      <c r="P14" s="28">
        <f t="shared" si="4"/>
        <v>13</v>
      </c>
      <c r="Q14" s="29">
        <f t="shared" si="5"/>
        <v>0.65</v>
      </c>
      <c r="R14" s="35">
        <f t="shared" si="6"/>
        <v>1.675</v>
      </c>
      <c r="S14" s="137">
        <f t="shared" si="0"/>
        <v>1.4749999999999999</v>
      </c>
      <c r="T14" s="137">
        <f t="shared" si="0"/>
        <v>1.9</v>
      </c>
      <c r="U14" s="137">
        <f t="shared" si="7"/>
        <v>1.3</v>
      </c>
      <c r="V14" s="138">
        <f t="shared" si="7"/>
        <v>1.2000000000000002</v>
      </c>
      <c r="W14" s="122">
        <f t="shared" si="1"/>
        <v>59</v>
      </c>
      <c r="X14" s="43">
        <f t="shared" si="8"/>
        <v>11.8</v>
      </c>
      <c r="Y14" s="160">
        <v>51</v>
      </c>
      <c r="Z14" s="47">
        <f t="shared" si="9"/>
        <v>40.800000000000004</v>
      </c>
    </row>
    <row r="15" spans="1:26" ht="21.75" customHeight="1" thickBot="1" x14ac:dyDescent="0.35">
      <c r="A15" s="5">
        <v>9</v>
      </c>
      <c r="B15" s="154">
        <v>666616</v>
      </c>
      <c r="C15" s="155" t="s">
        <v>111</v>
      </c>
      <c r="D15" s="13">
        <v>11</v>
      </c>
      <c r="E15" s="14">
        <v>12</v>
      </c>
      <c r="F15" s="14">
        <v>10</v>
      </c>
      <c r="G15" s="14">
        <v>9</v>
      </c>
      <c r="H15" s="14">
        <v>9</v>
      </c>
      <c r="I15" s="11">
        <f t="shared" si="2"/>
        <v>51</v>
      </c>
      <c r="J15" s="12">
        <f t="shared" si="3"/>
        <v>7.6499999999999995</v>
      </c>
      <c r="K15" s="30">
        <v>4</v>
      </c>
      <c r="L15" s="31">
        <v>3</v>
      </c>
      <c r="M15" s="31">
        <v>2.5</v>
      </c>
      <c r="N15" s="31">
        <v>2.5</v>
      </c>
      <c r="O15" s="151">
        <v>3</v>
      </c>
      <c r="P15" s="28">
        <f t="shared" si="4"/>
        <v>15</v>
      </c>
      <c r="Q15" s="29">
        <f t="shared" si="5"/>
        <v>0.75</v>
      </c>
      <c r="R15" s="35">
        <f t="shared" si="6"/>
        <v>1.8499999999999999</v>
      </c>
      <c r="S15" s="137">
        <f t="shared" si="0"/>
        <v>1.9499999999999997</v>
      </c>
      <c r="T15" s="137">
        <f t="shared" si="0"/>
        <v>1.625</v>
      </c>
      <c r="U15" s="137">
        <f t="shared" si="7"/>
        <v>1.4749999999999999</v>
      </c>
      <c r="V15" s="138">
        <f t="shared" si="7"/>
        <v>1.5</v>
      </c>
      <c r="W15" s="122">
        <f t="shared" si="1"/>
        <v>66</v>
      </c>
      <c r="X15" s="43">
        <f t="shared" si="8"/>
        <v>13.200000000000001</v>
      </c>
      <c r="Y15" s="159">
        <v>54</v>
      </c>
      <c r="Z15" s="47">
        <f t="shared" si="9"/>
        <v>43.2</v>
      </c>
    </row>
    <row r="16" spans="1:26" ht="21.75" customHeight="1" thickBot="1" x14ac:dyDescent="0.35">
      <c r="A16" s="6">
        <v>10</v>
      </c>
      <c r="B16" s="154">
        <v>666617</v>
      </c>
      <c r="C16" s="155" t="s">
        <v>112</v>
      </c>
      <c r="D16" s="13">
        <v>6</v>
      </c>
      <c r="E16" s="14">
        <v>8</v>
      </c>
      <c r="F16" s="14">
        <v>8</v>
      </c>
      <c r="G16" s="14">
        <v>7</v>
      </c>
      <c r="H16" s="14">
        <v>6</v>
      </c>
      <c r="I16" s="11">
        <f t="shared" si="2"/>
        <v>35</v>
      </c>
      <c r="J16" s="12">
        <f t="shared" si="3"/>
        <v>5.25</v>
      </c>
      <c r="K16" s="30">
        <v>2</v>
      </c>
      <c r="L16" s="31">
        <v>1.5</v>
      </c>
      <c r="M16" s="31">
        <v>2.5</v>
      </c>
      <c r="N16" s="31">
        <v>2.5</v>
      </c>
      <c r="O16" s="151">
        <v>4</v>
      </c>
      <c r="P16" s="28">
        <f t="shared" si="4"/>
        <v>12.5</v>
      </c>
      <c r="Q16" s="29">
        <f t="shared" si="5"/>
        <v>0.625</v>
      </c>
      <c r="R16" s="35">
        <f t="shared" si="6"/>
        <v>0.99999999999999989</v>
      </c>
      <c r="S16" s="137">
        <f t="shared" si="0"/>
        <v>1.2749999999999999</v>
      </c>
      <c r="T16" s="137">
        <f t="shared" si="0"/>
        <v>1.325</v>
      </c>
      <c r="U16" s="137">
        <f t="shared" si="7"/>
        <v>1.175</v>
      </c>
      <c r="V16" s="138">
        <f t="shared" si="7"/>
        <v>1.0999999999999999</v>
      </c>
      <c r="W16" s="122">
        <f t="shared" si="1"/>
        <v>47.5</v>
      </c>
      <c r="X16" s="43">
        <f t="shared" si="8"/>
        <v>9.5</v>
      </c>
      <c r="Y16" s="159">
        <v>39</v>
      </c>
      <c r="Z16" s="47">
        <f t="shared" si="9"/>
        <v>31.200000000000003</v>
      </c>
    </row>
    <row r="17" spans="1:26" ht="21.75" customHeight="1" thickBot="1" x14ac:dyDescent="0.35">
      <c r="A17" s="5">
        <v>11</v>
      </c>
      <c r="B17" s="154">
        <v>666618</v>
      </c>
      <c r="C17" s="155" t="s">
        <v>113</v>
      </c>
      <c r="D17" s="13">
        <v>11</v>
      </c>
      <c r="E17" s="14">
        <v>12</v>
      </c>
      <c r="F17" s="14">
        <v>9</v>
      </c>
      <c r="G17" s="14">
        <v>8</v>
      </c>
      <c r="H17" s="14">
        <v>7</v>
      </c>
      <c r="I17" s="11">
        <f t="shared" si="2"/>
        <v>47</v>
      </c>
      <c r="J17" s="12">
        <f t="shared" si="3"/>
        <v>7.05</v>
      </c>
      <c r="K17" s="30">
        <v>2.5</v>
      </c>
      <c r="L17" s="31">
        <v>3.5</v>
      </c>
      <c r="M17" s="31">
        <v>2</v>
      </c>
      <c r="N17" s="31">
        <v>1.5</v>
      </c>
      <c r="O17" s="151">
        <v>3.5</v>
      </c>
      <c r="P17" s="28">
        <f t="shared" si="4"/>
        <v>13</v>
      </c>
      <c r="Q17" s="29">
        <f t="shared" si="5"/>
        <v>0.65</v>
      </c>
      <c r="R17" s="35">
        <f t="shared" si="6"/>
        <v>1.7749999999999999</v>
      </c>
      <c r="S17" s="137">
        <f t="shared" si="0"/>
        <v>1.9749999999999999</v>
      </c>
      <c r="T17" s="137">
        <f t="shared" si="0"/>
        <v>1.45</v>
      </c>
      <c r="U17" s="137">
        <f t="shared" si="7"/>
        <v>1.2749999999999999</v>
      </c>
      <c r="V17" s="138">
        <f t="shared" si="7"/>
        <v>1.2250000000000001</v>
      </c>
      <c r="W17" s="122">
        <f t="shared" si="1"/>
        <v>60</v>
      </c>
      <c r="X17" s="43">
        <f t="shared" si="8"/>
        <v>12</v>
      </c>
      <c r="Y17" s="159">
        <v>48</v>
      </c>
      <c r="Z17" s="47">
        <f t="shared" si="9"/>
        <v>38.400000000000006</v>
      </c>
    </row>
    <row r="18" spans="1:26" ht="21.75" customHeight="1" thickBot="1" x14ac:dyDescent="0.35">
      <c r="A18" s="6">
        <v>12</v>
      </c>
      <c r="B18" s="154">
        <v>666619</v>
      </c>
      <c r="C18" s="155" t="s">
        <v>114</v>
      </c>
      <c r="D18" s="13">
        <v>9</v>
      </c>
      <c r="E18" s="14">
        <v>10</v>
      </c>
      <c r="F18" s="14">
        <v>8</v>
      </c>
      <c r="G18" s="14">
        <v>9</v>
      </c>
      <c r="H18" s="14">
        <v>9</v>
      </c>
      <c r="I18" s="11">
        <f t="shared" si="2"/>
        <v>45</v>
      </c>
      <c r="J18" s="12">
        <f t="shared" si="3"/>
        <v>6.75</v>
      </c>
      <c r="K18" s="30">
        <v>3</v>
      </c>
      <c r="L18" s="31">
        <v>2</v>
      </c>
      <c r="M18" s="31">
        <v>2</v>
      </c>
      <c r="N18" s="31">
        <v>2</v>
      </c>
      <c r="O18" s="151">
        <v>1.5</v>
      </c>
      <c r="P18" s="28">
        <f t="shared" si="4"/>
        <v>10.5</v>
      </c>
      <c r="Q18" s="29">
        <f t="shared" si="5"/>
        <v>0.52500000000000002</v>
      </c>
      <c r="R18" s="35">
        <f t="shared" si="6"/>
        <v>1.5</v>
      </c>
      <c r="S18" s="137">
        <f t="shared" si="0"/>
        <v>1.6</v>
      </c>
      <c r="T18" s="137">
        <f t="shared" si="0"/>
        <v>1.3</v>
      </c>
      <c r="U18" s="137">
        <f t="shared" si="7"/>
        <v>1.45</v>
      </c>
      <c r="V18" s="138">
        <f t="shared" si="7"/>
        <v>1.4249999999999998</v>
      </c>
      <c r="W18" s="122">
        <f t="shared" si="1"/>
        <v>55.5</v>
      </c>
      <c r="X18" s="43">
        <f t="shared" si="8"/>
        <v>11.100000000000001</v>
      </c>
      <c r="Y18" s="159">
        <v>47</v>
      </c>
      <c r="Z18" s="47">
        <f t="shared" si="9"/>
        <v>37.6</v>
      </c>
    </row>
    <row r="19" spans="1:26" ht="21.75" customHeight="1" thickBot="1" x14ac:dyDescent="0.35">
      <c r="A19" s="5">
        <v>13</v>
      </c>
      <c r="B19" s="154">
        <v>666620</v>
      </c>
      <c r="C19" s="155" t="s">
        <v>115</v>
      </c>
      <c r="D19" s="13">
        <v>6</v>
      </c>
      <c r="E19" s="14">
        <v>9</v>
      </c>
      <c r="F19" s="14">
        <v>5</v>
      </c>
      <c r="G19" s="14">
        <v>11</v>
      </c>
      <c r="H19" s="14">
        <v>10</v>
      </c>
      <c r="I19" s="11">
        <f t="shared" si="2"/>
        <v>41</v>
      </c>
      <c r="J19" s="12">
        <f t="shared" si="3"/>
        <v>6.1499999999999995</v>
      </c>
      <c r="K19" s="30">
        <v>1.5</v>
      </c>
      <c r="L19" s="31">
        <v>2</v>
      </c>
      <c r="M19" s="31">
        <v>2.5</v>
      </c>
      <c r="N19" s="31">
        <v>2</v>
      </c>
      <c r="O19" s="151">
        <v>2</v>
      </c>
      <c r="P19" s="28">
        <f t="shared" si="4"/>
        <v>10</v>
      </c>
      <c r="Q19" s="29">
        <f t="shared" si="5"/>
        <v>0.5</v>
      </c>
      <c r="R19" s="35">
        <f t="shared" si="6"/>
        <v>0.97499999999999987</v>
      </c>
      <c r="S19" s="137">
        <f t="shared" si="0"/>
        <v>1.45</v>
      </c>
      <c r="T19" s="137">
        <f t="shared" si="0"/>
        <v>0.875</v>
      </c>
      <c r="U19" s="137">
        <f t="shared" si="7"/>
        <v>1.75</v>
      </c>
      <c r="V19" s="138">
        <f t="shared" si="7"/>
        <v>1.6</v>
      </c>
      <c r="W19" s="122">
        <f t="shared" si="1"/>
        <v>51</v>
      </c>
      <c r="X19" s="43">
        <f t="shared" si="8"/>
        <v>10.200000000000001</v>
      </c>
      <c r="Y19" s="159">
        <v>47</v>
      </c>
      <c r="Z19" s="47">
        <f t="shared" si="9"/>
        <v>37.6</v>
      </c>
    </row>
    <row r="20" spans="1:26" ht="21.75" customHeight="1" thickBot="1" x14ac:dyDescent="0.35">
      <c r="A20" s="6">
        <v>14</v>
      </c>
      <c r="B20" s="154">
        <v>666621</v>
      </c>
      <c r="C20" s="155" t="s">
        <v>116</v>
      </c>
      <c r="D20" s="13">
        <v>9</v>
      </c>
      <c r="E20" s="14">
        <v>9</v>
      </c>
      <c r="F20" s="14">
        <v>10</v>
      </c>
      <c r="G20" s="14">
        <v>9</v>
      </c>
      <c r="H20" s="14">
        <v>9</v>
      </c>
      <c r="I20" s="11">
        <f t="shared" si="2"/>
        <v>46</v>
      </c>
      <c r="J20" s="12">
        <f t="shared" si="3"/>
        <v>6.8999999999999995</v>
      </c>
      <c r="K20" s="30">
        <v>3</v>
      </c>
      <c r="L20" s="31">
        <v>2</v>
      </c>
      <c r="M20" s="31">
        <v>3</v>
      </c>
      <c r="N20" s="31">
        <v>2</v>
      </c>
      <c r="O20" s="151">
        <v>2</v>
      </c>
      <c r="P20" s="28">
        <f t="shared" si="4"/>
        <v>12</v>
      </c>
      <c r="Q20" s="29">
        <f t="shared" si="5"/>
        <v>0.60000000000000009</v>
      </c>
      <c r="R20" s="35">
        <f t="shared" si="6"/>
        <v>1.5</v>
      </c>
      <c r="S20" s="137">
        <f t="shared" si="0"/>
        <v>1.45</v>
      </c>
      <c r="T20" s="137">
        <f t="shared" si="0"/>
        <v>1.65</v>
      </c>
      <c r="U20" s="137">
        <f t="shared" si="7"/>
        <v>1.45</v>
      </c>
      <c r="V20" s="138">
        <f t="shared" si="7"/>
        <v>1.45</v>
      </c>
      <c r="W20" s="122">
        <f t="shared" si="1"/>
        <v>58</v>
      </c>
      <c r="X20" s="43">
        <f t="shared" si="8"/>
        <v>11.600000000000001</v>
      </c>
      <c r="Y20" s="159">
        <v>49</v>
      </c>
      <c r="Z20" s="47">
        <f t="shared" si="9"/>
        <v>39.200000000000003</v>
      </c>
    </row>
    <row r="21" spans="1:26" ht="21.75" customHeight="1" thickBot="1" x14ac:dyDescent="0.35">
      <c r="A21" s="5">
        <v>15</v>
      </c>
      <c r="B21" s="154">
        <v>666622</v>
      </c>
      <c r="C21" s="155" t="s">
        <v>117</v>
      </c>
      <c r="D21" s="13">
        <v>10</v>
      </c>
      <c r="E21" s="14">
        <v>12</v>
      </c>
      <c r="F21" s="14">
        <v>10</v>
      </c>
      <c r="G21" s="14">
        <v>9</v>
      </c>
      <c r="H21" s="14">
        <v>9</v>
      </c>
      <c r="I21" s="11">
        <f t="shared" si="2"/>
        <v>50</v>
      </c>
      <c r="J21" s="12">
        <f t="shared" si="3"/>
        <v>7.5</v>
      </c>
      <c r="K21" s="30">
        <v>3</v>
      </c>
      <c r="L21" s="31">
        <v>3</v>
      </c>
      <c r="M21" s="31">
        <v>3.5</v>
      </c>
      <c r="N21" s="31">
        <v>3.5</v>
      </c>
      <c r="O21" s="151">
        <v>2.5</v>
      </c>
      <c r="P21" s="28">
        <f t="shared" si="4"/>
        <v>15.5</v>
      </c>
      <c r="Q21" s="29">
        <f t="shared" si="5"/>
        <v>0.77500000000000002</v>
      </c>
      <c r="R21" s="35">
        <f t="shared" si="6"/>
        <v>1.65</v>
      </c>
      <c r="S21" s="137">
        <f t="shared" si="0"/>
        <v>1.9499999999999997</v>
      </c>
      <c r="T21" s="137">
        <f t="shared" si="0"/>
        <v>1.675</v>
      </c>
      <c r="U21" s="137">
        <f t="shared" si="7"/>
        <v>1.5249999999999999</v>
      </c>
      <c r="V21" s="138">
        <f t="shared" si="7"/>
        <v>1.4749999999999999</v>
      </c>
      <c r="W21" s="122">
        <f t="shared" si="1"/>
        <v>65.5</v>
      </c>
      <c r="X21" s="43">
        <f t="shared" si="8"/>
        <v>13.100000000000001</v>
      </c>
      <c r="Y21" s="159">
        <v>53</v>
      </c>
      <c r="Z21" s="47">
        <f t="shared" si="9"/>
        <v>42.400000000000006</v>
      </c>
    </row>
    <row r="22" spans="1:26" ht="21.75" customHeight="1" thickBot="1" x14ac:dyDescent="0.35">
      <c r="A22" s="6">
        <v>16</v>
      </c>
      <c r="B22" s="154">
        <v>666623</v>
      </c>
      <c r="C22" s="155" t="s">
        <v>118</v>
      </c>
      <c r="D22" s="13"/>
      <c r="E22" s="14"/>
      <c r="F22" s="14"/>
      <c r="G22" s="14"/>
      <c r="H22" s="14"/>
      <c r="I22" s="11">
        <f t="shared" si="2"/>
        <v>0</v>
      </c>
      <c r="J22" s="12">
        <f t="shared" si="3"/>
        <v>0</v>
      </c>
      <c r="K22" s="30"/>
      <c r="L22" s="31"/>
      <c r="M22" s="31"/>
      <c r="N22" s="31"/>
      <c r="O22" s="151"/>
      <c r="P22" s="28">
        <f t="shared" si="4"/>
        <v>0</v>
      </c>
      <c r="Q22" s="29">
        <f t="shared" si="5"/>
        <v>0</v>
      </c>
      <c r="R22" s="35">
        <f t="shared" si="6"/>
        <v>0</v>
      </c>
      <c r="S22" s="137">
        <f t="shared" si="0"/>
        <v>0</v>
      </c>
      <c r="T22" s="137">
        <f t="shared" si="0"/>
        <v>0</v>
      </c>
      <c r="U22" s="137">
        <f t="shared" si="7"/>
        <v>0</v>
      </c>
      <c r="V22" s="138">
        <f t="shared" si="7"/>
        <v>0</v>
      </c>
      <c r="W22" s="122">
        <f t="shared" si="1"/>
        <v>0</v>
      </c>
      <c r="X22" s="43">
        <f t="shared" si="8"/>
        <v>0</v>
      </c>
      <c r="Y22" s="159" t="s">
        <v>234</v>
      </c>
      <c r="Z22" s="47" t="e">
        <f t="shared" si="9"/>
        <v>#VALUE!</v>
      </c>
    </row>
    <row r="23" spans="1:26" ht="21.75" customHeight="1" thickBot="1" x14ac:dyDescent="0.35">
      <c r="A23" s="5">
        <v>17</v>
      </c>
      <c r="B23" s="154">
        <v>666624</v>
      </c>
      <c r="C23" s="155" t="s">
        <v>119</v>
      </c>
      <c r="D23" s="13">
        <v>1</v>
      </c>
      <c r="E23" s="14">
        <v>2</v>
      </c>
      <c r="F23" s="14">
        <v>1</v>
      </c>
      <c r="G23" s="14">
        <v>1</v>
      </c>
      <c r="H23" s="14">
        <v>2</v>
      </c>
      <c r="I23" s="11">
        <f t="shared" si="2"/>
        <v>7</v>
      </c>
      <c r="J23" s="12">
        <f t="shared" si="3"/>
        <v>1.05</v>
      </c>
      <c r="K23" s="30">
        <v>1</v>
      </c>
      <c r="L23" s="31">
        <v>1</v>
      </c>
      <c r="M23" s="31">
        <v>1.5</v>
      </c>
      <c r="N23" s="31">
        <v>0</v>
      </c>
      <c r="O23" s="151">
        <v>0</v>
      </c>
      <c r="P23" s="28">
        <f t="shared" si="4"/>
        <v>3.5</v>
      </c>
      <c r="Q23" s="29">
        <f t="shared" si="5"/>
        <v>0.17500000000000002</v>
      </c>
      <c r="R23" s="35">
        <f t="shared" si="6"/>
        <v>0.2</v>
      </c>
      <c r="S23" s="137">
        <f t="shared" si="0"/>
        <v>0.35</v>
      </c>
      <c r="T23" s="137">
        <f t="shared" si="0"/>
        <v>0.22500000000000001</v>
      </c>
      <c r="U23" s="137">
        <f t="shared" si="7"/>
        <v>0.15</v>
      </c>
      <c r="V23" s="138">
        <f t="shared" si="7"/>
        <v>0.3</v>
      </c>
      <c r="W23" s="122">
        <f t="shared" si="1"/>
        <v>10.5</v>
      </c>
      <c r="X23" s="43">
        <f t="shared" si="8"/>
        <v>2.1</v>
      </c>
      <c r="Y23" s="159">
        <v>5</v>
      </c>
      <c r="Z23" s="47">
        <f t="shared" si="9"/>
        <v>4</v>
      </c>
    </row>
    <row r="24" spans="1:26" ht="21.75" customHeight="1" thickBot="1" x14ac:dyDescent="0.35">
      <c r="A24" s="6">
        <v>18</v>
      </c>
      <c r="B24" s="154">
        <v>666625</v>
      </c>
      <c r="C24" s="155" t="s">
        <v>120</v>
      </c>
      <c r="D24" s="13">
        <v>9</v>
      </c>
      <c r="E24" s="14">
        <v>5</v>
      </c>
      <c r="F24" s="14">
        <v>6</v>
      </c>
      <c r="G24" s="14">
        <v>9</v>
      </c>
      <c r="H24" s="14">
        <v>9</v>
      </c>
      <c r="I24" s="11">
        <f t="shared" si="2"/>
        <v>38</v>
      </c>
      <c r="J24" s="12">
        <f t="shared" si="3"/>
        <v>5.7</v>
      </c>
      <c r="K24" s="30"/>
      <c r="L24" s="31"/>
      <c r="M24" s="31"/>
      <c r="N24" s="31"/>
      <c r="O24" s="151"/>
      <c r="P24" s="28">
        <f t="shared" si="4"/>
        <v>0</v>
      </c>
      <c r="Q24" s="29">
        <f t="shared" si="5"/>
        <v>0</v>
      </c>
      <c r="R24" s="35">
        <f t="shared" si="6"/>
        <v>1.3499999999999999</v>
      </c>
      <c r="S24" s="137">
        <f t="shared" si="0"/>
        <v>0.75</v>
      </c>
      <c r="T24" s="137">
        <f t="shared" si="0"/>
        <v>0.89999999999999991</v>
      </c>
      <c r="U24" s="137">
        <f t="shared" si="7"/>
        <v>1.3499999999999999</v>
      </c>
      <c r="V24" s="138">
        <f t="shared" si="7"/>
        <v>1.3499999999999999</v>
      </c>
      <c r="W24" s="122">
        <f t="shared" si="1"/>
        <v>38</v>
      </c>
      <c r="X24" s="43">
        <f t="shared" si="8"/>
        <v>7.6000000000000005</v>
      </c>
      <c r="Y24" s="159">
        <v>40</v>
      </c>
      <c r="Z24" s="47">
        <f t="shared" si="9"/>
        <v>32</v>
      </c>
    </row>
    <row r="25" spans="1:26" ht="21.75" customHeight="1" thickBot="1" x14ac:dyDescent="0.35">
      <c r="A25" s="5">
        <v>19</v>
      </c>
      <c r="B25" s="154">
        <v>666626</v>
      </c>
      <c r="C25" s="155" t="s">
        <v>121</v>
      </c>
      <c r="D25" s="13">
        <v>10</v>
      </c>
      <c r="E25" s="14">
        <v>9</v>
      </c>
      <c r="F25" s="14">
        <v>8</v>
      </c>
      <c r="G25" s="14">
        <v>11</v>
      </c>
      <c r="H25" s="14">
        <v>9</v>
      </c>
      <c r="I25" s="11">
        <f>SUM(D25:H25)</f>
        <v>47</v>
      </c>
      <c r="J25" s="12">
        <f t="shared" si="3"/>
        <v>7.05</v>
      </c>
      <c r="K25" s="30">
        <v>2.5</v>
      </c>
      <c r="L25" s="31">
        <v>1.5</v>
      </c>
      <c r="M25" s="31">
        <v>2</v>
      </c>
      <c r="N25" s="31">
        <v>3.5</v>
      </c>
      <c r="O25" s="151">
        <v>2</v>
      </c>
      <c r="P25" s="28">
        <f t="shared" si="4"/>
        <v>11.5</v>
      </c>
      <c r="Q25" s="29">
        <f t="shared" si="5"/>
        <v>0.57500000000000007</v>
      </c>
      <c r="R25" s="35">
        <f t="shared" si="6"/>
        <v>1.625</v>
      </c>
      <c r="S25" s="137">
        <f t="shared" si="0"/>
        <v>1.4249999999999998</v>
      </c>
      <c r="T25" s="137">
        <f t="shared" si="0"/>
        <v>1.3</v>
      </c>
      <c r="U25" s="137">
        <f t="shared" si="7"/>
        <v>1.825</v>
      </c>
      <c r="V25" s="138">
        <f t="shared" si="7"/>
        <v>1.45</v>
      </c>
      <c r="W25" s="122">
        <f t="shared" si="1"/>
        <v>58.5</v>
      </c>
      <c r="X25" s="43">
        <f t="shared" si="8"/>
        <v>11.700000000000001</v>
      </c>
      <c r="Y25" s="159">
        <v>49</v>
      </c>
      <c r="Z25" s="47">
        <f t="shared" si="9"/>
        <v>39.200000000000003</v>
      </c>
    </row>
    <row r="26" spans="1:26" ht="21.75" customHeight="1" thickBot="1" x14ac:dyDescent="0.35">
      <c r="A26" s="6">
        <v>20</v>
      </c>
      <c r="B26" s="154">
        <v>666627</v>
      </c>
      <c r="C26" s="155" t="s">
        <v>122</v>
      </c>
      <c r="D26" s="13">
        <v>12</v>
      </c>
      <c r="E26" s="14">
        <v>9</v>
      </c>
      <c r="F26" s="14">
        <v>10</v>
      </c>
      <c r="G26" s="14">
        <v>9</v>
      </c>
      <c r="H26" s="15">
        <v>10</v>
      </c>
      <c r="I26" s="11">
        <f t="shared" si="2"/>
        <v>50</v>
      </c>
      <c r="J26" s="12">
        <f t="shared" si="3"/>
        <v>7.5</v>
      </c>
      <c r="K26" s="30">
        <v>3</v>
      </c>
      <c r="L26" s="31">
        <v>4</v>
      </c>
      <c r="M26" s="31">
        <v>2.5</v>
      </c>
      <c r="N26" s="31">
        <v>2.5</v>
      </c>
      <c r="O26" s="151">
        <v>4</v>
      </c>
      <c r="P26" s="28">
        <f t="shared" si="4"/>
        <v>16</v>
      </c>
      <c r="Q26" s="29">
        <f t="shared" si="5"/>
        <v>0.8</v>
      </c>
      <c r="R26" s="35">
        <f t="shared" si="6"/>
        <v>1.9499999999999997</v>
      </c>
      <c r="S26" s="137">
        <f t="shared" si="0"/>
        <v>1.5499999999999998</v>
      </c>
      <c r="T26" s="137">
        <f t="shared" si="0"/>
        <v>1.625</v>
      </c>
      <c r="U26" s="137">
        <f t="shared" si="7"/>
        <v>1.4749999999999999</v>
      </c>
      <c r="V26" s="138">
        <f t="shared" si="7"/>
        <v>1.7</v>
      </c>
      <c r="W26" s="122">
        <f t="shared" si="1"/>
        <v>66</v>
      </c>
      <c r="X26" s="43">
        <f t="shared" si="8"/>
        <v>13.200000000000001</v>
      </c>
      <c r="Y26" s="159">
        <v>52</v>
      </c>
      <c r="Z26" s="47">
        <f t="shared" si="9"/>
        <v>41.6</v>
      </c>
    </row>
    <row r="27" spans="1:26" ht="21.75" customHeight="1" thickBot="1" x14ac:dyDescent="0.35">
      <c r="A27" s="5">
        <v>21</v>
      </c>
      <c r="B27" s="154">
        <v>666628</v>
      </c>
      <c r="C27" s="155" t="s">
        <v>123</v>
      </c>
      <c r="D27" s="13">
        <v>9</v>
      </c>
      <c r="E27" s="14">
        <v>8</v>
      </c>
      <c r="F27" s="14">
        <v>8</v>
      </c>
      <c r="G27" s="14">
        <v>10</v>
      </c>
      <c r="H27" s="15">
        <v>5</v>
      </c>
      <c r="I27" s="11">
        <f t="shared" si="2"/>
        <v>40</v>
      </c>
      <c r="J27" s="12">
        <f t="shared" si="3"/>
        <v>6</v>
      </c>
      <c r="K27" s="30">
        <v>2</v>
      </c>
      <c r="L27" s="31">
        <v>3</v>
      </c>
      <c r="M27" s="31">
        <v>3</v>
      </c>
      <c r="N27" s="31">
        <v>1.5</v>
      </c>
      <c r="O27" s="151">
        <v>2.5</v>
      </c>
      <c r="P27" s="28">
        <f t="shared" si="4"/>
        <v>12</v>
      </c>
      <c r="Q27" s="29">
        <f t="shared" si="5"/>
        <v>0.60000000000000009</v>
      </c>
      <c r="R27" s="35">
        <f t="shared" si="6"/>
        <v>1.45</v>
      </c>
      <c r="S27" s="137">
        <f t="shared" si="0"/>
        <v>1.35</v>
      </c>
      <c r="T27" s="137">
        <f t="shared" si="0"/>
        <v>1.35</v>
      </c>
      <c r="U27" s="137">
        <f t="shared" si="7"/>
        <v>1.575</v>
      </c>
      <c r="V27" s="138">
        <f t="shared" si="7"/>
        <v>0.875</v>
      </c>
      <c r="W27" s="122">
        <f t="shared" si="1"/>
        <v>52</v>
      </c>
      <c r="X27" s="43">
        <f t="shared" si="8"/>
        <v>10.4</v>
      </c>
      <c r="Y27" s="159">
        <v>43</v>
      </c>
      <c r="Z27" s="47">
        <f t="shared" si="9"/>
        <v>34.4</v>
      </c>
    </row>
    <row r="28" spans="1:26" ht="21.75" customHeight="1" thickBot="1" x14ac:dyDescent="0.35">
      <c r="A28" s="6">
        <v>22</v>
      </c>
      <c r="B28" s="154">
        <v>666629</v>
      </c>
      <c r="C28" s="155" t="s">
        <v>124</v>
      </c>
      <c r="D28" s="13">
        <v>5</v>
      </c>
      <c r="E28" s="14">
        <v>8</v>
      </c>
      <c r="F28" s="14">
        <v>8</v>
      </c>
      <c r="G28" s="14">
        <v>6</v>
      </c>
      <c r="H28" s="14">
        <v>7</v>
      </c>
      <c r="I28" s="11">
        <f t="shared" si="2"/>
        <v>34</v>
      </c>
      <c r="J28" s="12">
        <f t="shared" si="3"/>
        <v>5.0999999999999996</v>
      </c>
      <c r="K28" s="30">
        <v>1</v>
      </c>
      <c r="L28" s="31">
        <v>1.5</v>
      </c>
      <c r="M28" s="31">
        <v>2</v>
      </c>
      <c r="N28" s="31">
        <v>2</v>
      </c>
      <c r="O28" s="151">
        <v>1.5</v>
      </c>
      <c r="P28" s="28">
        <f t="shared" si="4"/>
        <v>8</v>
      </c>
      <c r="Q28" s="29">
        <f t="shared" si="5"/>
        <v>0.4</v>
      </c>
      <c r="R28" s="35">
        <f t="shared" si="6"/>
        <v>0.8</v>
      </c>
      <c r="S28" s="137">
        <f t="shared" si="0"/>
        <v>1.2749999999999999</v>
      </c>
      <c r="T28" s="137">
        <f t="shared" si="0"/>
        <v>1.3</v>
      </c>
      <c r="U28" s="137">
        <f t="shared" si="7"/>
        <v>0.99999999999999989</v>
      </c>
      <c r="V28" s="138">
        <f t="shared" si="7"/>
        <v>1.125</v>
      </c>
      <c r="W28" s="122">
        <f t="shared" si="1"/>
        <v>42</v>
      </c>
      <c r="X28" s="43">
        <f t="shared" si="8"/>
        <v>8.4</v>
      </c>
      <c r="Y28" s="159">
        <v>36</v>
      </c>
      <c r="Z28" s="47">
        <f t="shared" si="9"/>
        <v>28.8</v>
      </c>
    </row>
    <row r="29" spans="1:26" ht="21.75" customHeight="1" thickBot="1" x14ac:dyDescent="0.35">
      <c r="A29" s="5">
        <v>23</v>
      </c>
      <c r="B29" s="154">
        <v>666630</v>
      </c>
      <c r="C29" s="155" t="s">
        <v>125</v>
      </c>
      <c r="D29" s="13">
        <v>12</v>
      </c>
      <c r="E29" s="14">
        <v>10</v>
      </c>
      <c r="F29" s="14">
        <v>6</v>
      </c>
      <c r="G29" s="14">
        <v>9</v>
      </c>
      <c r="H29" s="14">
        <v>5</v>
      </c>
      <c r="I29" s="11">
        <f t="shared" si="2"/>
        <v>42</v>
      </c>
      <c r="J29" s="12">
        <f t="shared" si="3"/>
        <v>6.3</v>
      </c>
      <c r="K29" s="30"/>
      <c r="L29" s="31"/>
      <c r="M29" s="31"/>
      <c r="N29" s="31"/>
      <c r="O29" s="151"/>
      <c r="P29" s="28">
        <f t="shared" si="4"/>
        <v>0</v>
      </c>
      <c r="Q29" s="29">
        <f t="shared" si="5"/>
        <v>0</v>
      </c>
      <c r="R29" s="35">
        <f t="shared" si="6"/>
        <v>1.7999999999999998</v>
      </c>
      <c r="S29" s="137">
        <f t="shared" si="0"/>
        <v>1.5</v>
      </c>
      <c r="T29" s="137">
        <f t="shared" si="0"/>
        <v>0.89999999999999991</v>
      </c>
      <c r="U29" s="137">
        <f t="shared" si="7"/>
        <v>1.3499999999999999</v>
      </c>
      <c r="V29" s="138">
        <f t="shared" si="7"/>
        <v>0.75</v>
      </c>
      <c r="W29" s="122">
        <f t="shared" si="1"/>
        <v>42</v>
      </c>
      <c r="X29" s="43">
        <f t="shared" si="8"/>
        <v>8.4</v>
      </c>
      <c r="Y29" s="159">
        <v>50</v>
      </c>
      <c r="Z29" s="47">
        <f t="shared" si="9"/>
        <v>40</v>
      </c>
    </row>
    <row r="30" spans="1:26" ht="21.75" customHeight="1" thickBot="1" x14ac:dyDescent="0.35">
      <c r="A30" s="6">
        <v>24</v>
      </c>
      <c r="B30" s="154">
        <v>666631</v>
      </c>
      <c r="C30" s="155" t="s">
        <v>126</v>
      </c>
      <c r="D30" s="13">
        <v>17</v>
      </c>
      <c r="E30" s="14">
        <v>9</v>
      </c>
      <c r="F30" s="14">
        <v>15</v>
      </c>
      <c r="G30" s="14">
        <v>13</v>
      </c>
      <c r="H30" s="14">
        <v>11</v>
      </c>
      <c r="I30" s="11">
        <f t="shared" si="2"/>
        <v>65</v>
      </c>
      <c r="J30" s="12">
        <f t="shared" si="3"/>
        <v>9.75</v>
      </c>
      <c r="K30" s="30">
        <v>3</v>
      </c>
      <c r="L30" s="31">
        <v>3.5</v>
      </c>
      <c r="M30" s="31">
        <v>2.5</v>
      </c>
      <c r="N30" s="31">
        <v>3.5</v>
      </c>
      <c r="O30" s="151">
        <v>4.5</v>
      </c>
      <c r="P30" s="28">
        <f t="shared" si="4"/>
        <v>17</v>
      </c>
      <c r="Q30" s="29">
        <f t="shared" si="5"/>
        <v>0.85000000000000009</v>
      </c>
      <c r="R30" s="35">
        <f t="shared" si="6"/>
        <v>2.6999999999999997</v>
      </c>
      <c r="S30" s="137">
        <f t="shared" si="0"/>
        <v>1.5249999999999999</v>
      </c>
      <c r="T30" s="137">
        <f t="shared" si="0"/>
        <v>2.375</v>
      </c>
      <c r="U30" s="137">
        <f t="shared" si="7"/>
        <v>2.125</v>
      </c>
      <c r="V30" s="138">
        <f t="shared" si="7"/>
        <v>1.875</v>
      </c>
      <c r="W30" s="122">
        <f t="shared" si="1"/>
        <v>82</v>
      </c>
      <c r="X30" s="43">
        <f t="shared" si="8"/>
        <v>16.400000000000002</v>
      </c>
      <c r="Y30" s="159">
        <v>62</v>
      </c>
      <c r="Z30" s="47">
        <f t="shared" si="9"/>
        <v>49.6</v>
      </c>
    </row>
    <row r="31" spans="1:26" ht="21.75" customHeight="1" thickBot="1" x14ac:dyDescent="0.35">
      <c r="A31" s="5">
        <v>25</v>
      </c>
      <c r="B31" s="154">
        <v>666632</v>
      </c>
      <c r="C31" s="155" t="s">
        <v>127</v>
      </c>
      <c r="D31" s="13">
        <v>9</v>
      </c>
      <c r="E31" s="14">
        <v>11</v>
      </c>
      <c r="F31" s="14">
        <v>12</v>
      </c>
      <c r="G31" s="14">
        <v>9</v>
      </c>
      <c r="H31" s="14">
        <v>9</v>
      </c>
      <c r="I31" s="11">
        <f t="shared" si="2"/>
        <v>50</v>
      </c>
      <c r="J31" s="12">
        <f t="shared" si="3"/>
        <v>7.5</v>
      </c>
      <c r="K31" s="30">
        <v>4</v>
      </c>
      <c r="L31" s="31">
        <v>3.5</v>
      </c>
      <c r="M31" s="31">
        <v>1.5</v>
      </c>
      <c r="N31" s="31">
        <v>3</v>
      </c>
      <c r="O31" s="151">
        <v>3.5</v>
      </c>
      <c r="P31" s="28">
        <f t="shared" si="4"/>
        <v>15.5</v>
      </c>
      <c r="Q31" s="29">
        <f t="shared" si="5"/>
        <v>0.77500000000000002</v>
      </c>
      <c r="R31" s="35">
        <f t="shared" si="6"/>
        <v>1.5499999999999998</v>
      </c>
      <c r="S31" s="137">
        <f t="shared" si="0"/>
        <v>1.825</v>
      </c>
      <c r="T31" s="137">
        <f t="shared" si="0"/>
        <v>1.8749999999999998</v>
      </c>
      <c r="U31" s="137">
        <f t="shared" si="7"/>
        <v>1.5</v>
      </c>
      <c r="V31" s="138">
        <f t="shared" si="7"/>
        <v>1.5249999999999999</v>
      </c>
      <c r="W31" s="122">
        <f t="shared" si="1"/>
        <v>65.5</v>
      </c>
      <c r="X31" s="43">
        <f t="shared" si="8"/>
        <v>13.100000000000001</v>
      </c>
      <c r="Y31" s="159">
        <v>57</v>
      </c>
      <c r="Z31" s="47">
        <f t="shared" si="9"/>
        <v>45.6</v>
      </c>
    </row>
    <row r="32" spans="1:26" ht="21.75" customHeight="1" thickBot="1" x14ac:dyDescent="0.35">
      <c r="A32" s="6">
        <v>26</v>
      </c>
      <c r="B32" s="154">
        <v>666633</v>
      </c>
      <c r="C32" s="155" t="s">
        <v>128</v>
      </c>
      <c r="D32" s="13">
        <v>8</v>
      </c>
      <c r="E32" s="14">
        <v>8</v>
      </c>
      <c r="F32" s="14">
        <v>10</v>
      </c>
      <c r="G32" s="14">
        <v>9</v>
      </c>
      <c r="H32" s="14">
        <v>10</v>
      </c>
      <c r="I32" s="11">
        <f t="shared" si="2"/>
        <v>45</v>
      </c>
      <c r="J32" s="12">
        <f t="shared" si="3"/>
        <v>6.75</v>
      </c>
      <c r="K32" s="30">
        <v>2.5</v>
      </c>
      <c r="L32" s="31">
        <v>3</v>
      </c>
      <c r="M32" s="31">
        <v>2.5</v>
      </c>
      <c r="N32" s="31">
        <v>2</v>
      </c>
      <c r="O32" s="151">
        <v>1.5</v>
      </c>
      <c r="P32" s="28">
        <f t="shared" si="4"/>
        <v>11.5</v>
      </c>
      <c r="Q32" s="29">
        <f t="shared" si="5"/>
        <v>0.57500000000000007</v>
      </c>
      <c r="R32" s="35">
        <f t="shared" si="6"/>
        <v>1.325</v>
      </c>
      <c r="S32" s="137">
        <f t="shared" si="0"/>
        <v>1.35</v>
      </c>
      <c r="T32" s="137">
        <f t="shared" si="0"/>
        <v>1.625</v>
      </c>
      <c r="U32" s="137">
        <f t="shared" si="7"/>
        <v>1.45</v>
      </c>
      <c r="V32" s="138">
        <f t="shared" si="7"/>
        <v>1.575</v>
      </c>
      <c r="W32" s="122">
        <f t="shared" si="1"/>
        <v>56.5</v>
      </c>
      <c r="X32" s="43">
        <f t="shared" si="8"/>
        <v>11.3</v>
      </c>
      <c r="Y32" s="159">
        <v>50</v>
      </c>
      <c r="Z32" s="47">
        <f t="shared" si="9"/>
        <v>40</v>
      </c>
    </row>
    <row r="33" spans="1:26" ht="21.75" customHeight="1" thickBot="1" x14ac:dyDescent="0.35">
      <c r="A33" s="5">
        <v>27</v>
      </c>
      <c r="B33" s="154">
        <v>666634</v>
      </c>
      <c r="C33" s="155" t="s">
        <v>129</v>
      </c>
      <c r="D33" s="13">
        <v>9</v>
      </c>
      <c r="E33" s="14">
        <v>12</v>
      </c>
      <c r="F33" s="14">
        <v>10</v>
      </c>
      <c r="G33" s="14">
        <v>15</v>
      </c>
      <c r="H33" s="14">
        <v>17</v>
      </c>
      <c r="I33" s="11">
        <f t="shared" si="2"/>
        <v>63</v>
      </c>
      <c r="J33" s="12">
        <f t="shared" si="3"/>
        <v>9.4499999999999993</v>
      </c>
      <c r="K33" s="30">
        <v>4</v>
      </c>
      <c r="L33" s="31">
        <v>4.5</v>
      </c>
      <c r="M33" s="31">
        <v>5</v>
      </c>
      <c r="N33" s="31">
        <v>3.5</v>
      </c>
      <c r="O33" s="151">
        <v>2.5</v>
      </c>
      <c r="P33" s="28">
        <f t="shared" si="4"/>
        <v>19.5</v>
      </c>
      <c r="Q33" s="29">
        <f t="shared" si="5"/>
        <v>0.97500000000000009</v>
      </c>
      <c r="R33" s="35">
        <f t="shared" si="6"/>
        <v>1.5499999999999998</v>
      </c>
      <c r="S33" s="137">
        <f t="shared" si="0"/>
        <v>2.0249999999999999</v>
      </c>
      <c r="T33" s="137">
        <f t="shared" si="0"/>
        <v>1.75</v>
      </c>
      <c r="U33" s="137">
        <f t="shared" si="7"/>
        <v>2.4249999999999998</v>
      </c>
      <c r="V33" s="138">
        <f t="shared" si="7"/>
        <v>2.6749999999999998</v>
      </c>
      <c r="W33" s="122">
        <f t="shared" si="1"/>
        <v>82.5</v>
      </c>
      <c r="X33" s="43">
        <f t="shared" si="8"/>
        <v>16.5</v>
      </c>
      <c r="Y33" s="159">
        <v>67</v>
      </c>
      <c r="Z33" s="47">
        <f t="shared" si="9"/>
        <v>53.6</v>
      </c>
    </row>
    <row r="34" spans="1:26" ht="21.75" customHeight="1" thickBot="1" x14ac:dyDescent="0.35">
      <c r="A34" s="6">
        <v>28</v>
      </c>
      <c r="B34" s="154">
        <v>666635</v>
      </c>
      <c r="C34" s="155" t="s">
        <v>130</v>
      </c>
      <c r="D34" s="13">
        <v>10</v>
      </c>
      <c r="E34" s="14">
        <v>9</v>
      </c>
      <c r="F34" s="14">
        <v>12</v>
      </c>
      <c r="G34" s="14">
        <v>8</v>
      </c>
      <c r="H34" s="14">
        <v>7</v>
      </c>
      <c r="I34" s="11">
        <f t="shared" si="2"/>
        <v>46</v>
      </c>
      <c r="J34" s="12">
        <f t="shared" si="3"/>
        <v>6.8999999999999995</v>
      </c>
      <c r="K34" s="30">
        <v>2</v>
      </c>
      <c r="L34" s="31">
        <v>1</v>
      </c>
      <c r="M34" s="31">
        <v>2</v>
      </c>
      <c r="N34" s="31">
        <v>3.5</v>
      </c>
      <c r="O34" s="151">
        <v>1.5</v>
      </c>
      <c r="P34" s="28">
        <f t="shared" si="4"/>
        <v>10</v>
      </c>
      <c r="Q34" s="29">
        <f t="shared" si="5"/>
        <v>0.5</v>
      </c>
      <c r="R34" s="35">
        <f t="shared" si="6"/>
        <v>1.6</v>
      </c>
      <c r="S34" s="137">
        <f t="shared" si="0"/>
        <v>1.4</v>
      </c>
      <c r="T34" s="137">
        <f t="shared" si="0"/>
        <v>1.9</v>
      </c>
      <c r="U34" s="137">
        <f t="shared" si="7"/>
        <v>1.375</v>
      </c>
      <c r="V34" s="138">
        <f t="shared" si="7"/>
        <v>1.125</v>
      </c>
      <c r="W34" s="122">
        <f t="shared" si="1"/>
        <v>56</v>
      </c>
      <c r="X34" s="43">
        <f t="shared" si="8"/>
        <v>11.200000000000001</v>
      </c>
      <c r="Y34" s="159">
        <v>53</v>
      </c>
      <c r="Z34" s="47">
        <f t="shared" si="9"/>
        <v>42.400000000000006</v>
      </c>
    </row>
    <row r="35" spans="1:26" ht="21.75" customHeight="1" thickBot="1" x14ac:dyDescent="0.35">
      <c r="A35" s="5">
        <v>29</v>
      </c>
      <c r="B35" s="154">
        <v>666636</v>
      </c>
      <c r="C35" s="155" t="s">
        <v>131</v>
      </c>
      <c r="D35" s="13">
        <v>8</v>
      </c>
      <c r="E35" s="14">
        <v>9</v>
      </c>
      <c r="F35" s="14">
        <v>5</v>
      </c>
      <c r="G35" s="14">
        <v>4</v>
      </c>
      <c r="H35" s="14">
        <v>9</v>
      </c>
      <c r="I35" s="11">
        <f t="shared" si="2"/>
        <v>35</v>
      </c>
      <c r="J35" s="12">
        <f t="shared" si="3"/>
        <v>5.25</v>
      </c>
      <c r="K35" s="30">
        <v>1.5</v>
      </c>
      <c r="L35" s="31">
        <v>2</v>
      </c>
      <c r="M35" s="31">
        <v>1.5</v>
      </c>
      <c r="N35" s="31">
        <v>2</v>
      </c>
      <c r="O35" s="151">
        <v>2.5</v>
      </c>
      <c r="P35" s="28">
        <f t="shared" si="4"/>
        <v>9.5</v>
      </c>
      <c r="Q35" s="29">
        <f t="shared" si="5"/>
        <v>0.47500000000000003</v>
      </c>
      <c r="R35" s="35">
        <f t="shared" si="6"/>
        <v>1.2749999999999999</v>
      </c>
      <c r="S35" s="137">
        <f t="shared" si="0"/>
        <v>1.45</v>
      </c>
      <c r="T35" s="137">
        <f t="shared" si="0"/>
        <v>0.82499999999999996</v>
      </c>
      <c r="U35" s="137">
        <f t="shared" si="7"/>
        <v>0.7</v>
      </c>
      <c r="V35" s="138">
        <f t="shared" si="7"/>
        <v>1.4749999999999999</v>
      </c>
      <c r="W35" s="122">
        <f t="shared" si="1"/>
        <v>44.5</v>
      </c>
      <c r="X35" s="43">
        <f t="shared" si="8"/>
        <v>8.9</v>
      </c>
      <c r="Y35" s="159">
        <v>41</v>
      </c>
      <c r="Z35" s="47">
        <f t="shared" si="9"/>
        <v>32.800000000000004</v>
      </c>
    </row>
    <row r="36" spans="1:26" ht="21.75" customHeight="1" thickBot="1" x14ac:dyDescent="0.35">
      <c r="A36" s="6">
        <v>30</v>
      </c>
      <c r="B36" s="154">
        <v>666637</v>
      </c>
      <c r="C36" s="155" t="s">
        <v>132</v>
      </c>
      <c r="D36" s="13">
        <v>11</v>
      </c>
      <c r="E36" s="14">
        <v>15</v>
      </c>
      <c r="F36" s="14">
        <v>12</v>
      </c>
      <c r="G36" s="14">
        <v>14</v>
      </c>
      <c r="H36" s="14">
        <v>6</v>
      </c>
      <c r="I36" s="11">
        <f t="shared" si="2"/>
        <v>58</v>
      </c>
      <c r="J36" s="12">
        <f t="shared" si="3"/>
        <v>8.6999999999999993</v>
      </c>
      <c r="K36" s="30">
        <v>3.5</v>
      </c>
      <c r="L36" s="31">
        <v>3.5</v>
      </c>
      <c r="M36" s="31">
        <v>3.5</v>
      </c>
      <c r="N36" s="31">
        <v>4</v>
      </c>
      <c r="O36" s="151">
        <v>2.5</v>
      </c>
      <c r="P36" s="28">
        <f t="shared" si="4"/>
        <v>17</v>
      </c>
      <c r="Q36" s="29">
        <f t="shared" si="5"/>
        <v>0.85000000000000009</v>
      </c>
      <c r="R36" s="35">
        <f t="shared" si="6"/>
        <v>1.825</v>
      </c>
      <c r="S36" s="137">
        <f t="shared" si="0"/>
        <v>2.4249999999999998</v>
      </c>
      <c r="T36" s="137">
        <f t="shared" si="0"/>
        <v>1.9749999999999999</v>
      </c>
      <c r="U36" s="137">
        <f t="shared" si="7"/>
        <v>2.3000000000000003</v>
      </c>
      <c r="V36" s="138">
        <f t="shared" si="7"/>
        <v>1.0249999999999999</v>
      </c>
      <c r="W36" s="122">
        <f t="shared" si="1"/>
        <v>75</v>
      </c>
      <c r="X36" s="43">
        <f t="shared" si="8"/>
        <v>15</v>
      </c>
      <c r="Y36" s="159">
        <v>60</v>
      </c>
      <c r="Z36" s="47">
        <f t="shared" si="9"/>
        <v>48</v>
      </c>
    </row>
    <row r="37" spans="1:26" ht="21.75" customHeight="1" thickBot="1" x14ac:dyDescent="0.35">
      <c r="A37" s="5">
        <v>31</v>
      </c>
      <c r="B37" s="156">
        <v>666638</v>
      </c>
      <c r="C37" s="157" t="s">
        <v>133</v>
      </c>
      <c r="D37" s="13"/>
      <c r="E37" s="14"/>
      <c r="F37" s="14"/>
      <c r="G37" s="14"/>
      <c r="H37" s="14"/>
      <c r="I37" s="11">
        <f t="shared" si="2"/>
        <v>0</v>
      </c>
      <c r="J37" s="12">
        <f t="shared" si="3"/>
        <v>0</v>
      </c>
      <c r="K37" s="30"/>
      <c r="L37" s="31"/>
      <c r="M37" s="31"/>
      <c r="N37" s="31"/>
      <c r="O37" s="151"/>
      <c r="P37" s="28">
        <f t="shared" si="4"/>
        <v>0</v>
      </c>
      <c r="Q37" s="29">
        <f t="shared" si="5"/>
        <v>0</v>
      </c>
      <c r="R37" s="35">
        <f t="shared" si="6"/>
        <v>0</v>
      </c>
      <c r="S37" s="137">
        <f t="shared" si="0"/>
        <v>0</v>
      </c>
      <c r="T37" s="137">
        <f t="shared" si="0"/>
        <v>0</v>
      </c>
      <c r="U37" s="137">
        <f t="shared" si="7"/>
        <v>0</v>
      </c>
      <c r="V37" s="138">
        <f t="shared" si="7"/>
        <v>0</v>
      </c>
      <c r="W37" s="122">
        <f t="shared" si="1"/>
        <v>0</v>
      </c>
      <c r="X37" s="43">
        <f t="shared" si="8"/>
        <v>0</v>
      </c>
      <c r="Y37" s="160" t="s">
        <v>234</v>
      </c>
      <c r="Z37" s="47" t="e">
        <f t="shared" si="9"/>
        <v>#VALUE!</v>
      </c>
    </row>
    <row r="38" spans="1:26" ht="21.75" customHeight="1" thickBot="1" x14ac:dyDescent="0.35">
      <c r="A38" s="6">
        <v>32</v>
      </c>
      <c r="B38" s="154">
        <v>666639</v>
      </c>
      <c r="C38" s="155" t="s">
        <v>134</v>
      </c>
      <c r="D38" s="13">
        <v>9</v>
      </c>
      <c r="E38" s="14">
        <v>10</v>
      </c>
      <c r="F38" s="14">
        <v>8</v>
      </c>
      <c r="G38" s="14">
        <v>12</v>
      </c>
      <c r="H38" s="14">
        <v>14</v>
      </c>
      <c r="I38" s="11">
        <f t="shared" si="2"/>
        <v>53</v>
      </c>
      <c r="J38" s="12">
        <f t="shared" si="3"/>
        <v>7.9499999999999993</v>
      </c>
      <c r="K38" s="30">
        <v>4</v>
      </c>
      <c r="L38" s="31">
        <v>3</v>
      </c>
      <c r="M38" s="31">
        <v>4.5</v>
      </c>
      <c r="N38" s="31">
        <v>2</v>
      </c>
      <c r="O38" s="151">
        <v>3</v>
      </c>
      <c r="P38" s="28">
        <f t="shared" si="4"/>
        <v>16.5</v>
      </c>
      <c r="Q38" s="29">
        <f t="shared" si="5"/>
        <v>0.82500000000000007</v>
      </c>
      <c r="R38" s="35">
        <f t="shared" si="6"/>
        <v>1.5499999999999998</v>
      </c>
      <c r="S38" s="137">
        <f t="shared" si="0"/>
        <v>1.65</v>
      </c>
      <c r="T38" s="137">
        <f t="shared" si="0"/>
        <v>1.425</v>
      </c>
      <c r="U38" s="137">
        <f t="shared" si="7"/>
        <v>1.9</v>
      </c>
      <c r="V38" s="138">
        <f t="shared" si="7"/>
        <v>2.25</v>
      </c>
      <c r="W38" s="122">
        <f t="shared" si="1"/>
        <v>69.5</v>
      </c>
      <c r="X38" s="43">
        <f t="shared" si="8"/>
        <v>13.9</v>
      </c>
      <c r="Y38" s="159">
        <v>57</v>
      </c>
      <c r="Z38" s="47">
        <f t="shared" si="9"/>
        <v>45.6</v>
      </c>
    </row>
    <row r="39" spans="1:26" ht="21.75" customHeight="1" thickBot="1" x14ac:dyDescent="0.35">
      <c r="A39" s="5">
        <v>33</v>
      </c>
      <c r="B39" s="154">
        <v>666640</v>
      </c>
      <c r="C39" s="155" t="s">
        <v>135</v>
      </c>
      <c r="D39" s="13">
        <v>12</v>
      </c>
      <c r="E39" s="14">
        <v>9</v>
      </c>
      <c r="F39" s="14">
        <v>8</v>
      </c>
      <c r="G39" s="14">
        <v>11</v>
      </c>
      <c r="H39" s="14">
        <v>10</v>
      </c>
      <c r="I39" s="11">
        <f t="shared" si="2"/>
        <v>50</v>
      </c>
      <c r="J39" s="12">
        <f t="shared" si="3"/>
        <v>7.5</v>
      </c>
      <c r="K39" s="30">
        <v>4.5</v>
      </c>
      <c r="L39" s="31">
        <v>2</v>
      </c>
      <c r="M39" s="31">
        <v>2.5</v>
      </c>
      <c r="N39" s="31">
        <v>2.5</v>
      </c>
      <c r="O39" s="151">
        <v>4</v>
      </c>
      <c r="P39" s="28">
        <f t="shared" si="4"/>
        <v>15.5</v>
      </c>
      <c r="Q39" s="29">
        <f t="shared" si="5"/>
        <v>0.77500000000000002</v>
      </c>
      <c r="R39" s="35">
        <f t="shared" si="6"/>
        <v>2.0249999999999999</v>
      </c>
      <c r="S39" s="137">
        <f t="shared" si="0"/>
        <v>1.45</v>
      </c>
      <c r="T39" s="137">
        <f t="shared" si="0"/>
        <v>1.325</v>
      </c>
      <c r="U39" s="137">
        <f t="shared" si="7"/>
        <v>1.7749999999999999</v>
      </c>
      <c r="V39" s="138">
        <f t="shared" si="7"/>
        <v>1.7</v>
      </c>
      <c r="W39" s="122">
        <f t="shared" si="1"/>
        <v>65.5</v>
      </c>
      <c r="X39" s="43">
        <f t="shared" si="8"/>
        <v>13.100000000000001</v>
      </c>
      <c r="Y39" s="159">
        <v>56</v>
      </c>
      <c r="Z39" s="47">
        <f t="shared" si="9"/>
        <v>44.800000000000004</v>
      </c>
    </row>
    <row r="40" spans="1:26" ht="21.75" customHeight="1" thickBot="1" x14ac:dyDescent="0.35">
      <c r="A40" s="6">
        <v>34</v>
      </c>
      <c r="B40" s="154">
        <v>666641</v>
      </c>
      <c r="C40" s="155" t="s">
        <v>136</v>
      </c>
      <c r="D40" s="13">
        <v>9</v>
      </c>
      <c r="E40" s="14">
        <v>10</v>
      </c>
      <c r="F40" s="14">
        <v>10</v>
      </c>
      <c r="G40" s="14">
        <v>8</v>
      </c>
      <c r="H40" s="14">
        <v>9</v>
      </c>
      <c r="I40" s="11">
        <f t="shared" si="2"/>
        <v>46</v>
      </c>
      <c r="J40" s="12">
        <f t="shared" si="3"/>
        <v>6.8999999999999995</v>
      </c>
      <c r="K40" s="30">
        <v>3</v>
      </c>
      <c r="L40" s="31">
        <v>2.5</v>
      </c>
      <c r="M40" s="31">
        <v>2.5</v>
      </c>
      <c r="N40" s="31">
        <v>3</v>
      </c>
      <c r="O40" s="151">
        <v>2</v>
      </c>
      <c r="P40" s="28">
        <f t="shared" si="4"/>
        <v>13</v>
      </c>
      <c r="Q40" s="29">
        <f t="shared" si="5"/>
        <v>0.65</v>
      </c>
      <c r="R40" s="35">
        <f t="shared" si="6"/>
        <v>1.5</v>
      </c>
      <c r="S40" s="137">
        <f t="shared" si="0"/>
        <v>1.625</v>
      </c>
      <c r="T40" s="137">
        <f t="shared" si="0"/>
        <v>1.625</v>
      </c>
      <c r="U40" s="137">
        <f t="shared" si="7"/>
        <v>1.35</v>
      </c>
      <c r="V40" s="138">
        <f t="shared" si="7"/>
        <v>1.45</v>
      </c>
      <c r="W40" s="122">
        <f t="shared" si="1"/>
        <v>59</v>
      </c>
      <c r="X40" s="43">
        <f t="shared" si="8"/>
        <v>11.8</v>
      </c>
      <c r="Y40" s="159">
        <v>52</v>
      </c>
      <c r="Z40" s="47">
        <f t="shared" si="9"/>
        <v>41.6</v>
      </c>
    </row>
    <row r="41" spans="1:26" ht="21.75" customHeight="1" thickBot="1" x14ac:dyDescent="0.35">
      <c r="A41" s="5">
        <v>35</v>
      </c>
      <c r="B41" s="154">
        <v>666642</v>
      </c>
      <c r="C41" s="155" t="s">
        <v>137</v>
      </c>
      <c r="D41" s="13">
        <v>7</v>
      </c>
      <c r="E41" s="14">
        <v>12</v>
      </c>
      <c r="F41" s="14">
        <v>10</v>
      </c>
      <c r="G41" s="14">
        <v>9</v>
      </c>
      <c r="H41" s="14">
        <v>9</v>
      </c>
      <c r="I41" s="11">
        <f t="shared" si="2"/>
        <v>47</v>
      </c>
      <c r="J41" s="12">
        <f t="shared" si="3"/>
        <v>7.05</v>
      </c>
      <c r="K41" s="30">
        <v>2.5</v>
      </c>
      <c r="L41" s="31">
        <v>2</v>
      </c>
      <c r="M41" s="31">
        <v>1.5</v>
      </c>
      <c r="N41" s="31">
        <v>3.5</v>
      </c>
      <c r="O41" s="151">
        <v>4</v>
      </c>
      <c r="P41" s="28">
        <f t="shared" si="4"/>
        <v>13.5</v>
      </c>
      <c r="Q41" s="29">
        <f t="shared" si="5"/>
        <v>0.67500000000000004</v>
      </c>
      <c r="R41" s="35">
        <f t="shared" si="6"/>
        <v>1.175</v>
      </c>
      <c r="S41" s="137">
        <f t="shared" si="0"/>
        <v>1.9</v>
      </c>
      <c r="T41" s="137">
        <f t="shared" si="0"/>
        <v>1.575</v>
      </c>
      <c r="U41" s="137">
        <f t="shared" si="7"/>
        <v>1.5249999999999999</v>
      </c>
      <c r="V41" s="138">
        <f t="shared" si="7"/>
        <v>1.5499999999999998</v>
      </c>
      <c r="W41" s="122">
        <f t="shared" si="1"/>
        <v>60.5</v>
      </c>
      <c r="X41" s="43">
        <f t="shared" si="8"/>
        <v>12.100000000000001</v>
      </c>
      <c r="Y41" s="159">
        <v>48</v>
      </c>
      <c r="Z41" s="47">
        <f t="shared" si="9"/>
        <v>38.400000000000006</v>
      </c>
    </row>
    <row r="42" spans="1:26" ht="21.75" customHeight="1" thickBot="1" x14ac:dyDescent="0.35">
      <c r="A42" s="6">
        <v>36</v>
      </c>
      <c r="B42" s="154">
        <v>666643</v>
      </c>
      <c r="C42" s="155" t="s">
        <v>138</v>
      </c>
      <c r="D42" s="13">
        <v>12</v>
      </c>
      <c r="E42" s="14">
        <v>10</v>
      </c>
      <c r="F42" s="14">
        <v>10</v>
      </c>
      <c r="G42" s="14">
        <v>9</v>
      </c>
      <c r="H42" s="14">
        <v>8</v>
      </c>
      <c r="I42" s="11">
        <f t="shared" si="2"/>
        <v>49</v>
      </c>
      <c r="J42" s="12">
        <f t="shared" si="3"/>
        <v>7.35</v>
      </c>
      <c r="K42" s="30">
        <v>3</v>
      </c>
      <c r="L42" s="31">
        <v>3</v>
      </c>
      <c r="M42" s="31">
        <v>2</v>
      </c>
      <c r="N42" s="31">
        <v>1</v>
      </c>
      <c r="O42" s="151">
        <v>3</v>
      </c>
      <c r="P42" s="28">
        <f t="shared" si="4"/>
        <v>12</v>
      </c>
      <c r="Q42" s="29">
        <f t="shared" si="5"/>
        <v>0.60000000000000009</v>
      </c>
      <c r="R42" s="35">
        <f t="shared" si="6"/>
        <v>1.9499999999999997</v>
      </c>
      <c r="S42" s="137">
        <f t="shared" si="0"/>
        <v>1.65</v>
      </c>
      <c r="T42" s="137">
        <f t="shared" si="0"/>
        <v>1.6</v>
      </c>
      <c r="U42" s="137">
        <f t="shared" si="7"/>
        <v>1.4</v>
      </c>
      <c r="V42" s="138">
        <f t="shared" si="7"/>
        <v>1.35</v>
      </c>
      <c r="W42" s="122">
        <f t="shared" si="1"/>
        <v>61</v>
      </c>
      <c r="X42" s="43">
        <f t="shared" si="8"/>
        <v>12.200000000000001</v>
      </c>
      <c r="Y42" s="159">
        <v>52</v>
      </c>
      <c r="Z42" s="47">
        <f t="shared" si="9"/>
        <v>41.6</v>
      </c>
    </row>
    <row r="43" spans="1:26" ht="21.75" customHeight="1" thickBot="1" x14ac:dyDescent="0.35">
      <c r="A43" s="5">
        <v>37</v>
      </c>
      <c r="B43" s="154">
        <v>666644</v>
      </c>
      <c r="C43" s="155" t="s">
        <v>139</v>
      </c>
      <c r="D43" s="13">
        <v>12</v>
      </c>
      <c r="E43" s="14">
        <v>9</v>
      </c>
      <c r="F43" s="14">
        <v>9</v>
      </c>
      <c r="G43" s="14">
        <v>11</v>
      </c>
      <c r="H43" s="14">
        <v>11</v>
      </c>
      <c r="I43" s="11">
        <f t="shared" si="2"/>
        <v>52</v>
      </c>
      <c r="J43" s="12">
        <f t="shared" si="3"/>
        <v>7.8</v>
      </c>
      <c r="K43" s="30">
        <v>3</v>
      </c>
      <c r="L43" s="31">
        <v>4</v>
      </c>
      <c r="M43" s="31">
        <v>3.5</v>
      </c>
      <c r="N43" s="31">
        <v>2.5</v>
      </c>
      <c r="O43" s="151">
        <v>2</v>
      </c>
      <c r="P43" s="28">
        <f t="shared" si="4"/>
        <v>15</v>
      </c>
      <c r="Q43" s="29">
        <f t="shared" si="5"/>
        <v>0.75</v>
      </c>
      <c r="R43" s="35">
        <f t="shared" si="6"/>
        <v>1.9499999999999997</v>
      </c>
      <c r="S43" s="137">
        <f t="shared" si="0"/>
        <v>1.5499999999999998</v>
      </c>
      <c r="T43" s="137">
        <f t="shared" si="0"/>
        <v>1.5249999999999999</v>
      </c>
      <c r="U43" s="137">
        <f t="shared" si="7"/>
        <v>1.7749999999999999</v>
      </c>
      <c r="V43" s="138">
        <f t="shared" si="7"/>
        <v>1.75</v>
      </c>
      <c r="W43" s="122">
        <f t="shared" si="1"/>
        <v>67</v>
      </c>
      <c r="X43" s="43">
        <f t="shared" si="8"/>
        <v>13.4</v>
      </c>
      <c r="Y43" s="159">
        <v>57</v>
      </c>
      <c r="Z43" s="47">
        <f t="shared" si="9"/>
        <v>45.6</v>
      </c>
    </row>
    <row r="44" spans="1:26" ht="21.75" customHeight="1" thickBot="1" x14ac:dyDescent="0.35">
      <c r="A44" s="6">
        <v>38</v>
      </c>
      <c r="B44" s="154">
        <v>666645</v>
      </c>
      <c r="C44" s="155" t="s">
        <v>140</v>
      </c>
      <c r="D44" s="13">
        <v>10</v>
      </c>
      <c r="E44" s="14">
        <v>7</v>
      </c>
      <c r="F44" s="14">
        <v>8</v>
      </c>
      <c r="G44" s="14">
        <v>9</v>
      </c>
      <c r="H44" s="14">
        <v>9</v>
      </c>
      <c r="I44" s="11">
        <f t="shared" si="2"/>
        <v>43</v>
      </c>
      <c r="J44" s="12">
        <f t="shared" si="3"/>
        <v>6.45</v>
      </c>
      <c r="K44" s="30">
        <v>2.5</v>
      </c>
      <c r="L44" s="31">
        <v>2</v>
      </c>
      <c r="M44" s="31">
        <v>3.5</v>
      </c>
      <c r="N44" s="31">
        <v>1.5</v>
      </c>
      <c r="O44" s="151">
        <v>2.5</v>
      </c>
      <c r="P44" s="28">
        <f t="shared" si="4"/>
        <v>12</v>
      </c>
      <c r="Q44" s="29">
        <f t="shared" si="5"/>
        <v>0.60000000000000009</v>
      </c>
      <c r="R44" s="35">
        <f t="shared" si="6"/>
        <v>1.625</v>
      </c>
      <c r="S44" s="137">
        <f t="shared" si="0"/>
        <v>1.1500000000000001</v>
      </c>
      <c r="T44" s="137">
        <f t="shared" si="0"/>
        <v>1.375</v>
      </c>
      <c r="U44" s="137">
        <f t="shared" si="7"/>
        <v>1.4249999999999998</v>
      </c>
      <c r="V44" s="138">
        <f t="shared" si="7"/>
        <v>1.4749999999999999</v>
      </c>
      <c r="W44" s="122">
        <f t="shared" si="1"/>
        <v>55</v>
      </c>
      <c r="X44" s="43">
        <f t="shared" si="8"/>
        <v>11</v>
      </c>
      <c r="Y44" s="159">
        <v>48</v>
      </c>
      <c r="Z44" s="47">
        <f t="shared" si="9"/>
        <v>38.400000000000006</v>
      </c>
    </row>
    <row r="45" spans="1:26" ht="21.75" customHeight="1" thickBot="1" x14ac:dyDescent="0.35">
      <c r="A45" s="5">
        <v>39</v>
      </c>
      <c r="B45" s="154">
        <v>666646</v>
      </c>
      <c r="C45" s="155" t="s">
        <v>141</v>
      </c>
      <c r="D45" s="13">
        <v>9</v>
      </c>
      <c r="E45" s="14">
        <v>12</v>
      </c>
      <c r="F45" s="14">
        <v>11</v>
      </c>
      <c r="G45" s="14">
        <v>9</v>
      </c>
      <c r="H45" s="14">
        <v>10</v>
      </c>
      <c r="I45" s="11">
        <f t="shared" si="2"/>
        <v>51</v>
      </c>
      <c r="J45" s="12">
        <f t="shared" si="3"/>
        <v>7.6499999999999995</v>
      </c>
      <c r="K45" s="30">
        <v>3.5</v>
      </c>
      <c r="L45" s="31">
        <v>2.5</v>
      </c>
      <c r="M45" s="31">
        <v>2.5</v>
      </c>
      <c r="N45" s="31">
        <v>2.5</v>
      </c>
      <c r="O45" s="151">
        <v>4</v>
      </c>
      <c r="P45" s="28">
        <f t="shared" si="4"/>
        <v>15</v>
      </c>
      <c r="Q45" s="29">
        <f t="shared" si="5"/>
        <v>0.75</v>
      </c>
      <c r="R45" s="35">
        <f t="shared" si="6"/>
        <v>1.5249999999999999</v>
      </c>
      <c r="S45" s="137">
        <f t="shared" si="0"/>
        <v>1.9249999999999998</v>
      </c>
      <c r="T45" s="137">
        <f t="shared" si="0"/>
        <v>1.7749999999999999</v>
      </c>
      <c r="U45" s="137">
        <f t="shared" si="7"/>
        <v>1.4749999999999999</v>
      </c>
      <c r="V45" s="138">
        <f t="shared" si="7"/>
        <v>1.7</v>
      </c>
      <c r="W45" s="122">
        <f t="shared" si="1"/>
        <v>66</v>
      </c>
      <c r="X45" s="43">
        <f t="shared" si="8"/>
        <v>13.200000000000001</v>
      </c>
      <c r="Y45" s="159">
        <v>59</v>
      </c>
      <c r="Z45" s="47">
        <f t="shared" si="9"/>
        <v>47.2</v>
      </c>
    </row>
    <row r="46" spans="1:26" ht="21.75" customHeight="1" thickBot="1" x14ac:dyDescent="0.35">
      <c r="A46" s="6">
        <v>40</v>
      </c>
      <c r="B46" s="154">
        <v>666647</v>
      </c>
      <c r="C46" s="155" t="s">
        <v>142</v>
      </c>
      <c r="D46" s="13">
        <v>15</v>
      </c>
      <c r="E46" s="14">
        <v>13</v>
      </c>
      <c r="F46" s="14">
        <v>10</v>
      </c>
      <c r="G46" s="14">
        <v>12</v>
      </c>
      <c r="H46" s="14">
        <v>9</v>
      </c>
      <c r="I46" s="11">
        <f t="shared" si="2"/>
        <v>59</v>
      </c>
      <c r="J46" s="12">
        <f t="shared" si="3"/>
        <v>8.85</v>
      </c>
      <c r="K46" s="30">
        <v>4</v>
      </c>
      <c r="L46" s="31">
        <v>3.5</v>
      </c>
      <c r="M46" s="31">
        <v>3.5</v>
      </c>
      <c r="N46" s="31">
        <v>2.5</v>
      </c>
      <c r="O46" s="151">
        <v>4</v>
      </c>
      <c r="P46" s="28">
        <f t="shared" si="4"/>
        <v>17.5</v>
      </c>
      <c r="Q46" s="29">
        <f t="shared" si="5"/>
        <v>0.875</v>
      </c>
      <c r="R46" s="35">
        <f t="shared" si="6"/>
        <v>2.4500000000000002</v>
      </c>
      <c r="S46" s="137">
        <f t="shared" si="0"/>
        <v>2.125</v>
      </c>
      <c r="T46" s="137">
        <f t="shared" si="0"/>
        <v>1.675</v>
      </c>
      <c r="U46" s="137">
        <f t="shared" si="7"/>
        <v>1.9249999999999998</v>
      </c>
      <c r="V46" s="138">
        <f t="shared" si="7"/>
        <v>1.5499999999999998</v>
      </c>
      <c r="W46" s="122">
        <f t="shared" si="1"/>
        <v>76.5</v>
      </c>
      <c r="X46" s="43">
        <f t="shared" si="8"/>
        <v>15.3</v>
      </c>
      <c r="Y46" s="159">
        <v>61</v>
      </c>
      <c r="Z46" s="47">
        <f t="shared" si="9"/>
        <v>48.800000000000004</v>
      </c>
    </row>
    <row r="47" spans="1:26" ht="21.75" customHeight="1" thickBot="1" x14ac:dyDescent="0.35">
      <c r="A47" s="5">
        <v>41</v>
      </c>
      <c r="B47" s="154">
        <v>666648</v>
      </c>
      <c r="C47" s="155" t="s">
        <v>143</v>
      </c>
      <c r="D47" s="13">
        <v>10</v>
      </c>
      <c r="E47" s="14">
        <v>18</v>
      </c>
      <c r="F47" s="14">
        <v>12</v>
      </c>
      <c r="G47" s="14">
        <v>10</v>
      </c>
      <c r="H47" s="14">
        <v>12</v>
      </c>
      <c r="I47" s="11">
        <f t="shared" si="2"/>
        <v>62</v>
      </c>
      <c r="J47" s="12">
        <f t="shared" si="3"/>
        <v>9.2999999999999989</v>
      </c>
      <c r="K47" s="30">
        <v>4</v>
      </c>
      <c r="L47" s="31">
        <v>5</v>
      </c>
      <c r="M47" s="31">
        <v>4.5</v>
      </c>
      <c r="N47" s="31">
        <v>2</v>
      </c>
      <c r="O47" s="151">
        <v>3.5</v>
      </c>
      <c r="P47" s="28">
        <f t="shared" si="4"/>
        <v>19</v>
      </c>
      <c r="Q47" s="29">
        <f t="shared" si="5"/>
        <v>0.95000000000000007</v>
      </c>
      <c r="R47" s="35">
        <f t="shared" si="6"/>
        <v>1.7</v>
      </c>
      <c r="S47" s="137">
        <f t="shared" si="0"/>
        <v>2.9499999999999997</v>
      </c>
      <c r="T47" s="137">
        <f t="shared" si="0"/>
        <v>2.0249999999999999</v>
      </c>
      <c r="U47" s="137">
        <f t="shared" si="7"/>
        <v>1.6</v>
      </c>
      <c r="V47" s="138">
        <f t="shared" si="7"/>
        <v>1.9749999999999999</v>
      </c>
      <c r="W47" s="122">
        <f t="shared" si="1"/>
        <v>81</v>
      </c>
      <c r="X47" s="43">
        <f t="shared" si="8"/>
        <v>16.2</v>
      </c>
      <c r="Y47" s="159">
        <v>65</v>
      </c>
      <c r="Z47" s="47">
        <f t="shared" si="9"/>
        <v>52</v>
      </c>
    </row>
    <row r="48" spans="1:26" ht="21.75" customHeight="1" thickBot="1" x14ac:dyDescent="0.35">
      <c r="A48" s="6">
        <v>42</v>
      </c>
      <c r="B48" s="154">
        <v>666649</v>
      </c>
      <c r="C48" s="155" t="s">
        <v>144</v>
      </c>
      <c r="D48" s="13">
        <v>11</v>
      </c>
      <c r="E48" s="14">
        <v>12</v>
      </c>
      <c r="F48" s="14">
        <v>10</v>
      </c>
      <c r="G48" s="14">
        <v>17</v>
      </c>
      <c r="H48" s="14">
        <v>9</v>
      </c>
      <c r="I48" s="11">
        <f t="shared" si="2"/>
        <v>59</v>
      </c>
      <c r="J48" s="12">
        <f t="shared" si="3"/>
        <v>8.85</v>
      </c>
      <c r="K48" s="30">
        <v>3</v>
      </c>
      <c r="L48" s="31">
        <v>3</v>
      </c>
      <c r="M48" s="31">
        <v>4</v>
      </c>
      <c r="N48" s="31">
        <v>3</v>
      </c>
      <c r="O48" s="151">
        <v>3</v>
      </c>
      <c r="P48" s="28">
        <f t="shared" si="4"/>
        <v>16</v>
      </c>
      <c r="Q48" s="29">
        <f t="shared" si="5"/>
        <v>0.8</v>
      </c>
      <c r="R48" s="35">
        <f t="shared" si="6"/>
        <v>1.7999999999999998</v>
      </c>
      <c r="S48" s="137">
        <f t="shared" si="0"/>
        <v>1.9499999999999997</v>
      </c>
      <c r="T48" s="137">
        <f t="shared" si="0"/>
        <v>1.7</v>
      </c>
      <c r="U48" s="137">
        <f t="shared" si="7"/>
        <v>2.6999999999999997</v>
      </c>
      <c r="V48" s="138">
        <f t="shared" si="7"/>
        <v>1.5</v>
      </c>
      <c r="W48" s="122">
        <f t="shared" si="1"/>
        <v>75</v>
      </c>
      <c r="X48" s="43">
        <f t="shared" si="8"/>
        <v>15</v>
      </c>
      <c r="Y48" s="159">
        <v>61</v>
      </c>
      <c r="Z48" s="47">
        <f t="shared" si="9"/>
        <v>48.800000000000004</v>
      </c>
    </row>
    <row r="49" spans="1:26" ht="21.75" customHeight="1" thickBot="1" x14ac:dyDescent="0.35">
      <c r="A49" s="5">
        <v>43</v>
      </c>
      <c r="B49" s="154">
        <v>666650</v>
      </c>
      <c r="C49" s="155" t="s">
        <v>145</v>
      </c>
      <c r="D49" s="13">
        <v>13</v>
      </c>
      <c r="E49" s="14">
        <v>12</v>
      </c>
      <c r="F49" s="14">
        <v>11</v>
      </c>
      <c r="G49" s="14">
        <v>7</v>
      </c>
      <c r="H49" s="14">
        <v>8</v>
      </c>
      <c r="I49" s="11">
        <f t="shared" si="2"/>
        <v>51</v>
      </c>
      <c r="J49" s="12">
        <f t="shared" si="3"/>
        <v>7.6499999999999995</v>
      </c>
      <c r="K49" s="30">
        <v>4</v>
      </c>
      <c r="L49" s="31">
        <v>2.5</v>
      </c>
      <c r="M49" s="31">
        <v>3</v>
      </c>
      <c r="N49" s="31">
        <v>3.5</v>
      </c>
      <c r="O49" s="151">
        <v>2</v>
      </c>
      <c r="P49" s="28">
        <f t="shared" si="4"/>
        <v>15</v>
      </c>
      <c r="Q49" s="29">
        <f t="shared" si="5"/>
        <v>0.75</v>
      </c>
      <c r="R49" s="35">
        <f t="shared" si="6"/>
        <v>2.15</v>
      </c>
      <c r="S49" s="137">
        <f t="shared" si="0"/>
        <v>1.9249999999999998</v>
      </c>
      <c r="T49" s="137">
        <f t="shared" si="0"/>
        <v>1.7999999999999998</v>
      </c>
      <c r="U49" s="137">
        <f t="shared" si="7"/>
        <v>1.2250000000000001</v>
      </c>
      <c r="V49" s="138">
        <f t="shared" si="7"/>
        <v>1.3</v>
      </c>
      <c r="W49" s="122">
        <f t="shared" si="1"/>
        <v>66</v>
      </c>
      <c r="X49" s="43">
        <f t="shared" si="8"/>
        <v>13.200000000000001</v>
      </c>
      <c r="Y49" s="159">
        <v>59</v>
      </c>
      <c r="Z49" s="47">
        <f t="shared" si="9"/>
        <v>47.2</v>
      </c>
    </row>
    <row r="50" spans="1:26" ht="21.75" customHeight="1" thickBot="1" x14ac:dyDescent="0.35">
      <c r="A50" s="6">
        <v>44</v>
      </c>
      <c r="B50" s="154">
        <v>666651</v>
      </c>
      <c r="C50" s="155" t="s">
        <v>146</v>
      </c>
      <c r="D50" s="13">
        <v>8</v>
      </c>
      <c r="E50" s="14">
        <v>9</v>
      </c>
      <c r="F50" s="14">
        <v>5</v>
      </c>
      <c r="G50" s="14">
        <v>8</v>
      </c>
      <c r="H50" s="14">
        <v>7</v>
      </c>
      <c r="I50" s="11">
        <f t="shared" si="2"/>
        <v>37</v>
      </c>
      <c r="J50" s="12">
        <f t="shared" si="3"/>
        <v>5.55</v>
      </c>
      <c r="K50" s="30">
        <v>3</v>
      </c>
      <c r="L50" s="31">
        <v>2</v>
      </c>
      <c r="M50" s="31">
        <v>2.5</v>
      </c>
      <c r="N50" s="31">
        <v>2.5</v>
      </c>
      <c r="O50" s="151">
        <v>1</v>
      </c>
      <c r="P50" s="28">
        <f t="shared" si="4"/>
        <v>11</v>
      </c>
      <c r="Q50" s="29">
        <f t="shared" si="5"/>
        <v>0.55000000000000004</v>
      </c>
      <c r="R50" s="35">
        <f t="shared" si="6"/>
        <v>1.35</v>
      </c>
      <c r="S50" s="137">
        <f t="shared" si="0"/>
        <v>1.45</v>
      </c>
      <c r="T50" s="137">
        <f t="shared" si="0"/>
        <v>0.875</v>
      </c>
      <c r="U50" s="137">
        <f t="shared" si="7"/>
        <v>1.325</v>
      </c>
      <c r="V50" s="138">
        <f t="shared" si="7"/>
        <v>1.1000000000000001</v>
      </c>
      <c r="W50" s="122">
        <f t="shared" si="1"/>
        <v>48</v>
      </c>
      <c r="X50" s="43">
        <f t="shared" si="8"/>
        <v>9.6000000000000014</v>
      </c>
      <c r="Y50" s="159">
        <v>41</v>
      </c>
      <c r="Z50" s="47">
        <f t="shared" si="9"/>
        <v>32.800000000000004</v>
      </c>
    </row>
    <row r="51" spans="1:26" ht="21.75" customHeight="1" thickBot="1" x14ac:dyDescent="0.35">
      <c r="A51" s="5">
        <v>45</v>
      </c>
      <c r="B51" s="154">
        <v>666652</v>
      </c>
      <c r="C51" s="155" t="s">
        <v>147</v>
      </c>
      <c r="D51" s="13">
        <v>11</v>
      </c>
      <c r="E51" s="14">
        <v>10</v>
      </c>
      <c r="F51" s="14">
        <v>8</v>
      </c>
      <c r="G51" s="14">
        <v>9</v>
      </c>
      <c r="H51" s="14">
        <v>9</v>
      </c>
      <c r="I51" s="11">
        <f t="shared" si="2"/>
        <v>47</v>
      </c>
      <c r="J51" s="12">
        <f t="shared" si="3"/>
        <v>7.05</v>
      </c>
      <c r="K51" s="30">
        <v>3</v>
      </c>
      <c r="L51" s="31">
        <v>3</v>
      </c>
      <c r="M51" s="31">
        <v>1.5</v>
      </c>
      <c r="N51" s="31">
        <v>3.5</v>
      </c>
      <c r="O51" s="151">
        <v>2.5</v>
      </c>
      <c r="P51" s="28">
        <f t="shared" si="4"/>
        <v>13.5</v>
      </c>
      <c r="Q51" s="29">
        <f t="shared" si="5"/>
        <v>0.67500000000000004</v>
      </c>
      <c r="R51" s="35">
        <f t="shared" si="6"/>
        <v>1.7999999999999998</v>
      </c>
      <c r="S51" s="137">
        <f t="shared" si="0"/>
        <v>1.65</v>
      </c>
      <c r="T51" s="137">
        <f t="shared" si="0"/>
        <v>1.2749999999999999</v>
      </c>
      <c r="U51" s="137">
        <f t="shared" si="7"/>
        <v>1.5249999999999999</v>
      </c>
      <c r="V51" s="138">
        <f t="shared" si="7"/>
        <v>1.4749999999999999</v>
      </c>
      <c r="W51" s="122">
        <f t="shared" si="1"/>
        <v>60.5</v>
      </c>
      <c r="X51" s="43">
        <f t="shared" si="8"/>
        <v>12.100000000000001</v>
      </c>
      <c r="Y51" s="159">
        <v>53</v>
      </c>
      <c r="Z51" s="47">
        <f t="shared" si="9"/>
        <v>42.400000000000006</v>
      </c>
    </row>
    <row r="52" spans="1:26" ht="21.75" customHeight="1" thickBot="1" x14ac:dyDescent="0.35">
      <c r="A52" s="6">
        <v>46</v>
      </c>
      <c r="B52" s="154">
        <v>666653</v>
      </c>
      <c r="C52" s="155" t="s">
        <v>148</v>
      </c>
      <c r="D52" s="13">
        <v>6</v>
      </c>
      <c r="E52" s="14">
        <v>9</v>
      </c>
      <c r="F52" s="14">
        <v>5</v>
      </c>
      <c r="G52" s="14">
        <v>11</v>
      </c>
      <c r="H52" s="14">
        <v>10</v>
      </c>
      <c r="I52" s="11">
        <f t="shared" si="2"/>
        <v>41</v>
      </c>
      <c r="J52" s="12">
        <f t="shared" si="3"/>
        <v>6.1499999999999995</v>
      </c>
      <c r="K52" s="30">
        <v>3</v>
      </c>
      <c r="L52" s="31">
        <v>2</v>
      </c>
      <c r="M52" s="31">
        <v>2</v>
      </c>
      <c r="N52" s="31">
        <v>1.5</v>
      </c>
      <c r="O52" s="151">
        <v>2.5</v>
      </c>
      <c r="P52" s="28">
        <f t="shared" si="4"/>
        <v>11</v>
      </c>
      <c r="Q52" s="29">
        <f t="shared" si="5"/>
        <v>0.55000000000000004</v>
      </c>
      <c r="R52" s="35">
        <f t="shared" si="6"/>
        <v>1.0499999999999998</v>
      </c>
      <c r="S52" s="137">
        <f t="shared" si="0"/>
        <v>1.45</v>
      </c>
      <c r="T52" s="137">
        <f t="shared" si="0"/>
        <v>0.85</v>
      </c>
      <c r="U52" s="137">
        <f t="shared" si="7"/>
        <v>1.7249999999999999</v>
      </c>
      <c r="V52" s="138">
        <f t="shared" si="7"/>
        <v>1.625</v>
      </c>
      <c r="W52" s="122">
        <f t="shared" si="1"/>
        <v>52</v>
      </c>
      <c r="X52" s="43">
        <f t="shared" si="8"/>
        <v>10.4</v>
      </c>
      <c r="Y52" s="159">
        <v>43</v>
      </c>
      <c r="Z52" s="47">
        <f t="shared" si="9"/>
        <v>34.4</v>
      </c>
    </row>
    <row r="53" spans="1:26" ht="21.75" customHeight="1" thickBot="1" x14ac:dyDescent="0.35">
      <c r="A53" s="5">
        <v>47</v>
      </c>
      <c r="B53" s="154">
        <v>666654</v>
      </c>
      <c r="C53" s="155" t="s">
        <v>149</v>
      </c>
      <c r="D53" s="13">
        <v>9</v>
      </c>
      <c r="E53" s="14">
        <v>14</v>
      </c>
      <c r="F53" s="14">
        <v>10</v>
      </c>
      <c r="G53" s="14">
        <v>8</v>
      </c>
      <c r="H53" s="14">
        <v>12</v>
      </c>
      <c r="I53" s="11">
        <f t="shared" si="2"/>
        <v>53</v>
      </c>
      <c r="J53" s="12">
        <f t="shared" si="3"/>
        <v>7.9499999999999993</v>
      </c>
      <c r="K53" s="30">
        <v>3.5</v>
      </c>
      <c r="L53" s="31">
        <v>2</v>
      </c>
      <c r="M53" s="31">
        <v>2.5</v>
      </c>
      <c r="N53" s="31">
        <v>4.5</v>
      </c>
      <c r="O53" s="151">
        <v>3</v>
      </c>
      <c r="P53" s="28">
        <f t="shared" si="4"/>
        <v>15.5</v>
      </c>
      <c r="Q53" s="29">
        <f t="shared" si="5"/>
        <v>0.77500000000000002</v>
      </c>
      <c r="R53" s="35">
        <f t="shared" si="6"/>
        <v>1.5249999999999999</v>
      </c>
      <c r="S53" s="137">
        <f t="shared" si="0"/>
        <v>2.2000000000000002</v>
      </c>
      <c r="T53" s="137">
        <f t="shared" si="0"/>
        <v>1.625</v>
      </c>
      <c r="U53" s="137">
        <f t="shared" si="7"/>
        <v>1.425</v>
      </c>
      <c r="V53" s="138">
        <f t="shared" si="7"/>
        <v>1.9499999999999997</v>
      </c>
      <c r="W53" s="122">
        <f t="shared" si="1"/>
        <v>68.5</v>
      </c>
      <c r="X53" s="43">
        <f t="shared" si="8"/>
        <v>13.700000000000001</v>
      </c>
      <c r="Y53" s="159">
        <v>58</v>
      </c>
      <c r="Z53" s="47">
        <f t="shared" si="9"/>
        <v>46.400000000000006</v>
      </c>
    </row>
    <row r="54" spans="1:26" ht="21.75" customHeight="1" thickBot="1" x14ac:dyDescent="0.35">
      <c r="A54" s="5">
        <v>48</v>
      </c>
      <c r="B54" s="156">
        <v>666655</v>
      </c>
      <c r="C54" s="157" t="s">
        <v>150</v>
      </c>
      <c r="D54" s="13">
        <v>9</v>
      </c>
      <c r="E54" s="14">
        <v>12</v>
      </c>
      <c r="F54" s="14">
        <v>10</v>
      </c>
      <c r="G54" s="14">
        <v>9</v>
      </c>
      <c r="H54" s="14">
        <v>9</v>
      </c>
      <c r="I54" s="11">
        <f t="shared" si="2"/>
        <v>49</v>
      </c>
      <c r="J54" s="12">
        <f t="shared" si="3"/>
        <v>7.35</v>
      </c>
      <c r="K54" s="30">
        <v>2</v>
      </c>
      <c r="L54" s="31">
        <v>3.5</v>
      </c>
      <c r="M54" s="31">
        <v>3.5</v>
      </c>
      <c r="N54" s="31">
        <v>1.5</v>
      </c>
      <c r="O54" s="151">
        <v>3</v>
      </c>
      <c r="P54" s="28">
        <f t="shared" si="4"/>
        <v>13.5</v>
      </c>
      <c r="Q54" s="29">
        <f t="shared" si="5"/>
        <v>0.67500000000000004</v>
      </c>
      <c r="R54" s="35">
        <f t="shared" si="6"/>
        <v>1.45</v>
      </c>
      <c r="S54" s="137">
        <f t="shared" si="0"/>
        <v>1.9749999999999999</v>
      </c>
      <c r="T54" s="137">
        <f t="shared" si="0"/>
        <v>1.675</v>
      </c>
      <c r="U54" s="137">
        <f t="shared" si="7"/>
        <v>1.4249999999999998</v>
      </c>
      <c r="V54" s="138">
        <f t="shared" si="7"/>
        <v>1.5</v>
      </c>
      <c r="W54" s="122">
        <f t="shared" si="1"/>
        <v>62.5</v>
      </c>
      <c r="X54" s="43">
        <f t="shared" si="8"/>
        <v>12.5</v>
      </c>
      <c r="Y54" s="160">
        <v>52</v>
      </c>
      <c r="Z54" s="47">
        <f t="shared" si="9"/>
        <v>41.6</v>
      </c>
    </row>
    <row r="55" spans="1:26" ht="21.75" customHeight="1" thickBot="1" x14ac:dyDescent="0.35">
      <c r="A55" s="6">
        <v>49</v>
      </c>
      <c r="B55" s="154">
        <v>666656</v>
      </c>
      <c r="C55" s="155" t="s">
        <v>151</v>
      </c>
      <c r="D55" s="13">
        <v>8</v>
      </c>
      <c r="E55" s="14">
        <v>10</v>
      </c>
      <c r="F55" s="14">
        <v>6</v>
      </c>
      <c r="G55" s="14">
        <v>9</v>
      </c>
      <c r="H55" s="14">
        <v>5</v>
      </c>
      <c r="I55" s="11">
        <f t="shared" si="2"/>
        <v>38</v>
      </c>
      <c r="J55" s="12">
        <f t="shared" si="3"/>
        <v>5.7</v>
      </c>
      <c r="K55" s="30">
        <v>3</v>
      </c>
      <c r="L55" s="31">
        <v>2</v>
      </c>
      <c r="M55" s="31">
        <v>2</v>
      </c>
      <c r="N55" s="31">
        <v>1.5</v>
      </c>
      <c r="O55" s="151">
        <v>1</v>
      </c>
      <c r="P55" s="28">
        <f t="shared" si="4"/>
        <v>9.5</v>
      </c>
      <c r="Q55" s="29">
        <f t="shared" si="5"/>
        <v>0.47500000000000003</v>
      </c>
      <c r="R55" s="35">
        <f t="shared" si="6"/>
        <v>1.35</v>
      </c>
      <c r="S55" s="137">
        <f t="shared" si="0"/>
        <v>1.6</v>
      </c>
      <c r="T55" s="137">
        <f t="shared" si="0"/>
        <v>0.99999999999999989</v>
      </c>
      <c r="U55" s="137">
        <f t="shared" si="7"/>
        <v>1.4249999999999998</v>
      </c>
      <c r="V55" s="138">
        <f t="shared" si="7"/>
        <v>0.8</v>
      </c>
      <c r="W55" s="122">
        <f t="shared" si="1"/>
        <v>47.5</v>
      </c>
      <c r="X55" s="43">
        <f t="shared" si="8"/>
        <v>9.5</v>
      </c>
      <c r="Y55" s="159">
        <v>43</v>
      </c>
      <c r="Z55" s="47">
        <f t="shared" si="9"/>
        <v>34.4</v>
      </c>
    </row>
    <row r="56" spans="1:26" ht="21.75" customHeight="1" thickBot="1" x14ac:dyDescent="0.35">
      <c r="A56" s="5">
        <v>50</v>
      </c>
      <c r="B56" s="154">
        <v>666657</v>
      </c>
      <c r="C56" s="155" t="s">
        <v>152</v>
      </c>
      <c r="D56" s="13">
        <v>7</v>
      </c>
      <c r="E56" s="14">
        <v>9</v>
      </c>
      <c r="F56" s="14">
        <v>9</v>
      </c>
      <c r="G56" s="14">
        <v>7</v>
      </c>
      <c r="H56" s="14">
        <v>11</v>
      </c>
      <c r="I56" s="11">
        <f t="shared" si="2"/>
        <v>43</v>
      </c>
      <c r="J56" s="12">
        <f t="shared" si="3"/>
        <v>6.45</v>
      </c>
      <c r="K56" s="30">
        <v>2.5</v>
      </c>
      <c r="L56" s="31">
        <v>3.5</v>
      </c>
      <c r="M56" s="31">
        <v>2.5</v>
      </c>
      <c r="N56" s="31">
        <v>2</v>
      </c>
      <c r="O56" s="151">
        <v>2</v>
      </c>
      <c r="P56" s="28">
        <f t="shared" si="4"/>
        <v>12.5</v>
      </c>
      <c r="Q56" s="29">
        <f t="shared" si="5"/>
        <v>0.625</v>
      </c>
      <c r="R56" s="35">
        <f t="shared" si="6"/>
        <v>1.175</v>
      </c>
      <c r="S56" s="137">
        <f t="shared" si="0"/>
        <v>1.5249999999999999</v>
      </c>
      <c r="T56" s="137">
        <f t="shared" si="0"/>
        <v>1.4749999999999999</v>
      </c>
      <c r="U56" s="137">
        <f t="shared" si="7"/>
        <v>1.1500000000000001</v>
      </c>
      <c r="V56" s="138">
        <f t="shared" si="7"/>
        <v>1.75</v>
      </c>
      <c r="W56" s="122">
        <f t="shared" si="1"/>
        <v>55.5</v>
      </c>
      <c r="X56" s="43">
        <f t="shared" si="8"/>
        <v>11.100000000000001</v>
      </c>
      <c r="Y56" s="159">
        <v>49</v>
      </c>
      <c r="Z56" s="47">
        <f t="shared" si="9"/>
        <v>39.200000000000003</v>
      </c>
    </row>
    <row r="57" spans="1:26" ht="21.75" customHeight="1" thickBot="1" x14ac:dyDescent="0.35">
      <c r="A57" s="6">
        <v>51</v>
      </c>
      <c r="B57" s="154">
        <v>666658</v>
      </c>
      <c r="C57" s="155" t="s">
        <v>153</v>
      </c>
      <c r="D57" s="13">
        <v>9</v>
      </c>
      <c r="E57" s="14">
        <v>11</v>
      </c>
      <c r="F57" s="14">
        <v>12</v>
      </c>
      <c r="G57" s="14">
        <v>9</v>
      </c>
      <c r="H57" s="14">
        <v>9</v>
      </c>
      <c r="I57" s="11">
        <f t="shared" si="2"/>
        <v>50</v>
      </c>
      <c r="J57" s="12">
        <f t="shared" si="3"/>
        <v>7.5</v>
      </c>
      <c r="K57" s="30">
        <v>2.5</v>
      </c>
      <c r="L57" s="31">
        <v>3.5</v>
      </c>
      <c r="M57" s="31">
        <v>3</v>
      </c>
      <c r="N57" s="31">
        <v>3.5</v>
      </c>
      <c r="O57" s="151">
        <v>2.5</v>
      </c>
      <c r="P57" s="28">
        <f t="shared" si="4"/>
        <v>15</v>
      </c>
      <c r="Q57" s="29">
        <f t="shared" si="5"/>
        <v>0.75</v>
      </c>
      <c r="R57" s="35">
        <f t="shared" si="6"/>
        <v>1.4749999999999999</v>
      </c>
      <c r="S57" s="137">
        <f t="shared" si="0"/>
        <v>1.825</v>
      </c>
      <c r="T57" s="137">
        <f t="shared" si="0"/>
        <v>1.9499999999999997</v>
      </c>
      <c r="U57" s="137">
        <f t="shared" si="7"/>
        <v>1.5249999999999999</v>
      </c>
      <c r="V57" s="138">
        <f t="shared" si="7"/>
        <v>1.4749999999999999</v>
      </c>
      <c r="W57" s="122">
        <f t="shared" si="1"/>
        <v>65</v>
      </c>
      <c r="X57" s="43">
        <f t="shared" si="8"/>
        <v>13</v>
      </c>
      <c r="Y57" s="159">
        <v>49</v>
      </c>
      <c r="Z57" s="47">
        <f t="shared" si="9"/>
        <v>39.200000000000003</v>
      </c>
    </row>
    <row r="58" spans="1:26" ht="21.75" customHeight="1" thickBot="1" x14ac:dyDescent="0.35">
      <c r="A58" s="5">
        <v>52</v>
      </c>
      <c r="B58" s="154">
        <v>666659</v>
      </c>
      <c r="C58" s="155" t="s">
        <v>154</v>
      </c>
      <c r="D58" s="13">
        <v>8</v>
      </c>
      <c r="E58" s="14">
        <v>8</v>
      </c>
      <c r="F58" s="14">
        <v>11</v>
      </c>
      <c r="G58" s="14">
        <v>9</v>
      </c>
      <c r="H58" s="14">
        <v>6</v>
      </c>
      <c r="I58" s="11">
        <f t="shared" si="2"/>
        <v>42</v>
      </c>
      <c r="J58" s="12">
        <f t="shared" si="3"/>
        <v>6.3</v>
      </c>
      <c r="K58" s="30">
        <v>3</v>
      </c>
      <c r="L58" s="31">
        <v>1.5</v>
      </c>
      <c r="M58" s="31">
        <v>3.5</v>
      </c>
      <c r="N58" s="31">
        <v>3.5</v>
      </c>
      <c r="O58" s="151">
        <v>2</v>
      </c>
      <c r="P58" s="28">
        <f t="shared" si="4"/>
        <v>13.5</v>
      </c>
      <c r="Q58" s="29">
        <f t="shared" si="5"/>
        <v>0.67500000000000004</v>
      </c>
      <c r="R58" s="35">
        <f t="shared" si="6"/>
        <v>1.35</v>
      </c>
      <c r="S58" s="137">
        <f t="shared" si="0"/>
        <v>1.2749999999999999</v>
      </c>
      <c r="T58" s="137">
        <f t="shared" si="0"/>
        <v>1.825</v>
      </c>
      <c r="U58" s="137">
        <f t="shared" si="7"/>
        <v>1.5249999999999999</v>
      </c>
      <c r="V58" s="138">
        <f t="shared" si="7"/>
        <v>0.99999999999999989</v>
      </c>
      <c r="W58" s="122">
        <f t="shared" si="1"/>
        <v>55.5</v>
      </c>
      <c r="X58" s="43">
        <f t="shared" si="8"/>
        <v>11.100000000000001</v>
      </c>
      <c r="Y58" s="159">
        <v>50</v>
      </c>
      <c r="Z58" s="47">
        <f t="shared" si="9"/>
        <v>40</v>
      </c>
    </row>
    <row r="59" spans="1:26" ht="21.75" customHeight="1" thickBot="1" x14ac:dyDescent="0.35">
      <c r="A59" s="6">
        <v>53</v>
      </c>
      <c r="B59" s="154">
        <v>666660</v>
      </c>
      <c r="C59" s="155" t="s">
        <v>155</v>
      </c>
      <c r="D59" s="13">
        <v>9</v>
      </c>
      <c r="E59" s="14">
        <v>12</v>
      </c>
      <c r="F59" s="14">
        <v>10</v>
      </c>
      <c r="G59" s="14">
        <v>9</v>
      </c>
      <c r="H59" s="14">
        <v>9</v>
      </c>
      <c r="I59" s="11">
        <f t="shared" si="2"/>
        <v>49</v>
      </c>
      <c r="J59" s="12">
        <f t="shared" si="3"/>
        <v>7.35</v>
      </c>
      <c r="K59" s="30">
        <v>3</v>
      </c>
      <c r="L59" s="31">
        <v>2</v>
      </c>
      <c r="M59" s="31">
        <v>1.5</v>
      </c>
      <c r="N59" s="31">
        <v>2.5</v>
      </c>
      <c r="O59" s="151">
        <v>4</v>
      </c>
      <c r="P59" s="28">
        <f t="shared" si="4"/>
        <v>13</v>
      </c>
      <c r="Q59" s="29">
        <f t="shared" si="5"/>
        <v>0.65</v>
      </c>
      <c r="R59" s="35">
        <f t="shared" si="6"/>
        <v>1.5</v>
      </c>
      <c r="S59" s="137">
        <f t="shared" si="0"/>
        <v>1.9</v>
      </c>
      <c r="T59" s="137">
        <f t="shared" si="0"/>
        <v>1.575</v>
      </c>
      <c r="U59" s="137">
        <f t="shared" si="7"/>
        <v>1.4749999999999999</v>
      </c>
      <c r="V59" s="138">
        <f t="shared" si="7"/>
        <v>1.5499999999999998</v>
      </c>
      <c r="W59" s="122">
        <f t="shared" si="1"/>
        <v>62</v>
      </c>
      <c r="X59" s="43">
        <f t="shared" si="8"/>
        <v>12.4</v>
      </c>
      <c r="Y59" s="159">
        <v>55</v>
      </c>
      <c r="Z59" s="47">
        <f t="shared" si="9"/>
        <v>44</v>
      </c>
    </row>
    <row r="60" spans="1:26" ht="21.75" customHeight="1" thickBot="1" x14ac:dyDescent="0.35">
      <c r="A60" s="5">
        <v>54</v>
      </c>
      <c r="B60" s="154">
        <v>666661</v>
      </c>
      <c r="C60" s="155" t="s">
        <v>156</v>
      </c>
      <c r="D60" s="13">
        <v>10</v>
      </c>
      <c r="E60" s="14">
        <v>9</v>
      </c>
      <c r="F60" s="14">
        <v>12</v>
      </c>
      <c r="G60" s="14">
        <v>14</v>
      </c>
      <c r="H60" s="14">
        <v>7</v>
      </c>
      <c r="I60" s="11">
        <f t="shared" si="2"/>
        <v>52</v>
      </c>
      <c r="J60" s="12">
        <f t="shared" si="3"/>
        <v>7.8</v>
      </c>
      <c r="K60" s="30">
        <v>2</v>
      </c>
      <c r="L60" s="31">
        <v>2.5</v>
      </c>
      <c r="M60" s="31">
        <v>3.5</v>
      </c>
      <c r="N60" s="31">
        <v>2.5</v>
      </c>
      <c r="O60" s="151">
        <v>5</v>
      </c>
      <c r="P60" s="28">
        <f t="shared" si="4"/>
        <v>15.5</v>
      </c>
      <c r="Q60" s="29">
        <f t="shared" si="5"/>
        <v>0.77500000000000002</v>
      </c>
      <c r="R60" s="35">
        <f t="shared" si="6"/>
        <v>1.6</v>
      </c>
      <c r="S60" s="137">
        <f t="shared" si="0"/>
        <v>1.4749999999999999</v>
      </c>
      <c r="T60" s="137">
        <f t="shared" si="0"/>
        <v>1.9749999999999999</v>
      </c>
      <c r="U60" s="137">
        <f t="shared" si="7"/>
        <v>2.2250000000000001</v>
      </c>
      <c r="V60" s="138">
        <f t="shared" si="7"/>
        <v>1.3</v>
      </c>
      <c r="W60" s="122">
        <f t="shared" si="1"/>
        <v>67.5</v>
      </c>
      <c r="X60" s="43">
        <f t="shared" si="8"/>
        <v>13.5</v>
      </c>
      <c r="Y60" s="159">
        <v>57</v>
      </c>
      <c r="Z60" s="47">
        <f t="shared" si="9"/>
        <v>45.6</v>
      </c>
    </row>
    <row r="61" spans="1:26" ht="21.75" customHeight="1" thickBot="1" x14ac:dyDescent="0.35">
      <c r="A61" s="6">
        <v>55</v>
      </c>
      <c r="B61" s="154">
        <v>666662</v>
      </c>
      <c r="C61" s="155" t="s">
        <v>157</v>
      </c>
      <c r="D61" s="13">
        <v>9</v>
      </c>
      <c r="E61" s="14">
        <v>6</v>
      </c>
      <c r="F61" s="14">
        <v>7</v>
      </c>
      <c r="G61" s="14">
        <v>9</v>
      </c>
      <c r="H61" s="14">
        <v>9</v>
      </c>
      <c r="I61" s="11">
        <f t="shared" si="2"/>
        <v>40</v>
      </c>
      <c r="J61" s="12">
        <f t="shared" si="3"/>
        <v>6</v>
      </c>
      <c r="K61" s="30">
        <v>3</v>
      </c>
      <c r="L61" s="31">
        <v>2.5</v>
      </c>
      <c r="M61" s="31">
        <v>2</v>
      </c>
      <c r="N61" s="31">
        <v>1.5</v>
      </c>
      <c r="O61" s="151">
        <v>2.5</v>
      </c>
      <c r="P61" s="28">
        <f t="shared" si="4"/>
        <v>11.5</v>
      </c>
      <c r="Q61" s="29">
        <f t="shared" si="5"/>
        <v>0.57500000000000007</v>
      </c>
      <c r="R61" s="35">
        <f t="shared" si="6"/>
        <v>1.5</v>
      </c>
      <c r="S61" s="137">
        <f t="shared" si="0"/>
        <v>1.0249999999999999</v>
      </c>
      <c r="T61" s="137">
        <f t="shared" si="0"/>
        <v>1.1500000000000001</v>
      </c>
      <c r="U61" s="137">
        <f t="shared" si="7"/>
        <v>1.4249999999999998</v>
      </c>
      <c r="V61" s="138">
        <f t="shared" si="7"/>
        <v>1.4749999999999999</v>
      </c>
      <c r="W61" s="122">
        <f t="shared" si="1"/>
        <v>51.5</v>
      </c>
      <c r="X61" s="43">
        <f t="shared" si="8"/>
        <v>10.3</v>
      </c>
      <c r="Y61" s="159">
        <v>49</v>
      </c>
      <c r="Z61" s="47">
        <f t="shared" si="9"/>
        <v>39.200000000000003</v>
      </c>
    </row>
    <row r="62" spans="1:26" ht="21.75" customHeight="1" thickBot="1" x14ac:dyDescent="0.35">
      <c r="A62" s="5">
        <v>56</v>
      </c>
      <c r="B62" s="156">
        <v>666663</v>
      </c>
      <c r="C62" s="157" t="s">
        <v>158</v>
      </c>
      <c r="D62" s="13">
        <v>6</v>
      </c>
      <c r="E62" s="14">
        <v>8</v>
      </c>
      <c r="F62" s="14">
        <v>8</v>
      </c>
      <c r="G62" s="14">
        <v>7</v>
      </c>
      <c r="H62" s="14">
        <v>6</v>
      </c>
      <c r="I62" s="11">
        <f t="shared" si="2"/>
        <v>35</v>
      </c>
      <c r="J62" s="12">
        <f t="shared" si="3"/>
        <v>5.25</v>
      </c>
      <c r="K62" s="30">
        <v>2</v>
      </c>
      <c r="L62" s="31">
        <v>2</v>
      </c>
      <c r="M62" s="31">
        <v>1.5</v>
      </c>
      <c r="N62" s="31">
        <v>1</v>
      </c>
      <c r="O62" s="151">
        <v>2.5</v>
      </c>
      <c r="P62" s="28">
        <f t="shared" si="4"/>
        <v>9</v>
      </c>
      <c r="Q62" s="29">
        <f t="shared" si="5"/>
        <v>0.45</v>
      </c>
      <c r="R62" s="35">
        <f t="shared" si="6"/>
        <v>0.99999999999999989</v>
      </c>
      <c r="S62" s="137">
        <f t="shared" si="0"/>
        <v>1.3</v>
      </c>
      <c r="T62" s="137">
        <f t="shared" si="0"/>
        <v>1.2749999999999999</v>
      </c>
      <c r="U62" s="137">
        <f t="shared" si="7"/>
        <v>1.1000000000000001</v>
      </c>
      <c r="V62" s="138">
        <f t="shared" si="7"/>
        <v>1.0249999999999999</v>
      </c>
      <c r="W62" s="122">
        <f t="shared" si="1"/>
        <v>44</v>
      </c>
      <c r="X62" s="43">
        <f t="shared" si="8"/>
        <v>8.8000000000000007</v>
      </c>
      <c r="Y62" s="160">
        <v>36</v>
      </c>
      <c r="Z62" s="47">
        <f t="shared" si="9"/>
        <v>28.8</v>
      </c>
    </row>
    <row r="63" spans="1:26" ht="21.75" customHeight="1" thickBot="1" x14ac:dyDescent="0.35">
      <c r="A63" s="6">
        <v>57</v>
      </c>
      <c r="B63" s="154">
        <v>666664</v>
      </c>
      <c r="C63" s="155" t="s">
        <v>159</v>
      </c>
      <c r="D63" s="13">
        <v>8</v>
      </c>
      <c r="E63" s="14">
        <v>10</v>
      </c>
      <c r="F63" s="14">
        <v>9</v>
      </c>
      <c r="G63" s="14">
        <v>8</v>
      </c>
      <c r="H63" s="14">
        <v>7</v>
      </c>
      <c r="I63" s="11">
        <f t="shared" si="2"/>
        <v>42</v>
      </c>
      <c r="J63" s="12">
        <f t="shared" si="3"/>
        <v>6.3</v>
      </c>
      <c r="K63" s="30">
        <v>2.5</v>
      </c>
      <c r="L63" s="31">
        <v>1.5</v>
      </c>
      <c r="M63" s="31">
        <v>1.5</v>
      </c>
      <c r="N63" s="31">
        <v>3.5</v>
      </c>
      <c r="O63" s="151">
        <v>2.5</v>
      </c>
      <c r="P63" s="28">
        <f t="shared" si="4"/>
        <v>11.5</v>
      </c>
      <c r="Q63" s="29">
        <f t="shared" si="5"/>
        <v>0.57500000000000007</v>
      </c>
      <c r="R63" s="35">
        <f t="shared" si="6"/>
        <v>1.325</v>
      </c>
      <c r="S63" s="137">
        <f t="shared" si="0"/>
        <v>1.575</v>
      </c>
      <c r="T63" s="137">
        <f t="shared" si="0"/>
        <v>1.4249999999999998</v>
      </c>
      <c r="U63" s="137">
        <f t="shared" si="7"/>
        <v>1.375</v>
      </c>
      <c r="V63" s="138">
        <f t="shared" si="7"/>
        <v>1.175</v>
      </c>
      <c r="W63" s="122">
        <f t="shared" si="1"/>
        <v>53.5</v>
      </c>
      <c r="X63" s="43">
        <f t="shared" si="8"/>
        <v>10.700000000000001</v>
      </c>
      <c r="Y63" s="159">
        <v>44</v>
      </c>
      <c r="Z63" s="47">
        <f t="shared" si="9"/>
        <v>35.200000000000003</v>
      </c>
    </row>
    <row r="64" spans="1:26" ht="21.75" customHeight="1" thickBot="1" x14ac:dyDescent="0.35">
      <c r="A64" s="5">
        <v>58</v>
      </c>
      <c r="B64" s="154">
        <v>666665</v>
      </c>
      <c r="C64" s="155" t="s">
        <v>160</v>
      </c>
      <c r="D64" s="13">
        <v>12</v>
      </c>
      <c r="E64" s="14">
        <v>10</v>
      </c>
      <c r="F64" s="14">
        <v>8</v>
      </c>
      <c r="G64" s="14">
        <v>9</v>
      </c>
      <c r="H64" s="14">
        <v>11</v>
      </c>
      <c r="I64" s="11">
        <f t="shared" si="2"/>
        <v>50</v>
      </c>
      <c r="J64" s="12">
        <f t="shared" si="3"/>
        <v>7.5</v>
      </c>
      <c r="K64" s="30">
        <v>3.5</v>
      </c>
      <c r="L64" s="31">
        <v>2.5</v>
      </c>
      <c r="M64" s="31">
        <v>2.5</v>
      </c>
      <c r="N64" s="31">
        <v>3.5</v>
      </c>
      <c r="O64" s="151">
        <v>2.5</v>
      </c>
      <c r="P64" s="28">
        <f t="shared" si="4"/>
        <v>14.5</v>
      </c>
      <c r="Q64" s="29">
        <f t="shared" si="5"/>
        <v>0.72500000000000009</v>
      </c>
      <c r="R64" s="35">
        <f t="shared" si="6"/>
        <v>1.9749999999999999</v>
      </c>
      <c r="S64" s="137">
        <f t="shared" si="0"/>
        <v>1.625</v>
      </c>
      <c r="T64" s="137">
        <f t="shared" si="0"/>
        <v>1.325</v>
      </c>
      <c r="U64" s="137">
        <f t="shared" si="7"/>
        <v>1.5249999999999999</v>
      </c>
      <c r="V64" s="138">
        <f t="shared" si="7"/>
        <v>1.7749999999999999</v>
      </c>
      <c r="W64" s="122">
        <f t="shared" si="1"/>
        <v>64.5</v>
      </c>
      <c r="X64" s="43">
        <f t="shared" si="8"/>
        <v>12.9</v>
      </c>
      <c r="Y64" s="159">
        <v>56</v>
      </c>
      <c r="Z64" s="47">
        <f t="shared" si="9"/>
        <v>44.800000000000004</v>
      </c>
    </row>
    <row r="65" spans="1:26" ht="21.75" customHeight="1" thickBot="1" x14ac:dyDescent="0.35">
      <c r="A65" s="6">
        <v>59</v>
      </c>
      <c r="B65" s="154">
        <v>666666</v>
      </c>
      <c r="C65" s="155" t="s">
        <v>161</v>
      </c>
      <c r="D65" s="13">
        <v>10</v>
      </c>
      <c r="E65" s="14">
        <v>9</v>
      </c>
      <c r="F65" s="14">
        <v>12</v>
      </c>
      <c r="G65" s="14">
        <v>11</v>
      </c>
      <c r="H65" s="14">
        <v>10</v>
      </c>
      <c r="I65" s="11">
        <f t="shared" si="2"/>
        <v>52</v>
      </c>
      <c r="J65" s="12">
        <f t="shared" si="3"/>
        <v>7.8</v>
      </c>
      <c r="K65" s="30">
        <v>3</v>
      </c>
      <c r="L65" s="31">
        <v>5</v>
      </c>
      <c r="M65" s="31">
        <v>2.5</v>
      </c>
      <c r="N65" s="31">
        <v>3.5</v>
      </c>
      <c r="O65" s="151">
        <v>2</v>
      </c>
      <c r="P65" s="28">
        <f t="shared" si="4"/>
        <v>16</v>
      </c>
      <c r="Q65" s="29">
        <f t="shared" si="5"/>
        <v>0.8</v>
      </c>
      <c r="R65" s="35">
        <f t="shared" si="6"/>
        <v>1.65</v>
      </c>
      <c r="S65" s="137">
        <f t="shared" si="0"/>
        <v>1.5999999999999999</v>
      </c>
      <c r="T65" s="137">
        <f t="shared" si="0"/>
        <v>1.9249999999999998</v>
      </c>
      <c r="U65" s="137">
        <f t="shared" si="7"/>
        <v>1.825</v>
      </c>
      <c r="V65" s="138">
        <f t="shared" si="7"/>
        <v>1.6</v>
      </c>
      <c r="W65" s="122">
        <f t="shared" si="1"/>
        <v>68</v>
      </c>
      <c r="X65" s="43">
        <f t="shared" si="8"/>
        <v>13.600000000000001</v>
      </c>
      <c r="Y65" s="159">
        <v>53</v>
      </c>
      <c r="Z65" s="47">
        <f t="shared" si="9"/>
        <v>42.400000000000006</v>
      </c>
    </row>
    <row r="66" spans="1:26" ht="21.75" customHeight="1" thickBot="1" x14ac:dyDescent="0.35">
      <c r="A66" s="5">
        <v>60</v>
      </c>
      <c r="B66" s="154">
        <v>666667</v>
      </c>
      <c r="C66" s="155" t="s">
        <v>162</v>
      </c>
      <c r="D66" s="13">
        <v>9</v>
      </c>
      <c r="E66" s="14">
        <v>9</v>
      </c>
      <c r="F66" s="14">
        <v>10</v>
      </c>
      <c r="G66" s="14">
        <v>9</v>
      </c>
      <c r="H66" s="14">
        <v>9</v>
      </c>
      <c r="I66" s="11">
        <f t="shared" si="2"/>
        <v>46</v>
      </c>
      <c r="J66" s="12">
        <f t="shared" si="3"/>
        <v>6.8999999999999995</v>
      </c>
      <c r="K66" s="30">
        <v>2.5</v>
      </c>
      <c r="L66" s="31">
        <v>3.5</v>
      </c>
      <c r="M66" s="31">
        <v>1.5</v>
      </c>
      <c r="N66" s="31">
        <v>2</v>
      </c>
      <c r="O66" s="151">
        <v>3.5</v>
      </c>
      <c r="P66" s="28">
        <f t="shared" si="4"/>
        <v>13</v>
      </c>
      <c r="Q66" s="29">
        <f t="shared" si="5"/>
        <v>0.65</v>
      </c>
      <c r="R66" s="35">
        <f t="shared" si="6"/>
        <v>1.4749999999999999</v>
      </c>
      <c r="S66" s="137">
        <f t="shared" si="0"/>
        <v>1.5249999999999999</v>
      </c>
      <c r="T66" s="137">
        <f t="shared" si="0"/>
        <v>1.575</v>
      </c>
      <c r="U66" s="137">
        <f t="shared" si="7"/>
        <v>1.45</v>
      </c>
      <c r="V66" s="138">
        <f t="shared" si="7"/>
        <v>1.5249999999999999</v>
      </c>
      <c r="W66" s="122">
        <f t="shared" si="1"/>
        <v>59</v>
      </c>
      <c r="X66" s="43">
        <f t="shared" si="8"/>
        <v>11.8</v>
      </c>
      <c r="Y66" s="159">
        <v>53</v>
      </c>
      <c r="Z66" s="47">
        <f t="shared" si="9"/>
        <v>42.400000000000006</v>
      </c>
    </row>
    <row r="67" spans="1:26" ht="21.75" customHeight="1" thickBot="1" x14ac:dyDescent="0.35">
      <c r="A67" s="6">
        <v>61</v>
      </c>
      <c r="B67" s="154">
        <v>666668</v>
      </c>
      <c r="C67" s="155" t="s">
        <v>163</v>
      </c>
      <c r="D67" s="13">
        <v>8</v>
      </c>
      <c r="E67" s="14">
        <v>6</v>
      </c>
      <c r="F67" s="14">
        <v>7</v>
      </c>
      <c r="G67" s="14">
        <v>5</v>
      </c>
      <c r="H67" s="14">
        <v>9</v>
      </c>
      <c r="I67" s="11">
        <f t="shared" si="2"/>
        <v>35</v>
      </c>
      <c r="J67" s="12">
        <f t="shared" si="3"/>
        <v>5.25</v>
      </c>
      <c r="K67" s="30">
        <v>3</v>
      </c>
      <c r="L67" s="31">
        <v>2</v>
      </c>
      <c r="M67" s="31">
        <v>1.5</v>
      </c>
      <c r="N67" s="31">
        <v>2.5</v>
      </c>
      <c r="O67" s="151">
        <v>1</v>
      </c>
      <c r="P67" s="28">
        <f t="shared" si="4"/>
        <v>10</v>
      </c>
      <c r="Q67" s="29">
        <f t="shared" si="5"/>
        <v>0.5</v>
      </c>
      <c r="R67" s="35">
        <f t="shared" si="6"/>
        <v>1.35</v>
      </c>
      <c r="S67" s="137">
        <f t="shared" si="0"/>
        <v>0.99999999999999989</v>
      </c>
      <c r="T67" s="137">
        <f t="shared" si="0"/>
        <v>1.125</v>
      </c>
      <c r="U67" s="137">
        <f t="shared" si="7"/>
        <v>0.875</v>
      </c>
      <c r="V67" s="138">
        <f t="shared" si="7"/>
        <v>1.4</v>
      </c>
      <c r="W67" s="122">
        <f t="shared" si="1"/>
        <v>45</v>
      </c>
      <c r="X67" s="43">
        <f t="shared" si="8"/>
        <v>9</v>
      </c>
      <c r="Y67" s="159">
        <v>39</v>
      </c>
      <c r="Z67" s="47">
        <f t="shared" si="9"/>
        <v>31.200000000000003</v>
      </c>
    </row>
    <row r="68" spans="1:26" ht="21.75" customHeight="1" thickBot="1" x14ac:dyDescent="0.35">
      <c r="A68" s="5">
        <v>62</v>
      </c>
      <c r="B68" s="154">
        <v>666669</v>
      </c>
      <c r="C68" s="155" t="s">
        <v>164</v>
      </c>
      <c r="D68" s="13">
        <v>8</v>
      </c>
      <c r="E68" s="14">
        <v>10</v>
      </c>
      <c r="F68" s="14">
        <v>6</v>
      </c>
      <c r="G68" s="14">
        <v>9</v>
      </c>
      <c r="H68" s="14">
        <v>5</v>
      </c>
      <c r="I68" s="11">
        <f t="shared" si="2"/>
        <v>38</v>
      </c>
      <c r="J68" s="12">
        <f t="shared" si="3"/>
        <v>5.7</v>
      </c>
      <c r="K68" s="30">
        <v>1.5</v>
      </c>
      <c r="L68" s="31">
        <v>1.5</v>
      </c>
      <c r="M68" s="31">
        <v>2</v>
      </c>
      <c r="N68" s="31">
        <v>2</v>
      </c>
      <c r="O68" s="151">
        <v>3.5</v>
      </c>
      <c r="P68" s="28">
        <f t="shared" si="4"/>
        <v>10.5</v>
      </c>
      <c r="Q68" s="29">
        <f t="shared" si="5"/>
        <v>0.52500000000000002</v>
      </c>
      <c r="R68" s="35">
        <f t="shared" si="6"/>
        <v>1.2749999999999999</v>
      </c>
      <c r="S68" s="137">
        <f t="shared" si="0"/>
        <v>1.575</v>
      </c>
      <c r="T68" s="137">
        <f t="shared" si="0"/>
        <v>0.99999999999999989</v>
      </c>
      <c r="U68" s="137">
        <f t="shared" si="7"/>
        <v>1.45</v>
      </c>
      <c r="V68" s="138">
        <f t="shared" si="7"/>
        <v>0.92500000000000004</v>
      </c>
      <c r="W68" s="122">
        <f t="shared" si="1"/>
        <v>48.5</v>
      </c>
      <c r="X68" s="43">
        <f t="shared" si="8"/>
        <v>9.7000000000000011</v>
      </c>
      <c r="Y68" s="159">
        <v>44</v>
      </c>
      <c r="Z68" s="47">
        <f t="shared" si="9"/>
        <v>35.200000000000003</v>
      </c>
    </row>
    <row r="69" spans="1:26" ht="21.75" customHeight="1" thickBot="1" x14ac:dyDescent="0.35">
      <c r="A69" s="6">
        <v>63</v>
      </c>
      <c r="B69" s="154">
        <v>666670</v>
      </c>
      <c r="C69" s="155" t="s">
        <v>165</v>
      </c>
      <c r="D69" s="13">
        <v>7</v>
      </c>
      <c r="E69" s="14">
        <v>9</v>
      </c>
      <c r="F69" s="14">
        <v>9</v>
      </c>
      <c r="G69" s="14">
        <v>7</v>
      </c>
      <c r="H69" s="14">
        <v>11</v>
      </c>
      <c r="I69" s="11">
        <f t="shared" si="2"/>
        <v>43</v>
      </c>
      <c r="J69" s="12">
        <f t="shared" si="3"/>
        <v>6.45</v>
      </c>
      <c r="K69" s="30">
        <v>3</v>
      </c>
      <c r="L69" s="31">
        <v>3</v>
      </c>
      <c r="M69" s="31">
        <v>2</v>
      </c>
      <c r="N69" s="31">
        <v>2.5</v>
      </c>
      <c r="O69" s="151">
        <v>2</v>
      </c>
      <c r="P69" s="28">
        <f t="shared" si="4"/>
        <v>12.5</v>
      </c>
      <c r="Q69" s="29">
        <f t="shared" si="5"/>
        <v>0.625</v>
      </c>
      <c r="R69" s="35">
        <f t="shared" si="6"/>
        <v>1.2000000000000002</v>
      </c>
      <c r="S69" s="137">
        <f t="shared" si="0"/>
        <v>1.5</v>
      </c>
      <c r="T69" s="137">
        <f t="shared" si="0"/>
        <v>1.45</v>
      </c>
      <c r="U69" s="137">
        <f t="shared" si="7"/>
        <v>1.175</v>
      </c>
      <c r="V69" s="138">
        <f t="shared" si="7"/>
        <v>1.75</v>
      </c>
      <c r="W69" s="122">
        <f t="shared" si="1"/>
        <v>55.5</v>
      </c>
      <c r="X69" s="43">
        <f t="shared" si="8"/>
        <v>11.100000000000001</v>
      </c>
      <c r="Y69" s="159">
        <v>45</v>
      </c>
      <c r="Z69" s="47">
        <f t="shared" si="9"/>
        <v>36</v>
      </c>
    </row>
    <row r="70" spans="1:26" ht="21.75" customHeight="1" thickBot="1" x14ac:dyDescent="0.35">
      <c r="A70" s="5">
        <v>64</v>
      </c>
      <c r="B70" s="156">
        <v>666671</v>
      </c>
      <c r="C70" s="157" t="s">
        <v>166</v>
      </c>
      <c r="D70" s="13">
        <v>9</v>
      </c>
      <c r="E70" s="14">
        <v>11</v>
      </c>
      <c r="F70" s="14">
        <v>12</v>
      </c>
      <c r="G70" s="14">
        <v>9</v>
      </c>
      <c r="H70" s="14">
        <v>9</v>
      </c>
      <c r="I70" s="11">
        <f t="shared" si="2"/>
        <v>50</v>
      </c>
      <c r="J70" s="12">
        <f t="shared" si="3"/>
        <v>7.5</v>
      </c>
      <c r="K70" s="30">
        <v>2</v>
      </c>
      <c r="L70" s="31">
        <v>3.5</v>
      </c>
      <c r="M70" s="31">
        <v>4</v>
      </c>
      <c r="N70" s="31">
        <v>3.5</v>
      </c>
      <c r="O70" s="151">
        <v>2.5</v>
      </c>
      <c r="P70" s="28">
        <f t="shared" si="4"/>
        <v>15.5</v>
      </c>
      <c r="Q70" s="29">
        <f t="shared" si="5"/>
        <v>0.77500000000000002</v>
      </c>
      <c r="R70" s="35">
        <f t="shared" si="6"/>
        <v>1.45</v>
      </c>
      <c r="S70" s="137">
        <f t="shared" si="0"/>
        <v>1.825</v>
      </c>
      <c r="T70" s="137">
        <f t="shared" si="0"/>
        <v>1.9999999999999998</v>
      </c>
      <c r="U70" s="137">
        <f t="shared" si="7"/>
        <v>1.5249999999999999</v>
      </c>
      <c r="V70" s="138">
        <f t="shared" si="7"/>
        <v>1.4749999999999999</v>
      </c>
      <c r="W70" s="122">
        <f t="shared" si="1"/>
        <v>65.5</v>
      </c>
      <c r="X70" s="43">
        <f t="shared" si="8"/>
        <v>13.100000000000001</v>
      </c>
      <c r="Y70" s="160">
        <v>55</v>
      </c>
      <c r="Z70" s="47">
        <f t="shared" si="9"/>
        <v>44</v>
      </c>
    </row>
    <row r="71" spans="1:26" ht="21.75" customHeight="1" thickBot="1" x14ac:dyDescent="0.35">
      <c r="A71" s="6">
        <v>65</v>
      </c>
      <c r="B71" s="154">
        <v>666672</v>
      </c>
      <c r="C71" s="155" t="s">
        <v>167</v>
      </c>
      <c r="D71" s="13">
        <v>5</v>
      </c>
      <c r="E71" s="14">
        <v>8</v>
      </c>
      <c r="F71" s="14">
        <v>7</v>
      </c>
      <c r="G71" s="14">
        <v>9</v>
      </c>
      <c r="H71" s="14">
        <v>5</v>
      </c>
      <c r="I71" s="11">
        <f t="shared" si="2"/>
        <v>34</v>
      </c>
      <c r="J71" s="12">
        <f t="shared" si="3"/>
        <v>5.0999999999999996</v>
      </c>
      <c r="K71" s="30">
        <v>1.5</v>
      </c>
      <c r="L71" s="31">
        <v>1.5</v>
      </c>
      <c r="M71" s="31">
        <v>2.5</v>
      </c>
      <c r="N71" s="31">
        <v>2</v>
      </c>
      <c r="O71" s="151">
        <v>2.5</v>
      </c>
      <c r="P71" s="28">
        <f t="shared" si="4"/>
        <v>10</v>
      </c>
      <c r="Q71" s="29">
        <f t="shared" si="5"/>
        <v>0.5</v>
      </c>
      <c r="R71" s="35">
        <f t="shared" si="6"/>
        <v>0.82499999999999996</v>
      </c>
      <c r="S71" s="137">
        <f t="shared" si="0"/>
        <v>1.2749999999999999</v>
      </c>
      <c r="T71" s="137">
        <f t="shared" si="0"/>
        <v>1.175</v>
      </c>
      <c r="U71" s="137">
        <f t="shared" si="7"/>
        <v>1.45</v>
      </c>
      <c r="V71" s="138">
        <f t="shared" si="7"/>
        <v>0.875</v>
      </c>
      <c r="W71" s="122">
        <f t="shared" si="1"/>
        <v>44</v>
      </c>
      <c r="X71" s="43">
        <f t="shared" si="8"/>
        <v>8.8000000000000007</v>
      </c>
      <c r="Y71" s="159">
        <v>40</v>
      </c>
      <c r="Z71" s="47">
        <f t="shared" si="9"/>
        <v>32</v>
      </c>
    </row>
    <row r="72" spans="1:26" ht="21.75" customHeight="1" thickBot="1" x14ac:dyDescent="0.35">
      <c r="A72" s="5">
        <v>66</v>
      </c>
      <c r="B72" s="154">
        <v>666673</v>
      </c>
      <c r="C72" s="155" t="s">
        <v>168</v>
      </c>
      <c r="D72" s="13">
        <v>12</v>
      </c>
      <c r="E72" s="14">
        <v>12</v>
      </c>
      <c r="F72" s="14">
        <v>10</v>
      </c>
      <c r="G72" s="14">
        <v>13</v>
      </c>
      <c r="H72" s="14">
        <v>16</v>
      </c>
      <c r="I72" s="11">
        <f t="shared" ref="I72:I135" si="10">SUM(D72:H72)</f>
        <v>63</v>
      </c>
      <c r="J72" s="12">
        <f t="shared" si="3"/>
        <v>9.4499999999999993</v>
      </c>
      <c r="K72" s="30">
        <v>4</v>
      </c>
      <c r="L72" s="31">
        <v>1.5</v>
      </c>
      <c r="M72" s="31">
        <v>3.5</v>
      </c>
      <c r="N72" s="31">
        <v>2.5</v>
      </c>
      <c r="O72" s="151">
        <v>5.5</v>
      </c>
      <c r="P72" s="28">
        <f t="shared" ref="P72:P135" si="11">SUM(K72:O72)</f>
        <v>17</v>
      </c>
      <c r="Q72" s="29">
        <f t="shared" ref="Q72:Q135" si="12">P72*0.05</f>
        <v>0.85000000000000009</v>
      </c>
      <c r="R72" s="35">
        <f t="shared" ref="R72:T135" si="13">(D72*0.15+K72*0.05)</f>
        <v>1.9999999999999998</v>
      </c>
      <c r="S72" s="137">
        <f t="shared" si="0"/>
        <v>1.8749999999999998</v>
      </c>
      <c r="T72" s="137">
        <f t="shared" si="0"/>
        <v>1.675</v>
      </c>
      <c r="U72" s="137">
        <f t="shared" ref="U72:V135" si="14">(G72*0.15+N72*0.05)</f>
        <v>2.0750000000000002</v>
      </c>
      <c r="V72" s="138">
        <f t="shared" si="14"/>
        <v>2.6749999999999998</v>
      </c>
      <c r="W72" s="122">
        <f t="shared" si="1"/>
        <v>80</v>
      </c>
      <c r="X72" s="43">
        <f t="shared" ref="X72:X135" si="15">(W72*0.2)</f>
        <v>16</v>
      </c>
      <c r="Y72" s="159">
        <v>64</v>
      </c>
      <c r="Z72" s="47">
        <f t="shared" si="9"/>
        <v>51.2</v>
      </c>
    </row>
    <row r="73" spans="1:26" ht="21.75" customHeight="1" thickBot="1" x14ac:dyDescent="0.35">
      <c r="A73" s="6">
        <v>67</v>
      </c>
      <c r="B73" s="154">
        <v>666674</v>
      </c>
      <c r="C73" s="155" t="s">
        <v>169</v>
      </c>
      <c r="D73" s="13">
        <v>10</v>
      </c>
      <c r="E73" s="14">
        <v>9</v>
      </c>
      <c r="F73" s="14">
        <v>7</v>
      </c>
      <c r="G73" s="14">
        <v>8</v>
      </c>
      <c r="H73" s="14">
        <v>7</v>
      </c>
      <c r="I73" s="11">
        <f t="shared" si="10"/>
        <v>41</v>
      </c>
      <c r="J73" s="12">
        <f t="shared" si="3"/>
        <v>6.1499999999999995</v>
      </c>
      <c r="K73" s="30">
        <v>3</v>
      </c>
      <c r="L73" s="31">
        <v>2</v>
      </c>
      <c r="M73" s="31">
        <v>1.5</v>
      </c>
      <c r="N73" s="31">
        <v>2</v>
      </c>
      <c r="O73" s="151">
        <v>2.5</v>
      </c>
      <c r="P73" s="28">
        <f t="shared" si="11"/>
        <v>11</v>
      </c>
      <c r="Q73" s="29">
        <f t="shared" si="12"/>
        <v>0.55000000000000004</v>
      </c>
      <c r="R73" s="35">
        <f t="shared" si="13"/>
        <v>1.65</v>
      </c>
      <c r="S73" s="137">
        <f t="shared" si="0"/>
        <v>1.45</v>
      </c>
      <c r="T73" s="137">
        <f t="shared" si="0"/>
        <v>1.125</v>
      </c>
      <c r="U73" s="137">
        <f t="shared" si="14"/>
        <v>1.3</v>
      </c>
      <c r="V73" s="138">
        <f t="shared" si="14"/>
        <v>1.175</v>
      </c>
      <c r="W73" s="122">
        <f t="shared" si="1"/>
        <v>52</v>
      </c>
      <c r="X73" s="43">
        <f t="shared" si="15"/>
        <v>10.4</v>
      </c>
      <c r="Y73" s="159">
        <v>43</v>
      </c>
      <c r="Z73" s="47">
        <f t="shared" si="9"/>
        <v>34.4</v>
      </c>
    </row>
    <row r="74" spans="1:26" ht="21.75" customHeight="1" thickBot="1" x14ac:dyDescent="0.35">
      <c r="A74" s="5">
        <v>68</v>
      </c>
      <c r="B74" s="154">
        <v>666675</v>
      </c>
      <c r="C74" s="155" t="s">
        <v>170</v>
      </c>
      <c r="D74" s="13">
        <v>11</v>
      </c>
      <c r="E74" s="14">
        <v>12</v>
      </c>
      <c r="F74" s="14">
        <v>10</v>
      </c>
      <c r="G74" s="14">
        <v>10</v>
      </c>
      <c r="H74" s="14">
        <v>10</v>
      </c>
      <c r="I74" s="11">
        <f t="shared" si="10"/>
        <v>53</v>
      </c>
      <c r="J74" s="12">
        <f t="shared" si="3"/>
        <v>7.9499999999999993</v>
      </c>
      <c r="K74" s="30">
        <v>4</v>
      </c>
      <c r="L74" s="31">
        <v>5</v>
      </c>
      <c r="M74" s="31">
        <v>4.5</v>
      </c>
      <c r="N74" s="31">
        <v>4.5</v>
      </c>
      <c r="O74" s="151">
        <v>4</v>
      </c>
      <c r="P74" s="28">
        <f t="shared" si="11"/>
        <v>22</v>
      </c>
      <c r="Q74" s="29">
        <f t="shared" si="12"/>
        <v>1.1000000000000001</v>
      </c>
      <c r="R74" s="35">
        <f t="shared" si="13"/>
        <v>1.8499999999999999</v>
      </c>
      <c r="S74" s="137">
        <f t="shared" si="0"/>
        <v>2.0499999999999998</v>
      </c>
      <c r="T74" s="137">
        <f t="shared" si="0"/>
        <v>1.7250000000000001</v>
      </c>
      <c r="U74" s="137">
        <f t="shared" si="14"/>
        <v>1.7250000000000001</v>
      </c>
      <c r="V74" s="138">
        <f t="shared" si="14"/>
        <v>1.7</v>
      </c>
      <c r="W74" s="122">
        <f t="shared" si="1"/>
        <v>75</v>
      </c>
      <c r="X74" s="43">
        <f t="shared" si="15"/>
        <v>15</v>
      </c>
      <c r="Y74" s="159">
        <v>61</v>
      </c>
      <c r="Z74" s="47">
        <f t="shared" si="9"/>
        <v>48.800000000000004</v>
      </c>
    </row>
    <row r="75" spans="1:26" ht="21.75" customHeight="1" thickBot="1" x14ac:dyDescent="0.35">
      <c r="A75" s="6">
        <v>69</v>
      </c>
      <c r="B75" s="154">
        <v>666676</v>
      </c>
      <c r="C75" s="155" t="s">
        <v>171</v>
      </c>
      <c r="D75" s="13">
        <v>11</v>
      </c>
      <c r="E75" s="14">
        <v>10</v>
      </c>
      <c r="F75" s="14">
        <v>8</v>
      </c>
      <c r="G75" s="14">
        <v>7</v>
      </c>
      <c r="H75" s="14">
        <v>9</v>
      </c>
      <c r="I75" s="11">
        <f t="shared" si="10"/>
        <v>45</v>
      </c>
      <c r="J75" s="12">
        <f t="shared" si="3"/>
        <v>6.75</v>
      </c>
      <c r="K75" s="30">
        <v>2</v>
      </c>
      <c r="L75" s="31">
        <v>2.5</v>
      </c>
      <c r="M75" s="31">
        <v>2.5</v>
      </c>
      <c r="N75" s="31">
        <v>2.5</v>
      </c>
      <c r="O75" s="151">
        <v>1</v>
      </c>
      <c r="P75" s="28">
        <f t="shared" si="11"/>
        <v>10.5</v>
      </c>
      <c r="Q75" s="29">
        <f t="shared" si="12"/>
        <v>0.52500000000000002</v>
      </c>
      <c r="R75" s="35">
        <f t="shared" si="13"/>
        <v>1.75</v>
      </c>
      <c r="S75" s="137">
        <f t="shared" si="0"/>
        <v>1.625</v>
      </c>
      <c r="T75" s="137">
        <f t="shared" si="0"/>
        <v>1.325</v>
      </c>
      <c r="U75" s="137">
        <f t="shared" si="14"/>
        <v>1.175</v>
      </c>
      <c r="V75" s="138">
        <f t="shared" si="14"/>
        <v>1.4</v>
      </c>
      <c r="W75" s="122">
        <f t="shared" si="1"/>
        <v>55.5</v>
      </c>
      <c r="X75" s="43">
        <f t="shared" si="15"/>
        <v>11.100000000000001</v>
      </c>
      <c r="Y75" s="159">
        <v>51</v>
      </c>
      <c r="Z75" s="47">
        <f t="shared" si="9"/>
        <v>40.800000000000004</v>
      </c>
    </row>
    <row r="76" spans="1:26" ht="21.75" customHeight="1" thickBot="1" x14ac:dyDescent="0.35">
      <c r="A76" s="5">
        <v>70</v>
      </c>
      <c r="B76" s="154">
        <v>666677</v>
      </c>
      <c r="C76" s="155" t="s">
        <v>172</v>
      </c>
      <c r="D76" s="13">
        <v>13</v>
      </c>
      <c r="E76" s="14">
        <v>12</v>
      </c>
      <c r="F76" s="14">
        <v>9</v>
      </c>
      <c r="G76" s="14">
        <v>12</v>
      </c>
      <c r="H76" s="14">
        <v>7</v>
      </c>
      <c r="I76" s="11">
        <f t="shared" si="10"/>
        <v>53</v>
      </c>
      <c r="J76" s="12">
        <f t="shared" si="3"/>
        <v>7.9499999999999993</v>
      </c>
      <c r="K76" s="30">
        <v>4</v>
      </c>
      <c r="L76" s="31">
        <v>2.5</v>
      </c>
      <c r="M76" s="31">
        <v>2.5</v>
      </c>
      <c r="N76" s="31">
        <v>2.5</v>
      </c>
      <c r="O76" s="151">
        <v>3.5</v>
      </c>
      <c r="P76" s="28">
        <f t="shared" si="11"/>
        <v>15</v>
      </c>
      <c r="Q76" s="29">
        <f t="shared" si="12"/>
        <v>0.75</v>
      </c>
      <c r="R76" s="35">
        <f t="shared" si="13"/>
        <v>2.15</v>
      </c>
      <c r="S76" s="137">
        <f t="shared" si="0"/>
        <v>1.9249999999999998</v>
      </c>
      <c r="T76" s="137">
        <f t="shared" si="0"/>
        <v>1.4749999999999999</v>
      </c>
      <c r="U76" s="137">
        <f t="shared" si="14"/>
        <v>1.9249999999999998</v>
      </c>
      <c r="V76" s="138">
        <f t="shared" si="14"/>
        <v>1.2250000000000001</v>
      </c>
      <c r="W76" s="122">
        <f t="shared" si="1"/>
        <v>68</v>
      </c>
      <c r="X76" s="43">
        <f t="shared" si="15"/>
        <v>13.600000000000001</v>
      </c>
      <c r="Y76" s="159">
        <v>59</v>
      </c>
      <c r="Z76" s="47">
        <f t="shared" si="9"/>
        <v>47.2</v>
      </c>
    </row>
    <row r="77" spans="1:26" ht="21.75" customHeight="1" thickBot="1" x14ac:dyDescent="0.35">
      <c r="A77" s="6">
        <v>71</v>
      </c>
      <c r="B77" s="154">
        <v>666678</v>
      </c>
      <c r="C77" s="155" t="s">
        <v>173</v>
      </c>
      <c r="D77" s="13">
        <v>9</v>
      </c>
      <c r="E77" s="14">
        <v>10</v>
      </c>
      <c r="F77" s="14">
        <v>8</v>
      </c>
      <c r="G77" s="14">
        <v>9</v>
      </c>
      <c r="H77" s="14">
        <v>9</v>
      </c>
      <c r="I77" s="11">
        <f t="shared" si="10"/>
        <v>45</v>
      </c>
      <c r="J77" s="12">
        <f t="shared" si="3"/>
        <v>6.75</v>
      </c>
      <c r="K77" s="30">
        <v>2</v>
      </c>
      <c r="L77" s="31">
        <v>2.5</v>
      </c>
      <c r="M77" s="31">
        <v>2.5</v>
      </c>
      <c r="N77" s="31">
        <v>3.5</v>
      </c>
      <c r="O77" s="151">
        <v>3.5</v>
      </c>
      <c r="P77" s="28">
        <f t="shared" si="11"/>
        <v>14</v>
      </c>
      <c r="Q77" s="29">
        <f t="shared" si="12"/>
        <v>0.70000000000000007</v>
      </c>
      <c r="R77" s="35">
        <f t="shared" si="13"/>
        <v>1.45</v>
      </c>
      <c r="S77" s="137">
        <f t="shared" si="0"/>
        <v>1.625</v>
      </c>
      <c r="T77" s="137">
        <f t="shared" si="0"/>
        <v>1.325</v>
      </c>
      <c r="U77" s="137">
        <f t="shared" si="14"/>
        <v>1.5249999999999999</v>
      </c>
      <c r="V77" s="138">
        <f t="shared" si="14"/>
        <v>1.5249999999999999</v>
      </c>
      <c r="W77" s="122">
        <f t="shared" si="1"/>
        <v>59</v>
      </c>
      <c r="X77" s="43">
        <f t="shared" si="15"/>
        <v>11.8</v>
      </c>
      <c r="Y77" s="159">
        <v>50</v>
      </c>
      <c r="Z77" s="47">
        <f t="shared" si="9"/>
        <v>40</v>
      </c>
    </row>
    <row r="78" spans="1:26" ht="21.75" customHeight="1" thickBot="1" x14ac:dyDescent="0.35">
      <c r="A78" s="5">
        <v>72</v>
      </c>
      <c r="B78" s="156">
        <v>666679</v>
      </c>
      <c r="C78" s="157" t="s">
        <v>174</v>
      </c>
      <c r="D78" s="13">
        <v>6</v>
      </c>
      <c r="E78" s="14">
        <v>9</v>
      </c>
      <c r="F78" s="14">
        <v>5</v>
      </c>
      <c r="G78" s="14">
        <v>11</v>
      </c>
      <c r="H78" s="14">
        <v>10</v>
      </c>
      <c r="I78" s="11">
        <f t="shared" si="10"/>
        <v>41</v>
      </c>
      <c r="J78" s="12">
        <f t="shared" si="3"/>
        <v>6.1499999999999995</v>
      </c>
      <c r="K78" s="30">
        <v>1.5</v>
      </c>
      <c r="L78" s="31">
        <v>2.5</v>
      </c>
      <c r="M78" s="31">
        <v>2.5</v>
      </c>
      <c r="N78" s="31">
        <v>1.5</v>
      </c>
      <c r="O78" s="151">
        <v>3.5</v>
      </c>
      <c r="P78" s="28">
        <f t="shared" si="11"/>
        <v>11.5</v>
      </c>
      <c r="Q78" s="29">
        <f t="shared" si="12"/>
        <v>0.57500000000000007</v>
      </c>
      <c r="R78" s="35">
        <f t="shared" si="13"/>
        <v>0.97499999999999987</v>
      </c>
      <c r="S78" s="137">
        <f t="shared" si="0"/>
        <v>1.4749999999999999</v>
      </c>
      <c r="T78" s="137">
        <f t="shared" si="0"/>
        <v>0.875</v>
      </c>
      <c r="U78" s="137">
        <f t="shared" si="14"/>
        <v>1.7249999999999999</v>
      </c>
      <c r="V78" s="138">
        <f t="shared" si="14"/>
        <v>1.675</v>
      </c>
      <c r="W78" s="122">
        <f t="shared" si="1"/>
        <v>52.5</v>
      </c>
      <c r="X78" s="43">
        <f t="shared" si="15"/>
        <v>10.5</v>
      </c>
      <c r="Y78" s="160">
        <v>45</v>
      </c>
      <c r="Z78" s="47">
        <f t="shared" si="9"/>
        <v>36</v>
      </c>
    </row>
    <row r="79" spans="1:26" ht="21.75" customHeight="1" thickBot="1" x14ac:dyDescent="0.35">
      <c r="A79" s="6">
        <v>73</v>
      </c>
      <c r="B79" s="154">
        <v>666680</v>
      </c>
      <c r="C79" s="155" t="s">
        <v>175</v>
      </c>
      <c r="D79" s="13">
        <v>11</v>
      </c>
      <c r="E79" s="14">
        <v>15</v>
      </c>
      <c r="F79" s="14">
        <v>10</v>
      </c>
      <c r="G79" s="14">
        <v>12</v>
      </c>
      <c r="H79" s="14">
        <v>19</v>
      </c>
      <c r="I79" s="11">
        <f t="shared" si="10"/>
        <v>67</v>
      </c>
      <c r="J79" s="12">
        <f t="shared" si="3"/>
        <v>10.049999999999999</v>
      </c>
      <c r="K79" s="30">
        <v>5</v>
      </c>
      <c r="L79" s="31">
        <v>4.5</v>
      </c>
      <c r="M79" s="31">
        <v>4.5</v>
      </c>
      <c r="N79" s="31">
        <v>3.5</v>
      </c>
      <c r="O79" s="151">
        <v>4.5</v>
      </c>
      <c r="P79" s="28">
        <f t="shared" si="11"/>
        <v>22</v>
      </c>
      <c r="Q79" s="29">
        <f t="shared" si="12"/>
        <v>1.1000000000000001</v>
      </c>
      <c r="R79" s="35">
        <f t="shared" si="13"/>
        <v>1.9</v>
      </c>
      <c r="S79" s="137">
        <f t="shared" si="0"/>
        <v>2.4750000000000001</v>
      </c>
      <c r="T79" s="137">
        <f t="shared" si="0"/>
        <v>1.7250000000000001</v>
      </c>
      <c r="U79" s="137">
        <f t="shared" si="14"/>
        <v>1.9749999999999999</v>
      </c>
      <c r="V79" s="138">
        <f t="shared" si="14"/>
        <v>3.0750000000000002</v>
      </c>
      <c r="W79" s="122">
        <f t="shared" si="1"/>
        <v>89</v>
      </c>
      <c r="X79" s="43">
        <f t="shared" si="15"/>
        <v>17.8</v>
      </c>
      <c r="Y79" s="159">
        <v>70</v>
      </c>
      <c r="Z79" s="47">
        <f t="shared" si="9"/>
        <v>56</v>
      </c>
    </row>
    <row r="80" spans="1:26" ht="21.75" customHeight="1" thickBot="1" x14ac:dyDescent="0.35">
      <c r="A80" s="5">
        <v>74</v>
      </c>
      <c r="B80" s="154">
        <v>666681</v>
      </c>
      <c r="C80" s="155" t="s">
        <v>176</v>
      </c>
      <c r="D80" s="13">
        <v>13</v>
      </c>
      <c r="E80" s="14">
        <v>12</v>
      </c>
      <c r="F80" s="14">
        <v>10</v>
      </c>
      <c r="G80" s="14">
        <v>16</v>
      </c>
      <c r="H80" s="14">
        <v>15</v>
      </c>
      <c r="I80" s="11">
        <f t="shared" si="10"/>
        <v>66</v>
      </c>
      <c r="J80" s="12">
        <f t="shared" si="3"/>
        <v>9.9</v>
      </c>
      <c r="K80" s="30">
        <v>3.5</v>
      </c>
      <c r="L80" s="31">
        <v>4.5</v>
      </c>
      <c r="M80" s="31">
        <v>5</v>
      </c>
      <c r="N80" s="31">
        <v>3.5</v>
      </c>
      <c r="O80" s="151">
        <v>3.5</v>
      </c>
      <c r="P80" s="28">
        <f t="shared" si="11"/>
        <v>20</v>
      </c>
      <c r="Q80" s="29">
        <f t="shared" si="12"/>
        <v>1</v>
      </c>
      <c r="R80" s="35">
        <f t="shared" si="13"/>
        <v>2.125</v>
      </c>
      <c r="S80" s="137">
        <f t="shared" si="0"/>
        <v>2.0249999999999999</v>
      </c>
      <c r="T80" s="137">
        <f t="shared" si="0"/>
        <v>1.75</v>
      </c>
      <c r="U80" s="137">
        <f t="shared" si="14"/>
        <v>2.5749999999999997</v>
      </c>
      <c r="V80" s="138">
        <f t="shared" si="14"/>
        <v>2.4249999999999998</v>
      </c>
      <c r="W80" s="122">
        <f t="shared" si="1"/>
        <v>86</v>
      </c>
      <c r="X80" s="43">
        <f t="shared" si="15"/>
        <v>17.2</v>
      </c>
      <c r="Y80" s="159">
        <v>72</v>
      </c>
      <c r="Z80" s="47">
        <f t="shared" si="9"/>
        <v>57.6</v>
      </c>
    </row>
    <row r="81" spans="1:26" ht="21.75" customHeight="1" thickBot="1" x14ac:dyDescent="0.35">
      <c r="A81" s="6">
        <v>75</v>
      </c>
      <c r="B81" s="154">
        <v>666682</v>
      </c>
      <c r="C81" s="155" t="s">
        <v>177</v>
      </c>
      <c r="D81" s="13">
        <v>12</v>
      </c>
      <c r="E81" s="14">
        <v>10</v>
      </c>
      <c r="F81" s="14">
        <v>9</v>
      </c>
      <c r="G81" s="14">
        <v>9</v>
      </c>
      <c r="H81" s="14">
        <v>9</v>
      </c>
      <c r="I81" s="11">
        <f t="shared" si="10"/>
        <v>49</v>
      </c>
      <c r="J81" s="12">
        <f t="shared" si="3"/>
        <v>7.35</v>
      </c>
      <c r="K81" s="30">
        <v>3</v>
      </c>
      <c r="L81" s="31">
        <v>3</v>
      </c>
      <c r="M81" s="31">
        <v>3.5</v>
      </c>
      <c r="N81" s="31">
        <v>1.5</v>
      </c>
      <c r="O81" s="151">
        <v>1.5</v>
      </c>
      <c r="P81" s="28">
        <f t="shared" si="11"/>
        <v>12.5</v>
      </c>
      <c r="Q81" s="29">
        <f t="shared" si="12"/>
        <v>0.625</v>
      </c>
      <c r="R81" s="35">
        <f t="shared" si="13"/>
        <v>1.9499999999999997</v>
      </c>
      <c r="S81" s="137">
        <f t="shared" si="0"/>
        <v>1.65</v>
      </c>
      <c r="T81" s="137">
        <f t="shared" si="0"/>
        <v>1.5249999999999999</v>
      </c>
      <c r="U81" s="137">
        <f t="shared" si="14"/>
        <v>1.4249999999999998</v>
      </c>
      <c r="V81" s="138">
        <f t="shared" si="14"/>
        <v>1.4249999999999998</v>
      </c>
      <c r="W81" s="122">
        <f t="shared" si="1"/>
        <v>61.5</v>
      </c>
      <c r="X81" s="43">
        <f t="shared" si="15"/>
        <v>12.3</v>
      </c>
      <c r="Y81" s="159">
        <v>56</v>
      </c>
      <c r="Z81" s="47">
        <f t="shared" si="9"/>
        <v>44.800000000000004</v>
      </c>
    </row>
    <row r="82" spans="1:26" ht="21.75" customHeight="1" thickBot="1" x14ac:dyDescent="0.35">
      <c r="A82" s="5">
        <v>76</v>
      </c>
      <c r="B82" s="154">
        <v>666683</v>
      </c>
      <c r="C82" s="155" t="s">
        <v>178</v>
      </c>
      <c r="D82" s="13">
        <v>17</v>
      </c>
      <c r="E82" s="14">
        <v>14</v>
      </c>
      <c r="F82" s="14">
        <v>12</v>
      </c>
      <c r="G82" s="14">
        <v>16</v>
      </c>
      <c r="H82" s="14">
        <v>11</v>
      </c>
      <c r="I82" s="11">
        <f t="shared" si="10"/>
        <v>70</v>
      </c>
      <c r="J82" s="12">
        <f t="shared" si="3"/>
        <v>10.5</v>
      </c>
      <c r="K82" s="30">
        <v>5</v>
      </c>
      <c r="L82" s="31">
        <v>4.5</v>
      </c>
      <c r="M82" s="31">
        <v>4.5</v>
      </c>
      <c r="N82" s="31">
        <v>5.5</v>
      </c>
      <c r="O82" s="151">
        <v>4</v>
      </c>
      <c r="P82" s="28">
        <f t="shared" si="11"/>
        <v>23.5</v>
      </c>
      <c r="Q82" s="29">
        <f t="shared" si="12"/>
        <v>1.175</v>
      </c>
      <c r="R82" s="35">
        <f t="shared" si="13"/>
        <v>2.8</v>
      </c>
      <c r="S82" s="137">
        <f t="shared" si="0"/>
        <v>2.3250000000000002</v>
      </c>
      <c r="T82" s="137">
        <f t="shared" si="0"/>
        <v>2.0249999999999999</v>
      </c>
      <c r="U82" s="137">
        <f t="shared" si="14"/>
        <v>2.6749999999999998</v>
      </c>
      <c r="V82" s="138">
        <f t="shared" si="14"/>
        <v>1.8499999999999999</v>
      </c>
      <c r="W82" s="122">
        <f t="shared" si="1"/>
        <v>93.5</v>
      </c>
      <c r="X82" s="43">
        <f t="shared" si="15"/>
        <v>18.7</v>
      </c>
      <c r="Y82" s="159">
        <v>74</v>
      </c>
      <c r="Z82" s="47">
        <f t="shared" si="9"/>
        <v>59.2</v>
      </c>
    </row>
    <row r="83" spans="1:26" ht="21.75" customHeight="1" thickBot="1" x14ac:dyDescent="0.35">
      <c r="A83" s="6">
        <v>77</v>
      </c>
      <c r="B83" s="154">
        <v>666684</v>
      </c>
      <c r="C83" s="155" t="s">
        <v>179</v>
      </c>
      <c r="D83" s="13">
        <v>9</v>
      </c>
      <c r="E83" s="14">
        <v>11</v>
      </c>
      <c r="F83" s="14">
        <v>12</v>
      </c>
      <c r="G83" s="14">
        <v>9</v>
      </c>
      <c r="H83" s="14">
        <v>9</v>
      </c>
      <c r="I83" s="11">
        <f t="shared" si="10"/>
        <v>50</v>
      </c>
      <c r="J83" s="12">
        <f t="shared" si="3"/>
        <v>7.5</v>
      </c>
      <c r="K83" s="30">
        <v>2</v>
      </c>
      <c r="L83" s="31">
        <v>2.5</v>
      </c>
      <c r="M83" s="31">
        <v>2.5</v>
      </c>
      <c r="N83" s="31">
        <v>3.5</v>
      </c>
      <c r="O83" s="151">
        <v>4</v>
      </c>
      <c r="P83" s="28">
        <f t="shared" si="11"/>
        <v>14.5</v>
      </c>
      <c r="Q83" s="29">
        <f t="shared" si="12"/>
        <v>0.72500000000000009</v>
      </c>
      <c r="R83" s="35">
        <f t="shared" si="13"/>
        <v>1.45</v>
      </c>
      <c r="S83" s="137">
        <f t="shared" si="0"/>
        <v>1.7749999999999999</v>
      </c>
      <c r="T83" s="137">
        <f t="shared" si="0"/>
        <v>1.9249999999999998</v>
      </c>
      <c r="U83" s="137">
        <f t="shared" si="14"/>
        <v>1.5249999999999999</v>
      </c>
      <c r="V83" s="138">
        <f t="shared" si="14"/>
        <v>1.5499999999999998</v>
      </c>
      <c r="W83" s="122">
        <f t="shared" si="1"/>
        <v>64.5</v>
      </c>
      <c r="X83" s="43">
        <f t="shared" si="15"/>
        <v>12.9</v>
      </c>
      <c r="Y83" s="159">
        <v>52</v>
      </c>
      <c r="Z83" s="47">
        <f t="shared" si="9"/>
        <v>41.6</v>
      </c>
    </row>
    <row r="84" spans="1:26" ht="21.75" customHeight="1" thickBot="1" x14ac:dyDescent="0.35">
      <c r="A84" s="5">
        <v>78</v>
      </c>
      <c r="B84" s="154">
        <v>666685</v>
      </c>
      <c r="C84" s="155" t="s">
        <v>180</v>
      </c>
      <c r="D84" s="13">
        <v>8</v>
      </c>
      <c r="E84" s="14">
        <v>8</v>
      </c>
      <c r="F84" s="14">
        <v>7</v>
      </c>
      <c r="G84" s="14">
        <v>9</v>
      </c>
      <c r="H84" s="14">
        <v>11</v>
      </c>
      <c r="I84" s="11">
        <f t="shared" si="10"/>
        <v>43</v>
      </c>
      <c r="J84" s="12">
        <f t="shared" si="3"/>
        <v>6.45</v>
      </c>
      <c r="K84" s="30">
        <v>2</v>
      </c>
      <c r="L84" s="31">
        <v>2.5</v>
      </c>
      <c r="M84" s="31">
        <v>3.5</v>
      </c>
      <c r="N84" s="31">
        <v>2.5</v>
      </c>
      <c r="O84" s="151">
        <v>1.5</v>
      </c>
      <c r="P84" s="28">
        <f t="shared" si="11"/>
        <v>12</v>
      </c>
      <c r="Q84" s="29">
        <f t="shared" si="12"/>
        <v>0.60000000000000009</v>
      </c>
      <c r="R84" s="35">
        <f t="shared" si="13"/>
        <v>1.3</v>
      </c>
      <c r="S84" s="137">
        <f t="shared" si="0"/>
        <v>1.325</v>
      </c>
      <c r="T84" s="137">
        <f t="shared" si="0"/>
        <v>1.2250000000000001</v>
      </c>
      <c r="U84" s="137">
        <f t="shared" si="14"/>
        <v>1.4749999999999999</v>
      </c>
      <c r="V84" s="138">
        <f t="shared" si="14"/>
        <v>1.7249999999999999</v>
      </c>
      <c r="W84" s="122">
        <f t="shared" si="1"/>
        <v>55</v>
      </c>
      <c r="X84" s="43">
        <f t="shared" si="15"/>
        <v>11</v>
      </c>
      <c r="Y84" s="159">
        <v>48</v>
      </c>
      <c r="Z84" s="47">
        <f t="shared" si="9"/>
        <v>38.400000000000006</v>
      </c>
    </row>
    <row r="85" spans="1:26" ht="21.75" customHeight="1" thickBot="1" x14ac:dyDescent="0.35">
      <c r="A85" s="6">
        <v>79</v>
      </c>
      <c r="B85" s="154">
        <v>666686</v>
      </c>
      <c r="C85" s="155" t="s">
        <v>181</v>
      </c>
      <c r="D85" s="13">
        <v>15</v>
      </c>
      <c r="E85" s="14">
        <v>12</v>
      </c>
      <c r="F85" s="14">
        <v>10</v>
      </c>
      <c r="G85" s="14">
        <v>9</v>
      </c>
      <c r="H85" s="14">
        <v>14</v>
      </c>
      <c r="I85" s="11">
        <f t="shared" si="10"/>
        <v>60</v>
      </c>
      <c r="J85" s="12">
        <f t="shared" si="3"/>
        <v>9</v>
      </c>
      <c r="K85" s="30">
        <v>5</v>
      </c>
      <c r="L85" s="31">
        <v>4</v>
      </c>
      <c r="M85" s="31">
        <v>5.5</v>
      </c>
      <c r="N85" s="31">
        <v>4.5</v>
      </c>
      <c r="O85" s="151">
        <v>3.5</v>
      </c>
      <c r="P85" s="28">
        <f t="shared" si="11"/>
        <v>22.5</v>
      </c>
      <c r="Q85" s="29">
        <f t="shared" si="12"/>
        <v>1.125</v>
      </c>
      <c r="R85" s="35">
        <f t="shared" si="13"/>
        <v>2.5</v>
      </c>
      <c r="S85" s="137">
        <f t="shared" si="0"/>
        <v>1.9999999999999998</v>
      </c>
      <c r="T85" s="137">
        <f t="shared" si="0"/>
        <v>1.7749999999999999</v>
      </c>
      <c r="U85" s="137">
        <f t="shared" si="14"/>
        <v>1.575</v>
      </c>
      <c r="V85" s="138">
        <f t="shared" si="14"/>
        <v>2.2749999999999999</v>
      </c>
      <c r="W85" s="122">
        <f t="shared" si="1"/>
        <v>82.5</v>
      </c>
      <c r="X85" s="43">
        <f t="shared" si="15"/>
        <v>16.5</v>
      </c>
      <c r="Y85" s="159">
        <v>64</v>
      </c>
      <c r="Z85" s="47">
        <f t="shared" si="9"/>
        <v>51.2</v>
      </c>
    </row>
    <row r="86" spans="1:26" ht="21.75" customHeight="1" thickBot="1" x14ac:dyDescent="0.35">
      <c r="A86" s="5">
        <v>80</v>
      </c>
      <c r="B86" s="156">
        <v>666687</v>
      </c>
      <c r="C86" s="157" t="s">
        <v>182</v>
      </c>
      <c r="D86" s="13">
        <v>10</v>
      </c>
      <c r="E86" s="14">
        <v>9</v>
      </c>
      <c r="F86" s="14">
        <v>12</v>
      </c>
      <c r="G86" s="14">
        <v>8</v>
      </c>
      <c r="H86" s="14">
        <v>7</v>
      </c>
      <c r="I86" s="11">
        <f t="shared" si="10"/>
        <v>46</v>
      </c>
      <c r="J86" s="12">
        <f t="shared" si="3"/>
        <v>6.8999999999999995</v>
      </c>
      <c r="K86" s="30">
        <v>3</v>
      </c>
      <c r="L86" s="31">
        <v>2.5</v>
      </c>
      <c r="M86" s="31">
        <v>3.5</v>
      </c>
      <c r="N86" s="31">
        <v>1.5</v>
      </c>
      <c r="O86" s="151">
        <v>2</v>
      </c>
      <c r="P86" s="28">
        <f t="shared" si="11"/>
        <v>12.5</v>
      </c>
      <c r="Q86" s="29">
        <f t="shared" si="12"/>
        <v>0.625</v>
      </c>
      <c r="R86" s="35">
        <f t="shared" si="13"/>
        <v>1.65</v>
      </c>
      <c r="S86" s="137">
        <f t="shared" si="0"/>
        <v>1.4749999999999999</v>
      </c>
      <c r="T86" s="137">
        <f t="shared" si="0"/>
        <v>1.9749999999999999</v>
      </c>
      <c r="U86" s="137">
        <f t="shared" si="14"/>
        <v>1.2749999999999999</v>
      </c>
      <c r="V86" s="138">
        <f t="shared" si="14"/>
        <v>1.1500000000000001</v>
      </c>
      <c r="W86" s="122">
        <f t="shared" si="1"/>
        <v>58.5</v>
      </c>
      <c r="X86" s="43">
        <f t="shared" si="15"/>
        <v>11.700000000000001</v>
      </c>
      <c r="Y86" s="160">
        <v>51</v>
      </c>
      <c r="Z86" s="47">
        <f t="shared" si="9"/>
        <v>40.800000000000004</v>
      </c>
    </row>
    <row r="87" spans="1:26" ht="21.75" customHeight="1" thickBot="1" x14ac:dyDescent="0.35">
      <c r="A87" s="6">
        <v>81</v>
      </c>
      <c r="B87" s="154">
        <v>666688</v>
      </c>
      <c r="C87" s="155" t="s">
        <v>183</v>
      </c>
      <c r="D87" s="13">
        <v>11</v>
      </c>
      <c r="E87" s="14">
        <v>12</v>
      </c>
      <c r="F87" s="14">
        <v>10</v>
      </c>
      <c r="G87" s="14">
        <v>9</v>
      </c>
      <c r="H87" s="14">
        <v>9</v>
      </c>
      <c r="I87" s="11">
        <f t="shared" si="10"/>
        <v>51</v>
      </c>
      <c r="J87" s="12">
        <f t="shared" si="3"/>
        <v>7.6499999999999995</v>
      </c>
      <c r="K87" s="30">
        <v>4</v>
      </c>
      <c r="L87" s="31">
        <v>3.5</v>
      </c>
      <c r="M87" s="31">
        <v>2.5</v>
      </c>
      <c r="N87" s="31">
        <v>2.5</v>
      </c>
      <c r="O87" s="151">
        <v>3.5</v>
      </c>
      <c r="P87" s="28">
        <f t="shared" si="11"/>
        <v>16</v>
      </c>
      <c r="Q87" s="29">
        <f t="shared" si="12"/>
        <v>0.8</v>
      </c>
      <c r="R87" s="35">
        <f t="shared" si="13"/>
        <v>1.8499999999999999</v>
      </c>
      <c r="S87" s="137">
        <f t="shared" si="0"/>
        <v>1.9749999999999999</v>
      </c>
      <c r="T87" s="137">
        <f t="shared" si="0"/>
        <v>1.625</v>
      </c>
      <c r="U87" s="137">
        <f t="shared" si="14"/>
        <v>1.4749999999999999</v>
      </c>
      <c r="V87" s="138">
        <f t="shared" si="14"/>
        <v>1.5249999999999999</v>
      </c>
      <c r="W87" s="122">
        <f t="shared" si="1"/>
        <v>67</v>
      </c>
      <c r="X87" s="43">
        <f t="shared" si="15"/>
        <v>13.4</v>
      </c>
      <c r="Y87" s="159">
        <v>52</v>
      </c>
      <c r="Z87" s="47">
        <f t="shared" si="9"/>
        <v>41.6</v>
      </c>
    </row>
    <row r="88" spans="1:26" ht="21.75" customHeight="1" thickBot="1" x14ac:dyDescent="0.35">
      <c r="A88" s="5">
        <v>82</v>
      </c>
      <c r="B88" s="154">
        <v>666689</v>
      </c>
      <c r="C88" s="155" t="s">
        <v>184</v>
      </c>
      <c r="D88" s="13">
        <v>13</v>
      </c>
      <c r="E88" s="14">
        <v>8</v>
      </c>
      <c r="F88" s="14">
        <v>15</v>
      </c>
      <c r="G88" s="14">
        <v>13</v>
      </c>
      <c r="H88" s="14">
        <v>11</v>
      </c>
      <c r="I88" s="11">
        <f t="shared" si="10"/>
        <v>60</v>
      </c>
      <c r="J88" s="12">
        <f t="shared" si="3"/>
        <v>9</v>
      </c>
      <c r="K88" s="30">
        <v>4</v>
      </c>
      <c r="L88" s="31">
        <v>4.5</v>
      </c>
      <c r="M88" s="31">
        <v>3.5</v>
      </c>
      <c r="N88" s="31">
        <v>3.5</v>
      </c>
      <c r="O88" s="151">
        <v>3</v>
      </c>
      <c r="P88" s="28">
        <f t="shared" si="11"/>
        <v>18.5</v>
      </c>
      <c r="Q88" s="29">
        <f t="shared" si="12"/>
        <v>0.92500000000000004</v>
      </c>
      <c r="R88" s="35">
        <f t="shared" si="13"/>
        <v>2.15</v>
      </c>
      <c r="S88" s="137">
        <f t="shared" si="0"/>
        <v>1.425</v>
      </c>
      <c r="T88" s="137">
        <f t="shared" si="0"/>
        <v>2.4249999999999998</v>
      </c>
      <c r="U88" s="137">
        <f t="shared" si="14"/>
        <v>2.125</v>
      </c>
      <c r="V88" s="138">
        <f t="shared" si="14"/>
        <v>1.7999999999999998</v>
      </c>
      <c r="W88" s="122">
        <f t="shared" si="1"/>
        <v>78.5</v>
      </c>
      <c r="X88" s="43">
        <f t="shared" si="15"/>
        <v>15.700000000000001</v>
      </c>
      <c r="Y88" s="159">
        <v>63</v>
      </c>
      <c r="Z88" s="47">
        <f t="shared" si="9"/>
        <v>50.400000000000006</v>
      </c>
    </row>
    <row r="89" spans="1:26" ht="21.75" customHeight="1" thickBot="1" x14ac:dyDescent="0.35">
      <c r="A89" s="6">
        <v>83</v>
      </c>
      <c r="B89" s="154">
        <v>666690</v>
      </c>
      <c r="C89" s="155" t="s">
        <v>185</v>
      </c>
      <c r="D89" s="13">
        <v>9</v>
      </c>
      <c r="E89" s="14">
        <v>12</v>
      </c>
      <c r="F89" s="14">
        <v>9</v>
      </c>
      <c r="G89" s="14">
        <v>8</v>
      </c>
      <c r="H89" s="14">
        <v>7</v>
      </c>
      <c r="I89" s="11">
        <f t="shared" si="10"/>
        <v>45</v>
      </c>
      <c r="J89" s="12">
        <f t="shared" si="3"/>
        <v>6.75</v>
      </c>
      <c r="K89" s="30">
        <v>3</v>
      </c>
      <c r="L89" s="31">
        <v>2.5</v>
      </c>
      <c r="M89" s="31">
        <v>3.5</v>
      </c>
      <c r="N89" s="31">
        <v>1.5</v>
      </c>
      <c r="O89" s="151">
        <v>3</v>
      </c>
      <c r="P89" s="28">
        <f t="shared" si="11"/>
        <v>13.5</v>
      </c>
      <c r="Q89" s="29">
        <f t="shared" si="12"/>
        <v>0.67500000000000004</v>
      </c>
      <c r="R89" s="35">
        <f t="shared" si="13"/>
        <v>1.5</v>
      </c>
      <c r="S89" s="137">
        <f t="shared" si="0"/>
        <v>1.9249999999999998</v>
      </c>
      <c r="T89" s="137">
        <f t="shared" si="0"/>
        <v>1.5249999999999999</v>
      </c>
      <c r="U89" s="137">
        <f t="shared" si="14"/>
        <v>1.2749999999999999</v>
      </c>
      <c r="V89" s="138">
        <f t="shared" si="14"/>
        <v>1.2000000000000002</v>
      </c>
      <c r="W89" s="122">
        <f t="shared" si="1"/>
        <v>58.5</v>
      </c>
      <c r="X89" s="43">
        <f t="shared" si="15"/>
        <v>11.700000000000001</v>
      </c>
      <c r="Y89" s="159">
        <v>47</v>
      </c>
      <c r="Z89" s="47">
        <f t="shared" si="9"/>
        <v>37.6</v>
      </c>
    </row>
    <row r="90" spans="1:26" ht="21.75" customHeight="1" thickBot="1" x14ac:dyDescent="0.35">
      <c r="A90" s="5">
        <v>84</v>
      </c>
      <c r="B90" s="154">
        <v>666691</v>
      </c>
      <c r="C90" s="155" t="s">
        <v>186</v>
      </c>
      <c r="D90" s="13">
        <v>12</v>
      </c>
      <c r="E90" s="14">
        <v>10</v>
      </c>
      <c r="F90" s="14">
        <v>8</v>
      </c>
      <c r="G90" s="14">
        <v>9</v>
      </c>
      <c r="H90" s="14">
        <v>9</v>
      </c>
      <c r="I90" s="11">
        <f t="shared" si="10"/>
        <v>48</v>
      </c>
      <c r="J90" s="12">
        <f t="shared" si="3"/>
        <v>7.1999999999999993</v>
      </c>
      <c r="K90" s="30">
        <v>3.5</v>
      </c>
      <c r="L90" s="31">
        <v>2.5</v>
      </c>
      <c r="M90" s="31">
        <v>1.5</v>
      </c>
      <c r="N90" s="31">
        <v>3</v>
      </c>
      <c r="O90" s="151">
        <v>3.5</v>
      </c>
      <c r="P90" s="28">
        <f t="shared" si="11"/>
        <v>14</v>
      </c>
      <c r="Q90" s="29">
        <f t="shared" si="12"/>
        <v>0.70000000000000007</v>
      </c>
      <c r="R90" s="35">
        <f t="shared" si="13"/>
        <v>1.9749999999999999</v>
      </c>
      <c r="S90" s="137">
        <f t="shared" si="0"/>
        <v>1.625</v>
      </c>
      <c r="T90" s="137">
        <f t="shared" si="0"/>
        <v>1.2749999999999999</v>
      </c>
      <c r="U90" s="137">
        <f t="shared" si="14"/>
        <v>1.5</v>
      </c>
      <c r="V90" s="138">
        <f t="shared" si="14"/>
        <v>1.5249999999999999</v>
      </c>
      <c r="W90" s="122">
        <f t="shared" si="1"/>
        <v>62</v>
      </c>
      <c r="X90" s="43">
        <f t="shared" si="15"/>
        <v>12.4</v>
      </c>
      <c r="Y90" s="159">
        <v>56</v>
      </c>
      <c r="Z90" s="47">
        <f t="shared" si="9"/>
        <v>44.800000000000004</v>
      </c>
    </row>
    <row r="91" spans="1:26" ht="21.75" customHeight="1" thickBot="1" x14ac:dyDescent="0.35">
      <c r="A91" s="6">
        <v>85</v>
      </c>
      <c r="B91" s="154">
        <v>666692</v>
      </c>
      <c r="C91" s="155" t="s">
        <v>187</v>
      </c>
      <c r="D91" s="13">
        <v>6</v>
      </c>
      <c r="E91" s="14">
        <v>9</v>
      </c>
      <c r="F91" s="14">
        <v>7</v>
      </c>
      <c r="G91" s="14">
        <v>11</v>
      </c>
      <c r="H91" s="14">
        <v>10</v>
      </c>
      <c r="I91" s="11">
        <f t="shared" si="10"/>
        <v>43</v>
      </c>
      <c r="J91" s="12">
        <f t="shared" si="3"/>
        <v>6.45</v>
      </c>
      <c r="K91" s="30">
        <v>1.5</v>
      </c>
      <c r="L91" s="31">
        <v>1.5</v>
      </c>
      <c r="M91" s="31">
        <v>4</v>
      </c>
      <c r="N91" s="31">
        <v>3</v>
      </c>
      <c r="O91" s="151">
        <v>2</v>
      </c>
      <c r="P91" s="28">
        <f t="shared" si="11"/>
        <v>12</v>
      </c>
      <c r="Q91" s="29">
        <f t="shared" si="12"/>
        <v>0.60000000000000009</v>
      </c>
      <c r="R91" s="35">
        <f t="shared" si="13"/>
        <v>0.97499999999999987</v>
      </c>
      <c r="S91" s="137">
        <f t="shared" si="0"/>
        <v>1.4249999999999998</v>
      </c>
      <c r="T91" s="137">
        <f t="shared" si="0"/>
        <v>1.25</v>
      </c>
      <c r="U91" s="137">
        <f t="shared" si="14"/>
        <v>1.7999999999999998</v>
      </c>
      <c r="V91" s="138">
        <f t="shared" si="14"/>
        <v>1.6</v>
      </c>
      <c r="W91" s="122">
        <f t="shared" si="1"/>
        <v>55</v>
      </c>
      <c r="X91" s="43">
        <f t="shared" si="15"/>
        <v>11</v>
      </c>
      <c r="Y91" s="159">
        <v>49</v>
      </c>
      <c r="Z91" s="47">
        <f t="shared" si="9"/>
        <v>39.200000000000003</v>
      </c>
    </row>
    <row r="92" spans="1:26" ht="21.75" customHeight="1" thickBot="1" x14ac:dyDescent="0.35">
      <c r="A92" s="5">
        <v>86</v>
      </c>
      <c r="B92" s="154">
        <v>666693</v>
      </c>
      <c r="C92" s="155" t="s">
        <v>187</v>
      </c>
      <c r="D92" s="13">
        <v>9</v>
      </c>
      <c r="E92" s="14">
        <v>12</v>
      </c>
      <c r="F92" s="14">
        <v>10</v>
      </c>
      <c r="G92" s="14">
        <v>9</v>
      </c>
      <c r="H92" s="14">
        <v>9</v>
      </c>
      <c r="I92" s="11">
        <f t="shared" si="10"/>
        <v>49</v>
      </c>
      <c r="J92" s="12">
        <f t="shared" si="3"/>
        <v>7.35</v>
      </c>
      <c r="K92" s="30">
        <v>3.5</v>
      </c>
      <c r="L92" s="31">
        <v>2</v>
      </c>
      <c r="M92" s="31">
        <v>2.5</v>
      </c>
      <c r="N92" s="31">
        <v>2.5</v>
      </c>
      <c r="O92" s="151">
        <v>2</v>
      </c>
      <c r="P92" s="28">
        <f t="shared" si="11"/>
        <v>12.5</v>
      </c>
      <c r="Q92" s="29">
        <f t="shared" si="12"/>
        <v>0.625</v>
      </c>
      <c r="R92" s="35">
        <f t="shared" si="13"/>
        <v>1.5249999999999999</v>
      </c>
      <c r="S92" s="137">
        <f t="shared" si="0"/>
        <v>1.9</v>
      </c>
      <c r="T92" s="137">
        <f t="shared" si="0"/>
        <v>1.625</v>
      </c>
      <c r="U92" s="137">
        <f t="shared" si="14"/>
        <v>1.4749999999999999</v>
      </c>
      <c r="V92" s="138">
        <f t="shared" si="14"/>
        <v>1.45</v>
      </c>
      <c r="W92" s="122">
        <f t="shared" si="1"/>
        <v>61.5</v>
      </c>
      <c r="X92" s="43">
        <f t="shared" si="15"/>
        <v>12.3</v>
      </c>
      <c r="Y92" s="159">
        <v>53</v>
      </c>
      <c r="Z92" s="47">
        <f t="shared" si="9"/>
        <v>42.400000000000006</v>
      </c>
    </row>
    <row r="93" spans="1:26" ht="21.75" customHeight="1" thickBot="1" x14ac:dyDescent="0.35">
      <c r="A93" s="6">
        <v>87</v>
      </c>
      <c r="B93" s="154">
        <v>666694</v>
      </c>
      <c r="C93" s="155" t="s">
        <v>188</v>
      </c>
      <c r="D93" s="13">
        <v>9</v>
      </c>
      <c r="E93" s="14">
        <v>12</v>
      </c>
      <c r="F93" s="14">
        <v>6</v>
      </c>
      <c r="G93" s="14">
        <v>7</v>
      </c>
      <c r="H93" s="14">
        <v>9</v>
      </c>
      <c r="I93" s="11">
        <f t="shared" si="10"/>
        <v>43</v>
      </c>
      <c r="J93" s="12">
        <f t="shared" si="3"/>
        <v>6.45</v>
      </c>
      <c r="K93" s="30">
        <v>3</v>
      </c>
      <c r="L93" s="31">
        <v>2</v>
      </c>
      <c r="M93" s="31">
        <v>2</v>
      </c>
      <c r="N93" s="31">
        <v>2</v>
      </c>
      <c r="O93" s="151">
        <v>2.5</v>
      </c>
      <c r="P93" s="28">
        <f t="shared" si="11"/>
        <v>11.5</v>
      </c>
      <c r="Q93" s="29">
        <f t="shared" si="12"/>
        <v>0.57500000000000007</v>
      </c>
      <c r="R93" s="35">
        <f t="shared" si="13"/>
        <v>1.5</v>
      </c>
      <c r="S93" s="137">
        <f t="shared" si="0"/>
        <v>1.9</v>
      </c>
      <c r="T93" s="137">
        <f t="shared" si="0"/>
        <v>0.99999999999999989</v>
      </c>
      <c r="U93" s="137">
        <f t="shared" si="14"/>
        <v>1.1500000000000001</v>
      </c>
      <c r="V93" s="138">
        <f t="shared" si="14"/>
        <v>1.4749999999999999</v>
      </c>
      <c r="W93" s="122">
        <f t="shared" si="1"/>
        <v>54.5</v>
      </c>
      <c r="X93" s="43">
        <f t="shared" si="15"/>
        <v>10.9</v>
      </c>
      <c r="Y93" s="159">
        <v>47</v>
      </c>
      <c r="Z93" s="47">
        <f t="shared" si="9"/>
        <v>37.6</v>
      </c>
    </row>
    <row r="94" spans="1:26" ht="21.75" customHeight="1" thickBot="1" x14ac:dyDescent="0.35">
      <c r="A94" s="5">
        <v>88</v>
      </c>
      <c r="B94" s="156">
        <v>666695</v>
      </c>
      <c r="C94" s="157" t="s">
        <v>189</v>
      </c>
      <c r="D94" s="13">
        <v>12</v>
      </c>
      <c r="E94" s="14">
        <v>10</v>
      </c>
      <c r="F94" s="14">
        <v>11</v>
      </c>
      <c r="G94" s="14">
        <v>9</v>
      </c>
      <c r="H94" s="14">
        <v>10</v>
      </c>
      <c r="I94" s="11">
        <f t="shared" si="10"/>
        <v>52</v>
      </c>
      <c r="J94" s="12">
        <f t="shared" si="3"/>
        <v>7.8</v>
      </c>
      <c r="K94" s="30">
        <v>4</v>
      </c>
      <c r="L94" s="31">
        <v>4</v>
      </c>
      <c r="M94" s="31">
        <v>3</v>
      </c>
      <c r="N94" s="31">
        <v>2.5</v>
      </c>
      <c r="O94" s="151">
        <v>2.5</v>
      </c>
      <c r="P94" s="28">
        <f t="shared" si="11"/>
        <v>16</v>
      </c>
      <c r="Q94" s="29">
        <f t="shared" si="12"/>
        <v>0.8</v>
      </c>
      <c r="R94" s="35">
        <f t="shared" si="13"/>
        <v>1.9999999999999998</v>
      </c>
      <c r="S94" s="137">
        <f t="shared" si="0"/>
        <v>1.7</v>
      </c>
      <c r="T94" s="137">
        <f t="shared" si="0"/>
        <v>1.7999999999999998</v>
      </c>
      <c r="U94" s="137">
        <f t="shared" si="14"/>
        <v>1.4749999999999999</v>
      </c>
      <c r="V94" s="138">
        <f t="shared" si="14"/>
        <v>1.625</v>
      </c>
      <c r="W94" s="122">
        <f t="shared" si="1"/>
        <v>68</v>
      </c>
      <c r="X94" s="43">
        <f t="shared" si="15"/>
        <v>13.600000000000001</v>
      </c>
      <c r="Y94" s="160">
        <v>58</v>
      </c>
      <c r="Z94" s="47">
        <f t="shared" si="9"/>
        <v>46.400000000000006</v>
      </c>
    </row>
    <row r="95" spans="1:26" ht="21.75" customHeight="1" thickBot="1" x14ac:dyDescent="0.35">
      <c r="A95" s="6">
        <v>89</v>
      </c>
      <c r="B95" s="154">
        <v>666696</v>
      </c>
      <c r="C95" s="155" t="s">
        <v>190</v>
      </c>
      <c r="D95" s="13">
        <v>8</v>
      </c>
      <c r="E95" s="14">
        <v>9</v>
      </c>
      <c r="F95" s="14">
        <v>9</v>
      </c>
      <c r="G95" s="14">
        <v>10</v>
      </c>
      <c r="H95" s="14">
        <v>11</v>
      </c>
      <c r="I95" s="11">
        <f t="shared" si="10"/>
        <v>47</v>
      </c>
      <c r="J95" s="12">
        <f t="shared" si="3"/>
        <v>7.05</v>
      </c>
      <c r="K95" s="30">
        <v>2</v>
      </c>
      <c r="L95" s="31">
        <v>2.5</v>
      </c>
      <c r="M95" s="31">
        <v>1.5</v>
      </c>
      <c r="N95" s="31">
        <v>2</v>
      </c>
      <c r="O95" s="151">
        <v>3.5</v>
      </c>
      <c r="P95" s="28">
        <f t="shared" si="11"/>
        <v>11.5</v>
      </c>
      <c r="Q95" s="29">
        <f t="shared" si="12"/>
        <v>0.57500000000000007</v>
      </c>
      <c r="R95" s="35">
        <f t="shared" si="13"/>
        <v>1.3</v>
      </c>
      <c r="S95" s="137">
        <f t="shared" si="0"/>
        <v>1.4749999999999999</v>
      </c>
      <c r="T95" s="137">
        <f t="shared" si="0"/>
        <v>1.4249999999999998</v>
      </c>
      <c r="U95" s="137">
        <f t="shared" si="14"/>
        <v>1.6</v>
      </c>
      <c r="V95" s="138">
        <f t="shared" si="14"/>
        <v>1.825</v>
      </c>
      <c r="W95" s="122">
        <f t="shared" si="1"/>
        <v>58.5</v>
      </c>
      <c r="X95" s="43">
        <f t="shared" si="15"/>
        <v>11.700000000000001</v>
      </c>
      <c r="Y95" s="159">
        <v>54</v>
      </c>
      <c r="Z95" s="47">
        <f t="shared" si="9"/>
        <v>43.2</v>
      </c>
    </row>
    <row r="96" spans="1:26" ht="21.75" customHeight="1" thickBot="1" x14ac:dyDescent="0.35">
      <c r="A96" s="5">
        <v>90</v>
      </c>
      <c r="B96" s="154">
        <v>666697</v>
      </c>
      <c r="C96" s="155" t="s">
        <v>191</v>
      </c>
      <c r="D96" s="13">
        <v>9</v>
      </c>
      <c r="E96" s="14">
        <v>11</v>
      </c>
      <c r="F96" s="14">
        <v>10</v>
      </c>
      <c r="G96" s="14">
        <v>9</v>
      </c>
      <c r="H96" s="14">
        <v>9</v>
      </c>
      <c r="I96" s="11">
        <f t="shared" si="10"/>
        <v>48</v>
      </c>
      <c r="J96" s="12">
        <f t="shared" si="3"/>
        <v>7.1999999999999993</v>
      </c>
      <c r="K96" s="30">
        <v>3.5</v>
      </c>
      <c r="L96" s="31">
        <v>2.5</v>
      </c>
      <c r="M96" s="31">
        <v>2.5</v>
      </c>
      <c r="N96" s="31">
        <v>2.5</v>
      </c>
      <c r="O96" s="151">
        <v>2.5</v>
      </c>
      <c r="P96" s="28">
        <f t="shared" si="11"/>
        <v>13.5</v>
      </c>
      <c r="Q96" s="29">
        <f t="shared" si="12"/>
        <v>0.67500000000000004</v>
      </c>
      <c r="R96" s="35">
        <f t="shared" si="13"/>
        <v>1.5249999999999999</v>
      </c>
      <c r="S96" s="137">
        <f t="shared" si="0"/>
        <v>1.7749999999999999</v>
      </c>
      <c r="T96" s="137">
        <f t="shared" si="0"/>
        <v>1.625</v>
      </c>
      <c r="U96" s="137">
        <f t="shared" si="14"/>
        <v>1.4749999999999999</v>
      </c>
      <c r="V96" s="138">
        <f t="shared" si="14"/>
        <v>1.4749999999999999</v>
      </c>
      <c r="W96" s="122">
        <f t="shared" si="1"/>
        <v>61.5</v>
      </c>
      <c r="X96" s="43">
        <f t="shared" si="15"/>
        <v>12.3</v>
      </c>
      <c r="Y96" s="159">
        <v>51</v>
      </c>
      <c r="Z96" s="47">
        <f t="shared" si="9"/>
        <v>40.800000000000004</v>
      </c>
    </row>
    <row r="97" spans="1:26" ht="21.75" customHeight="1" thickBot="1" x14ac:dyDescent="0.35">
      <c r="A97" s="6">
        <v>91</v>
      </c>
      <c r="B97" s="154">
        <v>666698</v>
      </c>
      <c r="C97" s="155" t="s">
        <v>192</v>
      </c>
      <c r="D97" s="13">
        <v>10</v>
      </c>
      <c r="E97" s="14">
        <v>8</v>
      </c>
      <c r="F97" s="14">
        <v>9</v>
      </c>
      <c r="G97" s="14">
        <v>9</v>
      </c>
      <c r="H97" s="14">
        <v>11</v>
      </c>
      <c r="I97" s="11">
        <f t="shared" si="10"/>
        <v>47</v>
      </c>
      <c r="J97" s="12">
        <f t="shared" si="3"/>
        <v>7.05</v>
      </c>
      <c r="K97" s="30">
        <v>3.5</v>
      </c>
      <c r="L97" s="31">
        <v>2.5</v>
      </c>
      <c r="M97" s="31">
        <v>3</v>
      </c>
      <c r="N97" s="31">
        <v>2.5</v>
      </c>
      <c r="O97" s="151">
        <v>3</v>
      </c>
      <c r="P97" s="28">
        <f t="shared" si="11"/>
        <v>14.5</v>
      </c>
      <c r="Q97" s="29">
        <f t="shared" si="12"/>
        <v>0.72500000000000009</v>
      </c>
      <c r="R97" s="35">
        <f t="shared" si="13"/>
        <v>1.675</v>
      </c>
      <c r="S97" s="137">
        <f t="shared" si="0"/>
        <v>1.325</v>
      </c>
      <c r="T97" s="137">
        <f t="shared" si="0"/>
        <v>1.5</v>
      </c>
      <c r="U97" s="137">
        <f t="shared" si="14"/>
        <v>1.4749999999999999</v>
      </c>
      <c r="V97" s="138">
        <f t="shared" si="14"/>
        <v>1.7999999999999998</v>
      </c>
      <c r="W97" s="122">
        <f t="shared" si="1"/>
        <v>61.5</v>
      </c>
      <c r="X97" s="43">
        <f t="shared" si="15"/>
        <v>12.3</v>
      </c>
      <c r="Y97" s="159">
        <v>51</v>
      </c>
      <c r="Z97" s="47">
        <f t="shared" si="9"/>
        <v>40.800000000000004</v>
      </c>
    </row>
    <row r="98" spans="1:26" ht="21.75" customHeight="1" thickBot="1" x14ac:dyDescent="0.35">
      <c r="A98" s="5">
        <v>92</v>
      </c>
      <c r="B98" s="154">
        <v>666699</v>
      </c>
      <c r="C98" s="155" t="s">
        <v>193</v>
      </c>
      <c r="D98" s="13">
        <v>12</v>
      </c>
      <c r="E98" s="14">
        <v>12</v>
      </c>
      <c r="F98" s="14">
        <v>10</v>
      </c>
      <c r="G98" s="14">
        <v>9</v>
      </c>
      <c r="H98" s="14">
        <v>9</v>
      </c>
      <c r="I98" s="11">
        <f t="shared" si="10"/>
        <v>52</v>
      </c>
      <c r="J98" s="12">
        <f t="shared" si="3"/>
        <v>7.8</v>
      </c>
      <c r="K98" s="30">
        <v>4</v>
      </c>
      <c r="L98" s="31">
        <v>3</v>
      </c>
      <c r="M98" s="31">
        <v>1.5</v>
      </c>
      <c r="N98" s="31">
        <v>4.5</v>
      </c>
      <c r="O98" s="151">
        <v>2</v>
      </c>
      <c r="P98" s="28">
        <f t="shared" si="11"/>
        <v>15</v>
      </c>
      <c r="Q98" s="29">
        <f t="shared" si="12"/>
        <v>0.75</v>
      </c>
      <c r="R98" s="35">
        <f t="shared" si="13"/>
        <v>1.9999999999999998</v>
      </c>
      <c r="S98" s="137">
        <f t="shared" si="0"/>
        <v>1.9499999999999997</v>
      </c>
      <c r="T98" s="137">
        <f t="shared" si="0"/>
        <v>1.575</v>
      </c>
      <c r="U98" s="137">
        <f t="shared" si="14"/>
        <v>1.575</v>
      </c>
      <c r="V98" s="138">
        <f t="shared" si="14"/>
        <v>1.45</v>
      </c>
      <c r="W98" s="122">
        <f t="shared" si="1"/>
        <v>67</v>
      </c>
      <c r="X98" s="43">
        <f t="shared" si="15"/>
        <v>13.4</v>
      </c>
      <c r="Y98" s="159">
        <v>57</v>
      </c>
      <c r="Z98" s="47">
        <f t="shared" si="9"/>
        <v>45.6</v>
      </c>
    </row>
    <row r="99" spans="1:26" ht="21.75" customHeight="1" thickBot="1" x14ac:dyDescent="0.35">
      <c r="A99" s="6">
        <v>93</v>
      </c>
      <c r="B99" s="154">
        <v>666700</v>
      </c>
      <c r="C99" s="155" t="s">
        <v>194</v>
      </c>
      <c r="D99" s="13">
        <v>10</v>
      </c>
      <c r="E99" s="14">
        <v>16</v>
      </c>
      <c r="F99" s="14">
        <v>17</v>
      </c>
      <c r="G99" s="14">
        <v>12</v>
      </c>
      <c r="H99" s="14">
        <v>8</v>
      </c>
      <c r="I99" s="11">
        <f t="shared" si="10"/>
        <v>63</v>
      </c>
      <c r="J99" s="12">
        <f t="shared" si="3"/>
        <v>9.4499999999999993</v>
      </c>
      <c r="K99" s="30">
        <v>4</v>
      </c>
      <c r="L99" s="31">
        <v>3</v>
      </c>
      <c r="M99" s="31">
        <v>2.5</v>
      </c>
      <c r="N99" s="31">
        <v>4</v>
      </c>
      <c r="O99" s="151">
        <v>3</v>
      </c>
      <c r="P99" s="28">
        <f t="shared" si="11"/>
        <v>16.5</v>
      </c>
      <c r="Q99" s="29">
        <f t="shared" si="12"/>
        <v>0.82500000000000007</v>
      </c>
      <c r="R99" s="35">
        <f t="shared" si="13"/>
        <v>1.7</v>
      </c>
      <c r="S99" s="137">
        <f t="shared" si="0"/>
        <v>2.5499999999999998</v>
      </c>
      <c r="T99" s="137">
        <f t="shared" si="0"/>
        <v>2.6749999999999998</v>
      </c>
      <c r="U99" s="137">
        <f t="shared" si="14"/>
        <v>1.9999999999999998</v>
      </c>
      <c r="V99" s="138">
        <f t="shared" si="14"/>
        <v>1.35</v>
      </c>
      <c r="W99" s="122">
        <f t="shared" si="1"/>
        <v>79.5</v>
      </c>
      <c r="X99" s="43">
        <f t="shared" si="15"/>
        <v>15.9</v>
      </c>
      <c r="Y99" s="159">
        <v>65</v>
      </c>
      <c r="Z99" s="47">
        <f t="shared" si="9"/>
        <v>52</v>
      </c>
    </row>
    <row r="100" spans="1:26" ht="21.75" customHeight="1" thickBot="1" x14ac:dyDescent="0.35">
      <c r="A100" s="5">
        <v>94</v>
      </c>
      <c r="B100" s="154">
        <v>666701</v>
      </c>
      <c r="C100" s="155" t="s">
        <v>195</v>
      </c>
      <c r="D100" s="13">
        <v>7</v>
      </c>
      <c r="E100" s="14">
        <v>6</v>
      </c>
      <c r="F100" s="14">
        <v>6</v>
      </c>
      <c r="G100" s="14">
        <v>4</v>
      </c>
      <c r="H100" s="14">
        <v>5</v>
      </c>
      <c r="I100" s="11">
        <f t="shared" si="10"/>
        <v>28</v>
      </c>
      <c r="J100" s="12">
        <f t="shared" si="3"/>
        <v>4.2</v>
      </c>
      <c r="K100" s="30">
        <v>1</v>
      </c>
      <c r="L100" s="31">
        <v>1</v>
      </c>
      <c r="M100" s="31">
        <v>2</v>
      </c>
      <c r="N100" s="31">
        <v>2</v>
      </c>
      <c r="O100" s="151">
        <v>1.5</v>
      </c>
      <c r="P100" s="28">
        <f t="shared" si="11"/>
        <v>7.5</v>
      </c>
      <c r="Q100" s="29">
        <f t="shared" si="12"/>
        <v>0.375</v>
      </c>
      <c r="R100" s="35">
        <f t="shared" si="13"/>
        <v>1.1000000000000001</v>
      </c>
      <c r="S100" s="137">
        <f t="shared" si="0"/>
        <v>0.95</v>
      </c>
      <c r="T100" s="137">
        <f t="shared" si="0"/>
        <v>0.99999999999999989</v>
      </c>
      <c r="U100" s="137">
        <f t="shared" si="14"/>
        <v>0.7</v>
      </c>
      <c r="V100" s="138">
        <f t="shared" si="14"/>
        <v>0.82499999999999996</v>
      </c>
      <c r="W100" s="122">
        <f t="shared" si="1"/>
        <v>35.5</v>
      </c>
      <c r="X100" s="43">
        <f t="shared" si="15"/>
        <v>7.1000000000000005</v>
      </c>
      <c r="Y100" s="159">
        <v>26</v>
      </c>
      <c r="Z100" s="47">
        <f t="shared" si="9"/>
        <v>20.8</v>
      </c>
    </row>
    <row r="101" spans="1:26" ht="21.75" customHeight="1" thickBot="1" x14ac:dyDescent="0.35">
      <c r="A101" s="6">
        <v>95</v>
      </c>
      <c r="B101" s="154">
        <v>666702</v>
      </c>
      <c r="C101" s="155" t="s">
        <v>196</v>
      </c>
      <c r="D101" s="13">
        <v>8</v>
      </c>
      <c r="E101" s="14">
        <v>10</v>
      </c>
      <c r="F101" s="14">
        <v>12</v>
      </c>
      <c r="G101" s="14">
        <v>10</v>
      </c>
      <c r="H101" s="14">
        <v>13</v>
      </c>
      <c r="I101" s="11">
        <f t="shared" si="10"/>
        <v>53</v>
      </c>
      <c r="J101" s="12">
        <f t="shared" si="3"/>
        <v>7.9499999999999993</v>
      </c>
      <c r="K101" s="30">
        <v>4</v>
      </c>
      <c r="L101" s="31">
        <v>3.5</v>
      </c>
      <c r="M101" s="31">
        <v>3.5</v>
      </c>
      <c r="N101" s="31">
        <v>2.5</v>
      </c>
      <c r="O101" s="151">
        <v>3</v>
      </c>
      <c r="P101" s="28">
        <f t="shared" si="11"/>
        <v>16.5</v>
      </c>
      <c r="Q101" s="29">
        <f t="shared" si="12"/>
        <v>0.82500000000000007</v>
      </c>
      <c r="R101" s="35">
        <f t="shared" si="13"/>
        <v>1.4</v>
      </c>
      <c r="S101" s="137">
        <f t="shared" si="0"/>
        <v>1.675</v>
      </c>
      <c r="T101" s="137">
        <f t="shared" si="0"/>
        <v>1.9749999999999999</v>
      </c>
      <c r="U101" s="137">
        <f t="shared" si="14"/>
        <v>1.625</v>
      </c>
      <c r="V101" s="138">
        <f t="shared" si="14"/>
        <v>2.1</v>
      </c>
      <c r="W101" s="122">
        <f t="shared" si="1"/>
        <v>69.5</v>
      </c>
      <c r="X101" s="43">
        <f t="shared" si="15"/>
        <v>13.9</v>
      </c>
      <c r="Y101" s="159">
        <v>56</v>
      </c>
      <c r="Z101" s="47">
        <f t="shared" si="9"/>
        <v>44.800000000000004</v>
      </c>
    </row>
    <row r="102" spans="1:26" ht="21.75" customHeight="1" thickBot="1" x14ac:dyDescent="0.35">
      <c r="A102" s="5">
        <v>96</v>
      </c>
      <c r="B102" s="156">
        <v>666703</v>
      </c>
      <c r="C102" s="157" t="s">
        <v>197</v>
      </c>
      <c r="D102" s="13">
        <v>11</v>
      </c>
      <c r="E102" s="14">
        <v>12</v>
      </c>
      <c r="F102" s="14">
        <v>9</v>
      </c>
      <c r="G102" s="14">
        <v>8</v>
      </c>
      <c r="H102" s="14">
        <v>7</v>
      </c>
      <c r="I102" s="11">
        <f t="shared" si="10"/>
        <v>47</v>
      </c>
      <c r="J102" s="12">
        <f t="shared" si="3"/>
        <v>7.05</v>
      </c>
      <c r="K102" s="30">
        <v>3.5</v>
      </c>
      <c r="L102" s="31">
        <v>2</v>
      </c>
      <c r="M102" s="31">
        <v>3.5</v>
      </c>
      <c r="N102" s="31">
        <v>1.5</v>
      </c>
      <c r="O102" s="151">
        <v>1.5</v>
      </c>
      <c r="P102" s="28">
        <f t="shared" si="11"/>
        <v>12</v>
      </c>
      <c r="Q102" s="29">
        <f t="shared" si="12"/>
        <v>0.60000000000000009</v>
      </c>
      <c r="R102" s="35">
        <f t="shared" si="13"/>
        <v>1.825</v>
      </c>
      <c r="S102" s="137">
        <f t="shared" si="0"/>
        <v>1.9</v>
      </c>
      <c r="T102" s="137">
        <f t="shared" si="0"/>
        <v>1.5249999999999999</v>
      </c>
      <c r="U102" s="137">
        <f t="shared" si="14"/>
        <v>1.2749999999999999</v>
      </c>
      <c r="V102" s="138">
        <f t="shared" si="14"/>
        <v>1.125</v>
      </c>
      <c r="W102" s="122">
        <f t="shared" si="1"/>
        <v>59</v>
      </c>
      <c r="X102" s="43">
        <f t="shared" si="15"/>
        <v>11.8</v>
      </c>
      <c r="Y102" s="160">
        <v>48</v>
      </c>
      <c r="Z102" s="47">
        <f t="shared" si="9"/>
        <v>38.400000000000006</v>
      </c>
    </row>
    <row r="103" spans="1:26" ht="21.75" customHeight="1" thickBot="1" x14ac:dyDescent="0.35">
      <c r="A103" s="6">
        <v>97</v>
      </c>
      <c r="B103" s="154">
        <v>666704</v>
      </c>
      <c r="C103" s="155" t="s">
        <v>198</v>
      </c>
      <c r="D103" s="13">
        <v>9</v>
      </c>
      <c r="E103" s="14">
        <v>10</v>
      </c>
      <c r="F103" s="14">
        <v>8</v>
      </c>
      <c r="G103" s="14">
        <v>9</v>
      </c>
      <c r="H103" s="14">
        <v>9</v>
      </c>
      <c r="I103" s="11">
        <f t="shared" si="10"/>
        <v>45</v>
      </c>
      <c r="J103" s="12">
        <f t="shared" si="3"/>
        <v>6.75</v>
      </c>
      <c r="K103" s="30">
        <v>2.5</v>
      </c>
      <c r="L103" s="31">
        <v>2.5</v>
      </c>
      <c r="M103" s="31">
        <v>2</v>
      </c>
      <c r="N103" s="31">
        <v>2.5</v>
      </c>
      <c r="O103" s="151">
        <v>2.5</v>
      </c>
      <c r="P103" s="28">
        <f t="shared" si="11"/>
        <v>12</v>
      </c>
      <c r="Q103" s="29">
        <f t="shared" si="12"/>
        <v>0.60000000000000009</v>
      </c>
      <c r="R103" s="35">
        <f t="shared" si="13"/>
        <v>1.4749999999999999</v>
      </c>
      <c r="S103" s="137">
        <f t="shared" si="0"/>
        <v>1.625</v>
      </c>
      <c r="T103" s="137">
        <f t="shared" si="0"/>
        <v>1.3</v>
      </c>
      <c r="U103" s="137">
        <f t="shared" si="14"/>
        <v>1.4749999999999999</v>
      </c>
      <c r="V103" s="138">
        <f t="shared" si="14"/>
        <v>1.4749999999999999</v>
      </c>
      <c r="W103" s="122">
        <f t="shared" si="1"/>
        <v>57</v>
      </c>
      <c r="X103" s="43">
        <f t="shared" si="15"/>
        <v>11.4</v>
      </c>
      <c r="Y103" s="159">
        <v>50</v>
      </c>
      <c r="Z103" s="47">
        <f t="shared" si="9"/>
        <v>40</v>
      </c>
    </row>
    <row r="104" spans="1:26" ht="21.75" customHeight="1" thickBot="1" x14ac:dyDescent="0.35">
      <c r="A104" s="5">
        <v>98</v>
      </c>
      <c r="B104" s="154">
        <v>666705</v>
      </c>
      <c r="C104" s="155" t="s">
        <v>199</v>
      </c>
      <c r="D104" s="13">
        <v>9</v>
      </c>
      <c r="E104" s="14">
        <v>9</v>
      </c>
      <c r="F104" s="14">
        <v>11</v>
      </c>
      <c r="G104" s="14">
        <v>11</v>
      </c>
      <c r="H104" s="14">
        <v>10</v>
      </c>
      <c r="I104" s="11">
        <f t="shared" si="10"/>
        <v>50</v>
      </c>
      <c r="J104" s="12">
        <f t="shared" si="3"/>
        <v>7.5</v>
      </c>
      <c r="K104" s="30">
        <v>2.5</v>
      </c>
      <c r="L104" s="31">
        <v>3.5</v>
      </c>
      <c r="M104" s="31">
        <v>3.5</v>
      </c>
      <c r="N104" s="31">
        <v>3.5</v>
      </c>
      <c r="O104" s="151">
        <v>2.5</v>
      </c>
      <c r="P104" s="28">
        <f t="shared" si="11"/>
        <v>15.5</v>
      </c>
      <c r="Q104" s="29">
        <f t="shared" si="12"/>
        <v>0.77500000000000002</v>
      </c>
      <c r="R104" s="35">
        <f t="shared" si="13"/>
        <v>1.4749999999999999</v>
      </c>
      <c r="S104" s="137">
        <f t="shared" si="0"/>
        <v>1.5249999999999999</v>
      </c>
      <c r="T104" s="137">
        <f t="shared" si="0"/>
        <v>1.825</v>
      </c>
      <c r="U104" s="137">
        <f t="shared" si="14"/>
        <v>1.825</v>
      </c>
      <c r="V104" s="138">
        <f t="shared" si="14"/>
        <v>1.625</v>
      </c>
      <c r="W104" s="122">
        <f t="shared" si="1"/>
        <v>65.5</v>
      </c>
      <c r="X104" s="43">
        <f t="shared" si="15"/>
        <v>13.100000000000001</v>
      </c>
      <c r="Y104" s="159">
        <v>52</v>
      </c>
      <c r="Z104" s="47">
        <f t="shared" si="9"/>
        <v>41.6</v>
      </c>
    </row>
    <row r="105" spans="1:26" ht="21.75" customHeight="1" thickBot="1" x14ac:dyDescent="0.35">
      <c r="A105" s="6">
        <v>99</v>
      </c>
      <c r="B105" s="154">
        <v>666706</v>
      </c>
      <c r="C105" s="155" t="s">
        <v>200</v>
      </c>
      <c r="D105" s="13">
        <v>15</v>
      </c>
      <c r="E105" s="14">
        <v>11</v>
      </c>
      <c r="F105" s="14">
        <v>10</v>
      </c>
      <c r="G105" s="14">
        <v>12</v>
      </c>
      <c r="H105" s="14">
        <v>11</v>
      </c>
      <c r="I105" s="11">
        <f t="shared" si="10"/>
        <v>59</v>
      </c>
      <c r="J105" s="12">
        <f t="shared" si="3"/>
        <v>8.85</v>
      </c>
      <c r="K105" s="30">
        <v>3.5</v>
      </c>
      <c r="L105" s="31">
        <v>3.5</v>
      </c>
      <c r="M105" s="31">
        <v>2.5</v>
      </c>
      <c r="N105" s="31">
        <v>4.5</v>
      </c>
      <c r="O105" s="151">
        <v>3.5</v>
      </c>
      <c r="P105" s="28">
        <f t="shared" si="11"/>
        <v>17.5</v>
      </c>
      <c r="Q105" s="29">
        <f t="shared" si="12"/>
        <v>0.875</v>
      </c>
      <c r="R105" s="35">
        <f t="shared" si="13"/>
        <v>2.4249999999999998</v>
      </c>
      <c r="S105" s="137">
        <f t="shared" si="0"/>
        <v>1.825</v>
      </c>
      <c r="T105" s="137">
        <f t="shared" si="0"/>
        <v>1.625</v>
      </c>
      <c r="U105" s="137">
        <f t="shared" si="14"/>
        <v>2.0249999999999999</v>
      </c>
      <c r="V105" s="138">
        <f t="shared" si="14"/>
        <v>1.825</v>
      </c>
      <c r="W105" s="122">
        <f t="shared" si="1"/>
        <v>76.5</v>
      </c>
      <c r="X105" s="43">
        <f t="shared" si="15"/>
        <v>15.3</v>
      </c>
      <c r="Y105" s="159">
        <v>62</v>
      </c>
      <c r="Z105" s="47">
        <f t="shared" si="9"/>
        <v>49.6</v>
      </c>
    </row>
    <row r="106" spans="1:26" ht="21.75" customHeight="1" thickBot="1" x14ac:dyDescent="0.35">
      <c r="A106" s="5">
        <v>100</v>
      </c>
      <c r="B106" s="154">
        <v>666707</v>
      </c>
      <c r="C106" s="155" t="s">
        <v>201</v>
      </c>
      <c r="D106" s="13">
        <v>9</v>
      </c>
      <c r="E106" s="14">
        <v>12</v>
      </c>
      <c r="F106" s="14">
        <v>10</v>
      </c>
      <c r="G106" s="14">
        <v>9</v>
      </c>
      <c r="H106" s="14">
        <v>9</v>
      </c>
      <c r="I106" s="11">
        <f t="shared" si="10"/>
        <v>49</v>
      </c>
      <c r="J106" s="12">
        <f t="shared" si="3"/>
        <v>7.35</v>
      </c>
      <c r="K106" s="30">
        <v>3</v>
      </c>
      <c r="L106" s="31">
        <v>2</v>
      </c>
      <c r="M106" s="31">
        <v>3</v>
      </c>
      <c r="N106" s="31">
        <v>3.5</v>
      </c>
      <c r="O106" s="151">
        <v>2.5</v>
      </c>
      <c r="P106" s="28">
        <f t="shared" si="11"/>
        <v>14</v>
      </c>
      <c r="Q106" s="29">
        <f t="shared" si="12"/>
        <v>0.70000000000000007</v>
      </c>
      <c r="R106" s="35">
        <f t="shared" si="13"/>
        <v>1.5</v>
      </c>
      <c r="S106" s="137">
        <f t="shared" si="0"/>
        <v>1.9</v>
      </c>
      <c r="T106" s="137">
        <f t="shared" si="0"/>
        <v>1.65</v>
      </c>
      <c r="U106" s="137">
        <f t="shared" si="14"/>
        <v>1.5249999999999999</v>
      </c>
      <c r="V106" s="138">
        <f t="shared" si="14"/>
        <v>1.4749999999999999</v>
      </c>
      <c r="W106" s="122">
        <f t="shared" si="1"/>
        <v>63</v>
      </c>
      <c r="X106" s="43">
        <f t="shared" si="15"/>
        <v>12.600000000000001</v>
      </c>
      <c r="Y106" s="159">
        <v>57</v>
      </c>
      <c r="Z106" s="47">
        <f t="shared" si="9"/>
        <v>45.6</v>
      </c>
    </row>
    <row r="107" spans="1:26" ht="21.75" customHeight="1" thickBot="1" x14ac:dyDescent="0.35">
      <c r="A107" s="6">
        <v>101</v>
      </c>
      <c r="B107" s="154">
        <v>666708</v>
      </c>
      <c r="C107" s="155" t="s">
        <v>202</v>
      </c>
      <c r="D107" s="13">
        <v>12</v>
      </c>
      <c r="E107" s="14">
        <v>10</v>
      </c>
      <c r="F107" s="14">
        <v>16</v>
      </c>
      <c r="G107" s="14">
        <v>9</v>
      </c>
      <c r="H107" s="14">
        <v>15</v>
      </c>
      <c r="I107" s="11">
        <f t="shared" si="10"/>
        <v>62</v>
      </c>
      <c r="J107" s="12">
        <f t="shared" si="3"/>
        <v>9.2999999999999989</v>
      </c>
      <c r="K107" s="30">
        <v>4</v>
      </c>
      <c r="L107" s="31">
        <v>4.5</v>
      </c>
      <c r="M107" s="31">
        <v>4</v>
      </c>
      <c r="N107" s="31">
        <v>4</v>
      </c>
      <c r="O107" s="151">
        <v>3.5</v>
      </c>
      <c r="P107" s="28">
        <f t="shared" si="11"/>
        <v>20</v>
      </c>
      <c r="Q107" s="29">
        <f t="shared" si="12"/>
        <v>1</v>
      </c>
      <c r="R107" s="35">
        <f t="shared" si="13"/>
        <v>1.9999999999999998</v>
      </c>
      <c r="S107" s="137">
        <f t="shared" si="0"/>
        <v>1.7250000000000001</v>
      </c>
      <c r="T107" s="137">
        <f t="shared" si="0"/>
        <v>2.6</v>
      </c>
      <c r="U107" s="137">
        <f t="shared" si="14"/>
        <v>1.5499999999999998</v>
      </c>
      <c r="V107" s="138">
        <f t="shared" si="14"/>
        <v>2.4249999999999998</v>
      </c>
      <c r="W107" s="122">
        <f t="shared" si="1"/>
        <v>82</v>
      </c>
      <c r="X107" s="43">
        <f t="shared" si="15"/>
        <v>16.400000000000002</v>
      </c>
      <c r="Y107" s="159">
        <v>65</v>
      </c>
      <c r="Z107" s="47">
        <f t="shared" si="9"/>
        <v>52</v>
      </c>
    </row>
    <row r="108" spans="1:26" ht="21.75" customHeight="1" thickBot="1" x14ac:dyDescent="0.35">
      <c r="A108" s="5">
        <v>102</v>
      </c>
      <c r="B108" s="154">
        <v>666709</v>
      </c>
      <c r="C108" s="155" t="s">
        <v>203</v>
      </c>
      <c r="D108" s="13">
        <v>17</v>
      </c>
      <c r="E108" s="14">
        <v>14</v>
      </c>
      <c r="F108" s="14">
        <v>10</v>
      </c>
      <c r="G108" s="14">
        <v>18</v>
      </c>
      <c r="H108" s="14">
        <v>13</v>
      </c>
      <c r="I108" s="11">
        <f t="shared" si="10"/>
        <v>72</v>
      </c>
      <c r="J108" s="12">
        <f t="shared" si="3"/>
        <v>10.799999999999999</v>
      </c>
      <c r="K108" s="30">
        <v>5</v>
      </c>
      <c r="L108" s="31">
        <v>5.5</v>
      </c>
      <c r="M108" s="31">
        <v>4.5</v>
      </c>
      <c r="N108" s="31">
        <v>4.5</v>
      </c>
      <c r="O108" s="151">
        <v>5.5</v>
      </c>
      <c r="P108" s="28">
        <f t="shared" si="11"/>
        <v>25</v>
      </c>
      <c r="Q108" s="29">
        <f t="shared" si="12"/>
        <v>1.25</v>
      </c>
      <c r="R108" s="35">
        <f t="shared" si="13"/>
        <v>2.8</v>
      </c>
      <c r="S108" s="137">
        <f t="shared" si="0"/>
        <v>2.375</v>
      </c>
      <c r="T108" s="137">
        <f t="shared" si="0"/>
        <v>1.7250000000000001</v>
      </c>
      <c r="U108" s="137">
        <f t="shared" si="14"/>
        <v>2.9249999999999998</v>
      </c>
      <c r="V108" s="138">
        <f t="shared" si="14"/>
        <v>2.2250000000000001</v>
      </c>
      <c r="W108" s="122">
        <f t="shared" si="1"/>
        <v>97</v>
      </c>
      <c r="X108" s="43">
        <f t="shared" si="15"/>
        <v>19.400000000000002</v>
      </c>
      <c r="Y108" s="159">
        <v>70</v>
      </c>
      <c r="Z108" s="47">
        <f t="shared" si="9"/>
        <v>56</v>
      </c>
    </row>
    <row r="109" spans="1:26" ht="21.75" customHeight="1" thickBot="1" x14ac:dyDescent="0.35">
      <c r="A109" s="6">
        <v>103</v>
      </c>
      <c r="B109" s="154">
        <v>666710</v>
      </c>
      <c r="C109" s="155" t="s">
        <v>204</v>
      </c>
      <c r="D109" s="13">
        <v>9</v>
      </c>
      <c r="E109" s="14">
        <v>11</v>
      </c>
      <c r="F109" s="14">
        <v>12</v>
      </c>
      <c r="G109" s="14">
        <v>9</v>
      </c>
      <c r="H109" s="14">
        <v>9</v>
      </c>
      <c r="I109" s="11">
        <f t="shared" si="10"/>
        <v>50</v>
      </c>
      <c r="J109" s="12">
        <f t="shared" si="3"/>
        <v>7.5</v>
      </c>
      <c r="K109" s="30">
        <v>3.5</v>
      </c>
      <c r="L109" s="31">
        <v>3.5</v>
      </c>
      <c r="M109" s="31">
        <v>2.5</v>
      </c>
      <c r="N109" s="31">
        <v>2</v>
      </c>
      <c r="O109" s="151">
        <v>2.5</v>
      </c>
      <c r="P109" s="28">
        <f t="shared" si="11"/>
        <v>14</v>
      </c>
      <c r="Q109" s="29">
        <f t="shared" si="12"/>
        <v>0.70000000000000007</v>
      </c>
      <c r="R109" s="35">
        <f t="shared" si="13"/>
        <v>1.5249999999999999</v>
      </c>
      <c r="S109" s="137">
        <f t="shared" si="0"/>
        <v>1.825</v>
      </c>
      <c r="T109" s="137">
        <f t="shared" si="0"/>
        <v>1.9249999999999998</v>
      </c>
      <c r="U109" s="137">
        <f t="shared" si="14"/>
        <v>1.45</v>
      </c>
      <c r="V109" s="138">
        <f t="shared" si="14"/>
        <v>1.4749999999999999</v>
      </c>
      <c r="W109" s="122">
        <f t="shared" si="1"/>
        <v>64</v>
      </c>
      <c r="X109" s="43">
        <f t="shared" si="15"/>
        <v>12.8</v>
      </c>
      <c r="Y109" s="159">
        <v>56</v>
      </c>
      <c r="Z109" s="47">
        <f t="shared" si="9"/>
        <v>44.800000000000004</v>
      </c>
    </row>
    <row r="110" spans="1:26" ht="21.75" customHeight="1" thickBot="1" x14ac:dyDescent="0.35">
      <c r="A110" s="5">
        <v>104</v>
      </c>
      <c r="B110" s="156">
        <v>666711</v>
      </c>
      <c r="C110" s="157" t="s">
        <v>205</v>
      </c>
      <c r="D110" s="13">
        <v>10</v>
      </c>
      <c r="E110" s="14">
        <v>8</v>
      </c>
      <c r="F110" s="14">
        <v>7</v>
      </c>
      <c r="G110" s="14">
        <v>9</v>
      </c>
      <c r="H110" s="14">
        <v>11</v>
      </c>
      <c r="I110" s="11">
        <f t="shared" si="10"/>
        <v>45</v>
      </c>
      <c r="J110" s="12">
        <f t="shared" ref="J110:J138" si="16">I110*0.15</f>
        <v>6.75</v>
      </c>
      <c r="K110" s="30">
        <v>3.5</v>
      </c>
      <c r="L110" s="31">
        <v>1.5</v>
      </c>
      <c r="M110" s="31">
        <v>1.5</v>
      </c>
      <c r="N110" s="31">
        <v>3</v>
      </c>
      <c r="O110" s="151">
        <v>3.5</v>
      </c>
      <c r="P110" s="28">
        <f t="shared" si="11"/>
        <v>13</v>
      </c>
      <c r="Q110" s="29">
        <f t="shared" si="12"/>
        <v>0.65</v>
      </c>
      <c r="R110" s="35">
        <f t="shared" si="13"/>
        <v>1.675</v>
      </c>
      <c r="S110" s="137">
        <f t="shared" si="13"/>
        <v>1.2749999999999999</v>
      </c>
      <c r="T110" s="137">
        <f t="shared" si="13"/>
        <v>1.125</v>
      </c>
      <c r="U110" s="137">
        <f t="shared" si="14"/>
        <v>1.5</v>
      </c>
      <c r="V110" s="138">
        <f t="shared" si="14"/>
        <v>1.825</v>
      </c>
      <c r="W110" s="122">
        <f t="shared" ref="W110:W138" si="17">I110+P110</f>
        <v>58</v>
      </c>
      <c r="X110" s="43">
        <f t="shared" si="15"/>
        <v>11.600000000000001</v>
      </c>
      <c r="Y110" s="160">
        <v>48</v>
      </c>
      <c r="Z110" s="47">
        <f t="shared" ref="Z110:Z138" si="18">Y110*0.8</f>
        <v>38.400000000000006</v>
      </c>
    </row>
    <row r="111" spans="1:26" ht="21.75" customHeight="1" thickBot="1" x14ac:dyDescent="0.35">
      <c r="A111" s="6">
        <v>105</v>
      </c>
      <c r="B111" s="154">
        <v>666712</v>
      </c>
      <c r="C111" s="155" t="s">
        <v>206</v>
      </c>
      <c r="D111" s="13">
        <v>9</v>
      </c>
      <c r="E111" s="14">
        <v>7</v>
      </c>
      <c r="F111" s="14">
        <v>10</v>
      </c>
      <c r="G111" s="14">
        <v>9</v>
      </c>
      <c r="H111" s="14">
        <v>9</v>
      </c>
      <c r="I111" s="11">
        <f t="shared" si="10"/>
        <v>44</v>
      </c>
      <c r="J111" s="12">
        <f t="shared" si="16"/>
        <v>6.6</v>
      </c>
      <c r="K111" s="30">
        <v>2</v>
      </c>
      <c r="L111" s="31">
        <v>2.5</v>
      </c>
      <c r="M111" s="31">
        <v>1.5</v>
      </c>
      <c r="N111" s="31">
        <v>3</v>
      </c>
      <c r="O111" s="151">
        <v>2.5</v>
      </c>
      <c r="P111" s="28">
        <f t="shared" si="11"/>
        <v>11.5</v>
      </c>
      <c r="Q111" s="29">
        <f t="shared" si="12"/>
        <v>0.57500000000000007</v>
      </c>
      <c r="R111" s="35">
        <f t="shared" si="13"/>
        <v>1.45</v>
      </c>
      <c r="S111" s="137">
        <f t="shared" si="13"/>
        <v>1.175</v>
      </c>
      <c r="T111" s="137">
        <f t="shared" si="13"/>
        <v>1.575</v>
      </c>
      <c r="U111" s="137">
        <f t="shared" si="14"/>
        <v>1.5</v>
      </c>
      <c r="V111" s="138">
        <f t="shared" si="14"/>
        <v>1.4749999999999999</v>
      </c>
      <c r="W111" s="122">
        <f t="shared" si="17"/>
        <v>55.5</v>
      </c>
      <c r="X111" s="43">
        <f t="shared" si="15"/>
        <v>11.100000000000001</v>
      </c>
      <c r="Y111" s="159">
        <v>46</v>
      </c>
      <c r="Z111" s="47">
        <f t="shared" si="18"/>
        <v>36.800000000000004</v>
      </c>
    </row>
    <row r="112" spans="1:26" ht="21.75" customHeight="1" thickBot="1" x14ac:dyDescent="0.35">
      <c r="A112" s="5">
        <v>106</v>
      </c>
      <c r="B112" s="154">
        <v>666713</v>
      </c>
      <c r="C112" s="155" t="s">
        <v>207</v>
      </c>
      <c r="D112" s="13">
        <v>10</v>
      </c>
      <c r="E112" s="14">
        <v>9</v>
      </c>
      <c r="F112" s="14">
        <v>12</v>
      </c>
      <c r="G112" s="14">
        <v>11</v>
      </c>
      <c r="H112" s="14">
        <v>11</v>
      </c>
      <c r="I112" s="11">
        <f t="shared" si="10"/>
        <v>53</v>
      </c>
      <c r="J112" s="12">
        <f t="shared" si="16"/>
        <v>7.9499999999999993</v>
      </c>
      <c r="K112" s="30">
        <v>3</v>
      </c>
      <c r="L112" s="31">
        <v>3.5</v>
      </c>
      <c r="M112" s="31">
        <v>2.5</v>
      </c>
      <c r="N112" s="31">
        <v>3.5</v>
      </c>
      <c r="O112" s="151">
        <v>3.5</v>
      </c>
      <c r="P112" s="28">
        <f t="shared" si="11"/>
        <v>16</v>
      </c>
      <c r="Q112" s="29">
        <f t="shared" si="12"/>
        <v>0.8</v>
      </c>
      <c r="R112" s="35">
        <f t="shared" si="13"/>
        <v>1.65</v>
      </c>
      <c r="S112" s="137">
        <f t="shared" si="13"/>
        <v>1.5249999999999999</v>
      </c>
      <c r="T112" s="137">
        <f t="shared" si="13"/>
        <v>1.9249999999999998</v>
      </c>
      <c r="U112" s="137">
        <f t="shared" si="14"/>
        <v>1.825</v>
      </c>
      <c r="V112" s="138">
        <f t="shared" si="14"/>
        <v>1.825</v>
      </c>
      <c r="W112" s="122">
        <f t="shared" si="17"/>
        <v>69</v>
      </c>
      <c r="X112" s="43">
        <f t="shared" si="15"/>
        <v>13.8</v>
      </c>
      <c r="Y112" s="159">
        <v>59</v>
      </c>
      <c r="Z112" s="47">
        <f t="shared" si="18"/>
        <v>47.2</v>
      </c>
    </row>
    <row r="113" spans="1:26" ht="21.75" customHeight="1" thickBot="1" x14ac:dyDescent="0.35">
      <c r="A113" s="6">
        <v>107</v>
      </c>
      <c r="B113" s="154">
        <v>666714</v>
      </c>
      <c r="C113" s="155" t="s">
        <v>208</v>
      </c>
      <c r="D113" s="13">
        <v>11</v>
      </c>
      <c r="E113" s="14">
        <v>12</v>
      </c>
      <c r="F113" s="14">
        <v>10</v>
      </c>
      <c r="G113" s="14">
        <v>15</v>
      </c>
      <c r="H113" s="14">
        <v>15</v>
      </c>
      <c r="I113" s="11">
        <f t="shared" si="10"/>
        <v>63</v>
      </c>
      <c r="J113" s="12">
        <f t="shared" si="16"/>
        <v>9.4499999999999993</v>
      </c>
      <c r="K113" s="30">
        <v>2.5</v>
      </c>
      <c r="L113" s="31">
        <v>5</v>
      </c>
      <c r="M113" s="31">
        <v>4.5</v>
      </c>
      <c r="N113" s="31">
        <v>4.5</v>
      </c>
      <c r="O113" s="151">
        <v>4</v>
      </c>
      <c r="P113" s="28">
        <f t="shared" si="11"/>
        <v>20.5</v>
      </c>
      <c r="Q113" s="29">
        <f t="shared" si="12"/>
        <v>1.0250000000000001</v>
      </c>
      <c r="R113" s="35">
        <f t="shared" si="13"/>
        <v>1.7749999999999999</v>
      </c>
      <c r="S113" s="137">
        <f t="shared" si="13"/>
        <v>2.0499999999999998</v>
      </c>
      <c r="T113" s="137">
        <f t="shared" si="13"/>
        <v>1.7250000000000001</v>
      </c>
      <c r="U113" s="137">
        <f t="shared" si="14"/>
        <v>2.4750000000000001</v>
      </c>
      <c r="V113" s="138">
        <f t="shared" si="14"/>
        <v>2.4500000000000002</v>
      </c>
      <c r="W113" s="122">
        <f t="shared" si="17"/>
        <v>83.5</v>
      </c>
      <c r="X113" s="43">
        <f t="shared" si="15"/>
        <v>16.7</v>
      </c>
      <c r="Y113" s="159">
        <v>64</v>
      </c>
      <c r="Z113" s="47">
        <f t="shared" si="18"/>
        <v>51.2</v>
      </c>
    </row>
    <row r="114" spans="1:26" ht="21.75" customHeight="1" thickBot="1" x14ac:dyDescent="0.35">
      <c r="A114" s="5">
        <v>108</v>
      </c>
      <c r="B114" s="154">
        <v>666715</v>
      </c>
      <c r="C114" s="155" t="s">
        <v>209</v>
      </c>
      <c r="D114" s="13">
        <v>6</v>
      </c>
      <c r="E114" s="14">
        <v>8</v>
      </c>
      <c r="F114" s="14">
        <v>8</v>
      </c>
      <c r="G114" s="14">
        <v>7</v>
      </c>
      <c r="H114" s="14">
        <v>6</v>
      </c>
      <c r="I114" s="11">
        <f t="shared" si="10"/>
        <v>35</v>
      </c>
      <c r="J114" s="12">
        <f t="shared" si="16"/>
        <v>5.25</v>
      </c>
      <c r="K114" s="30">
        <v>2.5</v>
      </c>
      <c r="L114" s="31">
        <v>2</v>
      </c>
      <c r="M114" s="31">
        <v>2.5</v>
      </c>
      <c r="N114" s="31">
        <v>1</v>
      </c>
      <c r="O114" s="151">
        <v>2.5</v>
      </c>
      <c r="P114" s="28">
        <f t="shared" si="11"/>
        <v>10.5</v>
      </c>
      <c r="Q114" s="29">
        <f t="shared" si="12"/>
        <v>0.52500000000000002</v>
      </c>
      <c r="R114" s="35">
        <f t="shared" si="13"/>
        <v>1.0249999999999999</v>
      </c>
      <c r="S114" s="137">
        <f t="shared" si="13"/>
        <v>1.3</v>
      </c>
      <c r="T114" s="137">
        <f t="shared" si="13"/>
        <v>1.325</v>
      </c>
      <c r="U114" s="137">
        <f t="shared" si="14"/>
        <v>1.1000000000000001</v>
      </c>
      <c r="V114" s="138">
        <f t="shared" si="14"/>
        <v>1.0249999999999999</v>
      </c>
      <c r="W114" s="122">
        <f t="shared" si="17"/>
        <v>45.5</v>
      </c>
      <c r="X114" s="43">
        <f t="shared" si="15"/>
        <v>9.1</v>
      </c>
      <c r="Y114" s="159">
        <v>40</v>
      </c>
      <c r="Z114" s="47">
        <f t="shared" si="18"/>
        <v>32</v>
      </c>
    </row>
    <row r="115" spans="1:26" ht="21.75" customHeight="1" thickBot="1" x14ac:dyDescent="0.35">
      <c r="A115" s="6">
        <v>109</v>
      </c>
      <c r="B115" s="154">
        <v>666716</v>
      </c>
      <c r="C115" s="155" t="s">
        <v>210</v>
      </c>
      <c r="D115" s="13">
        <v>11</v>
      </c>
      <c r="E115" s="14">
        <v>12</v>
      </c>
      <c r="F115" s="14">
        <v>9</v>
      </c>
      <c r="G115" s="14">
        <v>8</v>
      </c>
      <c r="H115" s="14">
        <v>7</v>
      </c>
      <c r="I115" s="11">
        <f t="shared" si="10"/>
        <v>47</v>
      </c>
      <c r="J115" s="12">
        <f t="shared" si="16"/>
        <v>7.05</v>
      </c>
      <c r="K115" s="30">
        <v>3</v>
      </c>
      <c r="L115" s="31">
        <v>3.5</v>
      </c>
      <c r="M115" s="31">
        <v>3</v>
      </c>
      <c r="N115" s="31">
        <v>1.5</v>
      </c>
      <c r="O115" s="151">
        <v>2.5</v>
      </c>
      <c r="P115" s="28">
        <f t="shared" si="11"/>
        <v>13.5</v>
      </c>
      <c r="Q115" s="29">
        <f t="shared" si="12"/>
        <v>0.67500000000000004</v>
      </c>
      <c r="R115" s="35">
        <f t="shared" si="13"/>
        <v>1.7999999999999998</v>
      </c>
      <c r="S115" s="137">
        <f t="shared" si="13"/>
        <v>1.9749999999999999</v>
      </c>
      <c r="T115" s="137">
        <f t="shared" si="13"/>
        <v>1.5</v>
      </c>
      <c r="U115" s="137">
        <f t="shared" si="14"/>
        <v>1.2749999999999999</v>
      </c>
      <c r="V115" s="138">
        <f t="shared" si="14"/>
        <v>1.175</v>
      </c>
      <c r="W115" s="122">
        <f t="shared" si="17"/>
        <v>60.5</v>
      </c>
      <c r="X115" s="43">
        <f t="shared" si="15"/>
        <v>12.100000000000001</v>
      </c>
      <c r="Y115" s="159">
        <v>47</v>
      </c>
      <c r="Z115" s="47">
        <f t="shared" si="18"/>
        <v>37.6</v>
      </c>
    </row>
    <row r="116" spans="1:26" ht="21.75" customHeight="1" thickBot="1" x14ac:dyDescent="0.35">
      <c r="A116" s="5">
        <v>110</v>
      </c>
      <c r="B116" s="154">
        <v>666717</v>
      </c>
      <c r="C116" s="155" t="s">
        <v>211</v>
      </c>
      <c r="D116" s="13">
        <v>9</v>
      </c>
      <c r="E116" s="14">
        <v>10</v>
      </c>
      <c r="F116" s="14">
        <v>8</v>
      </c>
      <c r="G116" s="14">
        <v>9</v>
      </c>
      <c r="H116" s="14">
        <v>9</v>
      </c>
      <c r="I116" s="11">
        <f t="shared" si="10"/>
        <v>45</v>
      </c>
      <c r="J116" s="12">
        <f t="shared" si="16"/>
        <v>6.75</v>
      </c>
      <c r="K116" s="30">
        <v>2</v>
      </c>
      <c r="L116" s="31">
        <v>2</v>
      </c>
      <c r="M116" s="31">
        <v>1.5</v>
      </c>
      <c r="N116" s="31">
        <v>3.5</v>
      </c>
      <c r="O116" s="151">
        <v>3.5</v>
      </c>
      <c r="P116" s="28">
        <f t="shared" si="11"/>
        <v>12.5</v>
      </c>
      <c r="Q116" s="29">
        <f t="shared" si="12"/>
        <v>0.625</v>
      </c>
      <c r="R116" s="35">
        <f t="shared" si="13"/>
        <v>1.45</v>
      </c>
      <c r="S116" s="137">
        <f t="shared" si="13"/>
        <v>1.6</v>
      </c>
      <c r="T116" s="137">
        <f t="shared" si="13"/>
        <v>1.2749999999999999</v>
      </c>
      <c r="U116" s="137">
        <f t="shared" si="14"/>
        <v>1.5249999999999999</v>
      </c>
      <c r="V116" s="138">
        <f t="shared" si="14"/>
        <v>1.5249999999999999</v>
      </c>
      <c r="W116" s="122">
        <f t="shared" si="17"/>
        <v>57.5</v>
      </c>
      <c r="X116" s="43">
        <f t="shared" si="15"/>
        <v>11.5</v>
      </c>
      <c r="Y116" s="159">
        <v>49</v>
      </c>
      <c r="Z116" s="47">
        <f t="shared" si="18"/>
        <v>39.200000000000003</v>
      </c>
    </row>
    <row r="117" spans="1:26" ht="21.75" customHeight="1" thickBot="1" x14ac:dyDescent="0.35">
      <c r="A117" s="6">
        <v>111</v>
      </c>
      <c r="B117" s="154">
        <v>666718</v>
      </c>
      <c r="C117" s="155" t="s">
        <v>212</v>
      </c>
      <c r="D117" s="13">
        <v>12</v>
      </c>
      <c r="E117" s="14">
        <v>9</v>
      </c>
      <c r="F117" s="14">
        <v>5</v>
      </c>
      <c r="G117" s="14">
        <v>11</v>
      </c>
      <c r="H117" s="14">
        <v>10</v>
      </c>
      <c r="I117" s="11">
        <f t="shared" si="10"/>
        <v>47</v>
      </c>
      <c r="J117" s="12">
        <f t="shared" si="16"/>
        <v>7.05</v>
      </c>
      <c r="K117" s="30">
        <v>3</v>
      </c>
      <c r="L117" s="31">
        <v>2.5</v>
      </c>
      <c r="M117" s="31">
        <v>2</v>
      </c>
      <c r="N117" s="31">
        <v>4</v>
      </c>
      <c r="O117" s="151">
        <v>1.5</v>
      </c>
      <c r="P117" s="28">
        <f t="shared" si="11"/>
        <v>13</v>
      </c>
      <c r="Q117" s="29">
        <f t="shared" si="12"/>
        <v>0.65</v>
      </c>
      <c r="R117" s="35">
        <f t="shared" si="13"/>
        <v>1.9499999999999997</v>
      </c>
      <c r="S117" s="137">
        <f t="shared" si="13"/>
        <v>1.4749999999999999</v>
      </c>
      <c r="T117" s="137">
        <f t="shared" si="13"/>
        <v>0.85</v>
      </c>
      <c r="U117" s="137">
        <f t="shared" si="14"/>
        <v>1.8499999999999999</v>
      </c>
      <c r="V117" s="138">
        <f t="shared" si="14"/>
        <v>1.575</v>
      </c>
      <c r="W117" s="122">
        <f t="shared" si="17"/>
        <v>60</v>
      </c>
      <c r="X117" s="43">
        <f t="shared" si="15"/>
        <v>12</v>
      </c>
      <c r="Y117" s="159">
        <v>51</v>
      </c>
      <c r="Z117" s="47">
        <f t="shared" si="18"/>
        <v>40.800000000000004</v>
      </c>
    </row>
    <row r="118" spans="1:26" ht="21.75" customHeight="1" thickBot="1" x14ac:dyDescent="0.35">
      <c r="A118" s="5">
        <v>112</v>
      </c>
      <c r="B118" s="156">
        <v>666719</v>
      </c>
      <c r="C118" s="157" t="s">
        <v>213</v>
      </c>
      <c r="D118" s="13">
        <v>9</v>
      </c>
      <c r="E118" s="14">
        <v>9</v>
      </c>
      <c r="F118" s="14">
        <v>10</v>
      </c>
      <c r="G118" s="14">
        <v>12</v>
      </c>
      <c r="H118" s="14">
        <v>12</v>
      </c>
      <c r="I118" s="11">
        <f t="shared" si="10"/>
        <v>52</v>
      </c>
      <c r="J118" s="12">
        <f t="shared" si="16"/>
        <v>7.8</v>
      </c>
      <c r="K118" s="30">
        <v>2.5</v>
      </c>
      <c r="L118" s="31">
        <v>2.5</v>
      </c>
      <c r="M118" s="31">
        <v>1.5</v>
      </c>
      <c r="N118" s="31">
        <v>4</v>
      </c>
      <c r="O118" s="151">
        <v>4.5</v>
      </c>
      <c r="P118" s="28">
        <f t="shared" si="11"/>
        <v>15</v>
      </c>
      <c r="Q118" s="29">
        <f t="shared" si="12"/>
        <v>0.75</v>
      </c>
      <c r="R118" s="35">
        <f t="shared" si="13"/>
        <v>1.4749999999999999</v>
      </c>
      <c r="S118" s="137">
        <f t="shared" si="13"/>
        <v>1.4749999999999999</v>
      </c>
      <c r="T118" s="137">
        <f t="shared" si="13"/>
        <v>1.575</v>
      </c>
      <c r="U118" s="137">
        <f t="shared" si="14"/>
        <v>1.9999999999999998</v>
      </c>
      <c r="V118" s="138">
        <f t="shared" si="14"/>
        <v>2.0249999999999999</v>
      </c>
      <c r="W118" s="122">
        <f t="shared" si="17"/>
        <v>67</v>
      </c>
      <c r="X118" s="43">
        <f t="shared" si="15"/>
        <v>13.4</v>
      </c>
      <c r="Y118" s="160">
        <v>58</v>
      </c>
      <c r="Z118" s="47">
        <f t="shared" si="18"/>
        <v>46.400000000000006</v>
      </c>
    </row>
    <row r="119" spans="1:26" ht="21.75" customHeight="1" thickBot="1" x14ac:dyDescent="0.35">
      <c r="A119" s="6">
        <v>113</v>
      </c>
      <c r="B119" s="154">
        <v>666720</v>
      </c>
      <c r="C119" s="155" t="s">
        <v>214</v>
      </c>
      <c r="D119" s="13">
        <v>11</v>
      </c>
      <c r="E119" s="14">
        <v>12</v>
      </c>
      <c r="F119" s="14">
        <v>10</v>
      </c>
      <c r="G119" s="14">
        <v>12</v>
      </c>
      <c r="H119" s="14">
        <v>15</v>
      </c>
      <c r="I119" s="11">
        <f t="shared" si="10"/>
        <v>60</v>
      </c>
      <c r="J119" s="12">
        <f t="shared" si="16"/>
        <v>9</v>
      </c>
      <c r="K119" s="30">
        <v>4</v>
      </c>
      <c r="L119" s="31">
        <v>4.5</v>
      </c>
      <c r="M119" s="31">
        <v>3.5</v>
      </c>
      <c r="N119" s="31">
        <v>3</v>
      </c>
      <c r="O119" s="151">
        <v>2.5</v>
      </c>
      <c r="P119" s="28">
        <f t="shared" si="11"/>
        <v>17.5</v>
      </c>
      <c r="Q119" s="29">
        <f t="shared" si="12"/>
        <v>0.875</v>
      </c>
      <c r="R119" s="35">
        <f t="shared" si="13"/>
        <v>1.8499999999999999</v>
      </c>
      <c r="S119" s="137">
        <f t="shared" si="13"/>
        <v>2.0249999999999999</v>
      </c>
      <c r="T119" s="137">
        <f t="shared" si="13"/>
        <v>1.675</v>
      </c>
      <c r="U119" s="137">
        <f t="shared" si="14"/>
        <v>1.9499999999999997</v>
      </c>
      <c r="V119" s="138">
        <f t="shared" si="14"/>
        <v>2.375</v>
      </c>
      <c r="W119" s="122">
        <f t="shared" si="17"/>
        <v>77.5</v>
      </c>
      <c r="X119" s="43">
        <f t="shared" si="15"/>
        <v>15.5</v>
      </c>
      <c r="Y119" s="159">
        <v>64</v>
      </c>
      <c r="Z119" s="47">
        <f t="shared" si="18"/>
        <v>51.2</v>
      </c>
    </row>
    <row r="120" spans="1:26" ht="21.75" customHeight="1" thickBot="1" x14ac:dyDescent="0.35">
      <c r="A120" s="5">
        <v>114</v>
      </c>
      <c r="B120" s="154">
        <v>666721</v>
      </c>
      <c r="C120" s="155" t="s">
        <v>215</v>
      </c>
      <c r="D120" s="13">
        <v>10</v>
      </c>
      <c r="E120" s="14">
        <v>8</v>
      </c>
      <c r="F120" s="14">
        <v>8</v>
      </c>
      <c r="G120" s="14">
        <v>7</v>
      </c>
      <c r="H120" s="14">
        <v>6</v>
      </c>
      <c r="I120" s="11">
        <f t="shared" si="10"/>
        <v>39</v>
      </c>
      <c r="J120" s="12">
        <f t="shared" si="16"/>
        <v>5.85</v>
      </c>
      <c r="K120" s="30">
        <v>2</v>
      </c>
      <c r="L120" s="31">
        <v>3.5</v>
      </c>
      <c r="M120" s="31">
        <v>1.5</v>
      </c>
      <c r="N120" s="31">
        <v>2.5</v>
      </c>
      <c r="O120" s="151">
        <v>2</v>
      </c>
      <c r="P120" s="28">
        <f t="shared" si="11"/>
        <v>11.5</v>
      </c>
      <c r="Q120" s="29">
        <f t="shared" si="12"/>
        <v>0.57500000000000007</v>
      </c>
      <c r="R120" s="35">
        <f t="shared" si="13"/>
        <v>1.6</v>
      </c>
      <c r="S120" s="137">
        <f t="shared" si="13"/>
        <v>1.375</v>
      </c>
      <c r="T120" s="137">
        <f t="shared" si="13"/>
        <v>1.2749999999999999</v>
      </c>
      <c r="U120" s="137">
        <f t="shared" si="14"/>
        <v>1.175</v>
      </c>
      <c r="V120" s="138">
        <f t="shared" si="14"/>
        <v>0.99999999999999989</v>
      </c>
      <c r="W120" s="122">
        <f t="shared" si="17"/>
        <v>50.5</v>
      </c>
      <c r="X120" s="43">
        <f t="shared" si="15"/>
        <v>10.100000000000001</v>
      </c>
      <c r="Y120" s="159">
        <v>44</v>
      </c>
      <c r="Z120" s="47">
        <f t="shared" si="18"/>
        <v>35.200000000000003</v>
      </c>
    </row>
    <row r="121" spans="1:26" ht="21.75" customHeight="1" thickBot="1" x14ac:dyDescent="0.35">
      <c r="A121" s="6">
        <v>115</v>
      </c>
      <c r="B121" s="154">
        <v>666722</v>
      </c>
      <c r="C121" s="155" t="s">
        <v>216</v>
      </c>
      <c r="D121" s="13">
        <v>11</v>
      </c>
      <c r="E121" s="14">
        <v>12</v>
      </c>
      <c r="F121" s="14">
        <v>12</v>
      </c>
      <c r="G121" s="14">
        <v>15</v>
      </c>
      <c r="H121" s="14">
        <v>9</v>
      </c>
      <c r="I121" s="11">
        <f t="shared" si="10"/>
        <v>59</v>
      </c>
      <c r="J121" s="12">
        <f t="shared" si="16"/>
        <v>8.85</v>
      </c>
      <c r="K121" s="30">
        <v>4</v>
      </c>
      <c r="L121" s="31">
        <v>3</v>
      </c>
      <c r="M121" s="31">
        <v>3.5</v>
      </c>
      <c r="N121" s="31">
        <v>4.5</v>
      </c>
      <c r="O121" s="151">
        <v>1.5</v>
      </c>
      <c r="P121" s="28">
        <f t="shared" si="11"/>
        <v>16.5</v>
      </c>
      <c r="Q121" s="29">
        <f t="shared" si="12"/>
        <v>0.82500000000000007</v>
      </c>
      <c r="R121" s="35">
        <f t="shared" si="13"/>
        <v>1.8499999999999999</v>
      </c>
      <c r="S121" s="137">
        <f t="shared" si="13"/>
        <v>1.9499999999999997</v>
      </c>
      <c r="T121" s="137">
        <f t="shared" si="13"/>
        <v>1.9749999999999999</v>
      </c>
      <c r="U121" s="137">
        <f t="shared" si="14"/>
        <v>2.4750000000000001</v>
      </c>
      <c r="V121" s="138">
        <f t="shared" si="14"/>
        <v>1.4249999999999998</v>
      </c>
      <c r="W121" s="122">
        <f t="shared" si="17"/>
        <v>75.5</v>
      </c>
      <c r="X121" s="43">
        <f t="shared" si="15"/>
        <v>15.100000000000001</v>
      </c>
      <c r="Y121" s="159">
        <v>61</v>
      </c>
      <c r="Z121" s="47">
        <f t="shared" si="18"/>
        <v>48.800000000000004</v>
      </c>
    </row>
    <row r="122" spans="1:26" ht="21.75" customHeight="1" thickBot="1" x14ac:dyDescent="0.35">
      <c r="A122" s="5">
        <v>116</v>
      </c>
      <c r="B122" s="154">
        <v>666723</v>
      </c>
      <c r="C122" s="155" t="s">
        <v>217</v>
      </c>
      <c r="D122" s="13">
        <v>9</v>
      </c>
      <c r="E122" s="14">
        <v>10</v>
      </c>
      <c r="F122" s="14">
        <v>8</v>
      </c>
      <c r="G122" s="14">
        <v>13</v>
      </c>
      <c r="H122" s="14">
        <v>9</v>
      </c>
      <c r="I122" s="11">
        <f t="shared" si="10"/>
        <v>49</v>
      </c>
      <c r="J122" s="12">
        <f t="shared" si="16"/>
        <v>7.35</v>
      </c>
      <c r="K122" s="30">
        <v>2.5</v>
      </c>
      <c r="L122" s="31">
        <v>3.5</v>
      </c>
      <c r="M122" s="31">
        <v>2.5</v>
      </c>
      <c r="N122" s="31">
        <v>3</v>
      </c>
      <c r="O122" s="151">
        <v>1.5</v>
      </c>
      <c r="P122" s="28">
        <f t="shared" si="11"/>
        <v>13</v>
      </c>
      <c r="Q122" s="29">
        <f t="shared" si="12"/>
        <v>0.65</v>
      </c>
      <c r="R122" s="35">
        <f t="shared" si="13"/>
        <v>1.4749999999999999</v>
      </c>
      <c r="S122" s="137">
        <f t="shared" si="13"/>
        <v>1.675</v>
      </c>
      <c r="T122" s="137">
        <f t="shared" si="13"/>
        <v>1.325</v>
      </c>
      <c r="U122" s="137">
        <f t="shared" si="14"/>
        <v>2.1</v>
      </c>
      <c r="V122" s="138">
        <f t="shared" si="14"/>
        <v>1.4249999999999998</v>
      </c>
      <c r="W122" s="122">
        <f t="shared" si="17"/>
        <v>62</v>
      </c>
      <c r="X122" s="43">
        <f t="shared" si="15"/>
        <v>12.4</v>
      </c>
      <c r="Y122" s="159">
        <v>54</v>
      </c>
      <c r="Z122" s="47">
        <f t="shared" si="18"/>
        <v>43.2</v>
      </c>
    </row>
    <row r="123" spans="1:26" ht="21.75" customHeight="1" thickBot="1" x14ac:dyDescent="0.35">
      <c r="A123" s="6">
        <v>117</v>
      </c>
      <c r="B123" s="154">
        <v>666724</v>
      </c>
      <c r="C123" s="155" t="s">
        <v>218</v>
      </c>
      <c r="D123" s="13">
        <v>12</v>
      </c>
      <c r="E123" s="14">
        <v>11</v>
      </c>
      <c r="F123" s="14">
        <v>15</v>
      </c>
      <c r="G123" s="14">
        <v>11</v>
      </c>
      <c r="H123" s="14">
        <v>15</v>
      </c>
      <c r="I123" s="11">
        <f t="shared" si="10"/>
        <v>64</v>
      </c>
      <c r="J123" s="12">
        <f t="shared" si="16"/>
        <v>9.6</v>
      </c>
      <c r="K123" s="30">
        <v>2.5</v>
      </c>
      <c r="L123" s="31">
        <v>2.5</v>
      </c>
      <c r="M123" s="31">
        <v>2.5</v>
      </c>
      <c r="N123" s="31">
        <v>4.5</v>
      </c>
      <c r="O123" s="151">
        <v>4.5</v>
      </c>
      <c r="P123" s="28">
        <f t="shared" si="11"/>
        <v>16.5</v>
      </c>
      <c r="Q123" s="29">
        <f t="shared" si="12"/>
        <v>0.82500000000000007</v>
      </c>
      <c r="R123" s="35">
        <f t="shared" si="13"/>
        <v>1.9249999999999998</v>
      </c>
      <c r="S123" s="137">
        <f t="shared" si="13"/>
        <v>1.7749999999999999</v>
      </c>
      <c r="T123" s="137">
        <f t="shared" si="13"/>
        <v>2.375</v>
      </c>
      <c r="U123" s="137">
        <f t="shared" si="14"/>
        <v>1.875</v>
      </c>
      <c r="V123" s="138">
        <f t="shared" si="14"/>
        <v>2.4750000000000001</v>
      </c>
      <c r="W123" s="122">
        <f t="shared" si="17"/>
        <v>80.5</v>
      </c>
      <c r="X123" s="43">
        <f t="shared" si="15"/>
        <v>16.100000000000001</v>
      </c>
      <c r="Y123" s="159">
        <v>70</v>
      </c>
      <c r="Z123" s="47">
        <f t="shared" si="18"/>
        <v>56</v>
      </c>
    </row>
    <row r="124" spans="1:26" ht="21.75" customHeight="1" thickBot="1" x14ac:dyDescent="0.35">
      <c r="A124" s="5">
        <v>118</v>
      </c>
      <c r="B124" s="154">
        <v>666725</v>
      </c>
      <c r="C124" s="155" t="s">
        <v>219</v>
      </c>
      <c r="D124" s="13">
        <v>9</v>
      </c>
      <c r="E124" s="14">
        <v>9</v>
      </c>
      <c r="F124" s="14">
        <v>6</v>
      </c>
      <c r="G124" s="14">
        <v>8</v>
      </c>
      <c r="H124" s="14">
        <v>7</v>
      </c>
      <c r="I124" s="11">
        <f t="shared" si="10"/>
        <v>39</v>
      </c>
      <c r="J124" s="12">
        <f t="shared" si="16"/>
        <v>5.85</v>
      </c>
      <c r="K124" s="30">
        <v>2.5</v>
      </c>
      <c r="L124" s="31">
        <v>2</v>
      </c>
      <c r="M124" s="31">
        <v>3.5</v>
      </c>
      <c r="N124" s="31">
        <v>1</v>
      </c>
      <c r="O124" s="151">
        <v>1.5</v>
      </c>
      <c r="P124" s="28">
        <f t="shared" si="11"/>
        <v>10.5</v>
      </c>
      <c r="Q124" s="29">
        <f t="shared" si="12"/>
        <v>0.52500000000000002</v>
      </c>
      <c r="R124" s="35">
        <f t="shared" si="13"/>
        <v>1.4749999999999999</v>
      </c>
      <c r="S124" s="137">
        <f t="shared" si="13"/>
        <v>1.45</v>
      </c>
      <c r="T124" s="137">
        <f t="shared" si="13"/>
        <v>1.075</v>
      </c>
      <c r="U124" s="137">
        <f t="shared" si="14"/>
        <v>1.25</v>
      </c>
      <c r="V124" s="138">
        <f t="shared" si="14"/>
        <v>1.125</v>
      </c>
      <c r="W124" s="122">
        <f t="shared" si="17"/>
        <v>49.5</v>
      </c>
      <c r="X124" s="43">
        <f t="shared" si="15"/>
        <v>9.9</v>
      </c>
      <c r="Y124" s="159">
        <v>40</v>
      </c>
      <c r="Z124" s="47">
        <f t="shared" si="18"/>
        <v>32</v>
      </c>
    </row>
    <row r="125" spans="1:26" ht="21.75" customHeight="1" thickBot="1" x14ac:dyDescent="0.35">
      <c r="A125" s="6">
        <v>119</v>
      </c>
      <c r="B125" s="154">
        <v>666726</v>
      </c>
      <c r="C125" s="155" t="s">
        <v>220</v>
      </c>
      <c r="D125" s="13">
        <v>6</v>
      </c>
      <c r="E125" s="14">
        <v>9</v>
      </c>
      <c r="F125" s="14">
        <v>6</v>
      </c>
      <c r="G125" s="14">
        <v>8</v>
      </c>
      <c r="H125" s="14">
        <v>7</v>
      </c>
      <c r="I125" s="11">
        <f t="shared" si="10"/>
        <v>36</v>
      </c>
      <c r="J125" s="12">
        <f t="shared" si="16"/>
        <v>5.3999999999999995</v>
      </c>
      <c r="K125" s="30">
        <v>2</v>
      </c>
      <c r="L125" s="31">
        <v>1</v>
      </c>
      <c r="M125" s="31">
        <v>2</v>
      </c>
      <c r="N125" s="31">
        <v>1.5</v>
      </c>
      <c r="O125" s="151">
        <v>2</v>
      </c>
      <c r="P125" s="28">
        <f t="shared" si="11"/>
        <v>8.5</v>
      </c>
      <c r="Q125" s="29">
        <f t="shared" si="12"/>
        <v>0.42500000000000004</v>
      </c>
      <c r="R125" s="35">
        <f t="shared" si="13"/>
        <v>0.99999999999999989</v>
      </c>
      <c r="S125" s="137">
        <f t="shared" si="13"/>
        <v>1.4</v>
      </c>
      <c r="T125" s="137">
        <f t="shared" si="13"/>
        <v>0.99999999999999989</v>
      </c>
      <c r="U125" s="137">
        <f t="shared" si="14"/>
        <v>1.2749999999999999</v>
      </c>
      <c r="V125" s="138">
        <f t="shared" si="14"/>
        <v>1.1500000000000001</v>
      </c>
      <c r="W125" s="122">
        <f t="shared" si="17"/>
        <v>44.5</v>
      </c>
      <c r="X125" s="43">
        <f t="shared" si="15"/>
        <v>8.9</v>
      </c>
      <c r="Y125" s="159">
        <v>40</v>
      </c>
      <c r="Z125" s="47">
        <f t="shared" si="18"/>
        <v>32</v>
      </c>
    </row>
    <row r="126" spans="1:26" ht="21.75" customHeight="1" thickBot="1" x14ac:dyDescent="0.35">
      <c r="A126" s="5">
        <v>120</v>
      </c>
      <c r="B126" s="156">
        <v>666727</v>
      </c>
      <c r="C126" s="157" t="s">
        <v>221</v>
      </c>
      <c r="D126" s="13">
        <v>9</v>
      </c>
      <c r="E126" s="14">
        <v>10</v>
      </c>
      <c r="F126" s="14">
        <v>9</v>
      </c>
      <c r="G126" s="14">
        <v>11</v>
      </c>
      <c r="H126" s="14">
        <v>11</v>
      </c>
      <c r="I126" s="11">
        <f t="shared" si="10"/>
        <v>50</v>
      </c>
      <c r="J126" s="12">
        <f t="shared" si="16"/>
        <v>7.5</v>
      </c>
      <c r="K126" s="30">
        <v>2.5</v>
      </c>
      <c r="L126" s="31">
        <v>1.5</v>
      </c>
      <c r="M126" s="31">
        <v>4.5</v>
      </c>
      <c r="N126" s="31">
        <v>2.5</v>
      </c>
      <c r="O126" s="151">
        <v>3.5</v>
      </c>
      <c r="P126" s="28">
        <f t="shared" si="11"/>
        <v>14.5</v>
      </c>
      <c r="Q126" s="29">
        <f t="shared" si="12"/>
        <v>0.72500000000000009</v>
      </c>
      <c r="R126" s="35">
        <f t="shared" si="13"/>
        <v>1.4749999999999999</v>
      </c>
      <c r="S126" s="137">
        <f t="shared" si="13"/>
        <v>1.575</v>
      </c>
      <c r="T126" s="137">
        <f t="shared" si="13"/>
        <v>1.575</v>
      </c>
      <c r="U126" s="137">
        <f t="shared" si="14"/>
        <v>1.7749999999999999</v>
      </c>
      <c r="V126" s="138">
        <f t="shared" si="14"/>
        <v>1.825</v>
      </c>
      <c r="W126" s="122">
        <f t="shared" si="17"/>
        <v>64.5</v>
      </c>
      <c r="X126" s="43">
        <f t="shared" si="15"/>
        <v>12.9</v>
      </c>
      <c r="Y126" s="160">
        <v>57</v>
      </c>
      <c r="Z126" s="47">
        <f t="shared" si="18"/>
        <v>45.6</v>
      </c>
    </row>
    <row r="127" spans="1:26" ht="21.75" customHeight="1" thickBot="1" x14ac:dyDescent="0.35">
      <c r="A127" s="6">
        <v>121</v>
      </c>
      <c r="B127" s="154">
        <v>666728</v>
      </c>
      <c r="C127" s="155" t="s">
        <v>222</v>
      </c>
      <c r="D127" s="13">
        <v>12</v>
      </c>
      <c r="E127" s="14">
        <v>9</v>
      </c>
      <c r="F127" s="14">
        <v>6</v>
      </c>
      <c r="G127" s="14">
        <v>12</v>
      </c>
      <c r="H127" s="14">
        <v>14</v>
      </c>
      <c r="I127" s="11">
        <f t="shared" si="10"/>
        <v>53</v>
      </c>
      <c r="J127" s="12">
        <f t="shared" si="16"/>
        <v>7.9499999999999993</v>
      </c>
      <c r="K127" s="30">
        <v>3</v>
      </c>
      <c r="L127" s="31">
        <v>2.5</v>
      </c>
      <c r="M127" s="31">
        <v>2.5</v>
      </c>
      <c r="N127" s="31">
        <v>5</v>
      </c>
      <c r="O127" s="151">
        <v>2.5</v>
      </c>
      <c r="P127" s="28">
        <f t="shared" si="11"/>
        <v>15.5</v>
      </c>
      <c r="Q127" s="29">
        <f t="shared" si="12"/>
        <v>0.77500000000000002</v>
      </c>
      <c r="R127" s="35">
        <f t="shared" si="13"/>
        <v>1.9499999999999997</v>
      </c>
      <c r="S127" s="137">
        <f t="shared" si="13"/>
        <v>1.4749999999999999</v>
      </c>
      <c r="T127" s="137">
        <f t="shared" si="13"/>
        <v>1.0249999999999999</v>
      </c>
      <c r="U127" s="137">
        <f t="shared" si="14"/>
        <v>2.0499999999999998</v>
      </c>
      <c r="V127" s="138">
        <f t="shared" si="14"/>
        <v>2.2250000000000001</v>
      </c>
      <c r="W127" s="122">
        <f t="shared" si="17"/>
        <v>68.5</v>
      </c>
      <c r="X127" s="43">
        <f t="shared" si="15"/>
        <v>13.700000000000001</v>
      </c>
      <c r="Y127" s="159">
        <v>54</v>
      </c>
      <c r="Z127" s="47">
        <f t="shared" si="18"/>
        <v>43.2</v>
      </c>
    </row>
    <row r="128" spans="1:26" ht="21.75" customHeight="1" thickBot="1" x14ac:dyDescent="0.35">
      <c r="A128" s="5">
        <v>122</v>
      </c>
      <c r="B128" s="154">
        <v>666729</v>
      </c>
      <c r="C128" s="155" t="s">
        <v>223</v>
      </c>
      <c r="D128" s="13">
        <v>12</v>
      </c>
      <c r="E128" s="14">
        <v>11</v>
      </c>
      <c r="F128" s="14">
        <v>15</v>
      </c>
      <c r="G128" s="14">
        <v>11</v>
      </c>
      <c r="H128" s="14">
        <v>15</v>
      </c>
      <c r="I128" s="11">
        <f t="shared" si="10"/>
        <v>64</v>
      </c>
      <c r="J128" s="12">
        <f t="shared" si="16"/>
        <v>9.6</v>
      </c>
      <c r="K128" s="30">
        <v>2.5</v>
      </c>
      <c r="L128" s="31">
        <v>2.5</v>
      </c>
      <c r="M128" s="31">
        <v>4</v>
      </c>
      <c r="N128" s="31">
        <v>4.5</v>
      </c>
      <c r="O128" s="151">
        <v>3.5</v>
      </c>
      <c r="P128" s="28">
        <f t="shared" si="11"/>
        <v>17</v>
      </c>
      <c r="Q128" s="29">
        <f t="shared" si="12"/>
        <v>0.85000000000000009</v>
      </c>
      <c r="R128" s="35">
        <f t="shared" si="13"/>
        <v>1.9249999999999998</v>
      </c>
      <c r="S128" s="137">
        <f t="shared" si="13"/>
        <v>1.7749999999999999</v>
      </c>
      <c r="T128" s="137">
        <f t="shared" si="13"/>
        <v>2.4500000000000002</v>
      </c>
      <c r="U128" s="137">
        <f t="shared" si="14"/>
        <v>1.875</v>
      </c>
      <c r="V128" s="138">
        <f t="shared" si="14"/>
        <v>2.4249999999999998</v>
      </c>
      <c r="W128" s="122">
        <f t="shared" si="17"/>
        <v>81</v>
      </c>
      <c r="X128" s="43">
        <f t="shared" si="15"/>
        <v>16.2</v>
      </c>
      <c r="Y128" s="159">
        <v>69</v>
      </c>
      <c r="Z128" s="47">
        <f t="shared" si="18"/>
        <v>55.2</v>
      </c>
    </row>
    <row r="129" spans="1:26" ht="21.75" customHeight="1" thickBot="1" x14ac:dyDescent="0.35">
      <c r="A129" s="6">
        <v>123</v>
      </c>
      <c r="B129" s="154">
        <v>666730</v>
      </c>
      <c r="C129" s="155" t="s">
        <v>224</v>
      </c>
      <c r="D129" s="13">
        <v>11</v>
      </c>
      <c r="E129" s="14">
        <v>9</v>
      </c>
      <c r="F129" s="14">
        <v>8</v>
      </c>
      <c r="G129" s="14">
        <v>8</v>
      </c>
      <c r="H129" s="14">
        <v>14</v>
      </c>
      <c r="I129" s="11">
        <f t="shared" si="10"/>
        <v>50</v>
      </c>
      <c r="J129" s="12">
        <f t="shared" si="16"/>
        <v>7.5</v>
      </c>
      <c r="K129" s="30">
        <v>4</v>
      </c>
      <c r="L129" s="31">
        <v>2.5</v>
      </c>
      <c r="M129" s="31">
        <v>4</v>
      </c>
      <c r="N129" s="31">
        <v>2.5</v>
      </c>
      <c r="O129" s="151">
        <v>1.5</v>
      </c>
      <c r="P129" s="28">
        <f t="shared" si="11"/>
        <v>14.5</v>
      </c>
      <c r="Q129" s="29">
        <f t="shared" si="12"/>
        <v>0.72500000000000009</v>
      </c>
      <c r="R129" s="35">
        <f t="shared" si="13"/>
        <v>1.8499999999999999</v>
      </c>
      <c r="S129" s="137">
        <f t="shared" si="13"/>
        <v>1.4749999999999999</v>
      </c>
      <c r="T129" s="137">
        <f t="shared" si="13"/>
        <v>1.4</v>
      </c>
      <c r="U129" s="137">
        <f t="shared" si="14"/>
        <v>1.325</v>
      </c>
      <c r="V129" s="138">
        <f t="shared" si="14"/>
        <v>2.1750000000000003</v>
      </c>
      <c r="W129" s="122">
        <f t="shared" si="17"/>
        <v>64.5</v>
      </c>
      <c r="X129" s="43">
        <f t="shared" si="15"/>
        <v>12.9</v>
      </c>
      <c r="Y129" s="159">
        <v>57</v>
      </c>
      <c r="Z129" s="47">
        <f t="shared" si="18"/>
        <v>45.6</v>
      </c>
    </row>
    <row r="130" spans="1:26" ht="21.75" customHeight="1" thickBot="1" x14ac:dyDescent="0.35">
      <c r="A130" s="5">
        <v>124</v>
      </c>
      <c r="B130" s="154">
        <v>666731</v>
      </c>
      <c r="C130" s="155" t="s">
        <v>225</v>
      </c>
      <c r="D130" s="13">
        <v>10</v>
      </c>
      <c r="E130" s="14">
        <v>15</v>
      </c>
      <c r="F130" s="14">
        <v>12</v>
      </c>
      <c r="G130" s="14">
        <v>13</v>
      </c>
      <c r="H130" s="14">
        <v>7</v>
      </c>
      <c r="I130" s="11">
        <f t="shared" si="10"/>
        <v>57</v>
      </c>
      <c r="J130" s="12">
        <f t="shared" si="16"/>
        <v>8.5499999999999989</v>
      </c>
      <c r="K130" s="30">
        <v>2.5</v>
      </c>
      <c r="L130" s="31">
        <v>2.5</v>
      </c>
      <c r="M130" s="31">
        <v>3.5</v>
      </c>
      <c r="N130" s="31">
        <v>3.5</v>
      </c>
      <c r="O130" s="151">
        <v>4.5</v>
      </c>
      <c r="P130" s="28">
        <f t="shared" si="11"/>
        <v>16.5</v>
      </c>
      <c r="Q130" s="29">
        <f t="shared" si="12"/>
        <v>0.82500000000000007</v>
      </c>
      <c r="R130" s="35">
        <f t="shared" si="13"/>
        <v>1.625</v>
      </c>
      <c r="S130" s="137">
        <f t="shared" si="13"/>
        <v>2.375</v>
      </c>
      <c r="T130" s="137">
        <f t="shared" si="13"/>
        <v>1.9749999999999999</v>
      </c>
      <c r="U130" s="137">
        <f t="shared" si="14"/>
        <v>2.125</v>
      </c>
      <c r="V130" s="138">
        <f t="shared" si="14"/>
        <v>1.2750000000000001</v>
      </c>
      <c r="W130" s="122">
        <f t="shared" si="17"/>
        <v>73.5</v>
      </c>
      <c r="X130" s="43">
        <f t="shared" si="15"/>
        <v>14.700000000000001</v>
      </c>
      <c r="Y130" s="159">
        <v>60</v>
      </c>
      <c r="Z130" s="47">
        <f t="shared" si="18"/>
        <v>48</v>
      </c>
    </row>
    <row r="131" spans="1:26" ht="21.75" customHeight="1" thickBot="1" x14ac:dyDescent="0.35">
      <c r="A131" s="6">
        <v>125</v>
      </c>
      <c r="B131" s="154">
        <v>666732</v>
      </c>
      <c r="C131" s="155" t="s">
        <v>226</v>
      </c>
      <c r="D131" s="13">
        <v>9</v>
      </c>
      <c r="E131" s="14">
        <v>10</v>
      </c>
      <c r="F131" s="14">
        <v>9</v>
      </c>
      <c r="G131" s="14">
        <v>11</v>
      </c>
      <c r="H131" s="14">
        <v>11</v>
      </c>
      <c r="I131" s="11">
        <f t="shared" si="10"/>
        <v>50</v>
      </c>
      <c r="J131" s="12">
        <f t="shared" si="16"/>
        <v>7.5</v>
      </c>
      <c r="K131" s="30">
        <v>3</v>
      </c>
      <c r="L131" s="31">
        <v>2.5</v>
      </c>
      <c r="M131" s="31">
        <v>1.5</v>
      </c>
      <c r="N131" s="31">
        <v>4</v>
      </c>
      <c r="O131" s="151">
        <v>4</v>
      </c>
      <c r="P131" s="28">
        <f t="shared" si="11"/>
        <v>15</v>
      </c>
      <c r="Q131" s="29">
        <f t="shared" si="12"/>
        <v>0.75</v>
      </c>
      <c r="R131" s="35">
        <f t="shared" si="13"/>
        <v>1.5</v>
      </c>
      <c r="S131" s="137">
        <f t="shared" si="13"/>
        <v>1.625</v>
      </c>
      <c r="T131" s="137">
        <f t="shared" si="13"/>
        <v>1.4249999999999998</v>
      </c>
      <c r="U131" s="137">
        <f t="shared" si="14"/>
        <v>1.8499999999999999</v>
      </c>
      <c r="V131" s="138">
        <f t="shared" si="14"/>
        <v>1.8499999999999999</v>
      </c>
      <c r="W131" s="122">
        <f t="shared" si="17"/>
        <v>65</v>
      </c>
      <c r="X131" s="43">
        <f t="shared" si="15"/>
        <v>13</v>
      </c>
      <c r="Y131" s="159">
        <v>54</v>
      </c>
      <c r="Z131" s="47">
        <f t="shared" si="18"/>
        <v>43.2</v>
      </c>
    </row>
    <row r="132" spans="1:26" ht="21.75" customHeight="1" thickBot="1" x14ac:dyDescent="0.35">
      <c r="A132" s="5">
        <v>126</v>
      </c>
      <c r="B132" s="154">
        <v>666733</v>
      </c>
      <c r="C132" s="155" t="s">
        <v>227</v>
      </c>
      <c r="D132" s="13">
        <v>12</v>
      </c>
      <c r="E132" s="14">
        <v>9</v>
      </c>
      <c r="F132" s="14">
        <v>6</v>
      </c>
      <c r="G132" s="14">
        <v>12</v>
      </c>
      <c r="H132" s="14">
        <v>14</v>
      </c>
      <c r="I132" s="11">
        <f t="shared" si="10"/>
        <v>53</v>
      </c>
      <c r="J132" s="12">
        <f t="shared" si="16"/>
        <v>7.9499999999999993</v>
      </c>
      <c r="K132" s="30">
        <v>2.5</v>
      </c>
      <c r="L132" s="31">
        <v>2.5</v>
      </c>
      <c r="M132" s="31">
        <v>3.5</v>
      </c>
      <c r="N132" s="31">
        <v>4.5</v>
      </c>
      <c r="O132" s="151">
        <v>2.5</v>
      </c>
      <c r="P132" s="28">
        <f t="shared" si="11"/>
        <v>15.5</v>
      </c>
      <c r="Q132" s="29">
        <f t="shared" si="12"/>
        <v>0.77500000000000002</v>
      </c>
      <c r="R132" s="35">
        <f t="shared" si="13"/>
        <v>1.9249999999999998</v>
      </c>
      <c r="S132" s="137">
        <f t="shared" si="13"/>
        <v>1.4749999999999999</v>
      </c>
      <c r="T132" s="137">
        <f t="shared" si="13"/>
        <v>1.075</v>
      </c>
      <c r="U132" s="137">
        <f t="shared" si="14"/>
        <v>2.0249999999999999</v>
      </c>
      <c r="V132" s="138">
        <f t="shared" si="14"/>
        <v>2.2250000000000001</v>
      </c>
      <c r="W132" s="122">
        <f t="shared" si="17"/>
        <v>68.5</v>
      </c>
      <c r="X132" s="43">
        <f t="shared" si="15"/>
        <v>13.700000000000001</v>
      </c>
      <c r="Y132" s="159">
        <v>56</v>
      </c>
      <c r="Z132" s="47">
        <f t="shared" si="18"/>
        <v>44.800000000000004</v>
      </c>
    </row>
    <row r="133" spans="1:26" ht="21.75" customHeight="1" thickBot="1" x14ac:dyDescent="0.35">
      <c r="A133" s="6">
        <v>127</v>
      </c>
      <c r="B133" s="154">
        <v>666734</v>
      </c>
      <c r="C133" s="155" t="s">
        <v>228</v>
      </c>
      <c r="D133" s="13">
        <v>9</v>
      </c>
      <c r="E133" s="14">
        <v>10</v>
      </c>
      <c r="F133" s="14">
        <v>9</v>
      </c>
      <c r="G133" s="14">
        <v>11</v>
      </c>
      <c r="H133" s="14">
        <v>11</v>
      </c>
      <c r="I133" s="11">
        <f t="shared" si="10"/>
        <v>50</v>
      </c>
      <c r="J133" s="12">
        <f t="shared" si="16"/>
        <v>7.5</v>
      </c>
      <c r="K133" s="30">
        <v>3</v>
      </c>
      <c r="L133" s="31">
        <v>2.5</v>
      </c>
      <c r="M133" s="31">
        <v>2.5</v>
      </c>
      <c r="N133" s="31">
        <v>4</v>
      </c>
      <c r="O133" s="151">
        <v>3</v>
      </c>
      <c r="P133" s="28">
        <f t="shared" si="11"/>
        <v>15</v>
      </c>
      <c r="Q133" s="29">
        <f t="shared" si="12"/>
        <v>0.75</v>
      </c>
      <c r="R133" s="35">
        <f t="shared" si="13"/>
        <v>1.5</v>
      </c>
      <c r="S133" s="137">
        <f t="shared" si="13"/>
        <v>1.625</v>
      </c>
      <c r="T133" s="137">
        <f t="shared" si="13"/>
        <v>1.4749999999999999</v>
      </c>
      <c r="U133" s="137">
        <f t="shared" si="14"/>
        <v>1.8499999999999999</v>
      </c>
      <c r="V133" s="138">
        <f t="shared" si="14"/>
        <v>1.7999999999999998</v>
      </c>
      <c r="W133" s="122">
        <f t="shared" si="17"/>
        <v>65</v>
      </c>
      <c r="X133" s="43">
        <f t="shared" si="15"/>
        <v>13</v>
      </c>
      <c r="Y133" s="159">
        <v>55</v>
      </c>
      <c r="Z133" s="47">
        <f t="shared" si="18"/>
        <v>44</v>
      </c>
    </row>
    <row r="134" spans="1:26" ht="21.75" customHeight="1" thickBot="1" x14ac:dyDescent="0.35">
      <c r="A134" s="5">
        <v>128</v>
      </c>
      <c r="B134" s="154">
        <v>666735</v>
      </c>
      <c r="C134" s="155" t="s">
        <v>229</v>
      </c>
      <c r="D134" s="13">
        <v>12</v>
      </c>
      <c r="E134" s="14">
        <v>9</v>
      </c>
      <c r="F134" s="14">
        <v>6</v>
      </c>
      <c r="G134" s="14">
        <v>12</v>
      </c>
      <c r="H134" s="14">
        <v>14</v>
      </c>
      <c r="I134" s="11">
        <f t="shared" si="10"/>
        <v>53</v>
      </c>
      <c r="J134" s="12">
        <f t="shared" si="16"/>
        <v>7.9499999999999993</v>
      </c>
      <c r="K134" s="30">
        <v>2.5</v>
      </c>
      <c r="L134" s="31">
        <v>2.5</v>
      </c>
      <c r="M134" s="31">
        <v>3.5</v>
      </c>
      <c r="N134" s="31">
        <v>3.5</v>
      </c>
      <c r="O134" s="151">
        <v>3.5</v>
      </c>
      <c r="P134" s="28">
        <f t="shared" si="11"/>
        <v>15.5</v>
      </c>
      <c r="Q134" s="29">
        <f t="shared" si="12"/>
        <v>0.77500000000000002</v>
      </c>
      <c r="R134" s="35">
        <f t="shared" si="13"/>
        <v>1.9249999999999998</v>
      </c>
      <c r="S134" s="137">
        <f t="shared" si="13"/>
        <v>1.4749999999999999</v>
      </c>
      <c r="T134" s="137">
        <f t="shared" si="13"/>
        <v>1.075</v>
      </c>
      <c r="U134" s="137">
        <f t="shared" si="14"/>
        <v>1.9749999999999999</v>
      </c>
      <c r="V134" s="138">
        <f t="shared" si="14"/>
        <v>2.2749999999999999</v>
      </c>
      <c r="W134" s="122">
        <f t="shared" si="17"/>
        <v>68.5</v>
      </c>
      <c r="X134" s="43">
        <f t="shared" si="15"/>
        <v>13.700000000000001</v>
      </c>
      <c r="Y134" s="159">
        <v>57</v>
      </c>
      <c r="Z134" s="47">
        <f t="shared" si="18"/>
        <v>45.6</v>
      </c>
    </row>
    <row r="135" spans="1:26" ht="21.75" customHeight="1" thickBot="1" x14ac:dyDescent="0.35">
      <c r="A135" s="6">
        <v>129</v>
      </c>
      <c r="B135" s="154">
        <v>666736</v>
      </c>
      <c r="C135" s="155" t="s">
        <v>230</v>
      </c>
      <c r="D135" s="13">
        <v>11</v>
      </c>
      <c r="E135" s="14">
        <v>10</v>
      </c>
      <c r="F135" s="14">
        <v>9</v>
      </c>
      <c r="G135" s="14">
        <v>12</v>
      </c>
      <c r="H135" s="14">
        <v>13</v>
      </c>
      <c r="I135" s="11">
        <f t="shared" si="10"/>
        <v>55</v>
      </c>
      <c r="J135" s="12">
        <f t="shared" si="16"/>
        <v>8.25</v>
      </c>
      <c r="K135" s="30">
        <v>3</v>
      </c>
      <c r="L135" s="31">
        <v>4</v>
      </c>
      <c r="M135" s="31">
        <v>2</v>
      </c>
      <c r="N135" s="31">
        <v>2</v>
      </c>
      <c r="O135" s="151">
        <v>3</v>
      </c>
      <c r="P135" s="28">
        <f t="shared" si="11"/>
        <v>14</v>
      </c>
      <c r="Q135" s="29">
        <f t="shared" si="12"/>
        <v>0.70000000000000007</v>
      </c>
      <c r="R135" s="35">
        <f t="shared" si="13"/>
        <v>1.7999999999999998</v>
      </c>
      <c r="S135" s="137">
        <f t="shared" si="13"/>
        <v>1.7</v>
      </c>
      <c r="T135" s="137">
        <f t="shared" si="13"/>
        <v>1.45</v>
      </c>
      <c r="U135" s="137">
        <f t="shared" si="14"/>
        <v>1.9</v>
      </c>
      <c r="V135" s="138">
        <f t="shared" si="14"/>
        <v>2.1</v>
      </c>
      <c r="W135" s="122">
        <f t="shared" si="17"/>
        <v>69</v>
      </c>
      <c r="X135" s="43">
        <f t="shared" si="15"/>
        <v>13.8</v>
      </c>
      <c r="Y135" s="159">
        <v>57</v>
      </c>
      <c r="Z135" s="47">
        <f t="shared" si="18"/>
        <v>45.6</v>
      </c>
    </row>
    <row r="136" spans="1:26" ht="21.75" customHeight="1" thickBot="1" x14ac:dyDescent="0.35">
      <c r="A136" s="5">
        <v>130</v>
      </c>
      <c r="B136" s="154">
        <v>666737</v>
      </c>
      <c r="C136" s="155" t="s">
        <v>231</v>
      </c>
      <c r="D136" s="13"/>
      <c r="E136" s="14"/>
      <c r="F136" s="14"/>
      <c r="G136" s="14"/>
      <c r="H136" s="14"/>
      <c r="I136" s="11">
        <f t="shared" ref="I136:I138" si="19">SUM(D136:H136)</f>
        <v>0</v>
      </c>
      <c r="J136" s="12">
        <f t="shared" si="16"/>
        <v>0</v>
      </c>
      <c r="K136" s="30"/>
      <c r="L136" s="31"/>
      <c r="M136" s="31"/>
      <c r="N136" s="31"/>
      <c r="O136" s="151"/>
      <c r="P136" s="28">
        <f t="shared" ref="P136:P138" si="20">SUM(K136:O136)</f>
        <v>0</v>
      </c>
      <c r="Q136" s="29">
        <f t="shared" ref="Q136:Q138" si="21">P136*0.05</f>
        <v>0</v>
      </c>
      <c r="R136" s="35">
        <f t="shared" ref="R136:V138" si="22">(D136*0.15+K136*0.05)</f>
        <v>0</v>
      </c>
      <c r="S136" s="137">
        <f t="shared" si="22"/>
        <v>0</v>
      </c>
      <c r="T136" s="137">
        <f t="shared" si="22"/>
        <v>0</v>
      </c>
      <c r="U136" s="137">
        <f t="shared" si="22"/>
        <v>0</v>
      </c>
      <c r="V136" s="138">
        <f t="shared" si="22"/>
        <v>0</v>
      </c>
      <c r="W136" s="122">
        <f t="shared" si="17"/>
        <v>0</v>
      </c>
      <c r="X136" s="43">
        <f t="shared" ref="X136:X138" si="23">(W136*0.2)</f>
        <v>0</v>
      </c>
      <c r="Y136" s="159" t="s">
        <v>234</v>
      </c>
      <c r="Z136" s="47" t="e">
        <f t="shared" si="18"/>
        <v>#VALUE!</v>
      </c>
    </row>
    <row r="137" spans="1:26" ht="21.75" customHeight="1" thickBot="1" x14ac:dyDescent="0.35">
      <c r="A137" s="6">
        <v>131</v>
      </c>
      <c r="B137" s="154">
        <v>666738</v>
      </c>
      <c r="C137" s="155" t="s">
        <v>232</v>
      </c>
      <c r="D137" s="13">
        <v>9</v>
      </c>
      <c r="E137" s="14">
        <v>10</v>
      </c>
      <c r="F137" s="14">
        <v>9</v>
      </c>
      <c r="G137" s="14">
        <v>11</v>
      </c>
      <c r="H137" s="14">
        <v>11</v>
      </c>
      <c r="I137" s="11">
        <f t="shared" si="19"/>
        <v>50</v>
      </c>
      <c r="J137" s="12">
        <f t="shared" si="16"/>
        <v>7.5</v>
      </c>
      <c r="K137" s="30">
        <v>4</v>
      </c>
      <c r="L137" s="31">
        <v>4.5</v>
      </c>
      <c r="M137" s="31">
        <v>3.5</v>
      </c>
      <c r="N137" s="31">
        <v>2</v>
      </c>
      <c r="O137" s="151">
        <v>1.5</v>
      </c>
      <c r="P137" s="28">
        <f t="shared" si="20"/>
        <v>15.5</v>
      </c>
      <c r="Q137" s="29">
        <f t="shared" si="21"/>
        <v>0.77500000000000002</v>
      </c>
      <c r="R137" s="35">
        <f t="shared" si="22"/>
        <v>1.5499999999999998</v>
      </c>
      <c r="S137" s="137">
        <f t="shared" si="22"/>
        <v>1.7250000000000001</v>
      </c>
      <c r="T137" s="137">
        <f t="shared" si="22"/>
        <v>1.5249999999999999</v>
      </c>
      <c r="U137" s="137">
        <f t="shared" si="22"/>
        <v>1.75</v>
      </c>
      <c r="V137" s="138">
        <f t="shared" si="22"/>
        <v>1.7249999999999999</v>
      </c>
      <c r="W137" s="122">
        <f t="shared" si="17"/>
        <v>65.5</v>
      </c>
      <c r="X137" s="43">
        <f t="shared" si="23"/>
        <v>13.100000000000001</v>
      </c>
      <c r="Y137" s="159">
        <v>56</v>
      </c>
      <c r="Z137" s="47">
        <f t="shared" si="18"/>
        <v>44.800000000000004</v>
      </c>
    </row>
    <row r="138" spans="1:26" ht="21.75" customHeight="1" x14ac:dyDescent="0.3">
      <c r="A138" s="5">
        <v>132</v>
      </c>
      <c r="B138" s="156">
        <v>666739</v>
      </c>
      <c r="C138" s="157" t="s">
        <v>233</v>
      </c>
      <c r="D138" s="13">
        <v>12</v>
      </c>
      <c r="E138" s="14">
        <v>9</v>
      </c>
      <c r="F138" s="14">
        <v>6</v>
      </c>
      <c r="G138" s="14">
        <v>12</v>
      </c>
      <c r="H138" s="14">
        <v>14</v>
      </c>
      <c r="I138" s="11">
        <f t="shared" si="19"/>
        <v>53</v>
      </c>
      <c r="J138" s="12">
        <f t="shared" si="16"/>
        <v>7.9499999999999993</v>
      </c>
      <c r="K138" s="30">
        <v>4</v>
      </c>
      <c r="L138" s="31">
        <v>2.5</v>
      </c>
      <c r="M138" s="31">
        <v>3.5</v>
      </c>
      <c r="N138" s="31">
        <v>3</v>
      </c>
      <c r="O138" s="151">
        <v>3.5</v>
      </c>
      <c r="P138" s="28">
        <f t="shared" si="20"/>
        <v>16.5</v>
      </c>
      <c r="Q138" s="29">
        <f t="shared" si="21"/>
        <v>0.82500000000000007</v>
      </c>
      <c r="R138" s="35">
        <f t="shared" si="22"/>
        <v>1.9999999999999998</v>
      </c>
      <c r="S138" s="137">
        <f t="shared" si="22"/>
        <v>1.4749999999999999</v>
      </c>
      <c r="T138" s="137">
        <f t="shared" si="22"/>
        <v>1.075</v>
      </c>
      <c r="U138" s="137">
        <f t="shared" si="22"/>
        <v>1.9499999999999997</v>
      </c>
      <c r="V138" s="138">
        <f t="shared" si="22"/>
        <v>2.2749999999999999</v>
      </c>
      <c r="W138" s="122">
        <f t="shared" si="17"/>
        <v>69.5</v>
      </c>
      <c r="X138" s="43">
        <f t="shared" si="23"/>
        <v>13.9</v>
      </c>
      <c r="Y138" s="160">
        <v>59</v>
      </c>
      <c r="Z138" s="47">
        <f t="shared" si="18"/>
        <v>47.2</v>
      </c>
    </row>
    <row r="139" spans="1:26" ht="21" thickBot="1" x14ac:dyDescent="0.35"/>
    <row r="140" spans="1:26" x14ac:dyDescent="0.3">
      <c r="A140" s="174" t="s">
        <v>16</v>
      </c>
      <c r="B140" s="175"/>
      <c r="C140" s="176"/>
      <c r="D140" s="8">
        <f t="shared" ref="D140:Z140" si="24">COUNT(D7:D138)</f>
        <v>128</v>
      </c>
      <c r="E140" s="9">
        <f t="shared" si="24"/>
        <v>128</v>
      </c>
      <c r="F140" s="9">
        <f t="shared" si="24"/>
        <v>128</v>
      </c>
      <c r="G140" s="9">
        <f t="shared" si="24"/>
        <v>128</v>
      </c>
      <c r="H140" s="115">
        <f t="shared" si="24"/>
        <v>128</v>
      </c>
      <c r="I140" s="12">
        <f t="shared" si="24"/>
        <v>132</v>
      </c>
      <c r="J140" s="116">
        <f t="shared" si="24"/>
        <v>132</v>
      </c>
      <c r="K140" s="108">
        <f t="shared" si="24"/>
        <v>125</v>
      </c>
      <c r="L140" s="27">
        <f t="shared" si="24"/>
        <v>125</v>
      </c>
      <c r="M140" s="27">
        <f t="shared" si="24"/>
        <v>125</v>
      </c>
      <c r="N140" s="27">
        <f t="shared" si="24"/>
        <v>125</v>
      </c>
      <c r="O140" s="109">
        <f t="shared" si="24"/>
        <v>125</v>
      </c>
      <c r="P140" s="104">
        <f t="shared" si="24"/>
        <v>132</v>
      </c>
      <c r="Q140" s="126">
        <f t="shared" si="24"/>
        <v>132</v>
      </c>
      <c r="R140" s="129">
        <f t="shared" si="24"/>
        <v>132</v>
      </c>
      <c r="S140" s="36">
        <f t="shared" si="24"/>
        <v>132</v>
      </c>
      <c r="T140" s="36">
        <f t="shared" si="24"/>
        <v>132</v>
      </c>
      <c r="U140" s="36">
        <f t="shared" si="24"/>
        <v>132</v>
      </c>
      <c r="V140" s="37">
        <f t="shared" si="24"/>
        <v>132</v>
      </c>
      <c r="W140" s="139">
        <f t="shared" si="24"/>
        <v>132</v>
      </c>
      <c r="X140" s="132">
        <f t="shared" si="24"/>
        <v>132</v>
      </c>
      <c r="Y140" s="28">
        <f t="shared" si="24"/>
        <v>128</v>
      </c>
      <c r="Z140" s="136">
        <f t="shared" si="24"/>
        <v>128</v>
      </c>
    </row>
    <row r="141" spans="1:26" ht="21" customHeight="1" x14ac:dyDescent="0.3">
      <c r="A141" s="177" t="s">
        <v>17</v>
      </c>
      <c r="B141" s="178"/>
      <c r="C141" s="179"/>
      <c r="D141" s="13">
        <v>20</v>
      </c>
      <c r="E141" s="14">
        <v>20</v>
      </c>
      <c r="F141" s="14">
        <v>20</v>
      </c>
      <c r="G141" s="14">
        <v>20</v>
      </c>
      <c r="H141" s="117">
        <v>20</v>
      </c>
      <c r="I141" s="16">
        <f>SUM(D141:H141)</f>
        <v>100</v>
      </c>
      <c r="J141" s="118">
        <f>I141*0.15</f>
        <v>15</v>
      </c>
      <c r="K141" s="110">
        <v>6</v>
      </c>
      <c r="L141" s="31">
        <v>6</v>
      </c>
      <c r="M141" s="31">
        <v>6</v>
      </c>
      <c r="N141" s="31">
        <v>6</v>
      </c>
      <c r="O141" s="111">
        <v>6</v>
      </c>
      <c r="P141" s="105">
        <f>SUM(K141:O141)</f>
        <v>30</v>
      </c>
      <c r="Q141" s="127">
        <f>P141*0.05</f>
        <v>1.5</v>
      </c>
      <c r="R141" s="130">
        <f>(D141*0.15+K141*0.05)</f>
        <v>3.3</v>
      </c>
      <c r="S141" s="38">
        <f>((E141*0.15+L141*0.05))</f>
        <v>3.3</v>
      </c>
      <c r="T141" s="38">
        <f t="shared" ref="T141:U141" si="25">((F141*0.15+M141*0.05))</f>
        <v>3.3</v>
      </c>
      <c r="U141" s="38">
        <f t="shared" si="25"/>
        <v>3.3</v>
      </c>
      <c r="V141" s="39">
        <f>((H141*0.15+O141*0.05))</f>
        <v>3.3</v>
      </c>
      <c r="W141" s="140">
        <v>130</v>
      </c>
      <c r="X141" s="133">
        <f>W141*0.2</f>
        <v>26</v>
      </c>
      <c r="Y141" s="32">
        <v>100</v>
      </c>
      <c r="Z141" s="112">
        <f>Y141*0.8</f>
        <v>80</v>
      </c>
    </row>
    <row r="142" spans="1:26" x14ac:dyDescent="0.3">
      <c r="A142" s="177" t="s">
        <v>78</v>
      </c>
      <c r="B142" s="178"/>
      <c r="C142" s="179"/>
      <c r="D142" s="13">
        <f>D141*0.4</f>
        <v>8</v>
      </c>
      <c r="E142" s="14">
        <f>E141*0.4</f>
        <v>8</v>
      </c>
      <c r="F142" s="14">
        <f t="shared" ref="F142:J142" si="26">F141*0.4</f>
        <v>8</v>
      </c>
      <c r="G142" s="14">
        <f t="shared" si="26"/>
        <v>8</v>
      </c>
      <c r="H142" s="117">
        <f t="shared" si="26"/>
        <v>8</v>
      </c>
      <c r="I142" s="16">
        <f t="shared" si="26"/>
        <v>40</v>
      </c>
      <c r="J142" s="118">
        <f t="shared" si="26"/>
        <v>6</v>
      </c>
      <c r="K142" s="110">
        <f>K141*0.4</f>
        <v>2.4000000000000004</v>
      </c>
      <c r="L142" s="31">
        <f>L141*0.4</f>
        <v>2.4000000000000004</v>
      </c>
      <c r="M142" s="31">
        <f t="shared" ref="M142:Z142" si="27">M141*0.4</f>
        <v>2.4000000000000004</v>
      </c>
      <c r="N142" s="31">
        <f t="shared" si="27"/>
        <v>2.4000000000000004</v>
      </c>
      <c r="O142" s="111">
        <f t="shared" si="27"/>
        <v>2.4000000000000004</v>
      </c>
      <c r="P142" s="105">
        <f t="shared" si="27"/>
        <v>12</v>
      </c>
      <c r="Q142" s="127">
        <f t="shared" si="27"/>
        <v>0.60000000000000009</v>
      </c>
      <c r="R142" s="130">
        <f t="shared" si="27"/>
        <v>1.32</v>
      </c>
      <c r="S142" s="38">
        <f t="shared" si="27"/>
        <v>1.32</v>
      </c>
      <c r="T142" s="38">
        <f t="shared" si="27"/>
        <v>1.32</v>
      </c>
      <c r="U142" s="38">
        <f t="shared" si="27"/>
        <v>1.32</v>
      </c>
      <c r="V142" s="39">
        <f t="shared" si="27"/>
        <v>1.32</v>
      </c>
      <c r="W142" s="140">
        <f t="shared" si="27"/>
        <v>52</v>
      </c>
      <c r="X142" s="133">
        <f t="shared" si="27"/>
        <v>10.4</v>
      </c>
      <c r="Y142" s="32">
        <f t="shared" si="27"/>
        <v>40</v>
      </c>
      <c r="Z142" s="112">
        <f t="shared" si="27"/>
        <v>32</v>
      </c>
    </row>
    <row r="143" spans="1:26" ht="21" customHeight="1" x14ac:dyDescent="0.3">
      <c r="A143" s="177" t="s">
        <v>18</v>
      </c>
      <c r="B143" s="178"/>
      <c r="C143" s="179"/>
      <c r="D143" s="13">
        <f>COUNTIF(D7:D138, "&gt;=8")</f>
        <v>111</v>
      </c>
      <c r="E143" s="14">
        <f>COUNTIF(E7:E138, "&gt;=8")</f>
        <v>121</v>
      </c>
      <c r="F143" s="14">
        <f>COUNTIF(F7:F138, "&gt;=8")</f>
        <v>100</v>
      </c>
      <c r="G143" s="14">
        <f>COUNTIF(G7:G138, "&gt;=8")</f>
        <v>113</v>
      </c>
      <c r="H143" s="117">
        <f>COUNTIF(H7:H138, "&gt;=8")</f>
        <v>97</v>
      </c>
      <c r="I143" s="16">
        <f>COUNTIF(I7:I138, "&gt;=40")</f>
        <v>110</v>
      </c>
      <c r="J143" s="118">
        <f>COUNTIF(J7:J138, "&gt;=6")</f>
        <v>110</v>
      </c>
      <c r="K143" s="110">
        <f>COUNTIF(K7:K138, "&gt;=2.4")</f>
        <v>100</v>
      </c>
      <c r="L143" s="31">
        <f>COUNTIF(L7:L138, "&gt;=2.4")</f>
        <v>87</v>
      </c>
      <c r="M143" s="31">
        <f>COUNTIF(M7:M138, "&gt;=2.4")</f>
        <v>84</v>
      </c>
      <c r="N143" s="31">
        <f>COUNTIF(N7:N138, "&gt;=2.4")</f>
        <v>83</v>
      </c>
      <c r="O143" s="111">
        <f>COUNTIF(O7:O138, "&gt;=2.4")</f>
        <v>86</v>
      </c>
      <c r="P143" s="105">
        <f>COUNTIF(P7:P138, "&gt;=12")</f>
        <v>96</v>
      </c>
      <c r="Q143" s="127">
        <f>COUNTIF(Q7:Q138, "&gt;=0.6")</f>
        <v>96</v>
      </c>
      <c r="R143" s="130">
        <f>COUNTIF(R7:R138, "&gt;=1.32")</f>
        <v>107</v>
      </c>
      <c r="S143" s="38">
        <f>COUNTIF(S7:S138, "&gt;=1.32")</f>
        <v>113</v>
      </c>
      <c r="T143" s="38">
        <f>COUNTIF(T7:T138, "&gt;=1.32")</f>
        <v>91</v>
      </c>
      <c r="U143" s="38">
        <f>COUNTIF(U7:U138, "&gt;=1.32")</f>
        <v>104</v>
      </c>
      <c r="V143" s="39">
        <f>COUNTIF(V7:V138, "&gt;=1.32")</f>
        <v>96</v>
      </c>
      <c r="W143" s="140">
        <f>COUNTIF(W7:W138, "&gt;=52")</f>
        <v>106</v>
      </c>
      <c r="X143" s="133">
        <f>COUNTIF(X7:X138, "&gt;=10.4")</f>
        <v>106</v>
      </c>
      <c r="Y143" s="32">
        <f>COUNTIF(Y7:Y138, "&gt;=40")</f>
        <v>121</v>
      </c>
      <c r="Z143" s="112">
        <f>COUNTIF(Z7:Z138, "&gt;=32")</f>
        <v>121</v>
      </c>
    </row>
    <row r="144" spans="1:26" x14ac:dyDescent="0.3">
      <c r="A144" s="177" t="s">
        <v>19</v>
      </c>
      <c r="B144" s="178"/>
      <c r="C144" s="179"/>
      <c r="D144" s="119" t="str">
        <f t="shared" ref="D144:Z144" si="28" xml:space="preserve"> IF(((D143/COUNT(D7:D138))*100)&gt;=60,"3", IF(AND(((D143/COUNT(D7:D138))*100)&lt;60, ((D143/COUNT(D7:D138))*100)&gt;=50),"2", IF( AND(((D143/COUNT(D7:D138))*100)&lt;50, ((D143/COUNT(D7:D138))*100)&gt;=40),"1","0")))</f>
        <v>3</v>
      </c>
      <c r="E144" s="14" t="str">
        <f t="shared" si="28"/>
        <v>3</v>
      </c>
      <c r="F144" s="14" t="str">
        <f t="shared" si="28"/>
        <v>3</v>
      </c>
      <c r="G144" s="14" t="str">
        <f t="shared" si="28"/>
        <v>3</v>
      </c>
      <c r="H144" s="117" t="str">
        <f t="shared" si="28"/>
        <v>3</v>
      </c>
      <c r="I144" s="16" t="str">
        <f t="shared" si="28"/>
        <v>3</v>
      </c>
      <c r="J144" s="118" t="str">
        <f t="shared" si="28"/>
        <v>3</v>
      </c>
      <c r="K144" s="110" t="str">
        <f t="shared" si="28"/>
        <v>3</v>
      </c>
      <c r="L144" s="30" t="str">
        <f t="shared" si="28"/>
        <v>3</v>
      </c>
      <c r="M144" s="30" t="str">
        <f t="shared" si="28"/>
        <v>3</v>
      </c>
      <c r="N144" s="30" t="str">
        <f t="shared" si="28"/>
        <v>3</v>
      </c>
      <c r="O144" s="112" t="str">
        <f t="shared" si="28"/>
        <v>3</v>
      </c>
      <c r="P144" s="105" t="str">
        <f t="shared" si="28"/>
        <v>3</v>
      </c>
      <c r="Q144" s="127" t="str">
        <f t="shared" si="28"/>
        <v>3</v>
      </c>
      <c r="R144" s="130" t="str">
        <f t="shared" si="28"/>
        <v>3</v>
      </c>
      <c r="S144" s="38" t="str">
        <f t="shared" si="28"/>
        <v>3</v>
      </c>
      <c r="T144" s="38" t="str">
        <f t="shared" si="28"/>
        <v>3</v>
      </c>
      <c r="U144" s="38" t="str">
        <f t="shared" si="28"/>
        <v>3</v>
      </c>
      <c r="V144" s="39" t="str">
        <f t="shared" si="28"/>
        <v>3</v>
      </c>
      <c r="W144" s="133" t="str">
        <f t="shared" si="28"/>
        <v>3</v>
      </c>
      <c r="X144" s="134" t="str">
        <f t="shared" si="28"/>
        <v>3</v>
      </c>
      <c r="Y144" s="127" t="str">
        <f t="shared" si="28"/>
        <v>3</v>
      </c>
      <c r="Z144" s="32" t="str">
        <f t="shared" si="28"/>
        <v>3</v>
      </c>
    </row>
    <row r="145" spans="1:26" ht="21" thickBot="1" x14ac:dyDescent="0.35">
      <c r="A145" s="222" t="s">
        <v>20</v>
      </c>
      <c r="B145" s="223"/>
      <c r="C145" s="224"/>
      <c r="D145" s="17">
        <f t="shared" ref="D145:Z145" si="29">((D143/COUNT(D7:D138))*D144)</f>
        <v>2.6015625</v>
      </c>
      <c r="E145" s="18">
        <f t="shared" si="29"/>
        <v>2.8359375</v>
      </c>
      <c r="F145" s="18">
        <f t="shared" si="29"/>
        <v>2.34375</v>
      </c>
      <c r="G145" s="18">
        <f t="shared" si="29"/>
        <v>2.6484375</v>
      </c>
      <c r="H145" s="120">
        <f t="shared" si="29"/>
        <v>2.2734375</v>
      </c>
      <c r="I145" s="19">
        <f t="shared" si="29"/>
        <v>2.5</v>
      </c>
      <c r="J145" s="121">
        <f t="shared" si="29"/>
        <v>2.5</v>
      </c>
      <c r="K145" s="113">
        <f t="shared" si="29"/>
        <v>2.4000000000000004</v>
      </c>
      <c r="L145" s="33">
        <f t="shared" si="29"/>
        <v>2.0880000000000001</v>
      </c>
      <c r="M145" s="33">
        <f t="shared" si="29"/>
        <v>2.016</v>
      </c>
      <c r="N145" s="33">
        <f t="shared" si="29"/>
        <v>1.992</v>
      </c>
      <c r="O145" s="114">
        <f t="shared" si="29"/>
        <v>2.0640000000000001</v>
      </c>
      <c r="P145" s="106">
        <f t="shared" si="29"/>
        <v>2.1818181818181817</v>
      </c>
      <c r="Q145" s="128">
        <f t="shared" si="29"/>
        <v>2.1818181818181817</v>
      </c>
      <c r="R145" s="131">
        <f t="shared" si="29"/>
        <v>2.4318181818181817</v>
      </c>
      <c r="S145" s="40">
        <f t="shared" si="29"/>
        <v>2.5681818181818183</v>
      </c>
      <c r="T145" s="40">
        <f t="shared" si="29"/>
        <v>2.0681818181818183</v>
      </c>
      <c r="U145" s="40">
        <f t="shared" si="29"/>
        <v>2.3636363636363633</v>
      </c>
      <c r="V145" s="41">
        <f t="shared" si="29"/>
        <v>2.1818181818181817</v>
      </c>
      <c r="W145" s="141">
        <f t="shared" si="29"/>
        <v>2.4090909090909092</v>
      </c>
      <c r="X145" s="135">
        <f t="shared" si="29"/>
        <v>2.4090909090909092</v>
      </c>
      <c r="Y145" s="128">
        <f t="shared" si="29"/>
        <v>2.8359375</v>
      </c>
      <c r="Z145" s="34">
        <f t="shared" si="29"/>
        <v>2.8359375</v>
      </c>
    </row>
    <row r="146" spans="1:26" ht="21" thickBot="1" x14ac:dyDescent="0.35">
      <c r="A146" s="2"/>
      <c r="B146" s="2"/>
      <c r="C146" s="2"/>
      <c r="D146" s="2"/>
    </row>
    <row r="147" spans="1:26" x14ac:dyDescent="0.3">
      <c r="A147" s="225" t="s">
        <v>21</v>
      </c>
      <c r="B147" s="226"/>
      <c r="C147" s="227"/>
      <c r="D147" s="2"/>
      <c r="E147" s="204" t="s">
        <v>22</v>
      </c>
      <c r="F147" s="205"/>
      <c r="G147" s="205"/>
      <c r="H147" s="205"/>
      <c r="I147" s="205"/>
      <c r="J147" s="205"/>
      <c r="K147" s="205"/>
      <c r="L147" s="205"/>
      <c r="M147" s="205"/>
      <c r="N147" s="206"/>
      <c r="O147" s="107" t="s">
        <v>12</v>
      </c>
      <c r="P147" s="48" t="s">
        <v>3</v>
      </c>
      <c r="Q147" s="48" t="s">
        <v>4</v>
      </c>
      <c r="R147" s="48" t="s">
        <v>5</v>
      </c>
      <c r="S147" s="49" t="s">
        <v>6</v>
      </c>
    </row>
    <row r="148" spans="1:26" ht="21" thickBot="1" x14ac:dyDescent="0.35">
      <c r="A148" s="50" t="s">
        <v>79</v>
      </c>
      <c r="B148" s="3"/>
      <c r="C148" s="51"/>
      <c r="D148" s="2"/>
      <c r="E148" s="207"/>
      <c r="F148" s="208"/>
      <c r="G148" s="208"/>
      <c r="H148" s="208"/>
      <c r="I148" s="208"/>
      <c r="J148" s="208"/>
      <c r="K148" s="208"/>
      <c r="L148" s="208"/>
      <c r="M148" s="208"/>
      <c r="N148" s="209"/>
      <c r="O148" s="4">
        <f>(R145*0.2+Z145*0.8)</f>
        <v>2.7551136363636366</v>
      </c>
      <c r="P148" s="4">
        <f>(S145*0.2+Z145*0.8)</f>
        <v>2.7823863636363639</v>
      </c>
      <c r="Q148" s="4">
        <f>(T145*0.2+Z145*0.8)</f>
        <v>2.6823863636363638</v>
      </c>
      <c r="R148" s="4">
        <f>(U145*0.2+Z145*0.8)</f>
        <v>2.7414772727272729</v>
      </c>
      <c r="S148" s="7">
        <f>(V145*0.2+Z145*0.8)</f>
        <v>2.7051136363636368</v>
      </c>
    </row>
    <row r="149" spans="1:26" x14ac:dyDescent="0.3">
      <c r="A149" s="50" t="s">
        <v>80</v>
      </c>
      <c r="B149" s="3"/>
      <c r="C149" s="51"/>
      <c r="D149" s="2"/>
    </row>
    <row r="150" spans="1:26" ht="21" thickBot="1" x14ac:dyDescent="0.35">
      <c r="A150" s="52" t="s">
        <v>81</v>
      </c>
      <c r="B150" s="53"/>
      <c r="C150" s="54"/>
      <c r="D150" s="2"/>
    </row>
  </sheetData>
  <mergeCells count="22">
    <mergeCell ref="A142:C142"/>
    <mergeCell ref="A143:C143"/>
    <mergeCell ref="A144:C144"/>
    <mergeCell ref="A145:C145"/>
    <mergeCell ref="A147:C147"/>
    <mergeCell ref="E147:N148"/>
    <mergeCell ref="Y4:Y6"/>
    <mergeCell ref="Z4:Z6"/>
    <mergeCell ref="D5:J5"/>
    <mergeCell ref="K5:Q5"/>
    <mergeCell ref="A140:C140"/>
    <mergeCell ref="A141:C14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50"/>
  <sheetViews>
    <sheetView topLeftCell="R1" zoomScale="80" zoomScaleNormal="80" workbookViewId="0">
      <selection activeCell="AB15" sqref="AB15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30.5703125" style="1" customWidth="1"/>
    <col min="4" max="8" width="13.28515625" style="1" bestFit="1" customWidth="1"/>
    <col min="9" max="9" width="15.7109375" style="1" bestFit="1" customWidth="1"/>
    <col min="10" max="10" width="18.42578125" style="1" bestFit="1" customWidth="1"/>
    <col min="11" max="14" width="9.140625" style="1" bestFit="1" customWidth="1"/>
    <col min="15" max="22" width="13.7109375" style="1" bestFit="1" customWidth="1"/>
    <col min="23" max="23" width="22.140625" style="1" bestFit="1" customWidth="1"/>
    <col min="24" max="24" width="25.570312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80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ht="21" thickBot="1" x14ac:dyDescent="0.35">
      <c r="A2" s="180" t="s">
        <v>235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1" thickBot="1" x14ac:dyDescent="0.35">
      <c r="A3" s="181" t="s">
        <v>84</v>
      </c>
      <c r="B3" s="182"/>
      <c r="C3" s="142" t="str">
        <f>'CO (All Subjects)'!D6</f>
        <v>International Business</v>
      </c>
      <c r="D3" s="143" t="s">
        <v>99</v>
      </c>
      <c r="E3" s="142"/>
      <c r="F3" s="183" t="s">
        <v>236</v>
      </c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1:26" ht="21" customHeight="1" thickBot="1" x14ac:dyDescent="0.35">
      <c r="A4" s="184" t="s">
        <v>0</v>
      </c>
      <c r="B4" s="186" t="s">
        <v>1</v>
      </c>
      <c r="C4" s="189" t="s">
        <v>2</v>
      </c>
      <c r="D4" s="192" t="s">
        <v>100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4"/>
      <c r="R4" s="195" t="s">
        <v>101</v>
      </c>
      <c r="S4" s="196"/>
      <c r="T4" s="196"/>
      <c r="U4" s="196"/>
      <c r="V4" s="197"/>
      <c r="W4" s="44" t="s">
        <v>15</v>
      </c>
      <c r="X4" s="201" t="s">
        <v>14</v>
      </c>
      <c r="Y4" s="210" t="s">
        <v>82</v>
      </c>
      <c r="Z4" s="213" t="s">
        <v>83</v>
      </c>
    </row>
    <row r="5" spans="1:26" x14ac:dyDescent="0.3">
      <c r="A5" s="185"/>
      <c r="B5" s="187"/>
      <c r="C5" s="190"/>
      <c r="D5" s="216" t="s">
        <v>11</v>
      </c>
      <c r="E5" s="217"/>
      <c r="F5" s="217"/>
      <c r="G5" s="217"/>
      <c r="H5" s="217"/>
      <c r="I5" s="217"/>
      <c r="J5" s="218"/>
      <c r="K5" s="219" t="s">
        <v>88</v>
      </c>
      <c r="L5" s="220"/>
      <c r="M5" s="220"/>
      <c r="N5" s="220"/>
      <c r="O5" s="220"/>
      <c r="P5" s="220"/>
      <c r="Q5" s="221"/>
      <c r="R5" s="198"/>
      <c r="S5" s="199"/>
      <c r="T5" s="199"/>
      <c r="U5" s="199"/>
      <c r="V5" s="200"/>
      <c r="W5" s="45" t="s">
        <v>13</v>
      </c>
      <c r="X5" s="202"/>
      <c r="Y5" s="211"/>
      <c r="Z5" s="214"/>
    </row>
    <row r="6" spans="1:26" ht="21" thickBot="1" x14ac:dyDescent="0.35">
      <c r="A6" s="185"/>
      <c r="B6" s="188"/>
      <c r="C6" s="191"/>
      <c r="D6" s="22" t="s">
        <v>9</v>
      </c>
      <c r="E6" s="20" t="s">
        <v>85</v>
      </c>
      <c r="F6" s="20" t="s">
        <v>8</v>
      </c>
      <c r="G6" s="20" t="s">
        <v>86</v>
      </c>
      <c r="H6" s="20" t="s">
        <v>87</v>
      </c>
      <c r="I6" s="21" t="s">
        <v>10</v>
      </c>
      <c r="J6" s="23" t="s">
        <v>96</v>
      </c>
      <c r="K6" s="24" t="s">
        <v>89</v>
      </c>
      <c r="L6" s="25" t="s">
        <v>90</v>
      </c>
      <c r="M6" s="25" t="s">
        <v>91</v>
      </c>
      <c r="N6" s="25" t="s">
        <v>92</v>
      </c>
      <c r="O6" s="25" t="s">
        <v>93</v>
      </c>
      <c r="P6" s="25" t="s">
        <v>94</v>
      </c>
      <c r="Q6" s="42" t="s">
        <v>97</v>
      </c>
      <c r="R6" s="124" t="s">
        <v>12</v>
      </c>
      <c r="S6" s="125" t="s">
        <v>3</v>
      </c>
      <c r="T6" s="125" t="s">
        <v>4</v>
      </c>
      <c r="U6" s="125" t="s">
        <v>5</v>
      </c>
      <c r="V6" s="123" t="s">
        <v>6</v>
      </c>
      <c r="W6" s="46" t="s">
        <v>95</v>
      </c>
      <c r="X6" s="203"/>
      <c r="Y6" s="212"/>
      <c r="Z6" s="215"/>
    </row>
    <row r="7" spans="1:26" ht="21.75" customHeight="1" thickBot="1" x14ac:dyDescent="0.35">
      <c r="A7" s="5">
        <v>1</v>
      </c>
      <c r="B7" s="153">
        <v>666608</v>
      </c>
      <c r="C7" s="153" t="s">
        <v>103</v>
      </c>
      <c r="D7" s="8"/>
      <c r="E7" s="8"/>
      <c r="F7" s="8"/>
      <c r="G7" s="8"/>
      <c r="H7" s="8"/>
      <c r="I7" s="11">
        <f>SUM(D7:H7)</f>
        <v>0</v>
      </c>
      <c r="J7" s="12">
        <f>I7*0.15</f>
        <v>0</v>
      </c>
      <c r="K7" s="26"/>
      <c r="L7" s="26"/>
      <c r="M7" s="26"/>
      <c r="N7" s="26"/>
      <c r="O7" s="150"/>
      <c r="P7" s="28">
        <f>SUM(K7:O7)</f>
        <v>0</v>
      </c>
      <c r="Q7" s="29">
        <f>P7*0.05</f>
        <v>0</v>
      </c>
      <c r="R7" s="35">
        <f>(D7*0.15+K7*0.05)</f>
        <v>0</v>
      </c>
      <c r="S7" s="137">
        <f t="shared" ref="S7:V109" si="0">(E7*0.15+L7*0.05)</f>
        <v>0</v>
      </c>
      <c r="T7" s="137">
        <f t="shared" si="0"/>
        <v>0</v>
      </c>
      <c r="U7" s="137">
        <f t="shared" si="0"/>
        <v>0</v>
      </c>
      <c r="V7" s="138">
        <f t="shared" si="0"/>
        <v>0</v>
      </c>
      <c r="W7" s="122">
        <f t="shared" ref="W7:W109" si="1">I7+P7</f>
        <v>0</v>
      </c>
      <c r="X7" s="43">
        <f>(W7*0.2)</f>
        <v>0</v>
      </c>
      <c r="Y7" s="158" t="s">
        <v>234</v>
      </c>
      <c r="Z7" s="47" t="e">
        <f>Y7*0.8</f>
        <v>#VALUE!</v>
      </c>
    </row>
    <row r="8" spans="1:26" ht="21.75" customHeight="1" thickBot="1" x14ac:dyDescent="0.35">
      <c r="A8" s="6">
        <v>2</v>
      </c>
      <c r="B8" s="153">
        <v>666609</v>
      </c>
      <c r="C8" s="153" t="s">
        <v>104</v>
      </c>
      <c r="D8" s="13">
        <v>7</v>
      </c>
      <c r="E8" s="14">
        <v>8</v>
      </c>
      <c r="F8" s="14">
        <v>13</v>
      </c>
      <c r="G8" s="14">
        <v>8</v>
      </c>
      <c r="H8" s="10">
        <v>10</v>
      </c>
      <c r="I8" s="11">
        <f t="shared" ref="I8:I71" si="2">SUM(D8:H8)</f>
        <v>46</v>
      </c>
      <c r="J8" s="12">
        <f t="shared" ref="J8:J71" si="3">I8*0.15</f>
        <v>6.8999999999999995</v>
      </c>
      <c r="K8" s="30">
        <v>3</v>
      </c>
      <c r="L8" s="31">
        <v>2.5</v>
      </c>
      <c r="M8" s="31">
        <v>2</v>
      </c>
      <c r="N8" s="31">
        <v>2</v>
      </c>
      <c r="O8" s="151">
        <v>3</v>
      </c>
      <c r="P8" s="28">
        <f t="shared" ref="P8:P71" si="4">SUM(K8:O8)</f>
        <v>12.5</v>
      </c>
      <c r="Q8" s="29">
        <f t="shared" ref="Q8:Q71" si="5">P8*0.05</f>
        <v>0.625</v>
      </c>
      <c r="R8" s="35">
        <f t="shared" ref="R8:R71" si="6">(D8*0.15+K8*0.05)</f>
        <v>1.2000000000000002</v>
      </c>
      <c r="S8" s="137">
        <f t="shared" si="0"/>
        <v>1.325</v>
      </c>
      <c r="T8" s="137">
        <f t="shared" si="0"/>
        <v>2.0499999999999998</v>
      </c>
      <c r="U8" s="137">
        <f t="shared" ref="U8:V71" si="7">(G8*0.15+N8*0.05)</f>
        <v>1.3</v>
      </c>
      <c r="V8" s="138">
        <f t="shared" si="7"/>
        <v>1.65</v>
      </c>
      <c r="W8" s="122">
        <f t="shared" si="1"/>
        <v>58.5</v>
      </c>
      <c r="X8" s="43">
        <f t="shared" ref="X8:X71" si="8">(W8*0.2)</f>
        <v>11.700000000000001</v>
      </c>
      <c r="Y8" s="158">
        <v>48</v>
      </c>
      <c r="Z8" s="47">
        <f t="shared" ref="Z8:Z109" si="9">Y8*0.8</f>
        <v>38.400000000000006</v>
      </c>
    </row>
    <row r="9" spans="1:26" ht="21.75" customHeight="1" thickBot="1" x14ac:dyDescent="0.35">
      <c r="A9" s="5">
        <v>3</v>
      </c>
      <c r="B9" s="153">
        <v>666610</v>
      </c>
      <c r="C9" s="153" t="s">
        <v>105</v>
      </c>
      <c r="D9" s="13">
        <v>10</v>
      </c>
      <c r="E9" s="14">
        <v>9</v>
      </c>
      <c r="F9" s="14">
        <v>12</v>
      </c>
      <c r="G9" s="14">
        <v>9</v>
      </c>
      <c r="H9" s="10">
        <v>8</v>
      </c>
      <c r="I9" s="11">
        <f t="shared" si="2"/>
        <v>48</v>
      </c>
      <c r="J9" s="12">
        <f t="shared" si="3"/>
        <v>7.1999999999999993</v>
      </c>
      <c r="K9" s="30">
        <v>3</v>
      </c>
      <c r="L9" s="31">
        <v>3.5</v>
      </c>
      <c r="M9" s="31">
        <v>2</v>
      </c>
      <c r="N9" s="31">
        <v>2.5</v>
      </c>
      <c r="O9" s="151">
        <v>2</v>
      </c>
      <c r="P9" s="28">
        <f t="shared" si="4"/>
        <v>13</v>
      </c>
      <c r="Q9" s="29">
        <f t="shared" si="5"/>
        <v>0.65</v>
      </c>
      <c r="R9" s="35">
        <f t="shared" si="6"/>
        <v>1.65</v>
      </c>
      <c r="S9" s="137">
        <f t="shared" si="0"/>
        <v>1.5249999999999999</v>
      </c>
      <c r="T9" s="137">
        <f t="shared" si="0"/>
        <v>1.9</v>
      </c>
      <c r="U9" s="137">
        <f t="shared" si="7"/>
        <v>1.4749999999999999</v>
      </c>
      <c r="V9" s="138">
        <f t="shared" si="7"/>
        <v>1.3</v>
      </c>
      <c r="W9" s="122">
        <f t="shared" si="1"/>
        <v>61</v>
      </c>
      <c r="X9" s="43">
        <f t="shared" si="8"/>
        <v>12.200000000000001</v>
      </c>
      <c r="Y9" s="158">
        <v>52</v>
      </c>
      <c r="Z9" s="47">
        <f t="shared" si="9"/>
        <v>41.6</v>
      </c>
    </row>
    <row r="10" spans="1:26" ht="21.75" customHeight="1" thickBot="1" x14ac:dyDescent="0.35">
      <c r="A10" s="6">
        <v>4</v>
      </c>
      <c r="B10" s="153">
        <v>666611</v>
      </c>
      <c r="C10" s="153" t="s">
        <v>106</v>
      </c>
      <c r="D10" s="13">
        <v>9</v>
      </c>
      <c r="E10" s="14">
        <v>8</v>
      </c>
      <c r="F10" s="14">
        <v>6</v>
      </c>
      <c r="G10" s="14">
        <v>5</v>
      </c>
      <c r="H10" s="10">
        <v>8</v>
      </c>
      <c r="I10" s="11">
        <f t="shared" si="2"/>
        <v>36</v>
      </c>
      <c r="J10" s="12">
        <f t="shared" si="3"/>
        <v>5.3999999999999995</v>
      </c>
      <c r="K10" s="30">
        <v>2.5</v>
      </c>
      <c r="L10" s="31">
        <v>1.5</v>
      </c>
      <c r="M10" s="31">
        <v>2.5</v>
      </c>
      <c r="N10" s="31">
        <v>2</v>
      </c>
      <c r="O10" s="151">
        <v>2.5</v>
      </c>
      <c r="P10" s="28">
        <f t="shared" si="4"/>
        <v>11</v>
      </c>
      <c r="Q10" s="29">
        <f t="shared" si="5"/>
        <v>0.55000000000000004</v>
      </c>
      <c r="R10" s="35">
        <f t="shared" si="6"/>
        <v>1.4749999999999999</v>
      </c>
      <c r="S10" s="137">
        <f t="shared" si="0"/>
        <v>1.2749999999999999</v>
      </c>
      <c r="T10" s="137">
        <f t="shared" si="0"/>
        <v>1.0249999999999999</v>
      </c>
      <c r="U10" s="137">
        <f t="shared" si="7"/>
        <v>0.85</v>
      </c>
      <c r="V10" s="138">
        <f t="shared" si="7"/>
        <v>1.325</v>
      </c>
      <c r="W10" s="122">
        <f t="shared" si="1"/>
        <v>47</v>
      </c>
      <c r="X10" s="43">
        <f t="shared" si="8"/>
        <v>9.4</v>
      </c>
      <c r="Y10" s="158">
        <v>39</v>
      </c>
      <c r="Z10" s="47">
        <f t="shared" si="9"/>
        <v>31.200000000000003</v>
      </c>
    </row>
    <row r="11" spans="1:26" ht="21.75" customHeight="1" thickBot="1" x14ac:dyDescent="0.35">
      <c r="A11" s="5">
        <v>5</v>
      </c>
      <c r="B11" s="154">
        <v>666612</v>
      </c>
      <c r="C11" s="155" t="s">
        <v>107</v>
      </c>
      <c r="D11" s="13">
        <v>8</v>
      </c>
      <c r="E11" s="14">
        <v>7</v>
      </c>
      <c r="F11" s="14">
        <v>6</v>
      </c>
      <c r="G11" s="14">
        <v>8</v>
      </c>
      <c r="H11" s="15">
        <v>5</v>
      </c>
      <c r="I11" s="11">
        <f t="shared" si="2"/>
        <v>34</v>
      </c>
      <c r="J11" s="12">
        <f t="shared" si="3"/>
        <v>5.0999999999999996</v>
      </c>
      <c r="K11" s="30">
        <v>1.5</v>
      </c>
      <c r="L11" s="31">
        <v>3</v>
      </c>
      <c r="M11" s="31">
        <v>1.5</v>
      </c>
      <c r="N11" s="31">
        <v>2.5</v>
      </c>
      <c r="O11" s="151">
        <v>1.5</v>
      </c>
      <c r="P11" s="28">
        <f t="shared" si="4"/>
        <v>10</v>
      </c>
      <c r="Q11" s="29">
        <f t="shared" si="5"/>
        <v>0.5</v>
      </c>
      <c r="R11" s="35">
        <f t="shared" si="6"/>
        <v>1.2749999999999999</v>
      </c>
      <c r="S11" s="137">
        <f t="shared" si="0"/>
        <v>1.2000000000000002</v>
      </c>
      <c r="T11" s="137">
        <f t="shared" si="0"/>
        <v>0.97499999999999987</v>
      </c>
      <c r="U11" s="137">
        <f t="shared" si="7"/>
        <v>1.325</v>
      </c>
      <c r="V11" s="138">
        <f t="shared" si="7"/>
        <v>0.82499999999999996</v>
      </c>
      <c r="W11" s="122">
        <f t="shared" si="1"/>
        <v>44</v>
      </c>
      <c r="X11" s="43">
        <f t="shared" si="8"/>
        <v>8.8000000000000007</v>
      </c>
      <c r="Y11" s="159">
        <v>39</v>
      </c>
      <c r="Z11" s="47">
        <f t="shared" si="9"/>
        <v>31.200000000000003</v>
      </c>
    </row>
    <row r="12" spans="1:26" ht="21.75" customHeight="1" thickBot="1" x14ac:dyDescent="0.35">
      <c r="A12" s="6">
        <v>6</v>
      </c>
      <c r="B12" s="154">
        <v>666613</v>
      </c>
      <c r="C12" s="155" t="s">
        <v>108</v>
      </c>
      <c r="D12" s="13">
        <v>8</v>
      </c>
      <c r="E12" s="14">
        <v>9</v>
      </c>
      <c r="F12" s="14">
        <v>9</v>
      </c>
      <c r="G12" s="14">
        <v>7</v>
      </c>
      <c r="H12" s="15">
        <v>9</v>
      </c>
      <c r="I12" s="11">
        <f t="shared" si="2"/>
        <v>42</v>
      </c>
      <c r="J12" s="12">
        <f t="shared" si="3"/>
        <v>6.3</v>
      </c>
      <c r="K12" s="30">
        <v>3</v>
      </c>
      <c r="L12" s="31">
        <v>2</v>
      </c>
      <c r="M12" s="31">
        <v>2.5</v>
      </c>
      <c r="N12" s="31">
        <v>2.5</v>
      </c>
      <c r="O12" s="151">
        <v>2.5</v>
      </c>
      <c r="P12" s="28">
        <f t="shared" si="4"/>
        <v>12.5</v>
      </c>
      <c r="Q12" s="29">
        <f t="shared" si="5"/>
        <v>0.625</v>
      </c>
      <c r="R12" s="35">
        <f t="shared" si="6"/>
        <v>1.35</v>
      </c>
      <c r="S12" s="137">
        <f t="shared" si="0"/>
        <v>1.45</v>
      </c>
      <c r="T12" s="137">
        <f t="shared" si="0"/>
        <v>1.4749999999999999</v>
      </c>
      <c r="U12" s="137">
        <f t="shared" si="7"/>
        <v>1.175</v>
      </c>
      <c r="V12" s="138">
        <f t="shared" si="7"/>
        <v>1.4749999999999999</v>
      </c>
      <c r="W12" s="122">
        <f t="shared" si="1"/>
        <v>54.5</v>
      </c>
      <c r="X12" s="43">
        <f t="shared" si="8"/>
        <v>10.9</v>
      </c>
      <c r="Y12" s="159">
        <v>44</v>
      </c>
      <c r="Z12" s="47">
        <f t="shared" si="9"/>
        <v>35.200000000000003</v>
      </c>
    </row>
    <row r="13" spans="1:26" ht="21.75" customHeight="1" thickBot="1" x14ac:dyDescent="0.35">
      <c r="A13" s="5">
        <v>7</v>
      </c>
      <c r="B13" s="154">
        <v>666614</v>
      </c>
      <c r="C13" s="155" t="s">
        <v>109</v>
      </c>
      <c r="D13" s="13">
        <v>10</v>
      </c>
      <c r="E13" s="14">
        <v>12</v>
      </c>
      <c r="F13" s="14">
        <v>13</v>
      </c>
      <c r="G13" s="14">
        <v>15</v>
      </c>
      <c r="H13" s="15">
        <v>11</v>
      </c>
      <c r="I13" s="11">
        <f t="shared" si="2"/>
        <v>61</v>
      </c>
      <c r="J13" s="12">
        <f t="shared" si="3"/>
        <v>9.15</v>
      </c>
      <c r="K13" s="30">
        <v>3</v>
      </c>
      <c r="L13" s="31">
        <v>3.5</v>
      </c>
      <c r="M13" s="31">
        <v>4</v>
      </c>
      <c r="N13" s="31">
        <v>3.5</v>
      </c>
      <c r="O13" s="151">
        <v>4.5</v>
      </c>
      <c r="P13" s="28">
        <f t="shared" si="4"/>
        <v>18.5</v>
      </c>
      <c r="Q13" s="29">
        <f t="shared" si="5"/>
        <v>0.92500000000000004</v>
      </c>
      <c r="R13" s="35">
        <f t="shared" si="6"/>
        <v>1.65</v>
      </c>
      <c r="S13" s="137">
        <f t="shared" si="0"/>
        <v>1.9749999999999999</v>
      </c>
      <c r="T13" s="137">
        <f t="shared" si="0"/>
        <v>2.15</v>
      </c>
      <c r="U13" s="137">
        <f t="shared" si="7"/>
        <v>2.4249999999999998</v>
      </c>
      <c r="V13" s="138">
        <f t="shared" si="7"/>
        <v>1.875</v>
      </c>
      <c r="W13" s="122">
        <f t="shared" si="1"/>
        <v>79.5</v>
      </c>
      <c r="X13" s="43">
        <f t="shared" si="8"/>
        <v>15.9</v>
      </c>
      <c r="Y13" s="159">
        <v>66</v>
      </c>
      <c r="Z13" s="47">
        <f t="shared" si="9"/>
        <v>52.800000000000004</v>
      </c>
    </row>
    <row r="14" spans="1:26" ht="21.75" customHeight="1" thickBot="1" x14ac:dyDescent="0.35">
      <c r="A14" s="6">
        <v>8</v>
      </c>
      <c r="B14" s="156">
        <v>666615</v>
      </c>
      <c r="C14" s="157" t="s">
        <v>110</v>
      </c>
      <c r="D14" s="13">
        <v>11</v>
      </c>
      <c r="E14" s="14">
        <v>9</v>
      </c>
      <c r="F14" s="14">
        <v>8</v>
      </c>
      <c r="G14" s="14">
        <v>14</v>
      </c>
      <c r="H14" s="15">
        <v>12</v>
      </c>
      <c r="I14" s="11">
        <f t="shared" si="2"/>
        <v>54</v>
      </c>
      <c r="J14" s="12">
        <f t="shared" si="3"/>
        <v>8.1</v>
      </c>
      <c r="K14" s="30">
        <v>3.5</v>
      </c>
      <c r="L14" s="31">
        <v>2.5</v>
      </c>
      <c r="M14" s="31">
        <v>2.5</v>
      </c>
      <c r="N14" s="31">
        <v>2.5</v>
      </c>
      <c r="O14" s="151">
        <v>4.5</v>
      </c>
      <c r="P14" s="28">
        <f t="shared" si="4"/>
        <v>15.5</v>
      </c>
      <c r="Q14" s="29">
        <f t="shared" si="5"/>
        <v>0.77500000000000002</v>
      </c>
      <c r="R14" s="35">
        <f t="shared" si="6"/>
        <v>1.825</v>
      </c>
      <c r="S14" s="137">
        <f t="shared" si="0"/>
        <v>1.4749999999999999</v>
      </c>
      <c r="T14" s="137">
        <f t="shared" si="0"/>
        <v>1.325</v>
      </c>
      <c r="U14" s="137">
        <f t="shared" si="7"/>
        <v>2.2250000000000001</v>
      </c>
      <c r="V14" s="138">
        <f t="shared" si="7"/>
        <v>2.0249999999999999</v>
      </c>
      <c r="W14" s="122">
        <f t="shared" si="1"/>
        <v>69.5</v>
      </c>
      <c r="X14" s="43">
        <f t="shared" si="8"/>
        <v>13.9</v>
      </c>
      <c r="Y14" s="160">
        <v>61</v>
      </c>
      <c r="Z14" s="47">
        <f t="shared" si="9"/>
        <v>48.800000000000004</v>
      </c>
    </row>
    <row r="15" spans="1:26" ht="21.75" customHeight="1" thickBot="1" x14ac:dyDescent="0.35">
      <c r="A15" s="5">
        <v>9</v>
      </c>
      <c r="B15" s="154">
        <v>666616</v>
      </c>
      <c r="C15" s="155" t="s">
        <v>111</v>
      </c>
      <c r="D15" s="13">
        <v>9</v>
      </c>
      <c r="E15" s="14">
        <v>12</v>
      </c>
      <c r="F15" s="14">
        <v>13</v>
      </c>
      <c r="G15" s="14">
        <v>10</v>
      </c>
      <c r="H15" s="15">
        <v>9</v>
      </c>
      <c r="I15" s="11">
        <f t="shared" si="2"/>
        <v>53</v>
      </c>
      <c r="J15" s="12">
        <f t="shared" si="3"/>
        <v>7.9499999999999993</v>
      </c>
      <c r="K15" s="30">
        <v>4</v>
      </c>
      <c r="L15" s="31">
        <v>3</v>
      </c>
      <c r="M15" s="31">
        <v>2.5</v>
      </c>
      <c r="N15" s="31">
        <v>2.5</v>
      </c>
      <c r="O15" s="151">
        <v>3</v>
      </c>
      <c r="P15" s="28">
        <f t="shared" si="4"/>
        <v>15</v>
      </c>
      <c r="Q15" s="29">
        <f t="shared" si="5"/>
        <v>0.75</v>
      </c>
      <c r="R15" s="35">
        <f t="shared" si="6"/>
        <v>1.5499999999999998</v>
      </c>
      <c r="S15" s="137">
        <f t="shared" si="0"/>
        <v>1.9499999999999997</v>
      </c>
      <c r="T15" s="137">
        <f t="shared" si="0"/>
        <v>2.0750000000000002</v>
      </c>
      <c r="U15" s="137">
        <f t="shared" si="7"/>
        <v>1.625</v>
      </c>
      <c r="V15" s="138">
        <f t="shared" si="7"/>
        <v>1.5</v>
      </c>
      <c r="W15" s="122">
        <f t="shared" si="1"/>
        <v>68</v>
      </c>
      <c r="X15" s="43">
        <f t="shared" si="8"/>
        <v>13.600000000000001</v>
      </c>
      <c r="Y15" s="159">
        <v>58</v>
      </c>
      <c r="Z15" s="47">
        <f t="shared" si="9"/>
        <v>46.400000000000006</v>
      </c>
    </row>
    <row r="16" spans="1:26" ht="21.75" customHeight="1" thickBot="1" x14ac:dyDescent="0.35">
      <c r="A16" s="6">
        <v>10</v>
      </c>
      <c r="B16" s="154">
        <v>666617</v>
      </c>
      <c r="C16" s="155" t="s">
        <v>112</v>
      </c>
      <c r="D16" s="13">
        <v>9</v>
      </c>
      <c r="E16" s="14">
        <v>8</v>
      </c>
      <c r="F16" s="14">
        <v>6</v>
      </c>
      <c r="G16" s="14">
        <v>5</v>
      </c>
      <c r="H16" s="15">
        <v>6</v>
      </c>
      <c r="I16" s="11">
        <f t="shared" si="2"/>
        <v>34</v>
      </c>
      <c r="J16" s="12">
        <f t="shared" si="3"/>
        <v>5.0999999999999996</v>
      </c>
      <c r="K16" s="30">
        <v>2</v>
      </c>
      <c r="L16" s="31">
        <v>1.5</v>
      </c>
      <c r="M16" s="31">
        <v>2.5</v>
      </c>
      <c r="N16" s="31">
        <v>2.5</v>
      </c>
      <c r="O16" s="151">
        <v>2</v>
      </c>
      <c r="P16" s="28">
        <f t="shared" si="4"/>
        <v>10.5</v>
      </c>
      <c r="Q16" s="29">
        <f t="shared" si="5"/>
        <v>0.52500000000000002</v>
      </c>
      <c r="R16" s="35">
        <f t="shared" si="6"/>
        <v>1.45</v>
      </c>
      <c r="S16" s="137">
        <f t="shared" si="0"/>
        <v>1.2749999999999999</v>
      </c>
      <c r="T16" s="137">
        <f t="shared" si="0"/>
        <v>1.0249999999999999</v>
      </c>
      <c r="U16" s="137">
        <f t="shared" si="7"/>
        <v>0.875</v>
      </c>
      <c r="V16" s="138">
        <f t="shared" si="7"/>
        <v>0.99999999999999989</v>
      </c>
      <c r="W16" s="122">
        <f t="shared" si="1"/>
        <v>44.5</v>
      </c>
      <c r="X16" s="43">
        <f t="shared" si="8"/>
        <v>8.9</v>
      </c>
      <c r="Y16" s="159">
        <v>30</v>
      </c>
      <c r="Z16" s="47">
        <f t="shared" si="9"/>
        <v>24</v>
      </c>
    </row>
    <row r="17" spans="1:26" ht="21.75" customHeight="1" thickBot="1" x14ac:dyDescent="0.35">
      <c r="A17" s="5">
        <v>11</v>
      </c>
      <c r="B17" s="154">
        <v>666618</v>
      </c>
      <c r="C17" s="155" t="s">
        <v>113</v>
      </c>
      <c r="D17" s="13">
        <v>8</v>
      </c>
      <c r="E17" s="14">
        <v>13</v>
      </c>
      <c r="F17" s="14">
        <v>12</v>
      </c>
      <c r="G17" s="14">
        <v>10</v>
      </c>
      <c r="H17" s="15">
        <v>9</v>
      </c>
      <c r="I17" s="11">
        <f t="shared" si="2"/>
        <v>52</v>
      </c>
      <c r="J17" s="12">
        <f t="shared" si="3"/>
        <v>7.8</v>
      </c>
      <c r="K17" s="30">
        <v>2.5</v>
      </c>
      <c r="L17" s="31">
        <v>3.5</v>
      </c>
      <c r="M17" s="31">
        <v>3</v>
      </c>
      <c r="N17" s="31">
        <v>2.5</v>
      </c>
      <c r="O17" s="151">
        <v>3.5</v>
      </c>
      <c r="P17" s="28">
        <f t="shared" si="4"/>
        <v>15</v>
      </c>
      <c r="Q17" s="29">
        <f t="shared" si="5"/>
        <v>0.75</v>
      </c>
      <c r="R17" s="35">
        <f t="shared" si="6"/>
        <v>1.325</v>
      </c>
      <c r="S17" s="137">
        <f t="shared" si="0"/>
        <v>2.125</v>
      </c>
      <c r="T17" s="137">
        <f t="shared" si="0"/>
        <v>1.9499999999999997</v>
      </c>
      <c r="U17" s="137">
        <f t="shared" si="7"/>
        <v>1.625</v>
      </c>
      <c r="V17" s="138">
        <f t="shared" si="7"/>
        <v>1.5249999999999999</v>
      </c>
      <c r="W17" s="122">
        <f t="shared" si="1"/>
        <v>67</v>
      </c>
      <c r="X17" s="43">
        <f t="shared" si="8"/>
        <v>13.4</v>
      </c>
      <c r="Y17" s="159">
        <v>55</v>
      </c>
      <c r="Z17" s="47">
        <f t="shared" si="9"/>
        <v>44</v>
      </c>
    </row>
    <row r="18" spans="1:26" ht="21.75" customHeight="1" thickBot="1" x14ac:dyDescent="0.35">
      <c r="A18" s="6">
        <v>12</v>
      </c>
      <c r="B18" s="154">
        <v>666619</v>
      </c>
      <c r="C18" s="155" t="s">
        <v>114</v>
      </c>
      <c r="D18" s="13">
        <v>9</v>
      </c>
      <c r="E18" s="14">
        <v>11</v>
      </c>
      <c r="F18" s="14">
        <v>10</v>
      </c>
      <c r="G18" s="14">
        <v>12</v>
      </c>
      <c r="H18" s="15">
        <v>11</v>
      </c>
      <c r="I18" s="11">
        <f t="shared" si="2"/>
        <v>53</v>
      </c>
      <c r="J18" s="12">
        <f t="shared" si="3"/>
        <v>7.9499999999999993</v>
      </c>
      <c r="K18" s="30">
        <v>3</v>
      </c>
      <c r="L18" s="31">
        <v>2.5</v>
      </c>
      <c r="M18" s="31">
        <v>2.5</v>
      </c>
      <c r="N18" s="31">
        <v>3.5</v>
      </c>
      <c r="O18" s="151">
        <v>4</v>
      </c>
      <c r="P18" s="28">
        <f t="shared" si="4"/>
        <v>15.5</v>
      </c>
      <c r="Q18" s="29">
        <f t="shared" si="5"/>
        <v>0.77500000000000002</v>
      </c>
      <c r="R18" s="35">
        <f t="shared" si="6"/>
        <v>1.5</v>
      </c>
      <c r="S18" s="137">
        <f t="shared" si="0"/>
        <v>1.7749999999999999</v>
      </c>
      <c r="T18" s="137">
        <f t="shared" si="0"/>
        <v>1.625</v>
      </c>
      <c r="U18" s="137">
        <f t="shared" si="7"/>
        <v>1.9749999999999999</v>
      </c>
      <c r="V18" s="138">
        <f t="shared" si="7"/>
        <v>1.8499999999999999</v>
      </c>
      <c r="W18" s="122">
        <f t="shared" si="1"/>
        <v>68.5</v>
      </c>
      <c r="X18" s="43">
        <f t="shared" si="8"/>
        <v>13.700000000000001</v>
      </c>
      <c r="Y18" s="159">
        <v>57</v>
      </c>
      <c r="Z18" s="47">
        <f t="shared" si="9"/>
        <v>45.6</v>
      </c>
    </row>
    <row r="19" spans="1:26" ht="21.75" customHeight="1" thickBot="1" x14ac:dyDescent="0.35">
      <c r="A19" s="5">
        <v>13</v>
      </c>
      <c r="B19" s="154">
        <v>666620</v>
      </c>
      <c r="C19" s="155" t="s">
        <v>115</v>
      </c>
      <c r="D19" s="13">
        <v>14</v>
      </c>
      <c r="E19" s="14">
        <v>11</v>
      </c>
      <c r="F19" s="14">
        <v>12</v>
      </c>
      <c r="G19" s="14">
        <v>16</v>
      </c>
      <c r="H19" s="15">
        <v>13</v>
      </c>
      <c r="I19" s="11">
        <f t="shared" si="2"/>
        <v>66</v>
      </c>
      <c r="J19" s="12">
        <f t="shared" si="3"/>
        <v>9.9</v>
      </c>
      <c r="K19" s="30">
        <v>4.5</v>
      </c>
      <c r="L19" s="31">
        <v>3</v>
      </c>
      <c r="M19" s="31">
        <v>5</v>
      </c>
      <c r="N19" s="31">
        <v>4.5</v>
      </c>
      <c r="O19" s="151">
        <v>3.5</v>
      </c>
      <c r="P19" s="28">
        <f t="shared" si="4"/>
        <v>20.5</v>
      </c>
      <c r="Q19" s="29">
        <f t="shared" si="5"/>
        <v>1.0250000000000001</v>
      </c>
      <c r="R19" s="35">
        <f t="shared" si="6"/>
        <v>2.3250000000000002</v>
      </c>
      <c r="S19" s="137">
        <f t="shared" si="0"/>
        <v>1.7999999999999998</v>
      </c>
      <c r="T19" s="137">
        <f t="shared" si="0"/>
        <v>2.0499999999999998</v>
      </c>
      <c r="U19" s="137">
        <f t="shared" si="7"/>
        <v>2.625</v>
      </c>
      <c r="V19" s="138">
        <f t="shared" si="7"/>
        <v>2.125</v>
      </c>
      <c r="W19" s="122">
        <f t="shared" si="1"/>
        <v>86.5</v>
      </c>
      <c r="X19" s="43">
        <f t="shared" si="8"/>
        <v>17.3</v>
      </c>
      <c r="Y19" s="159">
        <v>65</v>
      </c>
      <c r="Z19" s="47">
        <f t="shared" si="9"/>
        <v>52</v>
      </c>
    </row>
    <row r="20" spans="1:26" ht="21.75" customHeight="1" thickBot="1" x14ac:dyDescent="0.35">
      <c r="A20" s="6">
        <v>14</v>
      </c>
      <c r="B20" s="154">
        <v>666621</v>
      </c>
      <c r="C20" s="155" t="s">
        <v>116</v>
      </c>
      <c r="D20" s="13">
        <v>8</v>
      </c>
      <c r="E20" s="14">
        <v>8</v>
      </c>
      <c r="F20" s="14">
        <v>9</v>
      </c>
      <c r="G20" s="14">
        <v>10</v>
      </c>
      <c r="H20" s="15">
        <v>11</v>
      </c>
      <c r="I20" s="11">
        <f t="shared" si="2"/>
        <v>46</v>
      </c>
      <c r="J20" s="12">
        <f t="shared" si="3"/>
        <v>6.8999999999999995</v>
      </c>
      <c r="K20" s="30">
        <v>3</v>
      </c>
      <c r="L20" s="31">
        <v>2</v>
      </c>
      <c r="M20" s="31">
        <v>3</v>
      </c>
      <c r="N20" s="31">
        <v>2</v>
      </c>
      <c r="O20" s="151">
        <v>2</v>
      </c>
      <c r="P20" s="28">
        <f t="shared" si="4"/>
        <v>12</v>
      </c>
      <c r="Q20" s="29">
        <f t="shared" si="5"/>
        <v>0.60000000000000009</v>
      </c>
      <c r="R20" s="35">
        <f t="shared" si="6"/>
        <v>1.35</v>
      </c>
      <c r="S20" s="137">
        <f t="shared" si="0"/>
        <v>1.3</v>
      </c>
      <c r="T20" s="137">
        <f t="shared" si="0"/>
        <v>1.5</v>
      </c>
      <c r="U20" s="137">
        <f t="shared" si="7"/>
        <v>1.6</v>
      </c>
      <c r="V20" s="138">
        <f t="shared" si="7"/>
        <v>1.75</v>
      </c>
      <c r="W20" s="122">
        <f t="shared" si="1"/>
        <v>58</v>
      </c>
      <c r="X20" s="43">
        <f t="shared" si="8"/>
        <v>11.600000000000001</v>
      </c>
      <c r="Y20" s="159">
        <v>48</v>
      </c>
      <c r="Z20" s="47">
        <f t="shared" si="9"/>
        <v>38.400000000000006</v>
      </c>
    </row>
    <row r="21" spans="1:26" ht="21.75" customHeight="1" thickBot="1" x14ac:dyDescent="0.35">
      <c r="A21" s="5">
        <v>15</v>
      </c>
      <c r="B21" s="154">
        <v>666622</v>
      </c>
      <c r="C21" s="155" t="s">
        <v>117</v>
      </c>
      <c r="D21" s="13">
        <v>7</v>
      </c>
      <c r="E21" s="14">
        <v>9</v>
      </c>
      <c r="F21" s="14">
        <v>12</v>
      </c>
      <c r="G21" s="14">
        <v>15</v>
      </c>
      <c r="H21" s="15">
        <v>12</v>
      </c>
      <c r="I21" s="11">
        <f t="shared" si="2"/>
        <v>55</v>
      </c>
      <c r="J21" s="12">
        <f t="shared" si="3"/>
        <v>8.25</v>
      </c>
      <c r="K21" s="30">
        <v>3</v>
      </c>
      <c r="L21" s="31">
        <v>3</v>
      </c>
      <c r="M21" s="31">
        <v>3.5</v>
      </c>
      <c r="N21" s="31">
        <v>3.5</v>
      </c>
      <c r="O21" s="151">
        <v>2.5</v>
      </c>
      <c r="P21" s="28">
        <f t="shared" si="4"/>
        <v>15.5</v>
      </c>
      <c r="Q21" s="29">
        <f t="shared" si="5"/>
        <v>0.77500000000000002</v>
      </c>
      <c r="R21" s="35">
        <f t="shared" si="6"/>
        <v>1.2000000000000002</v>
      </c>
      <c r="S21" s="137">
        <f t="shared" si="0"/>
        <v>1.5</v>
      </c>
      <c r="T21" s="137">
        <f t="shared" si="0"/>
        <v>1.9749999999999999</v>
      </c>
      <c r="U21" s="137">
        <f t="shared" si="7"/>
        <v>2.4249999999999998</v>
      </c>
      <c r="V21" s="138">
        <f t="shared" si="7"/>
        <v>1.9249999999999998</v>
      </c>
      <c r="W21" s="122">
        <f t="shared" si="1"/>
        <v>70.5</v>
      </c>
      <c r="X21" s="43">
        <f t="shared" si="8"/>
        <v>14.100000000000001</v>
      </c>
      <c r="Y21" s="159">
        <v>58</v>
      </c>
      <c r="Z21" s="47">
        <f t="shared" si="9"/>
        <v>46.400000000000006</v>
      </c>
    </row>
    <row r="22" spans="1:26" ht="21.75" customHeight="1" thickBot="1" x14ac:dyDescent="0.35">
      <c r="A22" s="6">
        <v>16</v>
      </c>
      <c r="B22" s="154">
        <v>666623</v>
      </c>
      <c r="C22" s="155" t="s">
        <v>118</v>
      </c>
      <c r="D22" s="13"/>
      <c r="E22" s="14"/>
      <c r="F22" s="14"/>
      <c r="G22" s="14"/>
      <c r="H22" s="15"/>
      <c r="I22" s="11">
        <f t="shared" si="2"/>
        <v>0</v>
      </c>
      <c r="J22" s="12">
        <f t="shared" si="3"/>
        <v>0</v>
      </c>
      <c r="K22" s="30"/>
      <c r="L22" s="31"/>
      <c r="M22" s="31"/>
      <c r="N22" s="31"/>
      <c r="O22" s="151"/>
      <c r="P22" s="28">
        <f t="shared" si="4"/>
        <v>0</v>
      </c>
      <c r="Q22" s="29">
        <f t="shared" si="5"/>
        <v>0</v>
      </c>
      <c r="R22" s="35">
        <f t="shared" si="6"/>
        <v>0</v>
      </c>
      <c r="S22" s="137">
        <f t="shared" si="0"/>
        <v>0</v>
      </c>
      <c r="T22" s="137">
        <f t="shared" si="0"/>
        <v>0</v>
      </c>
      <c r="U22" s="137">
        <f t="shared" si="7"/>
        <v>0</v>
      </c>
      <c r="V22" s="138">
        <f t="shared" si="7"/>
        <v>0</v>
      </c>
      <c r="W22" s="122">
        <f t="shared" si="1"/>
        <v>0</v>
      </c>
      <c r="X22" s="43">
        <f t="shared" si="8"/>
        <v>0</v>
      </c>
      <c r="Y22" s="159" t="s">
        <v>234</v>
      </c>
      <c r="Z22" s="47" t="e">
        <f t="shared" si="9"/>
        <v>#VALUE!</v>
      </c>
    </row>
    <row r="23" spans="1:26" ht="21.75" customHeight="1" thickBot="1" x14ac:dyDescent="0.35">
      <c r="A23" s="5">
        <v>17</v>
      </c>
      <c r="B23" s="154">
        <v>666624</v>
      </c>
      <c r="C23" s="155" t="s">
        <v>119</v>
      </c>
      <c r="D23" s="13"/>
      <c r="E23" s="14"/>
      <c r="F23" s="14"/>
      <c r="G23" s="14"/>
      <c r="H23" s="15">
        <v>1</v>
      </c>
      <c r="I23" s="11">
        <f t="shared" si="2"/>
        <v>1</v>
      </c>
      <c r="J23" s="12">
        <f t="shared" si="3"/>
        <v>0.15</v>
      </c>
      <c r="K23" s="30">
        <v>1</v>
      </c>
      <c r="L23" s="31">
        <v>1</v>
      </c>
      <c r="M23" s="31">
        <v>0</v>
      </c>
      <c r="N23" s="31">
        <v>0</v>
      </c>
      <c r="O23" s="151">
        <v>0</v>
      </c>
      <c r="P23" s="28">
        <f t="shared" si="4"/>
        <v>2</v>
      </c>
      <c r="Q23" s="29">
        <f t="shared" si="5"/>
        <v>0.1</v>
      </c>
      <c r="R23" s="35">
        <f t="shared" si="6"/>
        <v>0.05</v>
      </c>
      <c r="S23" s="137">
        <f t="shared" si="0"/>
        <v>0.05</v>
      </c>
      <c r="T23" s="137">
        <f t="shared" si="0"/>
        <v>0</v>
      </c>
      <c r="U23" s="137">
        <f t="shared" si="7"/>
        <v>0</v>
      </c>
      <c r="V23" s="138">
        <f t="shared" si="7"/>
        <v>0.15</v>
      </c>
      <c r="W23" s="122">
        <f t="shared" si="1"/>
        <v>3</v>
      </c>
      <c r="X23" s="43">
        <f t="shared" si="8"/>
        <v>0.60000000000000009</v>
      </c>
      <c r="Y23" s="159" t="s">
        <v>234</v>
      </c>
      <c r="Z23" s="47" t="e">
        <f t="shared" si="9"/>
        <v>#VALUE!</v>
      </c>
    </row>
    <row r="24" spans="1:26" ht="21.75" customHeight="1" thickBot="1" x14ac:dyDescent="0.35">
      <c r="A24" s="6">
        <v>18</v>
      </c>
      <c r="B24" s="154">
        <v>666625</v>
      </c>
      <c r="C24" s="155" t="s">
        <v>120</v>
      </c>
      <c r="D24" s="13"/>
      <c r="E24" s="14">
        <v>5</v>
      </c>
      <c r="F24" s="14"/>
      <c r="G24" s="14"/>
      <c r="H24" s="15">
        <v>3</v>
      </c>
      <c r="I24" s="11">
        <f t="shared" si="2"/>
        <v>8</v>
      </c>
      <c r="J24" s="12">
        <f t="shared" si="3"/>
        <v>1.2</v>
      </c>
      <c r="K24" s="30">
        <v>1.5</v>
      </c>
      <c r="L24" s="31">
        <v>1.5</v>
      </c>
      <c r="M24" s="31">
        <v>1</v>
      </c>
      <c r="N24" s="31">
        <v>1</v>
      </c>
      <c r="O24" s="151">
        <v>0</v>
      </c>
      <c r="P24" s="28">
        <f t="shared" si="4"/>
        <v>5</v>
      </c>
      <c r="Q24" s="29">
        <f t="shared" si="5"/>
        <v>0.25</v>
      </c>
      <c r="R24" s="35">
        <f t="shared" si="6"/>
        <v>7.5000000000000011E-2</v>
      </c>
      <c r="S24" s="137">
        <f t="shared" si="0"/>
        <v>0.82499999999999996</v>
      </c>
      <c r="T24" s="137">
        <f t="shared" si="0"/>
        <v>0.05</v>
      </c>
      <c r="U24" s="137">
        <f t="shared" si="7"/>
        <v>0.05</v>
      </c>
      <c r="V24" s="138">
        <f t="shared" si="7"/>
        <v>0.44999999999999996</v>
      </c>
      <c r="W24" s="122">
        <f t="shared" si="1"/>
        <v>13</v>
      </c>
      <c r="X24" s="43">
        <f t="shared" si="8"/>
        <v>2.6</v>
      </c>
      <c r="Y24" s="159">
        <v>12</v>
      </c>
      <c r="Z24" s="47">
        <f t="shared" si="9"/>
        <v>9.6000000000000014</v>
      </c>
    </row>
    <row r="25" spans="1:26" ht="21.75" customHeight="1" thickBot="1" x14ac:dyDescent="0.35">
      <c r="A25" s="5">
        <v>19</v>
      </c>
      <c r="B25" s="154">
        <v>666626</v>
      </c>
      <c r="C25" s="155" t="s">
        <v>121</v>
      </c>
      <c r="D25" s="13">
        <v>7</v>
      </c>
      <c r="E25" s="14">
        <v>8</v>
      </c>
      <c r="F25" s="14">
        <v>6</v>
      </c>
      <c r="G25" s="14">
        <v>9</v>
      </c>
      <c r="H25" s="15">
        <v>10</v>
      </c>
      <c r="I25" s="11">
        <f t="shared" si="2"/>
        <v>40</v>
      </c>
      <c r="J25" s="12">
        <f t="shared" si="3"/>
        <v>6</v>
      </c>
      <c r="K25" s="30">
        <v>2.5</v>
      </c>
      <c r="L25" s="31">
        <v>1.5</v>
      </c>
      <c r="M25" s="31">
        <v>2</v>
      </c>
      <c r="N25" s="31">
        <v>3.5</v>
      </c>
      <c r="O25" s="151">
        <v>2</v>
      </c>
      <c r="P25" s="28">
        <f t="shared" si="4"/>
        <v>11.5</v>
      </c>
      <c r="Q25" s="29">
        <f t="shared" si="5"/>
        <v>0.57500000000000007</v>
      </c>
      <c r="R25" s="35">
        <f t="shared" si="6"/>
        <v>1.175</v>
      </c>
      <c r="S25" s="137">
        <f t="shared" si="0"/>
        <v>1.2749999999999999</v>
      </c>
      <c r="T25" s="137">
        <f t="shared" si="0"/>
        <v>0.99999999999999989</v>
      </c>
      <c r="U25" s="137">
        <f t="shared" si="7"/>
        <v>1.5249999999999999</v>
      </c>
      <c r="V25" s="138">
        <f t="shared" si="7"/>
        <v>1.6</v>
      </c>
      <c r="W25" s="122">
        <f t="shared" si="1"/>
        <v>51.5</v>
      </c>
      <c r="X25" s="43">
        <f t="shared" si="8"/>
        <v>10.3</v>
      </c>
      <c r="Y25" s="159">
        <v>45</v>
      </c>
      <c r="Z25" s="47">
        <f t="shared" si="9"/>
        <v>36</v>
      </c>
    </row>
    <row r="26" spans="1:26" ht="21.75" customHeight="1" thickBot="1" x14ac:dyDescent="0.35">
      <c r="A26" s="6">
        <v>20</v>
      </c>
      <c r="B26" s="154">
        <v>666627</v>
      </c>
      <c r="C26" s="155" t="s">
        <v>122</v>
      </c>
      <c r="D26" s="13">
        <v>9</v>
      </c>
      <c r="E26" s="14">
        <v>9</v>
      </c>
      <c r="F26" s="14">
        <v>10</v>
      </c>
      <c r="G26" s="14">
        <v>6</v>
      </c>
      <c r="H26" s="15">
        <v>7</v>
      </c>
      <c r="I26" s="11">
        <f t="shared" si="2"/>
        <v>41</v>
      </c>
      <c r="J26" s="12">
        <f t="shared" si="3"/>
        <v>6.1499999999999995</v>
      </c>
      <c r="K26" s="30">
        <v>3</v>
      </c>
      <c r="L26" s="31">
        <v>1.5</v>
      </c>
      <c r="M26" s="31">
        <v>2.5</v>
      </c>
      <c r="N26" s="31">
        <v>2.5</v>
      </c>
      <c r="O26" s="151">
        <v>1.5</v>
      </c>
      <c r="P26" s="28">
        <f t="shared" si="4"/>
        <v>11</v>
      </c>
      <c r="Q26" s="29">
        <f t="shared" si="5"/>
        <v>0.55000000000000004</v>
      </c>
      <c r="R26" s="35">
        <f t="shared" si="6"/>
        <v>1.5</v>
      </c>
      <c r="S26" s="137">
        <f t="shared" si="0"/>
        <v>1.4249999999999998</v>
      </c>
      <c r="T26" s="137">
        <f t="shared" si="0"/>
        <v>1.625</v>
      </c>
      <c r="U26" s="137">
        <f t="shared" si="7"/>
        <v>1.0249999999999999</v>
      </c>
      <c r="V26" s="138">
        <f t="shared" si="7"/>
        <v>1.125</v>
      </c>
      <c r="W26" s="122">
        <f t="shared" si="1"/>
        <v>52</v>
      </c>
      <c r="X26" s="43">
        <f t="shared" si="8"/>
        <v>10.4</v>
      </c>
      <c r="Y26" s="159">
        <v>45</v>
      </c>
      <c r="Z26" s="47">
        <f t="shared" si="9"/>
        <v>36</v>
      </c>
    </row>
    <row r="27" spans="1:26" ht="21.75" customHeight="1" thickBot="1" x14ac:dyDescent="0.35">
      <c r="A27" s="5">
        <v>21</v>
      </c>
      <c r="B27" s="154">
        <v>666628</v>
      </c>
      <c r="C27" s="155" t="s">
        <v>123</v>
      </c>
      <c r="D27" s="13">
        <v>12</v>
      </c>
      <c r="E27" s="14">
        <v>9</v>
      </c>
      <c r="F27" s="14">
        <v>11</v>
      </c>
      <c r="G27" s="14">
        <v>10</v>
      </c>
      <c r="H27" s="15">
        <v>9</v>
      </c>
      <c r="I27" s="11">
        <f t="shared" si="2"/>
        <v>51</v>
      </c>
      <c r="J27" s="12">
        <f t="shared" si="3"/>
        <v>7.6499999999999995</v>
      </c>
      <c r="K27" s="30">
        <v>2</v>
      </c>
      <c r="L27" s="31">
        <v>3</v>
      </c>
      <c r="M27" s="31">
        <v>3</v>
      </c>
      <c r="N27" s="31">
        <v>3.5</v>
      </c>
      <c r="O27" s="151">
        <v>3</v>
      </c>
      <c r="P27" s="28">
        <f t="shared" si="4"/>
        <v>14.5</v>
      </c>
      <c r="Q27" s="29">
        <f t="shared" si="5"/>
        <v>0.72500000000000009</v>
      </c>
      <c r="R27" s="35">
        <f t="shared" si="6"/>
        <v>1.9</v>
      </c>
      <c r="S27" s="137">
        <f t="shared" si="0"/>
        <v>1.5</v>
      </c>
      <c r="T27" s="137">
        <f t="shared" si="0"/>
        <v>1.7999999999999998</v>
      </c>
      <c r="U27" s="137">
        <f t="shared" si="7"/>
        <v>1.675</v>
      </c>
      <c r="V27" s="138">
        <f t="shared" si="7"/>
        <v>1.5</v>
      </c>
      <c r="W27" s="122">
        <f t="shared" si="1"/>
        <v>65.5</v>
      </c>
      <c r="X27" s="43">
        <f t="shared" si="8"/>
        <v>13.100000000000001</v>
      </c>
      <c r="Y27" s="159">
        <v>54</v>
      </c>
      <c r="Z27" s="47">
        <f t="shared" si="9"/>
        <v>43.2</v>
      </c>
    </row>
    <row r="28" spans="1:26" ht="21.75" customHeight="1" thickBot="1" x14ac:dyDescent="0.35">
      <c r="A28" s="6">
        <v>22</v>
      </c>
      <c r="B28" s="154">
        <v>666629</v>
      </c>
      <c r="C28" s="155" t="s">
        <v>124</v>
      </c>
      <c r="D28" s="13">
        <v>5</v>
      </c>
      <c r="E28" s="14">
        <v>6</v>
      </c>
      <c r="F28" s="14">
        <v>4</v>
      </c>
      <c r="G28" s="14">
        <v>5.5</v>
      </c>
      <c r="H28" s="15">
        <v>3</v>
      </c>
      <c r="I28" s="11">
        <f t="shared" si="2"/>
        <v>23.5</v>
      </c>
      <c r="J28" s="12">
        <f t="shared" si="3"/>
        <v>3.5249999999999999</v>
      </c>
      <c r="K28" s="30">
        <v>1</v>
      </c>
      <c r="L28" s="31">
        <v>1.5</v>
      </c>
      <c r="M28" s="31">
        <v>1</v>
      </c>
      <c r="N28" s="31">
        <v>2</v>
      </c>
      <c r="O28" s="151">
        <v>1.5</v>
      </c>
      <c r="P28" s="28">
        <f t="shared" si="4"/>
        <v>7</v>
      </c>
      <c r="Q28" s="29">
        <f t="shared" si="5"/>
        <v>0.35000000000000003</v>
      </c>
      <c r="R28" s="35">
        <f t="shared" si="6"/>
        <v>0.8</v>
      </c>
      <c r="S28" s="137">
        <f t="shared" si="0"/>
        <v>0.97499999999999987</v>
      </c>
      <c r="T28" s="137">
        <f t="shared" si="0"/>
        <v>0.65</v>
      </c>
      <c r="U28" s="137">
        <f t="shared" si="7"/>
        <v>0.92499999999999993</v>
      </c>
      <c r="V28" s="138">
        <f t="shared" si="7"/>
        <v>0.52499999999999991</v>
      </c>
      <c r="W28" s="122">
        <f t="shared" si="1"/>
        <v>30.5</v>
      </c>
      <c r="X28" s="43">
        <f t="shared" si="8"/>
        <v>6.1000000000000005</v>
      </c>
      <c r="Y28" s="159">
        <v>24</v>
      </c>
      <c r="Z28" s="47">
        <f t="shared" si="9"/>
        <v>19.200000000000003</v>
      </c>
    </row>
    <row r="29" spans="1:26" ht="21.75" customHeight="1" thickBot="1" x14ac:dyDescent="0.35">
      <c r="A29" s="5">
        <v>23</v>
      </c>
      <c r="B29" s="154">
        <v>666630</v>
      </c>
      <c r="C29" s="155" t="s">
        <v>125</v>
      </c>
      <c r="D29" s="13">
        <v>3</v>
      </c>
      <c r="E29" s="14">
        <v>6</v>
      </c>
      <c r="F29" s="14">
        <v>4</v>
      </c>
      <c r="G29" s="14"/>
      <c r="H29" s="15"/>
      <c r="I29" s="11">
        <f t="shared" si="2"/>
        <v>13</v>
      </c>
      <c r="J29" s="12">
        <f t="shared" si="3"/>
        <v>1.95</v>
      </c>
      <c r="K29" s="30">
        <v>1</v>
      </c>
      <c r="L29" s="31">
        <v>1.5</v>
      </c>
      <c r="M29" s="31">
        <v>1</v>
      </c>
      <c r="N29" s="31">
        <v>1</v>
      </c>
      <c r="O29" s="151">
        <v>1.5</v>
      </c>
      <c r="P29" s="28">
        <f t="shared" si="4"/>
        <v>6</v>
      </c>
      <c r="Q29" s="29">
        <f t="shared" si="5"/>
        <v>0.30000000000000004</v>
      </c>
      <c r="R29" s="35">
        <f t="shared" si="6"/>
        <v>0.49999999999999994</v>
      </c>
      <c r="S29" s="137">
        <f t="shared" si="0"/>
        <v>0.97499999999999987</v>
      </c>
      <c r="T29" s="137">
        <f t="shared" si="0"/>
        <v>0.65</v>
      </c>
      <c r="U29" s="137">
        <f t="shared" si="7"/>
        <v>0.05</v>
      </c>
      <c r="V29" s="138">
        <f t="shared" si="7"/>
        <v>7.5000000000000011E-2</v>
      </c>
      <c r="W29" s="122">
        <f t="shared" si="1"/>
        <v>19</v>
      </c>
      <c r="X29" s="43">
        <f t="shared" si="8"/>
        <v>3.8000000000000003</v>
      </c>
      <c r="Y29" s="159">
        <v>15</v>
      </c>
      <c r="Z29" s="47">
        <f t="shared" si="9"/>
        <v>12</v>
      </c>
    </row>
    <row r="30" spans="1:26" ht="21.75" customHeight="1" thickBot="1" x14ac:dyDescent="0.35">
      <c r="A30" s="6">
        <v>24</v>
      </c>
      <c r="B30" s="154">
        <v>666631</v>
      </c>
      <c r="C30" s="155" t="s">
        <v>126</v>
      </c>
      <c r="D30" s="13">
        <v>12</v>
      </c>
      <c r="E30" s="14">
        <v>10</v>
      </c>
      <c r="F30" s="14">
        <v>11</v>
      </c>
      <c r="G30" s="14">
        <v>16</v>
      </c>
      <c r="H30" s="15">
        <v>11</v>
      </c>
      <c r="I30" s="11">
        <f t="shared" si="2"/>
        <v>60</v>
      </c>
      <c r="J30" s="12">
        <f t="shared" si="3"/>
        <v>9</v>
      </c>
      <c r="K30" s="30">
        <v>3</v>
      </c>
      <c r="L30" s="31">
        <v>3.5</v>
      </c>
      <c r="M30" s="31">
        <v>2.5</v>
      </c>
      <c r="N30" s="31">
        <v>3.5</v>
      </c>
      <c r="O30" s="151">
        <v>4.5</v>
      </c>
      <c r="P30" s="28">
        <f t="shared" si="4"/>
        <v>17</v>
      </c>
      <c r="Q30" s="29">
        <f t="shared" si="5"/>
        <v>0.85000000000000009</v>
      </c>
      <c r="R30" s="35">
        <f t="shared" si="6"/>
        <v>1.9499999999999997</v>
      </c>
      <c r="S30" s="137">
        <f t="shared" si="0"/>
        <v>1.675</v>
      </c>
      <c r="T30" s="137">
        <f t="shared" si="0"/>
        <v>1.7749999999999999</v>
      </c>
      <c r="U30" s="137">
        <f t="shared" si="7"/>
        <v>2.5749999999999997</v>
      </c>
      <c r="V30" s="138">
        <f t="shared" si="7"/>
        <v>1.875</v>
      </c>
      <c r="W30" s="122">
        <f t="shared" si="1"/>
        <v>77</v>
      </c>
      <c r="X30" s="43">
        <f t="shared" si="8"/>
        <v>15.4</v>
      </c>
      <c r="Y30" s="159">
        <v>67</v>
      </c>
      <c r="Z30" s="47">
        <f t="shared" si="9"/>
        <v>53.6</v>
      </c>
    </row>
    <row r="31" spans="1:26" ht="21.75" customHeight="1" thickBot="1" x14ac:dyDescent="0.35">
      <c r="A31" s="5">
        <v>25</v>
      </c>
      <c r="B31" s="154">
        <v>666632</v>
      </c>
      <c r="C31" s="155" t="s">
        <v>127</v>
      </c>
      <c r="D31" s="13">
        <v>10</v>
      </c>
      <c r="E31" s="14">
        <v>12</v>
      </c>
      <c r="F31" s="14">
        <v>15</v>
      </c>
      <c r="G31" s="14">
        <v>11</v>
      </c>
      <c r="H31" s="15">
        <v>15</v>
      </c>
      <c r="I31" s="11">
        <f t="shared" si="2"/>
        <v>63</v>
      </c>
      <c r="J31" s="12">
        <f t="shared" si="3"/>
        <v>9.4499999999999993</v>
      </c>
      <c r="K31" s="30">
        <v>4</v>
      </c>
      <c r="L31" s="31">
        <v>3.5</v>
      </c>
      <c r="M31" s="31">
        <v>1.5</v>
      </c>
      <c r="N31" s="31">
        <v>5</v>
      </c>
      <c r="O31" s="151">
        <v>3.5</v>
      </c>
      <c r="P31" s="28">
        <f t="shared" si="4"/>
        <v>17.5</v>
      </c>
      <c r="Q31" s="29">
        <f t="shared" si="5"/>
        <v>0.875</v>
      </c>
      <c r="R31" s="35">
        <f t="shared" si="6"/>
        <v>1.7</v>
      </c>
      <c r="S31" s="137">
        <f t="shared" si="0"/>
        <v>1.9749999999999999</v>
      </c>
      <c r="T31" s="137">
        <f t="shared" si="0"/>
        <v>2.3250000000000002</v>
      </c>
      <c r="U31" s="137">
        <f t="shared" si="7"/>
        <v>1.9</v>
      </c>
      <c r="V31" s="138">
        <f t="shared" si="7"/>
        <v>2.4249999999999998</v>
      </c>
      <c r="W31" s="122">
        <f t="shared" si="1"/>
        <v>80.5</v>
      </c>
      <c r="X31" s="43">
        <f t="shared" si="8"/>
        <v>16.100000000000001</v>
      </c>
      <c r="Y31" s="159">
        <v>64</v>
      </c>
      <c r="Z31" s="47">
        <f t="shared" si="9"/>
        <v>51.2</v>
      </c>
    </row>
    <row r="32" spans="1:26" ht="21.75" customHeight="1" thickBot="1" x14ac:dyDescent="0.35">
      <c r="A32" s="6">
        <v>26</v>
      </c>
      <c r="B32" s="154">
        <v>666633</v>
      </c>
      <c r="C32" s="155" t="s">
        <v>128</v>
      </c>
      <c r="D32" s="13">
        <v>9</v>
      </c>
      <c r="E32" s="14">
        <v>8</v>
      </c>
      <c r="F32" s="14">
        <v>10</v>
      </c>
      <c r="G32" s="14">
        <v>9</v>
      </c>
      <c r="H32" s="15">
        <v>8</v>
      </c>
      <c r="I32" s="11">
        <f t="shared" si="2"/>
        <v>44</v>
      </c>
      <c r="J32" s="12">
        <f t="shared" si="3"/>
        <v>6.6</v>
      </c>
      <c r="K32" s="30">
        <v>2.5</v>
      </c>
      <c r="L32" s="31">
        <v>3</v>
      </c>
      <c r="M32" s="31">
        <v>2.5</v>
      </c>
      <c r="N32" s="31">
        <v>3</v>
      </c>
      <c r="O32" s="151">
        <v>1.5</v>
      </c>
      <c r="P32" s="28">
        <f t="shared" si="4"/>
        <v>12.5</v>
      </c>
      <c r="Q32" s="29">
        <f t="shared" si="5"/>
        <v>0.625</v>
      </c>
      <c r="R32" s="35">
        <f t="shared" si="6"/>
        <v>1.4749999999999999</v>
      </c>
      <c r="S32" s="137">
        <f t="shared" si="0"/>
        <v>1.35</v>
      </c>
      <c r="T32" s="137">
        <f t="shared" si="0"/>
        <v>1.625</v>
      </c>
      <c r="U32" s="137">
        <f t="shared" si="7"/>
        <v>1.5</v>
      </c>
      <c r="V32" s="138">
        <f t="shared" si="7"/>
        <v>1.2749999999999999</v>
      </c>
      <c r="W32" s="122">
        <f t="shared" si="1"/>
        <v>56.5</v>
      </c>
      <c r="X32" s="43">
        <f t="shared" si="8"/>
        <v>11.3</v>
      </c>
      <c r="Y32" s="159">
        <v>51</v>
      </c>
      <c r="Z32" s="47">
        <f t="shared" si="9"/>
        <v>40.800000000000004</v>
      </c>
    </row>
    <row r="33" spans="1:26" ht="21.75" customHeight="1" thickBot="1" x14ac:dyDescent="0.35">
      <c r="A33" s="5">
        <v>27</v>
      </c>
      <c r="B33" s="154">
        <v>666634</v>
      </c>
      <c r="C33" s="155" t="s">
        <v>129</v>
      </c>
      <c r="D33" s="13">
        <v>12</v>
      </c>
      <c r="E33" s="14">
        <v>15</v>
      </c>
      <c r="F33" s="14">
        <v>14</v>
      </c>
      <c r="G33" s="14">
        <v>13</v>
      </c>
      <c r="H33" s="15">
        <v>18</v>
      </c>
      <c r="I33" s="11">
        <f t="shared" si="2"/>
        <v>72</v>
      </c>
      <c r="J33" s="12">
        <f t="shared" si="3"/>
        <v>10.799999999999999</v>
      </c>
      <c r="K33" s="30">
        <v>4</v>
      </c>
      <c r="L33" s="31">
        <v>4.5</v>
      </c>
      <c r="M33" s="31">
        <v>5</v>
      </c>
      <c r="N33" s="31">
        <v>4</v>
      </c>
      <c r="O33" s="151">
        <v>4.5</v>
      </c>
      <c r="P33" s="28">
        <f t="shared" si="4"/>
        <v>22</v>
      </c>
      <c r="Q33" s="29">
        <f t="shared" si="5"/>
        <v>1.1000000000000001</v>
      </c>
      <c r="R33" s="35">
        <f t="shared" si="6"/>
        <v>1.9999999999999998</v>
      </c>
      <c r="S33" s="137">
        <f t="shared" si="0"/>
        <v>2.4750000000000001</v>
      </c>
      <c r="T33" s="137">
        <f t="shared" si="0"/>
        <v>2.35</v>
      </c>
      <c r="U33" s="137">
        <f t="shared" si="7"/>
        <v>2.15</v>
      </c>
      <c r="V33" s="138">
        <f t="shared" si="7"/>
        <v>2.9249999999999998</v>
      </c>
      <c r="W33" s="122">
        <f t="shared" si="1"/>
        <v>94</v>
      </c>
      <c r="X33" s="43">
        <f t="shared" si="8"/>
        <v>18.8</v>
      </c>
      <c r="Y33" s="159">
        <v>71</v>
      </c>
      <c r="Z33" s="47">
        <f t="shared" si="9"/>
        <v>56.800000000000004</v>
      </c>
    </row>
    <row r="34" spans="1:26" ht="21.75" customHeight="1" thickBot="1" x14ac:dyDescent="0.35">
      <c r="A34" s="6">
        <v>28</v>
      </c>
      <c r="B34" s="154">
        <v>666635</v>
      </c>
      <c r="C34" s="155" t="s">
        <v>130</v>
      </c>
      <c r="D34" s="13">
        <v>9</v>
      </c>
      <c r="E34" s="14">
        <v>9</v>
      </c>
      <c r="F34" s="14">
        <v>7</v>
      </c>
      <c r="G34" s="14">
        <v>8</v>
      </c>
      <c r="H34" s="15">
        <v>8</v>
      </c>
      <c r="I34" s="11">
        <f t="shared" si="2"/>
        <v>41</v>
      </c>
      <c r="J34" s="12">
        <f t="shared" si="3"/>
        <v>6.1499999999999995</v>
      </c>
      <c r="K34" s="30">
        <v>2</v>
      </c>
      <c r="L34" s="31">
        <v>1.5</v>
      </c>
      <c r="M34" s="31">
        <v>2</v>
      </c>
      <c r="N34" s="31">
        <v>3.5</v>
      </c>
      <c r="O34" s="151">
        <v>1.5</v>
      </c>
      <c r="P34" s="28">
        <f t="shared" si="4"/>
        <v>10.5</v>
      </c>
      <c r="Q34" s="29">
        <f t="shared" si="5"/>
        <v>0.52500000000000002</v>
      </c>
      <c r="R34" s="35">
        <f t="shared" si="6"/>
        <v>1.45</v>
      </c>
      <c r="S34" s="137">
        <f t="shared" si="0"/>
        <v>1.4249999999999998</v>
      </c>
      <c r="T34" s="137">
        <f t="shared" si="0"/>
        <v>1.1500000000000001</v>
      </c>
      <c r="U34" s="137">
        <f t="shared" si="7"/>
        <v>1.375</v>
      </c>
      <c r="V34" s="138">
        <f t="shared" si="7"/>
        <v>1.2749999999999999</v>
      </c>
      <c r="W34" s="122">
        <f t="shared" si="1"/>
        <v>51.5</v>
      </c>
      <c r="X34" s="43">
        <f t="shared" si="8"/>
        <v>10.3</v>
      </c>
      <c r="Y34" s="159">
        <v>53</v>
      </c>
      <c r="Z34" s="47">
        <f t="shared" si="9"/>
        <v>42.400000000000006</v>
      </c>
    </row>
    <row r="35" spans="1:26" ht="21.75" customHeight="1" thickBot="1" x14ac:dyDescent="0.35">
      <c r="A35" s="5">
        <v>29</v>
      </c>
      <c r="B35" s="154">
        <v>666636</v>
      </c>
      <c r="C35" s="155" t="s">
        <v>131</v>
      </c>
      <c r="D35" s="13">
        <v>5</v>
      </c>
      <c r="E35" s="14">
        <v>3</v>
      </c>
      <c r="F35" s="14">
        <v>3</v>
      </c>
      <c r="G35" s="14">
        <v>2</v>
      </c>
      <c r="H35" s="15">
        <v>4</v>
      </c>
      <c r="I35" s="11">
        <f t="shared" si="2"/>
        <v>17</v>
      </c>
      <c r="J35" s="12">
        <f t="shared" si="3"/>
        <v>2.5499999999999998</v>
      </c>
      <c r="K35" s="30">
        <v>1.5</v>
      </c>
      <c r="L35" s="31">
        <v>1</v>
      </c>
      <c r="M35" s="31">
        <v>1.5</v>
      </c>
      <c r="N35" s="31">
        <v>1</v>
      </c>
      <c r="O35" s="151">
        <v>1</v>
      </c>
      <c r="P35" s="28">
        <f t="shared" si="4"/>
        <v>6</v>
      </c>
      <c r="Q35" s="29">
        <f t="shared" si="5"/>
        <v>0.30000000000000004</v>
      </c>
      <c r="R35" s="35">
        <f t="shared" si="6"/>
        <v>0.82499999999999996</v>
      </c>
      <c r="S35" s="137">
        <f t="shared" si="0"/>
        <v>0.49999999999999994</v>
      </c>
      <c r="T35" s="137">
        <f t="shared" si="0"/>
        <v>0.52499999999999991</v>
      </c>
      <c r="U35" s="137">
        <f t="shared" si="7"/>
        <v>0.35</v>
      </c>
      <c r="V35" s="138">
        <f t="shared" si="7"/>
        <v>0.65</v>
      </c>
      <c r="W35" s="122">
        <f t="shared" si="1"/>
        <v>23</v>
      </c>
      <c r="X35" s="43">
        <f t="shared" si="8"/>
        <v>4.6000000000000005</v>
      </c>
      <c r="Y35" s="159">
        <v>21</v>
      </c>
      <c r="Z35" s="47">
        <f t="shared" si="9"/>
        <v>16.8</v>
      </c>
    </row>
    <row r="36" spans="1:26" ht="21.75" customHeight="1" thickBot="1" x14ac:dyDescent="0.35">
      <c r="A36" s="6">
        <v>30</v>
      </c>
      <c r="B36" s="154">
        <v>666637</v>
      </c>
      <c r="C36" s="155" t="s">
        <v>132</v>
      </c>
      <c r="D36" s="13">
        <v>11</v>
      </c>
      <c r="E36" s="14">
        <v>12</v>
      </c>
      <c r="F36" s="14">
        <v>16</v>
      </c>
      <c r="G36" s="14">
        <v>10</v>
      </c>
      <c r="H36" s="15">
        <v>11</v>
      </c>
      <c r="I36" s="11">
        <f t="shared" si="2"/>
        <v>60</v>
      </c>
      <c r="J36" s="12">
        <f t="shared" si="3"/>
        <v>9</v>
      </c>
      <c r="K36" s="30">
        <v>3.5</v>
      </c>
      <c r="L36" s="31">
        <v>3.5</v>
      </c>
      <c r="M36" s="31">
        <v>3.5</v>
      </c>
      <c r="N36" s="31">
        <v>4</v>
      </c>
      <c r="O36" s="151">
        <v>2.5</v>
      </c>
      <c r="P36" s="28">
        <f t="shared" si="4"/>
        <v>17</v>
      </c>
      <c r="Q36" s="29">
        <f t="shared" si="5"/>
        <v>0.85000000000000009</v>
      </c>
      <c r="R36" s="35">
        <f t="shared" si="6"/>
        <v>1.825</v>
      </c>
      <c r="S36" s="137">
        <f t="shared" si="0"/>
        <v>1.9749999999999999</v>
      </c>
      <c r="T36" s="137">
        <f t="shared" si="0"/>
        <v>2.5749999999999997</v>
      </c>
      <c r="U36" s="137">
        <f t="shared" si="7"/>
        <v>1.7</v>
      </c>
      <c r="V36" s="138">
        <f t="shared" si="7"/>
        <v>1.7749999999999999</v>
      </c>
      <c r="W36" s="122">
        <f t="shared" si="1"/>
        <v>77</v>
      </c>
      <c r="X36" s="43">
        <f t="shared" si="8"/>
        <v>15.4</v>
      </c>
      <c r="Y36" s="159">
        <v>63</v>
      </c>
      <c r="Z36" s="47">
        <f t="shared" si="9"/>
        <v>50.400000000000006</v>
      </c>
    </row>
    <row r="37" spans="1:26" ht="21.75" customHeight="1" thickBot="1" x14ac:dyDescent="0.35">
      <c r="A37" s="5">
        <v>31</v>
      </c>
      <c r="B37" s="156">
        <v>666638</v>
      </c>
      <c r="C37" s="157" t="s">
        <v>133</v>
      </c>
      <c r="D37" s="13"/>
      <c r="E37" s="14"/>
      <c r="F37" s="14"/>
      <c r="G37" s="14"/>
      <c r="H37" s="15"/>
      <c r="I37" s="11">
        <f t="shared" si="2"/>
        <v>0</v>
      </c>
      <c r="J37" s="12">
        <f t="shared" si="3"/>
        <v>0</v>
      </c>
      <c r="K37" s="30"/>
      <c r="L37" s="31"/>
      <c r="M37" s="31"/>
      <c r="N37" s="31"/>
      <c r="O37" s="151"/>
      <c r="P37" s="28">
        <f t="shared" si="4"/>
        <v>0</v>
      </c>
      <c r="Q37" s="29">
        <f t="shared" si="5"/>
        <v>0</v>
      </c>
      <c r="R37" s="35">
        <f t="shared" si="6"/>
        <v>0</v>
      </c>
      <c r="S37" s="137">
        <f t="shared" si="0"/>
        <v>0</v>
      </c>
      <c r="T37" s="137">
        <f t="shared" si="0"/>
        <v>0</v>
      </c>
      <c r="U37" s="137">
        <f t="shared" si="7"/>
        <v>0</v>
      </c>
      <c r="V37" s="138">
        <f t="shared" si="7"/>
        <v>0</v>
      </c>
      <c r="W37" s="122">
        <f t="shared" si="1"/>
        <v>0</v>
      </c>
      <c r="X37" s="43">
        <f t="shared" si="8"/>
        <v>0</v>
      </c>
      <c r="Y37" s="160" t="s">
        <v>234</v>
      </c>
      <c r="Z37" s="47" t="e">
        <f t="shared" si="9"/>
        <v>#VALUE!</v>
      </c>
    </row>
    <row r="38" spans="1:26" ht="21.75" customHeight="1" thickBot="1" x14ac:dyDescent="0.35">
      <c r="A38" s="6">
        <v>32</v>
      </c>
      <c r="B38" s="154">
        <v>666639</v>
      </c>
      <c r="C38" s="155" t="s">
        <v>134</v>
      </c>
      <c r="D38" s="13">
        <v>11</v>
      </c>
      <c r="E38" s="14">
        <v>7</v>
      </c>
      <c r="F38" s="14">
        <v>12</v>
      </c>
      <c r="G38" s="14">
        <v>9</v>
      </c>
      <c r="H38" s="15">
        <v>9</v>
      </c>
      <c r="I38" s="11">
        <f t="shared" si="2"/>
        <v>48</v>
      </c>
      <c r="J38" s="12">
        <f t="shared" si="3"/>
        <v>7.1999999999999993</v>
      </c>
      <c r="K38" s="30">
        <v>3</v>
      </c>
      <c r="L38" s="31">
        <v>2.5</v>
      </c>
      <c r="M38" s="31">
        <v>3.5</v>
      </c>
      <c r="N38" s="31">
        <v>2</v>
      </c>
      <c r="O38" s="151">
        <v>3</v>
      </c>
      <c r="P38" s="28">
        <f t="shared" si="4"/>
        <v>14</v>
      </c>
      <c r="Q38" s="29">
        <f t="shared" si="5"/>
        <v>0.70000000000000007</v>
      </c>
      <c r="R38" s="35">
        <f t="shared" si="6"/>
        <v>1.7999999999999998</v>
      </c>
      <c r="S38" s="137">
        <f t="shared" si="0"/>
        <v>1.175</v>
      </c>
      <c r="T38" s="137">
        <f t="shared" si="0"/>
        <v>1.9749999999999999</v>
      </c>
      <c r="U38" s="137">
        <f t="shared" si="7"/>
        <v>1.45</v>
      </c>
      <c r="V38" s="138">
        <f t="shared" si="7"/>
        <v>1.5</v>
      </c>
      <c r="W38" s="122">
        <f t="shared" si="1"/>
        <v>62</v>
      </c>
      <c r="X38" s="43">
        <f t="shared" si="8"/>
        <v>12.4</v>
      </c>
      <c r="Y38" s="159">
        <v>55</v>
      </c>
      <c r="Z38" s="47">
        <f t="shared" si="9"/>
        <v>44</v>
      </c>
    </row>
    <row r="39" spans="1:26" ht="21.75" customHeight="1" thickBot="1" x14ac:dyDescent="0.35">
      <c r="A39" s="5">
        <v>33</v>
      </c>
      <c r="B39" s="154">
        <v>666640</v>
      </c>
      <c r="C39" s="155" t="s">
        <v>135</v>
      </c>
      <c r="D39" s="13">
        <v>7</v>
      </c>
      <c r="E39" s="14">
        <v>8</v>
      </c>
      <c r="F39" s="14">
        <v>6</v>
      </c>
      <c r="G39" s="14">
        <v>9</v>
      </c>
      <c r="H39" s="15">
        <v>9</v>
      </c>
      <c r="I39" s="11">
        <f t="shared" si="2"/>
        <v>39</v>
      </c>
      <c r="J39" s="12">
        <f t="shared" si="3"/>
        <v>5.85</v>
      </c>
      <c r="K39" s="30">
        <v>2.5</v>
      </c>
      <c r="L39" s="31">
        <v>2</v>
      </c>
      <c r="M39" s="31">
        <v>2.5</v>
      </c>
      <c r="N39" s="31">
        <v>2.5</v>
      </c>
      <c r="O39" s="151">
        <v>2</v>
      </c>
      <c r="P39" s="28">
        <f t="shared" si="4"/>
        <v>11.5</v>
      </c>
      <c r="Q39" s="29">
        <f t="shared" si="5"/>
        <v>0.57500000000000007</v>
      </c>
      <c r="R39" s="35">
        <f t="shared" si="6"/>
        <v>1.175</v>
      </c>
      <c r="S39" s="137">
        <f t="shared" si="0"/>
        <v>1.3</v>
      </c>
      <c r="T39" s="137">
        <f t="shared" si="0"/>
        <v>1.0249999999999999</v>
      </c>
      <c r="U39" s="137">
        <f t="shared" si="7"/>
        <v>1.4749999999999999</v>
      </c>
      <c r="V39" s="138">
        <f t="shared" si="7"/>
        <v>1.45</v>
      </c>
      <c r="W39" s="122">
        <f t="shared" si="1"/>
        <v>50.5</v>
      </c>
      <c r="X39" s="43">
        <f t="shared" si="8"/>
        <v>10.100000000000001</v>
      </c>
      <c r="Y39" s="159">
        <v>39</v>
      </c>
      <c r="Z39" s="47">
        <f t="shared" si="9"/>
        <v>31.200000000000003</v>
      </c>
    </row>
    <row r="40" spans="1:26" ht="21.75" customHeight="1" thickBot="1" x14ac:dyDescent="0.35">
      <c r="A40" s="6">
        <v>34</v>
      </c>
      <c r="B40" s="154">
        <v>666641</v>
      </c>
      <c r="C40" s="155" t="s">
        <v>136</v>
      </c>
      <c r="D40" s="13">
        <v>9</v>
      </c>
      <c r="E40" s="14">
        <v>6</v>
      </c>
      <c r="F40" s="14">
        <v>9</v>
      </c>
      <c r="G40" s="14">
        <v>7</v>
      </c>
      <c r="H40" s="15">
        <v>8</v>
      </c>
      <c r="I40" s="11">
        <f t="shared" si="2"/>
        <v>39</v>
      </c>
      <c r="J40" s="12">
        <f t="shared" si="3"/>
        <v>5.85</v>
      </c>
      <c r="K40" s="30">
        <v>1.5</v>
      </c>
      <c r="L40" s="31">
        <v>2.5</v>
      </c>
      <c r="M40" s="31">
        <v>2.5</v>
      </c>
      <c r="N40" s="31">
        <v>2</v>
      </c>
      <c r="O40" s="151">
        <v>2</v>
      </c>
      <c r="P40" s="28">
        <f t="shared" si="4"/>
        <v>10.5</v>
      </c>
      <c r="Q40" s="29">
        <f t="shared" si="5"/>
        <v>0.52500000000000002</v>
      </c>
      <c r="R40" s="35">
        <f t="shared" si="6"/>
        <v>1.4249999999999998</v>
      </c>
      <c r="S40" s="137">
        <f t="shared" si="0"/>
        <v>1.0249999999999999</v>
      </c>
      <c r="T40" s="137">
        <f t="shared" si="0"/>
        <v>1.4749999999999999</v>
      </c>
      <c r="U40" s="137">
        <f t="shared" si="7"/>
        <v>1.1500000000000001</v>
      </c>
      <c r="V40" s="138">
        <f t="shared" si="7"/>
        <v>1.3</v>
      </c>
      <c r="W40" s="122">
        <f t="shared" si="1"/>
        <v>49.5</v>
      </c>
      <c r="X40" s="43">
        <f t="shared" si="8"/>
        <v>9.9</v>
      </c>
      <c r="Y40" s="159">
        <v>42</v>
      </c>
      <c r="Z40" s="47">
        <f t="shared" si="9"/>
        <v>33.6</v>
      </c>
    </row>
    <row r="41" spans="1:26" ht="21.75" customHeight="1" thickBot="1" x14ac:dyDescent="0.35">
      <c r="A41" s="5">
        <v>35</v>
      </c>
      <c r="B41" s="154">
        <v>666642</v>
      </c>
      <c r="C41" s="155" t="s">
        <v>137</v>
      </c>
      <c r="D41" s="13">
        <v>8</v>
      </c>
      <c r="E41" s="14">
        <v>9</v>
      </c>
      <c r="F41" s="14">
        <v>10</v>
      </c>
      <c r="G41" s="14">
        <v>9</v>
      </c>
      <c r="H41" s="15">
        <v>7</v>
      </c>
      <c r="I41" s="11">
        <f t="shared" si="2"/>
        <v>43</v>
      </c>
      <c r="J41" s="12">
        <f t="shared" si="3"/>
        <v>6.45</v>
      </c>
      <c r="K41" s="30">
        <v>2.5</v>
      </c>
      <c r="L41" s="31">
        <v>2</v>
      </c>
      <c r="M41" s="31">
        <v>1.5</v>
      </c>
      <c r="N41" s="31">
        <v>3.5</v>
      </c>
      <c r="O41" s="151">
        <v>4</v>
      </c>
      <c r="P41" s="28">
        <f t="shared" si="4"/>
        <v>13.5</v>
      </c>
      <c r="Q41" s="29">
        <f t="shared" si="5"/>
        <v>0.67500000000000004</v>
      </c>
      <c r="R41" s="35">
        <f t="shared" si="6"/>
        <v>1.325</v>
      </c>
      <c r="S41" s="137">
        <f t="shared" si="0"/>
        <v>1.45</v>
      </c>
      <c r="T41" s="137">
        <f t="shared" si="0"/>
        <v>1.575</v>
      </c>
      <c r="U41" s="137">
        <f t="shared" si="7"/>
        <v>1.5249999999999999</v>
      </c>
      <c r="V41" s="138">
        <f t="shared" si="7"/>
        <v>1.25</v>
      </c>
      <c r="W41" s="122">
        <f t="shared" si="1"/>
        <v>56.5</v>
      </c>
      <c r="X41" s="43">
        <f t="shared" si="8"/>
        <v>11.3</v>
      </c>
      <c r="Y41" s="159">
        <v>45</v>
      </c>
      <c r="Z41" s="47">
        <f t="shared" si="9"/>
        <v>36</v>
      </c>
    </row>
    <row r="42" spans="1:26" ht="21.75" customHeight="1" thickBot="1" x14ac:dyDescent="0.35">
      <c r="A42" s="6">
        <v>36</v>
      </c>
      <c r="B42" s="154">
        <v>666643</v>
      </c>
      <c r="C42" s="155" t="s">
        <v>138</v>
      </c>
      <c r="D42" s="13">
        <v>9</v>
      </c>
      <c r="E42" s="14">
        <v>7</v>
      </c>
      <c r="F42" s="14">
        <v>8</v>
      </c>
      <c r="G42" s="14">
        <v>6</v>
      </c>
      <c r="H42" s="15">
        <v>8</v>
      </c>
      <c r="I42" s="11">
        <f t="shared" si="2"/>
        <v>38</v>
      </c>
      <c r="J42" s="12">
        <f t="shared" si="3"/>
        <v>5.7</v>
      </c>
      <c r="K42" s="30">
        <v>1.5</v>
      </c>
      <c r="L42" s="31">
        <v>1.5</v>
      </c>
      <c r="M42" s="31">
        <v>2.5</v>
      </c>
      <c r="N42" s="31">
        <v>2.5</v>
      </c>
      <c r="O42" s="151">
        <v>2.5</v>
      </c>
      <c r="P42" s="28">
        <f t="shared" si="4"/>
        <v>10.5</v>
      </c>
      <c r="Q42" s="29">
        <f t="shared" si="5"/>
        <v>0.52500000000000002</v>
      </c>
      <c r="R42" s="35">
        <f t="shared" si="6"/>
        <v>1.4249999999999998</v>
      </c>
      <c r="S42" s="137">
        <f t="shared" si="0"/>
        <v>1.125</v>
      </c>
      <c r="T42" s="137">
        <f t="shared" si="0"/>
        <v>1.325</v>
      </c>
      <c r="U42" s="137">
        <f t="shared" si="7"/>
        <v>1.0249999999999999</v>
      </c>
      <c r="V42" s="138">
        <f t="shared" si="7"/>
        <v>1.325</v>
      </c>
      <c r="W42" s="122">
        <f t="shared" si="1"/>
        <v>48.5</v>
      </c>
      <c r="X42" s="43">
        <f t="shared" si="8"/>
        <v>9.7000000000000011</v>
      </c>
      <c r="Y42" s="159">
        <v>42</v>
      </c>
      <c r="Z42" s="47">
        <f t="shared" si="9"/>
        <v>33.6</v>
      </c>
    </row>
    <row r="43" spans="1:26" ht="21.75" customHeight="1" thickBot="1" x14ac:dyDescent="0.35">
      <c r="A43" s="5">
        <v>37</v>
      </c>
      <c r="B43" s="154">
        <v>666644</v>
      </c>
      <c r="C43" s="155" t="s">
        <v>139</v>
      </c>
      <c r="D43" s="13">
        <v>15</v>
      </c>
      <c r="E43" s="14">
        <v>14</v>
      </c>
      <c r="F43" s="14">
        <v>18</v>
      </c>
      <c r="G43" s="14">
        <v>12</v>
      </c>
      <c r="H43" s="15">
        <v>12</v>
      </c>
      <c r="I43" s="11">
        <f t="shared" si="2"/>
        <v>71</v>
      </c>
      <c r="J43" s="12">
        <f t="shared" si="3"/>
        <v>10.65</v>
      </c>
      <c r="K43" s="30">
        <v>5</v>
      </c>
      <c r="L43" s="31">
        <v>4.5</v>
      </c>
      <c r="M43" s="31">
        <v>4.5</v>
      </c>
      <c r="N43" s="31">
        <v>5</v>
      </c>
      <c r="O43" s="151">
        <v>3.5</v>
      </c>
      <c r="P43" s="28">
        <f t="shared" si="4"/>
        <v>22.5</v>
      </c>
      <c r="Q43" s="29">
        <f t="shared" si="5"/>
        <v>1.125</v>
      </c>
      <c r="R43" s="35">
        <f t="shared" si="6"/>
        <v>2.5</v>
      </c>
      <c r="S43" s="137">
        <f t="shared" si="0"/>
        <v>2.3250000000000002</v>
      </c>
      <c r="T43" s="137">
        <f t="shared" si="0"/>
        <v>2.9249999999999998</v>
      </c>
      <c r="U43" s="137">
        <f t="shared" si="7"/>
        <v>2.0499999999999998</v>
      </c>
      <c r="V43" s="138">
        <f t="shared" si="7"/>
        <v>1.9749999999999999</v>
      </c>
      <c r="W43" s="122">
        <f t="shared" si="1"/>
        <v>93.5</v>
      </c>
      <c r="X43" s="43">
        <f t="shared" si="8"/>
        <v>18.7</v>
      </c>
      <c r="Y43" s="159">
        <v>76</v>
      </c>
      <c r="Z43" s="47">
        <f t="shared" si="9"/>
        <v>60.800000000000004</v>
      </c>
    </row>
    <row r="44" spans="1:26" ht="21.75" customHeight="1" thickBot="1" x14ac:dyDescent="0.35">
      <c r="A44" s="6">
        <v>38</v>
      </c>
      <c r="B44" s="154">
        <v>666645</v>
      </c>
      <c r="C44" s="155" t="s">
        <v>140</v>
      </c>
      <c r="D44" s="13">
        <v>6</v>
      </c>
      <c r="E44" s="14">
        <v>7</v>
      </c>
      <c r="F44" s="14">
        <v>8</v>
      </c>
      <c r="G44" s="14">
        <v>8</v>
      </c>
      <c r="H44" s="15">
        <v>7</v>
      </c>
      <c r="I44" s="11">
        <f t="shared" si="2"/>
        <v>36</v>
      </c>
      <c r="J44" s="12">
        <f t="shared" si="3"/>
        <v>5.3999999999999995</v>
      </c>
      <c r="K44" s="30">
        <v>2.5</v>
      </c>
      <c r="L44" s="31">
        <v>2</v>
      </c>
      <c r="M44" s="31">
        <v>1.5</v>
      </c>
      <c r="N44" s="31">
        <v>1.5</v>
      </c>
      <c r="O44" s="151">
        <v>2.5</v>
      </c>
      <c r="P44" s="28">
        <f t="shared" si="4"/>
        <v>10</v>
      </c>
      <c r="Q44" s="29">
        <f t="shared" si="5"/>
        <v>0.5</v>
      </c>
      <c r="R44" s="35">
        <f t="shared" si="6"/>
        <v>1.0249999999999999</v>
      </c>
      <c r="S44" s="137">
        <f t="shared" si="0"/>
        <v>1.1500000000000001</v>
      </c>
      <c r="T44" s="137">
        <f t="shared" si="0"/>
        <v>1.2749999999999999</v>
      </c>
      <c r="U44" s="137">
        <f t="shared" si="7"/>
        <v>1.2749999999999999</v>
      </c>
      <c r="V44" s="138">
        <f t="shared" si="7"/>
        <v>1.175</v>
      </c>
      <c r="W44" s="122">
        <f t="shared" si="1"/>
        <v>46</v>
      </c>
      <c r="X44" s="43">
        <f t="shared" si="8"/>
        <v>9.2000000000000011</v>
      </c>
      <c r="Y44" s="159">
        <v>39</v>
      </c>
      <c r="Z44" s="47">
        <f t="shared" si="9"/>
        <v>31.200000000000003</v>
      </c>
    </row>
    <row r="45" spans="1:26" ht="21.75" customHeight="1" thickBot="1" x14ac:dyDescent="0.35">
      <c r="A45" s="5">
        <v>39</v>
      </c>
      <c r="B45" s="154">
        <v>666646</v>
      </c>
      <c r="C45" s="155" t="s">
        <v>141</v>
      </c>
      <c r="D45" s="13">
        <v>10</v>
      </c>
      <c r="E45" s="14">
        <v>8</v>
      </c>
      <c r="F45" s="14">
        <v>13</v>
      </c>
      <c r="G45" s="14">
        <v>8</v>
      </c>
      <c r="H45" s="15">
        <v>12</v>
      </c>
      <c r="I45" s="11">
        <f t="shared" si="2"/>
        <v>51</v>
      </c>
      <c r="J45" s="12">
        <f t="shared" si="3"/>
        <v>7.6499999999999995</v>
      </c>
      <c r="K45" s="30">
        <v>3.5</v>
      </c>
      <c r="L45" s="31">
        <v>2.5</v>
      </c>
      <c r="M45" s="31">
        <v>2.5</v>
      </c>
      <c r="N45" s="31">
        <v>2.5</v>
      </c>
      <c r="O45" s="151">
        <v>4</v>
      </c>
      <c r="P45" s="28">
        <f t="shared" si="4"/>
        <v>15</v>
      </c>
      <c r="Q45" s="29">
        <f t="shared" si="5"/>
        <v>0.75</v>
      </c>
      <c r="R45" s="35">
        <f t="shared" si="6"/>
        <v>1.675</v>
      </c>
      <c r="S45" s="137">
        <f t="shared" si="0"/>
        <v>1.325</v>
      </c>
      <c r="T45" s="137">
        <f t="shared" si="0"/>
        <v>2.0750000000000002</v>
      </c>
      <c r="U45" s="137">
        <f t="shared" si="7"/>
        <v>1.325</v>
      </c>
      <c r="V45" s="138">
        <f t="shared" si="7"/>
        <v>1.9999999999999998</v>
      </c>
      <c r="W45" s="122">
        <f t="shared" si="1"/>
        <v>66</v>
      </c>
      <c r="X45" s="43">
        <f t="shared" si="8"/>
        <v>13.200000000000001</v>
      </c>
      <c r="Y45" s="159">
        <v>55</v>
      </c>
      <c r="Z45" s="47">
        <f t="shared" si="9"/>
        <v>44</v>
      </c>
    </row>
    <row r="46" spans="1:26" ht="21.75" customHeight="1" thickBot="1" x14ac:dyDescent="0.35">
      <c r="A46" s="6">
        <v>40</v>
      </c>
      <c r="B46" s="154">
        <v>666647</v>
      </c>
      <c r="C46" s="155" t="s">
        <v>142</v>
      </c>
      <c r="D46" s="13">
        <v>8</v>
      </c>
      <c r="E46" s="14">
        <v>9</v>
      </c>
      <c r="F46" s="14">
        <v>5</v>
      </c>
      <c r="G46" s="14">
        <v>8</v>
      </c>
      <c r="H46" s="15">
        <v>7</v>
      </c>
      <c r="I46" s="11">
        <f t="shared" si="2"/>
        <v>37</v>
      </c>
      <c r="J46" s="12">
        <f t="shared" si="3"/>
        <v>5.55</v>
      </c>
      <c r="K46" s="30">
        <v>2.5</v>
      </c>
      <c r="L46" s="31">
        <v>1.5</v>
      </c>
      <c r="M46" s="31">
        <v>2</v>
      </c>
      <c r="N46" s="31">
        <v>2.5</v>
      </c>
      <c r="O46" s="151">
        <v>1.5</v>
      </c>
      <c r="P46" s="28">
        <f t="shared" si="4"/>
        <v>10</v>
      </c>
      <c r="Q46" s="29">
        <f t="shared" si="5"/>
        <v>0.5</v>
      </c>
      <c r="R46" s="35">
        <f t="shared" si="6"/>
        <v>1.325</v>
      </c>
      <c r="S46" s="137">
        <f t="shared" si="0"/>
        <v>1.4249999999999998</v>
      </c>
      <c r="T46" s="137">
        <f t="shared" si="0"/>
        <v>0.85</v>
      </c>
      <c r="U46" s="137">
        <f t="shared" si="7"/>
        <v>1.325</v>
      </c>
      <c r="V46" s="138">
        <f t="shared" si="7"/>
        <v>1.125</v>
      </c>
      <c r="W46" s="122">
        <f t="shared" si="1"/>
        <v>47</v>
      </c>
      <c r="X46" s="43">
        <f t="shared" si="8"/>
        <v>9.4</v>
      </c>
      <c r="Y46" s="159">
        <v>39</v>
      </c>
      <c r="Z46" s="47">
        <f t="shared" si="9"/>
        <v>31.200000000000003</v>
      </c>
    </row>
    <row r="47" spans="1:26" ht="21.75" customHeight="1" thickBot="1" x14ac:dyDescent="0.35">
      <c r="A47" s="5">
        <v>41</v>
      </c>
      <c r="B47" s="154">
        <v>666648</v>
      </c>
      <c r="C47" s="155" t="s">
        <v>143</v>
      </c>
      <c r="D47" s="13">
        <v>10</v>
      </c>
      <c r="E47" s="14">
        <v>8</v>
      </c>
      <c r="F47" s="14">
        <v>10</v>
      </c>
      <c r="G47" s="14">
        <v>12</v>
      </c>
      <c r="H47" s="15">
        <v>12</v>
      </c>
      <c r="I47" s="11">
        <f t="shared" si="2"/>
        <v>52</v>
      </c>
      <c r="J47" s="12">
        <f t="shared" si="3"/>
        <v>7.8</v>
      </c>
      <c r="K47" s="30">
        <v>3</v>
      </c>
      <c r="L47" s="31">
        <v>3.5</v>
      </c>
      <c r="M47" s="31">
        <v>3.5</v>
      </c>
      <c r="N47" s="31">
        <v>2</v>
      </c>
      <c r="O47" s="151">
        <v>3.5</v>
      </c>
      <c r="P47" s="28">
        <f t="shared" si="4"/>
        <v>15.5</v>
      </c>
      <c r="Q47" s="29">
        <f t="shared" si="5"/>
        <v>0.77500000000000002</v>
      </c>
      <c r="R47" s="35">
        <f t="shared" si="6"/>
        <v>1.65</v>
      </c>
      <c r="S47" s="137">
        <f t="shared" si="0"/>
        <v>1.375</v>
      </c>
      <c r="T47" s="137">
        <f t="shared" si="0"/>
        <v>1.675</v>
      </c>
      <c r="U47" s="137">
        <f t="shared" si="7"/>
        <v>1.9</v>
      </c>
      <c r="V47" s="138">
        <f t="shared" si="7"/>
        <v>1.9749999999999999</v>
      </c>
      <c r="W47" s="122">
        <f t="shared" si="1"/>
        <v>67.5</v>
      </c>
      <c r="X47" s="43">
        <f t="shared" si="8"/>
        <v>13.5</v>
      </c>
      <c r="Y47" s="159">
        <v>55</v>
      </c>
      <c r="Z47" s="47">
        <f t="shared" si="9"/>
        <v>44</v>
      </c>
    </row>
    <row r="48" spans="1:26" ht="21.75" customHeight="1" thickBot="1" x14ac:dyDescent="0.35">
      <c r="A48" s="6">
        <v>42</v>
      </c>
      <c r="B48" s="154">
        <v>666649</v>
      </c>
      <c r="C48" s="155" t="s">
        <v>144</v>
      </c>
      <c r="D48" s="13">
        <v>10</v>
      </c>
      <c r="E48" s="14">
        <v>15</v>
      </c>
      <c r="F48" s="14">
        <v>13</v>
      </c>
      <c r="G48" s="14">
        <v>12</v>
      </c>
      <c r="H48" s="15">
        <v>9</v>
      </c>
      <c r="I48" s="11">
        <f t="shared" si="2"/>
        <v>59</v>
      </c>
      <c r="J48" s="12">
        <f t="shared" si="3"/>
        <v>8.85</v>
      </c>
      <c r="K48" s="30">
        <v>3</v>
      </c>
      <c r="L48" s="31">
        <v>3</v>
      </c>
      <c r="M48" s="31">
        <v>4</v>
      </c>
      <c r="N48" s="31">
        <v>3.5</v>
      </c>
      <c r="O48" s="151">
        <v>3.5</v>
      </c>
      <c r="P48" s="28">
        <f t="shared" si="4"/>
        <v>17</v>
      </c>
      <c r="Q48" s="29">
        <f t="shared" si="5"/>
        <v>0.85000000000000009</v>
      </c>
      <c r="R48" s="35">
        <f t="shared" si="6"/>
        <v>1.65</v>
      </c>
      <c r="S48" s="137">
        <f t="shared" si="0"/>
        <v>2.4</v>
      </c>
      <c r="T48" s="137">
        <f t="shared" si="0"/>
        <v>2.15</v>
      </c>
      <c r="U48" s="137">
        <f t="shared" si="7"/>
        <v>1.9749999999999999</v>
      </c>
      <c r="V48" s="138">
        <f t="shared" si="7"/>
        <v>1.5249999999999999</v>
      </c>
      <c r="W48" s="122">
        <f t="shared" si="1"/>
        <v>76</v>
      </c>
      <c r="X48" s="43">
        <f t="shared" si="8"/>
        <v>15.200000000000001</v>
      </c>
      <c r="Y48" s="159">
        <v>58</v>
      </c>
      <c r="Z48" s="47">
        <f t="shared" si="9"/>
        <v>46.400000000000006</v>
      </c>
    </row>
    <row r="49" spans="1:26" ht="21.75" customHeight="1" thickBot="1" x14ac:dyDescent="0.35">
      <c r="A49" s="5">
        <v>43</v>
      </c>
      <c r="B49" s="154">
        <v>666650</v>
      </c>
      <c r="C49" s="155" t="s">
        <v>145</v>
      </c>
      <c r="D49" s="13">
        <v>9</v>
      </c>
      <c r="E49" s="14">
        <v>10</v>
      </c>
      <c r="F49" s="14">
        <v>11</v>
      </c>
      <c r="G49" s="14">
        <v>11</v>
      </c>
      <c r="H49" s="15">
        <v>12</v>
      </c>
      <c r="I49" s="11">
        <f t="shared" si="2"/>
        <v>53</v>
      </c>
      <c r="J49" s="12">
        <f t="shared" si="3"/>
        <v>7.9499999999999993</v>
      </c>
      <c r="K49" s="30">
        <v>4</v>
      </c>
      <c r="L49" s="31">
        <v>2.5</v>
      </c>
      <c r="M49" s="31">
        <v>3</v>
      </c>
      <c r="N49" s="31">
        <v>3.5</v>
      </c>
      <c r="O49" s="151">
        <v>2.5</v>
      </c>
      <c r="P49" s="28">
        <f t="shared" si="4"/>
        <v>15.5</v>
      </c>
      <c r="Q49" s="29">
        <f t="shared" si="5"/>
        <v>0.77500000000000002</v>
      </c>
      <c r="R49" s="35">
        <f t="shared" si="6"/>
        <v>1.5499999999999998</v>
      </c>
      <c r="S49" s="137">
        <f t="shared" si="0"/>
        <v>1.625</v>
      </c>
      <c r="T49" s="137">
        <f t="shared" si="0"/>
        <v>1.7999999999999998</v>
      </c>
      <c r="U49" s="137">
        <f t="shared" si="7"/>
        <v>1.825</v>
      </c>
      <c r="V49" s="138">
        <f t="shared" si="7"/>
        <v>1.9249999999999998</v>
      </c>
      <c r="W49" s="122">
        <f t="shared" si="1"/>
        <v>68.5</v>
      </c>
      <c r="X49" s="43">
        <f t="shared" si="8"/>
        <v>13.700000000000001</v>
      </c>
      <c r="Y49" s="159">
        <v>59</v>
      </c>
      <c r="Z49" s="47">
        <f t="shared" si="9"/>
        <v>47.2</v>
      </c>
    </row>
    <row r="50" spans="1:26" ht="21.75" customHeight="1" thickBot="1" x14ac:dyDescent="0.35">
      <c r="A50" s="6">
        <v>44</v>
      </c>
      <c r="B50" s="154">
        <v>666651</v>
      </c>
      <c r="C50" s="155" t="s">
        <v>146</v>
      </c>
      <c r="D50" s="13">
        <v>7</v>
      </c>
      <c r="E50" s="14">
        <v>8</v>
      </c>
      <c r="F50" s="14">
        <v>13</v>
      </c>
      <c r="G50" s="14">
        <v>8</v>
      </c>
      <c r="H50" s="15">
        <v>7</v>
      </c>
      <c r="I50" s="11">
        <f t="shared" si="2"/>
        <v>43</v>
      </c>
      <c r="J50" s="12">
        <f t="shared" si="3"/>
        <v>6.45</v>
      </c>
      <c r="K50" s="30">
        <v>3</v>
      </c>
      <c r="L50" s="31">
        <v>2</v>
      </c>
      <c r="M50" s="31">
        <v>2.5</v>
      </c>
      <c r="N50" s="31">
        <v>2.5</v>
      </c>
      <c r="O50" s="151">
        <v>2.5</v>
      </c>
      <c r="P50" s="28">
        <f t="shared" si="4"/>
        <v>12.5</v>
      </c>
      <c r="Q50" s="29">
        <f t="shared" si="5"/>
        <v>0.625</v>
      </c>
      <c r="R50" s="35">
        <f t="shared" si="6"/>
        <v>1.2000000000000002</v>
      </c>
      <c r="S50" s="137">
        <f t="shared" si="0"/>
        <v>1.3</v>
      </c>
      <c r="T50" s="137">
        <f t="shared" si="0"/>
        <v>2.0750000000000002</v>
      </c>
      <c r="U50" s="137">
        <f t="shared" si="7"/>
        <v>1.325</v>
      </c>
      <c r="V50" s="138">
        <f t="shared" si="7"/>
        <v>1.175</v>
      </c>
      <c r="W50" s="122">
        <f t="shared" si="1"/>
        <v>55.5</v>
      </c>
      <c r="X50" s="43">
        <f t="shared" si="8"/>
        <v>11.100000000000001</v>
      </c>
      <c r="Y50" s="159">
        <v>50</v>
      </c>
      <c r="Z50" s="47">
        <f t="shared" si="9"/>
        <v>40</v>
      </c>
    </row>
    <row r="51" spans="1:26" ht="21.75" customHeight="1" thickBot="1" x14ac:dyDescent="0.35">
      <c r="A51" s="5">
        <v>45</v>
      </c>
      <c r="B51" s="154">
        <v>666652</v>
      </c>
      <c r="C51" s="155" t="s">
        <v>147</v>
      </c>
      <c r="D51" s="13">
        <v>15</v>
      </c>
      <c r="E51" s="14">
        <v>12</v>
      </c>
      <c r="F51" s="14">
        <v>13</v>
      </c>
      <c r="G51" s="14">
        <v>10</v>
      </c>
      <c r="H51" s="15">
        <v>12</v>
      </c>
      <c r="I51" s="11">
        <f t="shared" si="2"/>
        <v>62</v>
      </c>
      <c r="J51" s="12">
        <f t="shared" si="3"/>
        <v>9.2999999999999989</v>
      </c>
      <c r="K51" s="30">
        <v>4.5</v>
      </c>
      <c r="L51" s="31">
        <v>4.5</v>
      </c>
      <c r="M51" s="31">
        <v>3.5</v>
      </c>
      <c r="N51" s="31">
        <v>3.5</v>
      </c>
      <c r="O51" s="151">
        <v>2.5</v>
      </c>
      <c r="P51" s="28">
        <f t="shared" si="4"/>
        <v>18.5</v>
      </c>
      <c r="Q51" s="29">
        <f t="shared" si="5"/>
        <v>0.92500000000000004</v>
      </c>
      <c r="R51" s="35">
        <f t="shared" si="6"/>
        <v>2.4750000000000001</v>
      </c>
      <c r="S51" s="137">
        <f t="shared" si="0"/>
        <v>2.0249999999999999</v>
      </c>
      <c r="T51" s="137">
        <f t="shared" si="0"/>
        <v>2.125</v>
      </c>
      <c r="U51" s="137">
        <f t="shared" si="7"/>
        <v>1.675</v>
      </c>
      <c r="V51" s="138">
        <f t="shared" si="7"/>
        <v>1.9249999999999998</v>
      </c>
      <c r="W51" s="122">
        <f t="shared" si="1"/>
        <v>80.5</v>
      </c>
      <c r="X51" s="43">
        <f t="shared" si="8"/>
        <v>16.100000000000001</v>
      </c>
      <c r="Y51" s="159">
        <v>60</v>
      </c>
      <c r="Z51" s="47">
        <f t="shared" si="9"/>
        <v>48</v>
      </c>
    </row>
    <row r="52" spans="1:26" ht="21.75" customHeight="1" thickBot="1" x14ac:dyDescent="0.35">
      <c r="A52" s="6">
        <v>46</v>
      </c>
      <c r="B52" s="154">
        <v>666653</v>
      </c>
      <c r="C52" s="155" t="s">
        <v>148</v>
      </c>
      <c r="D52" s="13">
        <v>10</v>
      </c>
      <c r="E52" s="14">
        <v>8</v>
      </c>
      <c r="F52" s="14">
        <v>13</v>
      </c>
      <c r="G52" s="14">
        <v>8</v>
      </c>
      <c r="H52" s="15">
        <v>9</v>
      </c>
      <c r="I52" s="11">
        <f t="shared" si="2"/>
        <v>48</v>
      </c>
      <c r="J52" s="12">
        <f t="shared" si="3"/>
        <v>7.1999999999999993</v>
      </c>
      <c r="K52" s="30">
        <v>3</v>
      </c>
      <c r="L52" s="31">
        <v>2.5</v>
      </c>
      <c r="M52" s="31">
        <v>2</v>
      </c>
      <c r="N52" s="31">
        <v>3.5</v>
      </c>
      <c r="O52" s="151">
        <v>2.5</v>
      </c>
      <c r="P52" s="28">
        <f t="shared" si="4"/>
        <v>13.5</v>
      </c>
      <c r="Q52" s="29">
        <f t="shared" si="5"/>
        <v>0.67500000000000004</v>
      </c>
      <c r="R52" s="35">
        <f t="shared" si="6"/>
        <v>1.65</v>
      </c>
      <c r="S52" s="137">
        <f t="shared" si="0"/>
        <v>1.325</v>
      </c>
      <c r="T52" s="137">
        <f t="shared" si="0"/>
        <v>2.0499999999999998</v>
      </c>
      <c r="U52" s="137">
        <f t="shared" si="7"/>
        <v>1.375</v>
      </c>
      <c r="V52" s="138">
        <f t="shared" si="7"/>
        <v>1.4749999999999999</v>
      </c>
      <c r="W52" s="122">
        <f t="shared" si="1"/>
        <v>61.5</v>
      </c>
      <c r="X52" s="43">
        <f t="shared" si="8"/>
        <v>12.3</v>
      </c>
      <c r="Y52" s="159">
        <v>50</v>
      </c>
      <c r="Z52" s="47">
        <f t="shared" si="9"/>
        <v>40</v>
      </c>
    </row>
    <row r="53" spans="1:26" ht="21.75" customHeight="1" thickBot="1" x14ac:dyDescent="0.35">
      <c r="A53" s="5">
        <v>47</v>
      </c>
      <c r="B53" s="154">
        <v>666654</v>
      </c>
      <c r="C53" s="155" t="s">
        <v>149</v>
      </c>
      <c r="D53" s="13">
        <v>14</v>
      </c>
      <c r="E53" s="14">
        <v>17</v>
      </c>
      <c r="F53" s="14">
        <v>16</v>
      </c>
      <c r="G53" s="14">
        <v>12</v>
      </c>
      <c r="H53" s="15">
        <v>15</v>
      </c>
      <c r="I53" s="11">
        <f t="shared" si="2"/>
        <v>74</v>
      </c>
      <c r="J53" s="12">
        <f t="shared" si="3"/>
        <v>11.1</v>
      </c>
      <c r="K53" s="30">
        <v>5</v>
      </c>
      <c r="L53" s="31">
        <v>4.5</v>
      </c>
      <c r="M53" s="31">
        <v>5.5</v>
      </c>
      <c r="N53" s="31">
        <v>4.5</v>
      </c>
      <c r="O53" s="151">
        <v>4</v>
      </c>
      <c r="P53" s="28">
        <f t="shared" si="4"/>
        <v>23.5</v>
      </c>
      <c r="Q53" s="29">
        <f t="shared" si="5"/>
        <v>1.175</v>
      </c>
      <c r="R53" s="35">
        <f t="shared" si="6"/>
        <v>2.35</v>
      </c>
      <c r="S53" s="137">
        <f t="shared" si="0"/>
        <v>2.7749999999999999</v>
      </c>
      <c r="T53" s="137">
        <f t="shared" si="0"/>
        <v>2.6749999999999998</v>
      </c>
      <c r="U53" s="137">
        <f t="shared" si="7"/>
        <v>2.0249999999999999</v>
      </c>
      <c r="V53" s="138">
        <f t="shared" si="7"/>
        <v>2.4500000000000002</v>
      </c>
      <c r="W53" s="122">
        <f t="shared" si="1"/>
        <v>97.5</v>
      </c>
      <c r="X53" s="43">
        <f t="shared" si="8"/>
        <v>19.5</v>
      </c>
      <c r="Y53" s="159">
        <v>79</v>
      </c>
      <c r="Z53" s="47">
        <f t="shared" si="9"/>
        <v>63.2</v>
      </c>
    </row>
    <row r="54" spans="1:26" ht="21.75" customHeight="1" thickBot="1" x14ac:dyDescent="0.35">
      <c r="A54" s="5">
        <v>48</v>
      </c>
      <c r="B54" s="156">
        <v>666655</v>
      </c>
      <c r="C54" s="157" t="s">
        <v>150</v>
      </c>
      <c r="D54" s="13">
        <v>10</v>
      </c>
      <c r="E54" s="14">
        <v>15</v>
      </c>
      <c r="F54" s="14">
        <v>14</v>
      </c>
      <c r="G54" s="14">
        <v>16</v>
      </c>
      <c r="H54" s="15">
        <v>11</v>
      </c>
      <c r="I54" s="11">
        <f t="shared" si="2"/>
        <v>66</v>
      </c>
      <c r="J54" s="12">
        <f t="shared" si="3"/>
        <v>9.9</v>
      </c>
      <c r="K54" s="30">
        <v>4.5</v>
      </c>
      <c r="L54" s="31">
        <v>3.5</v>
      </c>
      <c r="M54" s="31">
        <v>3.5</v>
      </c>
      <c r="N54" s="31">
        <v>3.5</v>
      </c>
      <c r="O54" s="151">
        <v>4.5</v>
      </c>
      <c r="P54" s="28">
        <f t="shared" si="4"/>
        <v>19.5</v>
      </c>
      <c r="Q54" s="29">
        <f t="shared" si="5"/>
        <v>0.97500000000000009</v>
      </c>
      <c r="R54" s="35">
        <f t="shared" si="6"/>
        <v>1.7250000000000001</v>
      </c>
      <c r="S54" s="137">
        <f t="shared" si="0"/>
        <v>2.4249999999999998</v>
      </c>
      <c r="T54" s="137">
        <f t="shared" si="0"/>
        <v>2.2749999999999999</v>
      </c>
      <c r="U54" s="137">
        <f t="shared" si="7"/>
        <v>2.5749999999999997</v>
      </c>
      <c r="V54" s="138">
        <f t="shared" si="7"/>
        <v>1.875</v>
      </c>
      <c r="W54" s="122">
        <f t="shared" si="1"/>
        <v>85.5</v>
      </c>
      <c r="X54" s="43">
        <f t="shared" si="8"/>
        <v>17.100000000000001</v>
      </c>
      <c r="Y54" s="160">
        <v>68</v>
      </c>
      <c r="Z54" s="47">
        <f t="shared" si="9"/>
        <v>54.400000000000006</v>
      </c>
    </row>
    <row r="55" spans="1:26" ht="21.75" customHeight="1" thickBot="1" x14ac:dyDescent="0.35">
      <c r="A55" s="6">
        <v>49</v>
      </c>
      <c r="B55" s="154">
        <v>666656</v>
      </c>
      <c r="C55" s="155" t="s">
        <v>151</v>
      </c>
      <c r="D55" s="13">
        <v>15</v>
      </c>
      <c r="E55" s="14">
        <v>10</v>
      </c>
      <c r="F55" s="14">
        <v>14</v>
      </c>
      <c r="G55" s="14">
        <v>10</v>
      </c>
      <c r="H55" s="15">
        <v>12</v>
      </c>
      <c r="I55" s="11">
        <f t="shared" si="2"/>
        <v>61</v>
      </c>
      <c r="J55" s="12">
        <f t="shared" si="3"/>
        <v>9.15</v>
      </c>
      <c r="K55" s="30">
        <v>3.5</v>
      </c>
      <c r="L55" s="31">
        <v>4.5</v>
      </c>
      <c r="M55" s="31">
        <v>4</v>
      </c>
      <c r="N55" s="31">
        <v>3.5</v>
      </c>
      <c r="O55" s="151">
        <v>3</v>
      </c>
      <c r="P55" s="28">
        <f t="shared" si="4"/>
        <v>18.5</v>
      </c>
      <c r="Q55" s="29">
        <f t="shared" si="5"/>
        <v>0.92500000000000004</v>
      </c>
      <c r="R55" s="35">
        <f t="shared" si="6"/>
        <v>2.4249999999999998</v>
      </c>
      <c r="S55" s="137">
        <f t="shared" si="0"/>
        <v>1.7250000000000001</v>
      </c>
      <c r="T55" s="137">
        <f t="shared" si="0"/>
        <v>2.3000000000000003</v>
      </c>
      <c r="U55" s="137">
        <f t="shared" si="7"/>
        <v>1.675</v>
      </c>
      <c r="V55" s="138">
        <f t="shared" si="7"/>
        <v>1.9499999999999997</v>
      </c>
      <c r="W55" s="122">
        <f t="shared" si="1"/>
        <v>79.5</v>
      </c>
      <c r="X55" s="43">
        <f t="shared" si="8"/>
        <v>15.9</v>
      </c>
      <c r="Y55" s="161">
        <v>65</v>
      </c>
      <c r="Z55" s="47">
        <f t="shared" si="9"/>
        <v>52</v>
      </c>
    </row>
    <row r="56" spans="1:26" ht="21.75" customHeight="1" thickBot="1" x14ac:dyDescent="0.35">
      <c r="A56" s="5">
        <v>50</v>
      </c>
      <c r="B56" s="154">
        <v>666657</v>
      </c>
      <c r="C56" s="155" t="s">
        <v>152</v>
      </c>
      <c r="D56" s="13">
        <v>10</v>
      </c>
      <c r="E56" s="14">
        <v>8</v>
      </c>
      <c r="F56" s="14">
        <v>9</v>
      </c>
      <c r="G56" s="14">
        <v>8</v>
      </c>
      <c r="H56" s="15">
        <v>11</v>
      </c>
      <c r="I56" s="11">
        <f t="shared" si="2"/>
        <v>46</v>
      </c>
      <c r="J56" s="12">
        <f t="shared" si="3"/>
        <v>6.8999999999999995</v>
      </c>
      <c r="K56" s="30">
        <v>2.5</v>
      </c>
      <c r="L56" s="31">
        <v>3.5</v>
      </c>
      <c r="M56" s="31">
        <v>2.5</v>
      </c>
      <c r="N56" s="31">
        <v>2</v>
      </c>
      <c r="O56" s="151">
        <v>2</v>
      </c>
      <c r="P56" s="28">
        <f t="shared" si="4"/>
        <v>12.5</v>
      </c>
      <c r="Q56" s="29">
        <f t="shared" si="5"/>
        <v>0.625</v>
      </c>
      <c r="R56" s="35">
        <f t="shared" si="6"/>
        <v>1.625</v>
      </c>
      <c r="S56" s="137">
        <f t="shared" si="0"/>
        <v>1.375</v>
      </c>
      <c r="T56" s="137">
        <f t="shared" si="0"/>
        <v>1.4749999999999999</v>
      </c>
      <c r="U56" s="137">
        <f t="shared" si="7"/>
        <v>1.3</v>
      </c>
      <c r="V56" s="138">
        <f t="shared" si="7"/>
        <v>1.75</v>
      </c>
      <c r="W56" s="122">
        <f t="shared" si="1"/>
        <v>58.5</v>
      </c>
      <c r="X56" s="43">
        <f t="shared" si="8"/>
        <v>11.700000000000001</v>
      </c>
      <c r="Y56" s="161">
        <v>48</v>
      </c>
      <c r="Z56" s="47">
        <f t="shared" si="9"/>
        <v>38.400000000000006</v>
      </c>
    </row>
    <row r="57" spans="1:26" ht="21.75" customHeight="1" thickBot="1" x14ac:dyDescent="0.35">
      <c r="A57" s="6">
        <v>51</v>
      </c>
      <c r="B57" s="154">
        <v>666658</v>
      </c>
      <c r="C57" s="155" t="s">
        <v>153</v>
      </c>
      <c r="D57" s="13">
        <v>11</v>
      </c>
      <c r="E57" s="14">
        <v>12</v>
      </c>
      <c r="F57" s="14">
        <v>12</v>
      </c>
      <c r="G57" s="14">
        <v>12</v>
      </c>
      <c r="H57" s="15">
        <v>9</v>
      </c>
      <c r="I57" s="11">
        <f t="shared" si="2"/>
        <v>56</v>
      </c>
      <c r="J57" s="12">
        <f t="shared" si="3"/>
        <v>8.4</v>
      </c>
      <c r="K57" s="30">
        <v>3.5</v>
      </c>
      <c r="L57" s="31">
        <v>3.5</v>
      </c>
      <c r="M57" s="31">
        <v>3</v>
      </c>
      <c r="N57" s="31">
        <v>3.5</v>
      </c>
      <c r="O57" s="151">
        <v>2.5</v>
      </c>
      <c r="P57" s="28">
        <f t="shared" si="4"/>
        <v>16</v>
      </c>
      <c r="Q57" s="29">
        <f t="shared" si="5"/>
        <v>0.8</v>
      </c>
      <c r="R57" s="35">
        <f t="shared" si="6"/>
        <v>1.825</v>
      </c>
      <c r="S57" s="137">
        <f t="shared" si="0"/>
        <v>1.9749999999999999</v>
      </c>
      <c r="T57" s="137">
        <f t="shared" si="0"/>
        <v>1.9499999999999997</v>
      </c>
      <c r="U57" s="137">
        <f t="shared" si="7"/>
        <v>1.9749999999999999</v>
      </c>
      <c r="V57" s="138">
        <f t="shared" si="7"/>
        <v>1.4749999999999999</v>
      </c>
      <c r="W57" s="122">
        <f t="shared" si="1"/>
        <v>72</v>
      </c>
      <c r="X57" s="43">
        <f t="shared" si="8"/>
        <v>14.4</v>
      </c>
      <c r="Y57" s="161">
        <v>55</v>
      </c>
      <c r="Z57" s="47">
        <f t="shared" si="9"/>
        <v>44</v>
      </c>
    </row>
    <row r="58" spans="1:26" ht="21.75" customHeight="1" thickBot="1" x14ac:dyDescent="0.35">
      <c r="A58" s="5">
        <v>52</v>
      </c>
      <c r="B58" s="154">
        <v>666659</v>
      </c>
      <c r="C58" s="155" t="s">
        <v>154</v>
      </c>
      <c r="D58" s="13">
        <v>15</v>
      </c>
      <c r="E58" s="14">
        <v>8</v>
      </c>
      <c r="F58" s="14">
        <v>13</v>
      </c>
      <c r="G58" s="14">
        <v>15</v>
      </c>
      <c r="H58" s="15">
        <v>9</v>
      </c>
      <c r="I58" s="11">
        <f t="shared" si="2"/>
        <v>60</v>
      </c>
      <c r="J58" s="12">
        <f t="shared" si="3"/>
        <v>9</v>
      </c>
      <c r="K58" s="30">
        <v>3.5</v>
      </c>
      <c r="L58" s="31">
        <v>3.5</v>
      </c>
      <c r="M58" s="31">
        <v>3.5</v>
      </c>
      <c r="N58" s="31">
        <v>3.5</v>
      </c>
      <c r="O58" s="151">
        <v>2.5</v>
      </c>
      <c r="P58" s="28">
        <f t="shared" si="4"/>
        <v>16.5</v>
      </c>
      <c r="Q58" s="29">
        <f t="shared" si="5"/>
        <v>0.82500000000000007</v>
      </c>
      <c r="R58" s="35">
        <f t="shared" si="6"/>
        <v>2.4249999999999998</v>
      </c>
      <c r="S58" s="137">
        <f t="shared" si="0"/>
        <v>1.375</v>
      </c>
      <c r="T58" s="137">
        <f t="shared" si="0"/>
        <v>2.125</v>
      </c>
      <c r="U58" s="137">
        <f t="shared" si="7"/>
        <v>2.4249999999999998</v>
      </c>
      <c r="V58" s="138">
        <f t="shared" si="7"/>
        <v>1.4749999999999999</v>
      </c>
      <c r="W58" s="122">
        <f t="shared" si="1"/>
        <v>76.5</v>
      </c>
      <c r="X58" s="43">
        <f t="shared" si="8"/>
        <v>15.3</v>
      </c>
      <c r="Y58" s="161">
        <v>65</v>
      </c>
      <c r="Z58" s="47">
        <f t="shared" si="9"/>
        <v>52</v>
      </c>
    </row>
    <row r="59" spans="1:26" ht="21.75" customHeight="1" thickBot="1" x14ac:dyDescent="0.35">
      <c r="A59" s="6">
        <v>53</v>
      </c>
      <c r="B59" s="154">
        <v>666660</v>
      </c>
      <c r="C59" s="155" t="s">
        <v>155</v>
      </c>
      <c r="D59" s="13">
        <v>9</v>
      </c>
      <c r="E59" s="14">
        <v>11</v>
      </c>
      <c r="F59" s="14">
        <v>8</v>
      </c>
      <c r="G59" s="14">
        <v>10</v>
      </c>
      <c r="H59" s="15">
        <v>11</v>
      </c>
      <c r="I59" s="11">
        <f t="shared" si="2"/>
        <v>49</v>
      </c>
      <c r="J59" s="12">
        <f t="shared" si="3"/>
        <v>7.35</v>
      </c>
      <c r="K59" s="30">
        <v>3</v>
      </c>
      <c r="L59" s="31">
        <v>2.5</v>
      </c>
      <c r="M59" s="31">
        <v>1.5</v>
      </c>
      <c r="N59" s="31">
        <v>2.5</v>
      </c>
      <c r="O59" s="151">
        <v>4</v>
      </c>
      <c r="P59" s="28">
        <f t="shared" si="4"/>
        <v>13.5</v>
      </c>
      <c r="Q59" s="29">
        <f t="shared" si="5"/>
        <v>0.67500000000000004</v>
      </c>
      <c r="R59" s="35">
        <f t="shared" si="6"/>
        <v>1.5</v>
      </c>
      <c r="S59" s="137">
        <f t="shared" si="0"/>
        <v>1.7749999999999999</v>
      </c>
      <c r="T59" s="137">
        <f t="shared" si="0"/>
        <v>1.2749999999999999</v>
      </c>
      <c r="U59" s="137">
        <f t="shared" si="7"/>
        <v>1.625</v>
      </c>
      <c r="V59" s="138">
        <f t="shared" si="7"/>
        <v>1.8499999999999999</v>
      </c>
      <c r="W59" s="122">
        <f t="shared" si="1"/>
        <v>62.5</v>
      </c>
      <c r="X59" s="43">
        <f t="shared" si="8"/>
        <v>12.5</v>
      </c>
      <c r="Y59" s="161">
        <v>57</v>
      </c>
      <c r="Z59" s="47">
        <f t="shared" si="9"/>
        <v>45.6</v>
      </c>
    </row>
    <row r="60" spans="1:26" ht="21.75" customHeight="1" thickBot="1" x14ac:dyDescent="0.35">
      <c r="A60" s="5">
        <v>54</v>
      </c>
      <c r="B60" s="154">
        <v>666661</v>
      </c>
      <c r="C60" s="155" t="s">
        <v>156</v>
      </c>
      <c r="D60" s="13">
        <v>9</v>
      </c>
      <c r="E60" s="14">
        <v>12</v>
      </c>
      <c r="F60" s="14">
        <v>15</v>
      </c>
      <c r="G60" s="14">
        <v>10</v>
      </c>
      <c r="H60" s="15">
        <v>8</v>
      </c>
      <c r="I60" s="11">
        <f t="shared" si="2"/>
        <v>54</v>
      </c>
      <c r="J60" s="12">
        <f t="shared" si="3"/>
        <v>8.1</v>
      </c>
      <c r="K60" s="30">
        <v>2</v>
      </c>
      <c r="L60" s="31">
        <v>2.5</v>
      </c>
      <c r="M60" s="31">
        <v>3.5</v>
      </c>
      <c r="N60" s="31">
        <v>2.5</v>
      </c>
      <c r="O60" s="151">
        <v>5</v>
      </c>
      <c r="P60" s="28">
        <f t="shared" si="4"/>
        <v>15.5</v>
      </c>
      <c r="Q60" s="29">
        <f t="shared" si="5"/>
        <v>0.77500000000000002</v>
      </c>
      <c r="R60" s="35">
        <f t="shared" si="6"/>
        <v>1.45</v>
      </c>
      <c r="S60" s="137">
        <f t="shared" si="0"/>
        <v>1.9249999999999998</v>
      </c>
      <c r="T60" s="137">
        <f t="shared" si="0"/>
        <v>2.4249999999999998</v>
      </c>
      <c r="U60" s="137">
        <f t="shared" si="7"/>
        <v>1.625</v>
      </c>
      <c r="V60" s="138">
        <f t="shared" si="7"/>
        <v>1.45</v>
      </c>
      <c r="W60" s="122">
        <f t="shared" si="1"/>
        <v>69.5</v>
      </c>
      <c r="X60" s="43">
        <f t="shared" si="8"/>
        <v>13.9</v>
      </c>
      <c r="Y60" s="161">
        <v>60</v>
      </c>
      <c r="Z60" s="47">
        <f t="shared" si="9"/>
        <v>48</v>
      </c>
    </row>
    <row r="61" spans="1:26" ht="21.75" customHeight="1" thickBot="1" x14ac:dyDescent="0.35">
      <c r="A61" s="6">
        <v>55</v>
      </c>
      <c r="B61" s="154">
        <v>666662</v>
      </c>
      <c r="C61" s="155" t="s">
        <v>157</v>
      </c>
      <c r="D61" s="13">
        <v>11</v>
      </c>
      <c r="E61" s="14">
        <v>12</v>
      </c>
      <c r="F61" s="14">
        <v>13</v>
      </c>
      <c r="G61" s="14">
        <v>10</v>
      </c>
      <c r="H61" s="15">
        <v>8</v>
      </c>
      <c r="I61" s="11">
        <f t="shared" si="2"/>
        <v>54</v>
      </c>
      <c r="J61" s="12">
        <f t="shared" si="3"/>
        <v>8.1</v>
      </c>
      <c r="K61" s="30">
        <v>3</v>
      </c>
      <c r="L61" s="31">
        <v>2.5</v>
      </c>
      <c r="M61" s="31">
        <v>3.5</v>
      </c>
      <c r="N61" s="31">
        <v>3.5</v>
      </c>
      <c r="O61" s="151">
        <v>2.5</v>
      </c>
      <c r="P61" s="28">
        <f t="shared" si="4"/>
        <v>15</v>
      </c>
      <c r="Q61" s="29">
        <f t="shared" si="5"/>
        <v>0.75</v>
      </c>
      <c r="R61" s="35">
        <f t="shared" si="6"/>
        <v>1.7999999999999998</v>
      </c>
      <c r="S61" s="137">
        <f t="shared" si="0"/>
        <v>1.9249999999999998</v>
      </c>
      <c r="T61" s="137">
        <f t="shared" si="0"/>
        <v>2.125</v>
      </c>
      <c r="U61" s="137">
        <f t="shared" si="7"/>
        <v>1.675</v>
      </c>
      <c r="V61" s="138">
        <f t="shared" si="7"/>
        <v>1.325</v>
      </c>
      <c r="W61" s="122">
        <f t="shared" si="1"/>
        <v>69</v>
      </c>
      <c r="X61" s="43">
        <f t="shared" si="8"/>
        <v>13.8</v>
      </c>
      <c r="Y61" s="161">
        <v>56</v>
      </c>
      <c r="Z61" s="47">
        <f t="shared" si="9"/>
        <v>44.800000000000004</v>
      </c>
    </row>
    <row r="62" spans="1:26" ht="21.75" customHeight="1" thickBot="1" x14ac:dyDescent="0.35">
      <c r="A62" s="5">
        <v>56</v>
      </c>
      <c r="B62" s="156">
        <v>666663</v>
      </c>
      <c r="C62" s="157" t="s">
        <v>158</v>
      </c>
      <c r="D62" s="13">
        <v>8</v>
      </c>
      <c r="E62" s="14">
        <v>9</v>
      </c>
      <c r="F62" s="14">
        <v>5</v>
      </c>
      <c r="G62" s="14">
        <v>10</v>
      </c>
      <c r="H62" s="15">
        <v>8</v>
      </c>
      <c r="I62" s="11">
        <f t="shared" si="2"/>
        <v>40</v>
      </c>
      <c r="J62" s="12">
        <f t="shared" si="3"/>
        <v>6</v>
      </c>
      <c r="K62" s="30">
        <v>2</v>
      </c>
      <c r="L62" s="31">
        <v>3.5</v>
      </c>
      <c r="M62" s="31">
        <v>1.5</v>
      </c>
      <c r="N62" s="31">
        <v>2.5</v>
      </c>
      <c r="O62" s="151">
        <v>2.5</v>
      </c>
      <c r="P62" s="28">
        <f t="shared" si="4"/>
        <v>12</v>
      </c>
      <c r="Q62" s="29">
        <f t="shared" si="5"/>
        <v>0.60000000000000009</v>
      </c>
      <c r="R62" s="35">
        <f t="shared" si="6"/>
        <v>1.3</v>
      </c>
      <c r="S62" s="137">
        <f t="shared" si="0"/>
        <v>1.5249999999999999</v>
      </c>
      <c r="T62" s="137">
        <f t="shared" si="0"/>
        <v>0.82499999999999996</v>
      </c>
      <c r="U62" s="137">
        <f t="shared" si="7"/>
        <v>1.625</v>
      </c>
      <c r="V62" s="138">
        <f t="shared" si="7"/>
        <v>1.325</v>
      </c>
      <c r="W62" s="122">
        <f t="shared" si="1"/>
        <v>52</v>
      </c>
      <c r="X62" s="43">
        <f t="shared" si="8"/>
        <v>10.4</v>
      </c>
      <c r="Y62" s="162">
        <v>42</v>
      </c>
      <c r="Z62" s="47">
        <f t="shared" si="9"/>
        <v>33.6</v>
      </c>
    </row>
    <row r="63" spans="1:26" ht="21.75" customHeight="1" thickBot="1" x14ac:dyDescent="0.35">
      <c r="A63" s="6">
        <v>57</v>
      </c>
      <c r="B63" s="154">
        <v>666664</v>
      </c>
      <c r="C63" s="155" t="s">
        <v>159</v>
      </c>
      <c r="D63" s="13">
        <v>15</v>
      </c>
      <c r="E63" s="14">
        <v>10</v>
      </c>
      <c r="F63" s="14">
        <v>8</v>
      </c>
      <c r="G63" s="14">
        <v>13</v>
      </c>
      <c r="H63" s="15">
        <v>14</v>
      </c>
      <c r="I63" s="11">
        <f t="shared" si="2"/>
        <v>60</v>
      </c>
      <c r="J63" s="12">
        <f t="shared" si="3"/>
        <v>9</v>
      </c>
      <c r="K63" s="30">
        <v>4</v>
      </c>
      <c r="L63" s="31">
        <v>3.5</v>
      </c>
      <c r="M63" s="31">
        <v>3.5</v>
      </c>
      <c r="N63" s="31">
        <v>3.5</v>
      </c>
      <c r="O63" s="151">
        <v>2.5</v>
      </c>
      <c r="P63" s="28">
        <f t="shared" si="4"/>
        <v>17</v>
      </c>
      <c r="Q63" s="29">
        <f t="shared" si="5"/>
        <v>0.85000000000000009</v>
      </c>
      <c r="R63" s="35">
        <f t="shared" si="6"/>
        <v>2.4500000000000002</v>
      </c>
      <c r="S63" s="137">
        <f t="shared" si="0"/>
        <v>1.675</v>
      </c>
      <c r="T63" s="137">
        <f t="shared" si="0"/>
        <v>1.375</v>
      </c>
      <c r="U63" s="137">
        <f t="shared" si="7"/>
        <v>2.125</v>
      </c>
      <c r="V63" s="138">
        <f t="shared" si="7"/>
        <v>2.2250000000000001</v>
      </c>
      <c r="W63" s="122">
        <f t="shared" si="1"/>
        <v>77</v>
      </c>
      <c r="X63" s="43">
        <f t="shared" si="8"/>
        <v>15.4</v>
      </c>
      <c r="Y63" s="159">
        <v>66</v>
      </c>
      <c r="Z63" s="47">
        <f t="shared" si="9"/>
        <v>52.800000000000004</v>
      </c>
    </row>
    <row r="64" spans="1:26" ht="21.75" customHeight="1" thickBot="1" x14ac:dyDescent="0.35">
      <c r="A64" s="5">
        <v>58</v>
      </c>
      <c r="B64" s="154">
        <v>666665</v>
      </c>
      <c r="C64" s="155" t="s">
        <v>160</v>
      </c>
      <c r="D64" s="13">
        <v>9</v>
      </c>
      <c r="E64" s="14">
        <v>12</v>
      </c>
      <c r="F64" s="14">
        <v>15</v>
      </c>
      <c r="G64" s="14">
        <v>11</v>
      </c>
      <c r="H64" s="15">
        <v>14</v>
      </c>
      <c r="I64" s="11">
        <f t="shared" si="2"/>
        <v>61</v>
      </c>
      <c r="J64" s="12">
        <f t="shared" si="3"/>
        <v>9.15</v>
      </c>
      <c r="K64" s="30">
        <v>3.5</v>
      </c>
      <c r="L64" s="31">
        <v>2.5</v>
      </c>
      <c r="M64" s="31">
        <v>2.5</v>
      </c>
      <c r="N64" s="31">
        <v>3.5</v>
      </c>
      <c r="O64" s="151">
        <v>4.5</v>
      </c>
      <c r="P64" s="28">
        <f t="shared" si="4"/>
        <v>16.5</v>
      </c>
      <c r="Q64" s="29">
        <f t="shared" si="5"/>
        <v>0.82500000000000007</v>
      </c>
      <c r="R64" s="35">
        <f t="shared" si="6"/>
        <v>1.5249999999999999</v>
      </c>
      <c r="S64" s="137">
        <f t="shared" si="0"/>
        <v>1.9249999999999998</v>
      </c>
      <c r="T64" s="137">
        <f t="shared" si="0"/>
        <v>2.375</v>
      </c>
      <c r="U64" s="137">
        <f t="shared" si="7"/>
        <v>1.825</v>
      </c>
      <c r="V64" s="138">
        <f t="shared" si="7"/>
        <v>2.3250000000000002</v>
      </c>
      <c r="W64" s="122">
        <f t="shared" si="1"/>
        <v>77.5</v>
      </c>
      <c r="X64" s="43">
        <f t="shared" si="8"/>
        <v>15.5</v>
      </c>
      <c r="Y64" s="159">
        <v>67</v>
      </c>
      <c r="Z64" s="47">
        <f t="shared" si="9"/>
        <v>53.6</v>
      </c>
    </row>
    <row r="65" spans="1:26" ht="21.75" customHeight="1" thickBot="1" x14ac:dyDescent="0.35">
      <c r="A65" s="6">
        <v>59</v>
      </c>
      <c r="B65" s="154">
        <v>666666</v>
      </c>
      <c r="C65" s="155" t="s">
        <v>161</v>
      </c>
      <c r="D65" s="13">
        <v>12</v>
      </c>
      <c r="E65" s="14">
        <v>12</v>
      </c>
      <c r="F65" s="14">
        <v>15</v>
      </c>
      <c r="G65" s="14">
        <v>10</v>
      </c>
      <c r="H65" s="15">
        <v>15</v>
      </c>
      <c r="I65" s="11">
        <f t="shared" si="2"/>
        <v>64</v>
      </c>
      <c r="J65" s="12">
        <f t="shared" si="3"/>
        <v>9.6</v>
      </c>
      <c r="K65" s="30">
        <v>3</v>
      </c>
      <c r="L65" s="31">
        <v>5</v>
      </c>
      <c r="M65" s="31">
        <v>2.5</v>
      </c>
      <c r="N65" s="31">
        <v>3.5</v>
      </c>
      <c r="O65" s="151">
        <v>4.5</v>
      </c>
      <c r="P65" s="28">
        <f t="shared" si="4"/>
        <v>18.5</v>
      </c>
      <c r="Q65" s="29">
        <f t="shared" si="5"/>
        <v>0.92500000000000004</v>
      </c>
      <c r="R65" s="35">
        <f t="shared" si="6"/>
        <v>1.9499999999999997</v>
      </c>
      <c r="S65" s="137">
        <f t="shared" si="0"/>
        <v>2.0499999999999998</v>
      </c>
      <c r="T65" s="137">
        <f t="shared" si="0"/>
        <v>2.375</v>
      </c>
      <c r="U65" s="137">
        <f t="shared" si="7"/>
        <v>1.675</v>
      </c>
      <c r="V65" s="138">
        <f t="shared" si="7"/>
        <v>2.4750000000000001</v>
      </c>
      <c r="W65" s="122">
        <f t="shared" si="1"/>
        <v>82.5</v>
      </c>
      <c r="X65" s="43">
        <f t="shared" si="8"/>
        <v>16.5</v>
      </c>
      <c r="Y65" s="159">
        <v>68</v>
      </c>
      <c r="Z65" s="47">
        <f t="shared" si="9"/>
        <v>54.400000000000006</v>
      </c>
    </row>
    <row r="66" spans="1:26" ht="21.75" customHeight="1" thickBot="1" x14ac:dyDescent="0.35">
      <c r="A66" s="5">
        <v>60</v>
      </c>
      <c r="B66" s="154">
        <v>666667</v>
      </c>
      <c r="C66" s="155" t="s">
        <v>162</v>
      </c>
      <c r="D66" s="13">
        <v>16</v>
      </c>
      <c r="E66" s="14">
        <v>12</v>
      </c>
      <c r="F66" s="14">
        <v>15</v>
      </c>
      <c r="G66" s="14">
        <v>10</v>
      </c>
      <c r="H66" s="15">
        <v>15</v>
      </c>
      <c r="I66" s="11">
        <f t="shared" si="2"/>
        <v>68</v>
      </c>
      <c r="J66" s="12">
        <f t="shared" si="3"/>
        <v>10.199999999999999</v>
      </c>
      <c r="K66" s="30">
        <v>4.5</v>
      </c>
      <c r="L66" s="31">
        <v>3.5</v>
      </c>
      <c r="M66" s="31">
        <v>4.5</v>
      </c>
      <c r="N66" s="31">
        <v>4</v>
      </c>
      <c r="O66" s="151">
        <v>3.5</v>
      </c>
      <c r="P66" s="28">
        <f t="shared" si="4"/>
        <v>20</v>
      </c>
      <c r="Q66" s="29">
        <f t="shared" si="5"/>
        <v>1</v>
      </c>
      <c r="R66" s="35">
        <f t="shared" si="6"/>
        <v>2.625</v>
      </c>
      <c r="S66" s="137">
        <f t="shared" si="0"/>
        <v>1.9749999999999999</v>
      </c>
      <c r="T66" s="137">
        <f t="shared" si="0"/>
        <v>2.4750000000000001</v>
      </c>
      <c r="U66" s="137">
        <f t="shared" si="7"/>
        <v>1.7</v>
      </c>
      <c r="V66" s="138">
        <f t="shared" si="7"/>
        <v>2.4249999999999998</v>
      </c>
      <c r="W66" s="122">
        <f t="shared" si="1"/>
        <v>88</v>
      </c>
      <c r="X66" s="43">
        <f t="shared" si="8"/>
        <v>17.600000000000001</v>
      </c>
      <c r="Y66" s="159">
        <v>71</v>
      </c>
      <c r="Z66" s="47">
        <f t="shared" si="9"/>
        <v>56.800000000000004</v>
      </c>
    </row>
    <row r="67" spans="1:26" ht="21.75" customHeight="1" thickBot="1" x14ac:dyDescent="0.35">
      <c r="A67" s="6">
        <v>61</v>
      </c>
      <c r="B67" s="154">
        <v>666668</v>
      </c>
      <c r="C67" s="155" t="s">
        <v>163</v>
      </c>
      <c r="D67" s="13">
        <v>9</v>
      </c>
      <c r="E67" s="14">
        <v>9</v>
      </c>
      <c r="F67" s="14">
        <v>8</v>
      </c>
      <c r="G67" s="14">
        <v>7</v>
      </c>
      <c r="H67" s="15">
        <v>8</v>
      </c>
      <c r="I67" s="11">
        <f t="shared" si="2"/>
        <v>41</v>
      </c>
      <c r="J67" s="12">
        <f t="shared" si="3"/>
        <v>6.1499999999999995</v>
      </c>
      <c r="K67" s="30">
        <v>3</v>
      </c>
      <c r="L67" s="31">
        <v>3.5</v>
      </c>
      <c r="M67" s="31">
        <v>1.5</v>
      </c>
      <c r="N67" s="31">
        <v>2.5</v>
      </c>
      <c r="O67" s="151">
        <v>2.5</v>
      </c>
      <c r="P67" s="28">
        <f t="shared" si="4"/>
        <v>13</v>
      </c>
      <c r="Q67" s="29">
        <f t="shared" si="5"/>
        <v>0.65</v>
      </c>
      <c r="R67" s="35">
        <f t="shared" si="6"/>
        <v>1.5</v>
      </c>
      <c r="S67" s="137">
        <f t="shared" si="0"/>
        <v>1.5249999999999999</v>
      </c>
      <c r="T67" s="137">
        <f t="shared" si="0"/>
        <v>1.2749999999999999</v>
      </c>
      <c r="U67" s="137">
        <f t="shared" si="7"/>
        <v>1.175</v>
      </c>
      <c r="V67" s="138">
        <f t="shared" si="7"/>
        <v>1.325</v>
      </c>
      <c r="W67" s="122">
        <f t="shared" si="1"/>
        <v>54</v>
      </c>
      <c r="X67" s="43">
        <f t="shared" si="8"/>
        <v>10.8</v>
      </c>
      <c r="Y67" s="159">
        <v>43</v>
      </c>
      <c r="Z67" s="47">
        <f t="shared" si="9"/>
        <v>34.4</v>
      </c>
    </row>
    <row r="68" spans="1:26" ht="21.75" customHeight="1" thickBot="1" x14ac:dyDescent="0.35">
      <c r="A68" s="5">
        <v>62</v>
      </c>
      <c r="B68" s="154">
        <v>666669</v>
      </c>
      <c r="C68" s="155" t="s">
        <v>164</v>
      </c>
      <c r="D68" s="13">
        <v>8</v>
      </c>
      <c r="E68" s="14">
        <v>12</v>
      </c>
      <c r="F68" s="14">
        <v>11</v>
      </c>
      <c r="G68" s="14">
        <v>10</v>
      </c>
      <c r="H68" s="15">
        <v>15</v>
      </c>
      <c r="I68" s="11">
        <f t="shared" si="2"/>
        <v>56</v>
      </c>
      <c r="J68" s="12">
        <f t="shared" si="3"/>
        <v>8.4</v>
      </c>
      <c r="K68" s="30">
        <v>2.5</v>
      </c>
      <c r="L68" s="31">
        <v>2.5</v>
      </c>
      <c r="M68" s="31">
        <v>3.5</v>
      </c>
      <c r="N68" s="31">
        <v>4</v>
      </c>
      <c r="O68" s="151">
        <v>3.5</v>
      </c>
      <c r="P68" s="28">
        <f t="shared" si="4"/>
        <v>16</v>
      </c>
      <c r="Q68" s="29">
        <f t="shared" si="5"/>
        <v>0.8</v>
      </c>
      <c r="R68" s="35">
        <f t="shared" si="6"/>
        <v>1.325</v>
      </c>
      <c r="S68" s="137">
        <f t="shared" si="0"/>
        <v>1.9249999999999998</v>
      </c>
      <c r="T68" s="137">
        <f t="shared" si="0"/>
        <v>1.825</v>
      </c>
      <c r="U68" s="137">
        <f t="shared" si="7"/>
        <v>1.7</v>
      </c>
      <c r="V68" s="138">
        <f t="shared" si="7"/>
        <v>2.4249999999999998</v>
      </c>
      <c r="W68" s="122">
        <f t="shared" si="1"/>
        <v>72</v>
      </c>
      <c r="X68" s="43">
        <f t="shared" si="8"/>
        <v>14.4</v>
      </c>
      <c r="Y68" s="159">
        <v>61</v>
      </c>
      <c r="Z68" s="47">
        <f t="shared" si="9"/>
        <v>48.800000000000004</v>
      </c>
    </row>
    <row r="69" spans="1:26" ht="21.75" customHeight="1" thickBot="1" x14ac:dyDescent="0.35">
      <c r="A69" s="6">
        <v>63</v>
      </c>
      <c r="B69" s="154">
        <v>666670</v>
      </c>
      <c r="C69" s="155" t="s">
        <v>165</v>
      </c>
      <c r="D69" s="13">
        <v>9</v>
      </c>
      <c r="E69" s="14">
        <v>12</v>
      </c>
      <c r="F69" s="14">
        <v>10</v>
      </c>
      <c r="G69" s="14">
        <v>9</v>
      </c>
      <c r="H69" s="15">
        <v>8</v>
      </c>
      <c r="I69" s="11">
        <f t="shared" si="2"/>
        <v>48</v>
      </c>
      <c r="J69" s="12">
        <f t="shared" si="3"/>
        <v>7.1999999999999993</v>
      </c>
      <c r="K69" s="30">
        <v>3</v>
      </c>
      <c r="L69" s="31">
        <v>3</v>
      </c>
      <c r="M69" s="31">
        <v>2</v>
      </c>
      <c r="N69" s="31">
        <v>2.5</v>
      </c>
      <c r="O69" s="151">
        <v>3</v>
      </c>
      <c r="P69" s="28">
        <f t="shared" si="4"/>
        <v>13.5</v>
      </c>
      <c r="Q69" s="29">
        <f t="shared" si="5"/>
        <v>0.67500000000000004</v>
      </c>
      <c r="R69" s="35">
        <f t="shared" si="6"/>
        <v>1.5</v>
      </c>
      <c r="S69" s="137">
        <f t="shared" si="0"/>
        <v>1.9499999999999997</v>
      </c>
      <c r="T69" s="137">
        <f t="shared" si="0"/>
        <v>1.6</v>
      </c>
      <c r="U69" s="137">
        <f t="shared" si="7"/>
        <v>1.4749999999999999</v>
      </c>
      <c r="V69" s="138">
        <f t="shared" si="7"/>
        <v>1.35</v>
      </c>
      <c r="W69" s="122">
        <f t="shared" si="1"/>
        <v>61.5</v>
      </c>
      <c r="X69" s="43">
        <f t="shared" si="8"/>
        <v>12.3</v>
      </c>
      <c r="Y69" s="159">
        <v>56</v>
      </c>
      <c r="Z69" s="47">
        <f t="shared" si="9"/>
        <v>44.800000000000004</v>
      </c>
    </row>
    <row r="70" spans="1:26" ht="21.75" customHeight="1" thickBot="1" x14ac:dyDescent="0.35">
      <c r="A70" s="5">
        <v>64</v>
      </c>
      <c r="B70" s="156">
        <v>666671</v>
      </c>
      <c r="C70" s="157" t="s">
        <v>166</v>
      </c>
      <c r="D70" s="13">
        <v>9</v>
      </c>
      <c r="E70" s="14">
        <v>8</v>
      </c>
      <c r="F70" s="14">
        <v>8</v>
      </c>
      <c r="G70" s="14">
        <v>9</v>
      </c>
      <c r="H70" s="15">
        <v>8</v>
      </c>
      <c r="I70" s="11">
        <f t="shared" si="2"/>
        <v>42</v>
      </c>
      <c r="J70" s="12">
        <f t="shared" si="3"/>
        <v>6.3</v>
      </c>
      <c r="K70" s="30">
        <v>2</v>
      </c>
      <c r="L70" s="31">
        <v>2.5</v>
      </c>
      <c r="M70" s="31">
        <v>2</v>
      </c>
      <c r="N70" s="31">
        <v>3.5</v>
      </c>
      <c r="O70" s="151">
        <v>2.5</v>
      </c>
      <c r="P70" s="28">
        <f t="shared" si="4"/>
        <v>12.5</v>
      </c>
      <c r="Q70" s="29">
        <f t="shared" si="5"/>
        <v>0.625</v>
      </c>
      <c r="R70" s="35">
        <f t="shared" si="6"/>
        <v>1.45</v>
      </c>
      <c r="S70" s="137">
        <f t="shared" si="0"/>
        <v>1.325</v>
      </c>
      <c r="T70" s="137">
        <f t="shared" si="0"/>
        <v>1.3</v>
      </c>
      <c r="U70" s="137">
        <f t="shared" si="7"/>
        <v>1.5249999999999999</v>
      </c>
      <c r="V70" s="138">
        <f t="shared" si="7"/>
        <v>1.325</v>
      </c>
      <c r="W70" s="122">
        <f t="shared" si="1"/>
        <v>54.5</v>
      </c>
      <c r="X70" s="43">
        <f t="shared" si="8"/>
        <v>10.9</v>
      </c>
      <c r="Y70" s="160">
        <v>43</v>
      </c>
      <c r="Z70" s="47">
        <f t="shared" si="9"/>
        <v>34.4</v>
      </c>
    </row>
    <row r="71" spans="1:26" ht="21.75" customHeight="1" thickBot="1" x14ac:dyDescent="0.35">
      <c r="A71" s="6">
        <v>65</v>
      </c>
      <c r="B71" s="154">
        <v>666672</v>
      </c>
      <c r="C71" s="155" t="s">
        <v>167</v>
      </c>
      <c r="D71" s="13">
        <v>9</v>
      </c>
      <c r="E71" s="14">
        <v>12</v>
      </c>
      <c r="F71" s="14">
        <v>8</v>
      </c>
      <c r="G71" s="14">
        <v>7</v>
      </c>
      <c r="H71" s="15">
        <v>8</v>
      </c>
      <c r="I71" s="11">
        <f t="shared" si="2"/>
        <v>44</v>
      </c>
      <c r="J71" s="12">
        <f t="shared" si="3"/>
        <v>6.6</v>
      </c>
      <c r="K71" s="30">
        <v>3.5</v>
      </c>
      <c r="L71" s="31">
        <v>3.5</v>
      </c>
      <c r="M71" s="31">
        <v>2.5</v>
      </c>
      <c r="N71" s="31">
        <v>1.5</v>
      </c>
      <c r="O71" s="151">
        <v>1.5</v>
      </c>
      <c r="P71" s="28">
        <f t="shared" si="4"/>
        <v>12.5</v>
      </c>
      <c r="Q71" s="29">
        <f t="shared" si="5"/>
        <v>0.625</v>
      </c>
      <c r="R71" s="35">
        <f t="shared" si="6"/>
        <v>1.5249999999999999</v>
      </c>
      <c r="S71" s="137">
        <f t="shared" si="0"/>
        <v>1.9749999999999999</v>
      </c>
      <c r="T71" s="137">
        <f t="shared" si="0"/>
        <v>1.325</v>
      </c>
      <c r="U71" s="137">
        <f t="shared" si="7"/>
        <v>1.125</v>
      </c>
      <c r="V71" s="138">
        <f t="shared" si="7"/>
        <v>1.2749999999999999</v>
      </c>
      <c r="W71" s="122">
        <f t="shared" si="1"/>
        <v>56.5</v>
      </c>
      <c r="X71" s="43">
        <f t="shared" si="8"/>
        <v>11.3</v>
      </c>
      <c r="Y71" s="159">
        <v>50</v>
      </c>
      <c r="Z71" s="47">
        <f t="shared" si="9"/>
        <v>40</v>
      </c>
    </row>
    <row r="72" spans="1:26" ht="21.75" customHeight="1" thickBot="1" x14ac:dyDescent="0.35">
      <c r="A72" s="5">
        <v>66</v>
      </c>
      <c r="B72" s="154">
        <v>666673</v>
      </c>
      <c r="C72" s="155" t="s">
        <v>168</v>
      </c>
      <c r="D72" s="13">
        <v>10</v>
      </c>
      <c r="E72" s="14">
        <v>12</v>
      </c>
      <c r="F72" s="14">
        <v>12</v>
      </c>
      <c r="G72" s="14">
        <v>15</v>
      </c>
      <c r="H72" s="15">
        <v>8</v>
      </c>
      <c r="I72" s="11">
        <f t="shared" ref="I72:I135" si="10">SUM(D72:H72)</f>
        <v>57</v>
      </c>
      <c r="J72" s="12">
        <f t="shared" ref="J72:J135" si="11">I72*0.15</f>
        <v>8.5499999999999989</v>
      </c>
      <c r="K72" s="30">
        <v>4</v>
      </c>
      <c r="L72" s="31">
        <v>1.5</v>
      </c>
      <c r="M72" s="31">
        <v>3.5</v>
      </c>
      <c r="N72" s="31">
        <v>2.5</v>
      </c>
      <c r="O72" s="151">
        <v>4.5</v>
      </c>
      <c r="P72" s="28">
        <f t="shared" ref="P72:P135" si="12">SUM(K72:O72)</f>
        <v>16</v>
      </c>
      <c r="Q72" s="29">
        <f t="shared" ref="Q72:Q135" si="13">P72*0.05</f>
        <v>0.8</v>
      </c>
      <c r="R72" s="35">
        <f t="shared" ref="R72:S135" si="14">(D72*0.15+K72*0.05)</f>
        <v>1.7</v>
      </c>
      <c r="S72" s="137">
        <f t="shared" si="0"/>
        <v>1.8749999999999998</v>
      </c>
      <c r="T72" s="137">
        <f t="shared" si="0"/>
        <v>1.9749999999999999</v>
      </c>
      <c r="U72" s="137">
        <f t="shared" ref="U72:V135" si="15">(G72*0.15+N72*0.05)</f>
        <v>2.375</v>
      </c>
      <c r="V72" s="138">
        <f t="shared" si="15"/>
        <v>1.425</v>
      </c>
      <c r="W72" s="122">
        <f t="shared" si="1"/>
        <v>73</v>
      </c>
      <c r="X72" s="43">
        <f t="shared" ref="X72:X135" si="16">(W72*0.2)</f>
        <v>14.600000000000001</v>
      </c>
      <c r="Y72" s="159">
        <v>60</v>
      </c>
      <c r="Z72" s="47">
        <f t="shared" si="9"/>
        <v>48</v>
      </c>
    </row>
    <row r="73" spans="1:26" ht="21.75" customHeight="1" thickBot="1" x14ac:dyDescent="0.35">
      <c r="A73" s="6">
        <v>67</v>
      </c>
      <c r="B73" s="154">
        <v>666674</v>
      </c>
      <c r="C73" s="155" t="s">
        <v>169</v>
      </c>
      <c r="D73" s="13">
        <v>9</v>
      </c>
      <c r="E73" s="14">
        <v>6</v>
      </c>
      <c r="F73" s="14">
        <v>8</v>
      </c>
      <c r="G73" s="14">
        <v>5</v>
      </c>
      <c r="H73" s="15">
        <v>8</v>
      </c>
      <c r="I73" s="11">
        <f t="shared" si="10"/>
        <v>36</v>
      </c>
      <c r="J73" s="12">
        <f t="shared" si="11"/>
        <v>5.3999999999999995</v>
      </c>
      <c r="K73" s="30">
        <v>3</v>
      </c>
      <c r="L73" s="31">
        <v>2</v>
      </c>
      <c r="M73" s="31">
        <v>1.5</v>
      </c>
      <c r="N73" s="31">
        <v>2</v>
      </c>
      <c r="O73" s="151">
        <v>2.5</v>
      </c>
      <c r="P73" s="28">
        <f t="shared" si="12"/>
        <v>11</v>
      </c>
      <c r="Q73" s="29">
        <f t="shared" si="13"/>
        <v>0.55000000000000004</v>
      </c>
      <c r="R73" s="35">
        <f t="shared" si="14"/>
        <v>1.5</v>
      </c>
      <c r="S73" s="137">
        <f t="shared" si="0"/>
        <v>0.99999999999999989</v>
      </c>
      <c r="T73" s="137">
        <f t="shared" si="0"/>
        <v>1.2749999999999999</v>
      </c>
      <c r="U73" s="137">
        <f t="shared" si="15"/>
        <v>0.85</v>
      </c>
      <c r="V73" s="138">
        <f t="shared" si="15"/>
        <v>1.325</v>
      </c>
      <c r="W73" s="122">
        <f t="shared" si="1"/>
        <v>47</v>
      </c>
      <c r="X73" s="43">
        <f t="shared" si="16"/>
        <v>9.4</v>
      </c>
      <c r="Y73" s="159">
        <v>39</v>
      </c>
      <c r="Z73" s="47">
        <f t="shared" si="9"/>
        <v>31.200000000000003</v>
      </c>
    </row>
    <row r="74" spans="1:26" ht="21.75" customHeight="1" thickBot="1" x14ac:dyDescent="0.35">
      <c r="A74" s="5">
        <v>68</v>
      </c>
      <c r="B74" s="154">
        <v>666675</v>
      </c>
      <c r="C74" s="155" t="s">
        <v>170</v>
      </c>
      <c r="D74" s="13">
        <v>15</v>
      </c>
      <c r="E74" s="14">
        <v>18</v>
      </c>
      <c r="F74" s="14">
        <v>12</v>
      </c>
      <c r="G74" s="14">
        <v>14</v>
      </c>
      <c r="H74" s="15">
        <v>17</v>
      </c>
      <c r="I74" s="11">
        <f t="shared" si="10"/>
        <v>76</v>
      </c>
      <c r="J74" s="12">
        <f t="shared" si="11"/>
        <v>11.4</v>
      </c>
      <c r="K74" s="30">
        <v>5</v>
      </c>
      <c r="L74" s="31">
        <v>5</v>
      </c>
      <c r="M74" s="31">
        <v>4.5</v>
      </c>
      <c r="N74" s="31">
        <v>4.5</v>
      </c>
      <c r="O74" s="151">
        <v>5</v>
      </c>
      <c r="P74" s="28">
        <f t="shared" si="12"/>
        <v>24</v>
      </c>
      <c r="Q74" s="29">
        <f t="shared" si="13"/>
        <v>1.2000000000000002</v>
      </c>
      <c r="R74" s="35">
        <f t="shared" si="14"/>
        <v>2.5</v>
      </c>
      <c r="S74" s="137">
        <f t="shared" si="0"/>
        <v>2.9499999999999997</v>
      </c>
      <c r="T74" s="137">
        <f t="shared" si="0"/>
        <v>2.0249999999999999</v>
      </c>
      <c r="U74" s="137">
        <f t="shared" si="15"/>
        <v>2.3250000000000002</v>
      </c>
      <c r="V74" s="138">
        <f t="shared" si="15"/>
        <v>2.8</v>
      </c>
      <c r="W74" s="122">
        <f t="shared" si="1"/>
        <v>100</v>
      </c>
      <c r="X74" s="43">
        <f t="shared" si="16"/>
        <v>20</v>
      </c>
      <c r="Y74" s="159">
        <v>70</v>
      </c>
      <c r="Z74" s="47">
        <f t="shared" si="9"/>
        <v>56</v>
      </c>
    </row>
    <row r="75" spans="1:26" ht="21.75" customHeight="1" thickBot="1" x14ac:dyDescent="0.35">
      <c r="A75" s="6">
        <v>69</v>
      </c>
      <c r="B75" s="154">
        <v>666676</v>
      </c>
      <c r="C75" s="155" t="s">
        <v>171</v>
      </c>
      <c r="D75" s="13">
        <v>9</v>
      </c>
      <c r="E75" s="14">
        <v>12</v>
      </c>
      <c r="F75" s="14">
        <v>8</v>
      </c>
      <c r="G75" s="14">
        <v>10</v>
      </c>
      <c r="H75" s="15">
        <v>8</v>
      </c>
      <c r="I75" s="11">
        <f t="shared" si="10"/>
        <v>47</v>
      </c>
      <c r="J75" s="12">
        <f t="shared" si="11"/>
        <v>7.05</v>
      </c>
      <c r="K75" s="30">
        <v>3</v>
      </c>
      <c r="L75" s="31">
        <v>2.5</v>
      </c>
      <c r="M75" s="31">
        <v>2.5</v>
      </c>
      <c r="N75" s="31">
        <v>2.5</v>
      </c>
      <c r="O75" s="151">
        <v>3.5</v>
      </c>
      <c r="P75" s="28">
        <f t="shared" si="12"/>
        <v>14</v>
      </c>
      <c r="Q75" s="29">
        <f t="shared" si="13"/>
        <v>0.70000000000000007</v>
      </c>
      <c r="R75" s="35">
        <f t="shared" si="14"/>
        <v>1.5</v>
      </c>
      <c r="S75" s="137">
        <f t="shared" si="0"/>
        <v>1.9249999999999998</v>
      </c>
      <c r="T75" s="137">
        <f t="shared" si="0"/>
        <v>1.325</v>
      </c>
      <c r="U75" s="137">
        <f t="shared" si="15"/>
        <v>1.625</v>
      </c>
      <c r="V75" s="138">
        <f t="shared" si="15"/>
        <v>1.375</v>
      </c>
      <c r="W75" s="122">
        <f t="shared" si="1"/>
        <v>61</v>
      </c>
      <c r="X75" s="43">
        <f t="shared" si="16"/>
        <v>12.200000000000001</v>
      </c>
      <c r="Y75" s="159">
        <v>49</v>
      </c>
      <c r="Z75" s="47">
        <f t="shared" si="9"/>
        <v>39.200000000000003</v>
      </c>
    </row>
    <row r="76" spans="1:26" ht="21.75" customHeight="1" thickBot="1" x14ac:dyDescent="0.35">
      <c r="A76" s="5">
        <v>70</v>
      </c>
      <c r="B76" s="154">
        <v>666677</v>
      </c>
      <c r="C76" s="155" t="s">
        <v>172</v>
      </c>
      <c r="D76" s="13">
        <v>9</v>
      </c>
      <c r="E76" s="14">
        <v>12</v>
      </c>
      <c r="F76" s="14">
        <v>10</v>
      </c>
      <c r="G76" s="14">
        <v>15</v>
      </c>
      <c r="H76" s="15">
        <v>13</v>
      </c>
      <c r="I76" s="11">
        <f t="shared" si="10"/>
        <v>59</v>
      </c>
      <c r="J76" s="12">
        <f t="shared" si="11"/>
        <v>8.85</v>
      </c>
      <c r="K76" s="30">
        <v>4</v>
      </c>
      <c r="L76" s="31">
        <v>3.5</v>
      </c>
      <c r="M76" s="31">
        <v>3</v>
      </c>
      <c r="N76" s="31">
        <v>2.5</v>
      </c>
      <c r="O76" s="151">
        <v>3.5</v>
      </c>
      <c r="P76" s="28">
        <f t="shared" si="12"/>
        <v>16.5</v>
      </c>
      <c r="Q76" s="29">
        <f t="shared" si="13"/>
        <v>0.82500000000000007</v>
      </c>
      <c r="R76" s="35">
        <f t="shared" si="14"/>
        <v>1.5499999999999998</v>
      </c>
      <c r="S76" s="137">
        <f t="shared" si="0"/>
        <v>1.9749999999999999</v>
      </c>
      <c r="T76" s="137">
        <f t="shared" si="0"/>
        <v>1.65</v>
      </c>
      <c r="U76" s="137">
        <f t="shared" si="15"/>
        <v>2.375</v>
      </c>
      <c r="V76" s="138">
        <f t="shared" si="15"/>
        <v>2.125</v>
      </c>
      <c r="W76" s="122">
        <f t="shared" si="1"/>
        <v>75.5</v>
      </c>
      <c r="X76" s="43">
        <f t="shared" si="16"/>
        <v>15.100000000000001</v>
      </c>
      <c r="Y76" s="159">
        <v>63</v>
      </c>
      <c r="Z76" s="47">
        <f t="shared" si="9"/>
        <v>50.400000000000006</v>
      </c>
    </row>
    <row r="77" spans="1:26" ht="21.75" customHeight="1" thickBot="1" x14ac:dyDescent="0.35">
      <c r="A77" s="6">
        <v>71</v>
      </c>
      <c r="B77" s="154">
        <v>666678</v>
      </c>
      <c r="C77" s="155" t="s">
        <v>173</v>
      </c>
      <c r="D77" s="13">
        <v>6</v>
      </c>
      <c r="E77" s="14">
        <v>8</v>
      </c>
      <c r="F77" s="14">
        <v>9</v>
      </c>
      <c r="G77" s="14">
        <v>8</v>
      </c>
      <c r="H77" s="15">
        <v>10</v>
      </c>
      <c r="I77" s="11">
        <f t="shared" si="10"/>
        <v>41</v>
      </c>
      <c r="J77" s="12">
        <f t="shared" si="11"/>
        <v>6.1499999999999995</v>
      </c>
      <c r="K77" s="30">
        <v>1.5</v>
      </c>
      <c r="L77" s="31">
        <v>2.5</v>
      </c>
      <c r="M77" s="31">
        <v>2.5</v>
      </c>
      <c r="N77" s="31">
        <v>3.5</v>
      </c>
      <c r="O77" s="151">
        <v>3.5</v>
      </c>
      <c r="P77" s="28">
        <f t="shared" si="12"/>
        <v>13.5</v>
      </c>
      <c r="Q77" s="29">
        <f t="shared" si="13"/>
        <v>0.67500000000000004</v>
      </c>
      <c r="R77" s="35">
        <f t="shared" si="14"/>
        <v>0.97499999999999987</v>
      </c>
      <c r="S77" s="137">
        <f t="shared" si="0"/>
        <v>1.325</v>
      </c>
      <c r="T77" s="137">
        <f t="shared" si="0"/>
        <v>1.4749999999999999</v>
      </c>
      <c r="U77" s="137">
        <f t="shared" si="15"/>
        <v>1.375</v>
      </c>
      <c r="V77" s="138">
        <f t="shared" si="15"/>
        <v>1.675</v>
      </c>
      <c r="W77" s="122">
        <f t="shared" si="1"/>
        <v>54.5</v>
      </c>
      <c r="X77" s="43">
        <f t="shared" si="16"/>
        <v>10.9</v>
      </c>
      <c r="Y77" s="159">
        <v>39</v>
      </c>
      <c r="Z77" s="47">
        <f t="shared" si="9"/>
        <v>31.200000000000003</v>
      </c>
    </row>
    <row r="78" spans="1:26" ht="21.75" customHeight="1" thickBot="1" x14ac:dyDescent="0.35">
      <c r="A78" s="5">
        <v>72</v>
      </c>
      <c r="B78" s="156">
        <v>666679</v>
      </c>
      <c r="C78" s="157" t="s">
        <v>174</v>
      </c>
      <c r="D78" s="13">
        <v>9</v>
      </c>
      <c r="E78" s="14">
        <v>7</v>
      </c>
      <c r="F78" s="14">
        <v>8</v>
      </c>
      <c r="G78" s="14">
        <v>6</v>
      </c>
      <c r="H78" s="15">
        <v>8</v>
      </c>
      <c r="I78" s="11">
        <f t="shared" si="10"/>
        <v>38</v>
      </c>
      <c r="J78" s="12">
        <f t="shared" si="11"/>
        <v>5.7</v>
      </c>
      <c r="K78" s="30">
        <v>1.5</v>
      </c>
      <c r="L78" s="31">
        <v>2.5</v>
      </c>
      <c r="M78" s="31">
        <v>2.5</v>
      </c>
      <c r="N78" s="31">
        <v>1.5</v>
      </c>
      <c r="O78" s="151">
        <v>3.5</v>
      </c>
      <c r="P78" s="28">
        <f t="shared" si="12"/>
        <v>11.5</v>
      </c>
      <c r="Q78" s="29">
        <f t="shared" si="13"/>
        <v>0.57500000000000007</v>
      </c>
      <c r="R78" s="35">
        <f t="shared" si="14"/>
        <v>1.4249999999999998</v>
      </c>
      <c r="S78" s="137">
        <f t="shared" si="0"/>
        <v>1.175</v>
      </c>
      <c r="T78" s="137">
        <f t="shared" si="0"/>
        <v>1.325</v>
      </c>
      <c r="U78" s="137">
        <f t="shared" si="15"/>
        <v>0.97499999999999987</v>
      </c>
      <c r="V78" s="138">
        <f t="shared" si="15"/>
        <v>1.375</v>
      </c>
      <c r="W78" s="122">
        <f t="shared" si="1"/>
        <v>49.5</v>
      </c>
      <c r="X78" s="43">
        <f t="shared" si="16"/>
        <v>9.9</v>
      </c>
      <c r="Y78" s="160">
        <v>39</v>
      </c>
      <c r="Z78" s="47">
        <f t="shared" si="9"/>
        <v>31.200000000000003</v>
      </c>
    </row>
    <row r="79" spans="1:26" ht="21.75" customHeight="1" thickBot="1" x14ac:dyDescent="0.35">
      <c r="A79" s="6">
        <v>73</v>
      </c>
      <c r="B79" s="154">
        <v>666680</v>
      </c>
      <c r="C79" s="155" t="s">
        <v>175</v>
      </c>
      <c r="D79" s="13">
        <v>13</v>
      </c>
      <c r="E79" s="14">
        <v>11</v>
      </c>
      <c r="F79" s="14">
        <v>15</v>
      </c>
      <c r="G79" s="14">
        <v>16</v>
      </c>
      <c r="H79" s="15">
        <v>12</v>
      </c>
      <c r="I79" s="11">
        <f t="shared" si="10"/>
        <v>67</v>
      </c>
      <c r="J79" s="12">
        <f t="shared" si="11"/>
        <v>10.049999999999999</v>
      </c>
      <c r="K79" s="30">
        <v>5</v>
      </c>
      <c r="L79" s="31">
        <v>4.5</v>
      </c>
      <c r="M79" s="31">
        <v>4.5</v>
      </c>
      <c r="N79" s="31">
        <v>3.5</v>
      </c>
      <c r="O79" s="151">
        <v>4.5</v>
      </c>
      <c r="P79" s="28">
        <f t="shared" si="12"/>
        <v>22</v>
      </c>
      <c r="Q79" s="29">
        <f t="shared" si="13"/>
        <v>1.1000000000000001</v>
      </c>
      <c r="R79" s="35">
        <f t="shared" si="14"/>
        <v>2.2000000000000002</v>
      </c>
      <c r="S79" s="137">
        <f t="shared" si="0"/>
        <v>1.875</v>
      </c>
      <c r="T79" s="137">
        <f t="shared" si="0"/>
        <v>2.4750000000000001</v>
      </c>
      <c r="U79" s="137">
        <f t="shared" si="15"/>
        <v>2.5749999999999997</v>
      </c>
      <c r="V79" s="138">
        <f t="shared" si="15"/>
        <v>2.0249999999999999</v>
      </c>
      <c r="W79" s="122">
        <f t="shared" si="1"/>
        <v>89</v>
      </c>
      <c r="X79" s="43">
        <f t="shared" si="16"/>
        <v>17.8</v>
      </c>
      <c r="Y79" s="159">
        <v>71</v>
      </c>
      <c r="Z79" s="47">
        <f t="shared" si="9"/>
        <v>56.800000000000004</v>
      </c>
    </row>
    <row r="80" spans="1:26" ht="21.75" customHeight="1" thickBot="1" x14ac:dyDescent="0.35">
      <c r="A80" s="5">
        <v>74</v>
      </c>
      <c r="B80" s="154">
        <v>666681</v>
      </c>
      <c r="C80" s="155" t="s">
        <v>176</v>
      </c>
      <c r="D80" s="13">
        <v>12</v>
      </c>
      <c r="E80" s="14">
        <v>13</v>
      </c>
      <c r="F80" s="14">
        <v>10</v>
      </c>
      <c r="G80" s="14">
        <v>15</v>
      </c>
      <c r="H80" s="15">
        <v>14</v>
      </c>
      <c r="I80" s="11">
        <f t="shared" si="10"/>
        <v>64</v>
      </c>
      <c r="J80" s="12">
        <f t="shared" si="11"/>
        <v>9.6</v>
      </c>
      <c r="K80" s="30">
        <v>3.5</v>
      </c>
      <c r="L80" s="31">
        <v>4.5</v>
      </c>
      <c r="M80" s="31">
        <v>5</v>
      </c>
      <c r="N80" s="31">
        <v>3.5</v>
      </c>
      <c r="O80" s="151">
        <v>3.5</v>
      </c>
      <c r="P80" s="28">
        <f t="shared" si="12"/>
        <v>20</v>
      </c>
      <c r="Q80" s="29">
        <f t="shared" si="13"/>
        <v>1</v>
      </c>
      <c r="R80" s="35">
        <f t="shared" si="14"/>
        <v>1.9749999999999999</v>
      </c>
      <c r="S80" s="137">
        <f t="shared" si="0"/>
        <v>2.1749999999999998</v>
      </c>
      <c r="T80" s="137">
        <f t="shared" si="0"/>
        <v>1.75</v>
      </c>
      <c r="U80" s="137">
        <f t="shared" si="15"/>
        <v>2.4249999999999998</v>
      </c>
      <c r="V80" s="138">
        <f t="shared" si="15"/>
        <v>2.2749999999999999</v>
      </c>
      <c r="W80" s="122">
        <f t="shared" si="1"/>
        <v>84</v>
      </c>
      <c r="X80" s="43">
        <f t="shared" si="16"/>
        <v>16.8</v>
      </c>
      <c r="Y80" s="159">
        <v>69</v>
      </c>
      <c r="Z80" s="47">
        <f t="shared" si="9"/>
        <v>55.2</v>
      </c>
    </row>
    <row r="81" spans="1:26" ht="21.75" customHeight="1" thickBot="1" x14ac:dyDescent="0.35">
      <c r="A81" s="6">
        <v>75</v>
      </c>
      <c r="B81" s="154">
        <v>666682</v>
      </c>
      <c r="C81" s="155" t="s">
        <v>177</v>
      </c>
      <c r="D81" s="13">
        <v>9</v>
      </c>
      <c r="E81" s="14">
        <v>15</v>
      </c>
      <c r="F81" s="14">
        <v>11</v>
      </c>
      <c r="G81" s="14">
        <v>12</v>
      </c>
      <c r="H81" s="15">
        <v>13</v>
      </c>
      <c r="I81" s="11">
        <f t="shared" si="10"/>
        <v>60</v>
      </c>
      <c r="J81" s="12">
        <f t="shared" si="11"/>
        <v>9</v>
      </c>
      <c r="K81" s="30">
        <v>3</v>
      </c>
      <c r="L81" s="31">
        <v>3</v>
      </c>
      <c r="M81" s="31">
        <v>3.5</v>
      </c>
      <c r="N81" s="31">
        <v>3.5</v>
      </c>
      <c r="O81" s="151">
        <v>4.5</v>
      </c>
      <c r="P81" s="28">
        <f t="shared" si="12"/>
        <v>17.5</v>
      </c>
      <c r="Q81" s="29">
        <f t="shared" si="13"/>
        <v>0.875</v>
      </c>
      <c r="R81" s="35">
        <f t="shared" si="14"/>
        <v>1.5</v>
      </c>
      <c r="S81" s="137">
        <f t="shared" si="0"/>
        <v>2.4</v>
      </c>
      <c r="T81" s="137">
        <f t="shared" si="0"/>
        <v>1.825</v>
      </c>
      <c r="U81" s="137">
        <f t="shared" si="15"/>
        <v>1.9749999999999999</v>
      </c>
      <c r="V81" s="138">
        <f t="shared" si="15"/>
        <v>2.1749999999999998</v>
      </c>
      <c r="W81" s="122">
        <f t="shared" si="1"/>
        <v>77.5</v>
      </c>
      <c r="X81" s="43">
        <f t="shared" si="16"/>
        <v>15.5</v>
      </c>
      <c r="Y81" s="159">
        <v>65</v>
      </c>
      <c r="Z81" s="47">
        <f t="shared" si="9"/>
        <v>52</v>
      </c>
    </row>
    <row r="82" spans="1:26" ht="21.75" customHeight="1" thickBot="1" x14ac:dyDescent="0.35">
      <c r="A82" s="5">
        <v>76</v>
      </c>
      <c r="B82" s="154">
        <v>666683</v>
      </c>
      <c r="C82" s="155" t="s">
        <v>178</v>
      </c>
      <c r="D82" s="13">
        <v>9</v>
      </c>
      <c r="E82" s="14">
        <v>12</v>
      </c>
      <c r="F82" s="14">
        <v>8</v>
      </c>
      <c r="G82" s="14">
        <v>10</v>
      </c>
      <c r="H82" s="15">
        <v>11</v>
      </c>
      <c r="I82" s="11">
        <f t="shared" si="10"/>
        <v>50</v>
      </c>
      <c r="J82" s="12">
        <f t="shared" si="11"/>
        <v>7.5</v>
      </c>
      <c r="K82" s="30">
        <v>2.5</v>
      </c>
      <c r="L82" s="31">
        <v>3.5</v>
      </c>
      <c r="M82" s="31">
        <v>3.5</v>
      </c>
      <c r="N82" s="31">
        <v>3.5</v>
      </c>
      <c r="O82" s="151">
        <v>2</v>
      </c>
      <c r="P82" s="28">
        <f t="shared" si="12"/>
        <v>15</v>
      </c>
      <c r="Q82" s="29">
        <f t="shared" si="13"/>
        <v>0.75</v>
      </c>
      <c r="R82" s="35">
        <f t="shared" si="14"/>
        <v>1.4749999999999999</v>
      </c>
      <c r="S82" s="137">
        <f t="shared" si="0"/>
        <v>1.9749999999999999</v>
      </c>
      <c r="T82" s="137">
        <f t="shared" si="0"/>
        <v>1.375</v>
      </c>
      <c r="U82" s="137">
        <f t="shared" si="15"/>
        <v>1.675</v>
      </c>
      <c r="V82" s="138">
        <f t="shared" si="15"/>
        <v>1.75</v>
      </c>
      <c r="W82" s="122">
        <f t="shared" si="1"/>
        <v>65</v>
      </c>
      <c r="X82" s="43">
        <f t="shared" si="16"/>
        <v>13</v>
      </c>
      <c r="Y82" s="159">
        <v>58</v>
      </c>
      <c r="Z82" s="47">
        <f t="shared" si="9"/>
        <v>46.400000000000006</v>
      </c>
    </row>
    <row r="83" spans="1:26" ht="21.75" customHeight="1" thickBot="1" x14ac:dyDescent="0.35">
      <c r="A83" s="6">
        <v>77</v>
      </c>
      <c r="B83" s="154">
        <v>666684</v>
      </c>
      <c r="C83" s="155" t="s">
        <v>179</v>
      </c>
      <c r="D83" s="13">
        <v>11</v>
      </c>
      <c r="E83" s="14">
        <v>12</v>
      </c>
      <c r="F83" s="14">
        <v>8</v>
      </c>
      <c r="G83" s="14">
        <v>10</v>
      </c>
      <c r="H83" s="15">
        <v>12</v>
      </c>
      <c r="I83" s="11">
        <f t="shared" si="10"/>
        <v>53</v>
      </c>
      <c r="J83" s="12">
        <f t="shared" si="11"/>
        <v>7.9499999999999993</v>
      </c>
      <c r="K83" s="30">
        <v>3.5</v>
      </c>
      <c r="L83" s="31">
        <v>2.5</v>
      </c>
      <c r="M83" s="31">
        <v>2.5</v>
      </c>
      <c r="N83" s="31">
        <v>3.5</v>
      </c>
      <c r="O83" s="151">
        <v>3.5</v>
      </c>
      <c r="P83" s="28">
        <f t="shared" si="12"/>
        <v>15.5</v>
      </c>
      <c r="Q83" s="29">
        <f t="shared" si="13"/>
        <v>0.77500000000000002</v>
      </c>
      <c r="R83" s="35">
        <f t="shared" si="14"/>
        <v>1.825</v>
      </c>
      <c r="S83" s="137">
        <f t="shared" si="0"/>
        <v>1.9249999999999998</v>
      </c>
      <c r="T83" s="137">
        <f t="shared" si="0"/>
        <v>1.325</v>
      </c>
      <c r="U83" s="137">
        <f t="shared" si="15"/>
        <v>1.675</v>
      </c>
      <c r="V83" s="138">
        <f t="shared" si="15"/>
        <v>1.9749999999999999</v>
      </c>
      <c r="W83" s="122">
        <f t="shared" si="1"/>
        <v>68.5</v>
      </c>
      <c r="X83" s="43">
        <f t="shared" si="16"/>
        <v>13.700000000000001</v>
      </c>
      <c r="Y83" s="159">
        <v>59</v>
      </c>
      <c r="Z83" s="47">
        <f t="shared" si="9"/>
        <v>47.2</v>
      </c>
    </row>
    <row r="84" spans="1:26" ht="21.75" customHeight="1" thickBot="1" x14ac:dyDescent="0.35">
      <c r="A84" s="5">
        <v>78</v>
      </c>
      <c r="B84" s="154">
        <v>666685</v>
      </c>
      <c r="C84" s="155" t="s">
        <v>180</v>
      </c>
      <c r="D84" s="13">
        <v>8</v>
      </c>
      <c r="E84" s="14">
        <v>7</v>
      </c>
      <c r="F84" s="14">
        <v>6</v>
      </c>
      <c r="G84" s="14">
        <v>12</v>
      </c>
      <c r="H84" s="15">
        <v>6</v>
      </c>
      <c r="I84" s="11">
        <f t="shared" si="10"/>
        <v>39</v>
      </c>
      <c r="J84" s="12">
        <f t="shared" si="11"/>
        <v>5.85</v>
      </c>
      <c r="K84" s="30">
        <v>2</v>
      </c>
      <c r="L84" s="31">
        <v>2.5</v>
      </c>
      <c r="M84" s="31">
        <v>1.5</v>
      </c>
      <c r="N84" s="31">
        <v>2.5</v>
      </c>
      <c r="O84" s="151">
        <v>1.5</v>
      </c>
      <c r="P84" s="28">
        <f t="shared" si="12"/>
        <v>10</v>
      </c>
      <c r="Q84" s="29">
        <f t="shared" si="13"/>
        <v>0.5</v>
      </c>
      <c r="R84" s="35">
        <f t="shared" si="14"/>
        <v>1.3</v>
      </c>
      <c r="S84" s="137">
        <f t="shared" si="0"/>
        <v>1.175</v>
      </c>
      <c r="T84" s="137">
        <f t="shared" si="0"/>
        <v>0.97499999999999987</v>
      </c>
      <c r="U84" s="137">
        <f t="shared" si="15"/>
        <v>1.9249999999999998</v>
      </c>
      <c r="V84" s="138">
        <f t="shared" si="15"/>
        <v>0.97499999999999987</v>
      </c>
      <c r="W84" s="122">
        <f t="shared" si="1"/>
        <v>49</v>
      </c>
      <c r="X84" s="43">
        <f t="shared" si="16"/>
        <v>9.8000000000000007</v>
      </c>
      <c r="Y84" s="159">
        <v>45</v>
      </c>
      <c r="Z84" s="47">
        <f t="shared" si="9"/>
        <v>36</v>
      </c>
    </row>
    <row r="85" spans="1:26" ht="21.75" customHeight="1" thickBot="1" x14ac:dyDescent="0.35">
      <c r="A85" s="6">
        <v>79</v>
      </c>
      <c r="B85" s="154">
        <v>666686</v>
      </c>
      <c r="C85" s="155" t="s">
        <v>181</v>
      </c>
      <c r="D85" s="13">
        <v>17</v>
      </c>
      <c r="E85" s="14">
        <v>12</v>
      </c>
      <c r="F85" s="14">
        <v>15</v>
      </c>
      <c r="G85" s="14">
        <v>12</v>
      </c>
      <c r="H85" s="15">
        <v>9</v>
      </c>
      <c r="I85" s="11">
        <f t="shared" si="10"/>
        <v>65</v>
      </c>
      <c r="J85" s="12">
        <f t="shared" si="11"/>
        <v>9.75</v>
      </c>
      <c r="K85" s="30">
        <v>5</v>
      </c>
      <c r="L85" s="31">
        <v>4</v>
      </c>
      <c r="M85" s="31">
        <v>5.5</v>
      </c>
      <c r="N85" s="31">
        <v>4.5</v>
      </c>
      <c r="O85" s="151">
        <v>3.5</v>
      </c>
      <c r="P85" s="28">
        <f t="shared" si="12"/>
        <v>22.5</v>
      </c>
      <c r="Q85" s="29">
        <f t="shared" si="13"/>
        <v>1.125</v>
      </c>
      <c r="R85" s="35">
        <f t="shared" si="14"/>
        <v>2.8</v>
      </c>
      <c r="S85" s="137">
        <f t="shared" si="0"/>
        <v>1.9999999999999998</v>
      </c>
      <c r="T85" s="137">
        <f t="shared" si="0"/>
        <v>2.5249999999999999</v>
      </c>
      <c r="U85" s="137">
        <f t="shared" si="15"/>
        <v>2.0249999999999999</v>
      </c>
      <c r="V85" s="138">
        <f t="shared" si="15"/>
        <v>1.5249999999999999</v>
      </c>
      <c r="W85" s="122">
        <f t="shared" si="1"/>
        <v>87.5</v>
      </c>
      <c r="X85" s="43">
        <f t="shared" si="16"/>
        <v>17.5</v>
      </c>
      <c r="Y85" s="159">
        <v>67</v>
      </c>
      <c r="Z85" s="47">
        <f t="shared" si="9"/>
        <v>53.6</v>
      </c>
    </row>
    <row r="86" spans="1:26" ht="21.75" customHeight="1" thickBot="1" x14ac:dyDescent="0.35">
      <c r="A86" s="5">
        <v>80</v>
      </c>
      <c r="B86" s="156">
        <v>666687</v>
      </c>
      <c r="C86" s="157" t="s">
        <v>182</v>
      </c>
      <c r="D86" s="13">
        <v>10</v>
      </c>
      <c r="E86" s="14">
        <v>14</v>
      </c>
      <c r="F86" s="14">
        <v>11</v>
      </c>
      <c r="G86" s="14">
        <v>11</v>
      </c>
      <c r="H86" s="15">
        <v>15</v>
      </c>
      <c r="I86" s="11">
        <f t="shared" si="10"/>
        <v>61</v>
      </c>
      <c r="J86" s="12">
        <f t="shared" si="11"/>
        <v>9.15</v>
      </c>
      <c r="K86" s="30">
        <v>4</v>
      </c>
      <c r="L86" s="31">
        <v>3.5</v>
      </c>
      <c r="M86" s="31">
        <v>3.5</v>
      </c>
      <c r="N86" s="31">
        <v>2.5</v>
      </c>
      <c r="O86" s="151">
        <v>4.5</v>
      </c>
      <c r="P86" s="28">
        <f t="shared" si="12"/>
        <v>18</v>
      </c>
      <c r="Q86" s="29">
        <f t="shared" si="13"/>
        <v>0.9</v>
      </c>
      <c r="R86" s="35">
        <f t="shared" si="14"/>
        <v>1.7</v>
      </c>
      <c r="S86" s="137">
        <f t="shared" si="0"/>
        <v>2.2749999999999999</v>
      </c>
      <c r="T86" s="137">
        <f t="shared" si="0"/>
        <v>1.825</v>
      </c>
      <c r="U86" s="137">
        <f t="shared" si="15"/>
        <v>1.7749999999999999</v>
      </c>
      <c r="V86" s="138">
        <f t="shared" si="15"/>
        <v>2.4750000000000001</v>
      </c>
      <c r="W86" s="122">
        <f t="shared" si="1"/>
        <v>79</v>
      </c>
      <c r="X86" s="43">
        <f t="shared" si="16"/>
        <v>15.8</v>
      </c>
      <c r="Y86" s="160">
        <v>67</v>
      </c>
      <c r="Z86" s="47">
        <f t="shared" si="9"/>
        <v>53.6</v>
      </c>
    </row>
    <row r="87" spans="1:26" ht="21.75" customHeight="1" thickBot="1" x14ac:dyDescent="0.35">
      <c r="A87" s="6">
        <v>81</v>
      </c>
      <c r="B87" s="154">
        <v>666688</v>
      </c>
      <c r="C87" s="155" t="s">
        <v>183</v>
      </c>
      <c r="D87" s="13">
        <v>9</v>
      </c>
      <c r="E87" s="14">
        <v>12</v>
      </c>
      <c r="F87" s="14">
        <v>12</v>
      </c>
      <c r="G87" s="14">
        <v>10</v>
      </c>
      <c r="H87" s="15">
        <v>14</v>
      </c>
      <c r="I87" s="11">
        <f t="shared" si="10"/>
        <v>57</v>
      </c>
      <c r="J87" s="12">
        <f t="shared" si="11"/>
        <v>8.5499999999999989</v>
      </c>
      <c r="K87" s="30">
        <v>4</v>
      </c>
      <c r="L87" s="31">
        <v>3.5</v>
      </c>
      <c r="M87" s="31">
        <v>2.5</v>
      </c>
      <c r="N87" s="31">
        <v>2.5</v>
      </c>
      <c r="O87" s="151">
        <v>3.5</v>
      </c>
      <c r="P87" s="28">
        <f t="shared" si="12"/>
        <v>16</v>
      </c>
      <c r="Q87" s="29">
        <f t="shared" si="13"/>
        <v>0.8</v>
      </c>
      <c r="R87" s="35">
        <f t="shared" si="14"/>
        <v>1.5499999999999998</v>
      </c>
      <c r="S87" s="137">
        <f t="shared" si="0"/>
        <v>1.9749999999999999</v>
      </c>
      <c r="T87" s="137">
        <f t="shared" si="0"/>
        <v>1.9249999999999998</v>
      </c>
      <c r="U87" s="137">
        <f t="shared" si="15"/>
        <v>1.625</v>
      </c>
      <c r="V87" s="138">
        <f t="shared" si="15"/>
        <v>2.2749999999999999</v>
      </c>
      <c r="W87" s="122">
        <f t="shared" si="1"/>
        <v>73</v>
      </c>
      <c r="X87" s="43">
        <f t="shared" si="16"/>
        <v>14.600000000000001</v>
      </c>
      <c r="Y87" s="159">
        <v>60</v>
      </c>
      <c r="Z87" s="47">
        <f t="shared" si="9"/>
        <v>48</v>
      </c>
    </row>
    <row r="88" spans="1:26" ht="21.75" customHeight="1" thickBot="1" x14ac:dyDescent="0.35">
      <c r="A88" s="5">
        <v>82</v>
      </c>
      <c r="B88" s="154">
        <v>666689</v>
      </c>
      <c r="C88" s="155" t="s">
        <v>184</v>
      </c>
      <c r="D88" s="13">
        <v>12</v>
      </c>
      <c r="E88" s="14">
        <v>14</v>
      </c>
      <c r="F88" s="14">
        <v>9</v>
      </c>
      <c r="G88" s="14">
        <v>14</v>
      </c>
      <c r="H88" s="15">
        <v>17</v>
      </c>
      <c r="I88" s="11">
        <f t="shared" si="10"/>
        <v>66</v>
      </c>
      <c r="J88" s="12">
        <f t="shared" si="11"/>
        <v>9.9</v>
      </c>
      <c r="K88" s="30">
        <v>4</v>
      </c>
      <c r="L88" s="31">
        <v>4.5</v>
      </c>
      <c r="M88" s="31">
        <v>3.5</v>
      </c>
      <c r="N88" s="31">
        <v>3.5</v>
      </c>
      <c r="O88" s="151">
        <v>3</v>
      </c>
      <c r="P88" s="28">
        <f t="shared" si="12"/>
        <v>18.5</v>
      </c>
      <c r="Q88" s="29">
        <f t="shared" si="13"/>
        <v>0.92500000000000004</v>
      </c>
      <c r="R88" s="35">
        <f t="shared" si="14"/>
        <v>1.9999999999999998</v>
      </c>
      <c r="S88" s="137">
        <f t="shared" si="0"/>
        <v>2.3250000000000002</v>
      </c>
      <c r="T88" s="137">
        <f t="shared" si="0"/>
        <v>1.5249999999999999</v>
      </c>
      <c r="U88" s="137">
        <f t="shared" si="15"/>
        <v>2.2749999999999999</v>
      </c>
      <c r="V88" s="138">
        <f t="shared" si="15"/>
        <v>2.6999999999999997</v>
      </c>
      <c r="W88" s="122">
        <f t="shared" si="1"/>
        <v>84.5</v>
      </c>
      <c r="X88" s="43">
        <f t="shared" si="16"/>
        <v>16.900000000000002</v>
      </c>
      <c r="Y88" s="159">
        <v>66</v>
      </c>
      <c r="Z88" s="47">
        <f t="shared" si="9"/>
        <v>52.800000000000004</v>
      </c>
    </row>
    <row r="89" spans="1:26" ht="21.75" customHeight="1" thickBot="1" x14ac:dyDescent="0.35">
      <c r="A89" s="6">
        <v>83</v>
      </c>
      <c r="B89" s="154">
        <v>666690</v>
      </c>
      <c r="C89" s="155" t="s">
        <v>185</v>
      </c>
      <c r="D89" s="13">
        <v>11</v>
      </c>
      <c r="E89" s="14">
        <v>14</v>
      </c>
      <c r="F89" s="14">
        <v>9</v>
      </c>
      <c r="G89" s="14">
        <v>14</v>
      </c>
      <c r="H89" s="15">
        <v>13</v>
      </c>
      <c r="I89" s="11">
        <f t="shared" si="10"/>
        <v>61</v>
      </c>
      <c r="J89" s="12">
        <f t="shared" si="11"/>
        <v>9.15</v>
      </c>
      <c r="K89" s="30">
        <v>3</v>
      </c>
      <c r="L89" s="31">
        <v>2.5</v>
      </c>
      <c r="M89" s="31">
        <v>3.5</v>
      </c>
      <c r="N89" s="31">
        <v>4.5</v>
      </c>
      <c r="O89" s="151">
        <v>4</v>
      </c>
      <c r="P89" s="28">
        <f t="shared" si="12"/>
        <v>17.5</v>
      </c>
      <c r="Q89" s="29">
        <f t="shared" si="13"/>
        <v>0.875</v>
      </c>
      <c r="R89" s="35">
        <f t="shared" si="14"/>
        <v>1.7999999999999998</v>
      </c>
      <c r="S89" s="137">
        <f t="shared" si="0"/>
        <v>2.2250000000000001</v>
      </c>
      <c r="T89" s="137">
        <f t="shared" si="0"/>
        <v>1.5249999999999999</v>
      </c>
      <c r="U89" s="137">
        <f t="shared" si="15"/>
        <v>2.3250000000000002</v>
      </c>
      <c r="V89" s="138">
        <f t="shared" si="15"/>
        <v>2.15</v>
      </c>
      <c r="W89" s="122">
        <f t="shared" si="1"/>
        <v>78.5</v>
      </c>
      <c r="X89" s="43">
        <f t="shared" si="16"/>
        <v>15.700000000000001</v>
      </c>
      <c r="Y89" s="159">
        <v>68</v>
      </c>
      <c r="Z89" s="47">
        <f t="shared" si="9"/>
        <v>54.400000000000006</v>
      </c>
    </row>
    <row r="90" spans="1:26" ht="21.75" customHeight="1" thickBot="1" x14ac:dyDescent="0.35">
      <c r="A90" s="5">
        <v>84</v>
      </c>
      <c r="B90" s="154">
        <v>666691</v>
      </c>
      <c r="C90" s="155" t="s">
        <v>186</v>
      </c>
      <c r="D90" s="13">
        <v>9</v>
      </c>
      <c r="E90" s="14">
        <v>10</v>
      </c>
      <c r="F90" s="14">
        <v>10</v>
      </c>
      <c r="G90" s="14">
        <v>6</v>
      </c>
      <c r="H90" s="15">
        <v>5</v>
      </c>
      <c r="I90" s="11">
        <f t="shared" si="10"/>
        <v>40</v>
      </c>
      <c r="J90" s="12">
        <f t="shared" si="11"/>
        <v>6</v>
      </c>
      <c r="K90" s="30">
        <v>3.5</v>
      </c>
      <c r="L90" s="31">
        <v>2.5</v>
      </c>
      <c r="M90" s="31">
        <v>1.5</v>
      </c>
      <c r="N90" s="31">
        <v>3</v>
      </c>
      <c r="O90" s="151">
        <v>3.5</v>
      </c>
      <c r="P90" s="28">
        <f t="shared" si="12"/>
        <v>14</v>
      </c>
      <c r="Q90" s="29">
        <f t="shared" si="13"/>
        <v>0.70000000000000007</v>
      </c>
      <c r="R90" s="35">
        <f t="shared" si="14"/>
        <v>1.5249999999999999</v>
      </c>
      <c r="S90" s="137">
        <f t="shared" si="0"/>
        <v>1.625</v>
      </c>
      <c r="T90" s="137">
        <f t="shared" si="0"/>
        <v>1.575</v>
      </c>
      <c r="U90" s="137">
        <f t="shared" si="15"/>
        <v>1.0499999999999998</v>
      </c>
      <c r="V90" s="138">
        <f t="shared" si="15"/>
        <v>0.92500000000000004</v>
      </c>
      <c r="W90" s="122">
        <f t="shared" si="1"/>
        <v>54</v>
      </c>
      <c r="X90" s="43">
        <f t="shared" si="16"/>
        <v>10.8</v>
      </c>
      <c r="Y90" s="159">
        <v>50</v>
      </c>
      <c r="Z90" s="47">
        <f t="shared" si="9"/>
        <v>40</v>
      </c>
    </row>
    <row r="91" spans="1:26" ht="21.75" customHeight="1" thickBot="1" x14ac:dyDescent="0.35">
      <c r="A91" s="6">
        <v>85</v>
      </c>
      <c r="B91" s="154">
        <v>666692</v>
      </c>
      <c r="C91" s="155" t="s">
        <v>187</v>
      </c>
      <c r="D91" s="13">
        <v>8</v>
      </c>
      <c r="E91" s="14">
        <v>8</v>
      </c>
      <c r="F91" s="14">
        <v>7</v>
      </c>
      <c r="G91" s="14">
        <v>5</v>
      </c>
      <c r="H91" s="15">
        <v>7</v>
      </c>
      <c r="I91" s="11">
        <f t="shared" si="10"/>
        <v>35</v>
      </c>
      <c r="J91" s="12">
        <f t="shared" si="11"/>
        <v>5.25</v>
      </c>
      <c r="K91" s="30">
        <v>1.5</v>
      </c>
      <c r="L91" s="31">
        <v>1.5</v>
      </c>
      <c r="M91" s="31">
        <v>4</v>
      </c>
      <c r="N91" s="31">
        <v>3</v>
      </c>
      <c r="O91" s="151">
        <v>2</v>
      </c>
      <c r="P91" s="28">
        <f t="shared" si="12"/>
        <v>12</v>
      </c>
      <c r="Q91" s="29">
        <f t="shared" si="13"/>
        <v>0.60000000000000009</v>
      </c>
      <c r="R91" s="35">
        <f t="shared" si="14"/>
        <v>1.2749999999999999</v>
      </c>
      <c r="S91" s="137">
        <f t="shared" si="0"/>
        <v>1.2749999999999999</v>
      </c>
      <c r="T91" s="137">
        <f t="shared" si="0"/>
        <v>1.25</v>
      </c>
      <c r="U91" s="137">
        <f t="shared" si="15"/>
        <v>0.9</v>
      </c>
      <c r="V91" s="138">
        <f t="shared" si="15"/>
        <v>1.1500000000000001</v>
      </c>
      <c r="W91" s="122">
        <f t="shared" si="1"/>
        <v>47</v>
      </c>
      <c r="X91" s="43">
        <f t="shared" si="16"/>
        <v>9.4</v>
      </c>
      <c r="Y91" s="159">
        <v>41</v>
      </c>
      <c r="Z91" s="47">
        <f t="shared" si="9"/>
        <v>32.800000000000004</v>
      </c>
    </row>
    <row r="92" spans="1:26" ht="21.75" customHeight="1" thickBot="1" x14ac:dyDescent="0.35">
      <c r="A92" s="5">
        <v>86</v>
      </c>
      <c r="B92" s="154">
        <v>666693</v>
      </c>
      <c r="C92" s="155" t="s">
        <v>187</v>
      </c>
      <c r="D92" s="13">
        <v>7</v>
      </c>
      <c r="E92" s="14">
        <v>8</v>
      </c>
      <c r="F92" s="14">
        <v>7</v>
      </c>
      <c r="G92" s="14">
        <v>7</v>
      </c>
      <c r="H92" s="15">
        <v>9</v>
      </c>
      <c r="I92" s="11">
        <f t="shared" si="10"/>
        <v>38</v>
      </c>
      <c r="J92" s="12">
        <f t="shared" si="11"/>
        <v>5.7</v>
      </c>
      <c r="K92" s="30">
        <v>3.5</v>
      </c>
      <c r="L92" s="31">
        <v>2</v>
      </c>
      <c r="M92" s="31">
        <v>2.5</v>
      </c>
      <c r="N92" s="31">
        <v>2.5</v>
      </c>
      <c r="O92" s="151">
        <v>2</v>
      </c>
      <c r="P92" s="28">
        <f t="shared" si="12"/>
        <v>12.5</v>
      </c>
      <c r="Q92" s="29">
        <f t="shared" si="13"/>
        <v>0.625</v>
      </c>
      <c r="R92" s="35">
        <f t="shared" si="14"/>
        <v>1.2250000000000001</v>
      </c>
      <c r="S92" s="137">
        <f t="shared" si="0"/>
        <v>1.3</v>
      </c>
      <c r="T92" s="137">
        <f t="shared" si="0"/>
        <v>1.175</v>
      </c>
      <c r="U92" s="137">
        <f t="shared" si="15"/>
        <v>1.175</v>
      </c>
      <c r="V92" s="138">
        <f t="shared" si="15"/>
        <v>1.45</v>
      </c>
      <c r="W92" s="122">
        <f t="shared" si="1"/>
        <v>50.5</v>
      </c>
      <c r="X92" s="43">
        <f t="shared" si="16"/>
        <v>10.100000000000001</v>
      </c>
      <c r="Y92" s="159">
        <v>41</v>
      </c>
      <c r="Z92" s="47">
        <f t="shared" si="9"/>
        <v>32.800000000000004</v>
      </c>
    </row>
    <row r="93" spans="1:26" ht="21.75" customHeight="1" thickBot="1" x14ac:dyDescent="0.35">
      <c r="A93" s="6">
        <v>87</v>
      </c>
      <c r="B93" s="154">
        <v>666694</v>
      </c>
      <c r="C93" s="155" t="s">
        <v>188</v>
      </c>
      <c r="D93" s="13">
        <v>9</v>
      </c>
      <c r="E93" s="14">
        <v>8</v>
      </c>
      <c r="F93" s="14">
        <v>8</v>
      </c>
      <c r="G93" s="14">
        <v>10</v>
      </c>
      <c r="H93" s="15">
        <v>8</v>
      </c>
      <c r="I93" s="11">
        <f t="shared" si="10"/>
        <v>43</v>
      </c>
      <c r="J93" s="12">
        <f t="shared" si="11"/>
        <v>6.45</v>
      </c>
      <c r="K93" s="30">
        <v>3</v>
      </c>
      <c r="L93" s="31">
        <v>2.5</v>
      </c>
      <c r="M93" s="31">
        <v>2.5</v>
      </c>
      <c r="N93" s="31">
        <v>3</v>
      </c>
      <c r="O93" s="151">
        <v>2.5</v>
      </c>
      <c r="P93" s="28">
        <f t="shared" si="12"/>
        <v>13.5</v>
      </c>
      <c r="Q93" s="29">
        <f t="shared" si="13"/>
        <v>0.67500000000000004</v>
      </c>
      <c r="R93" s="35">
        <f t="shared" si="14"/>
        <v>1.5</v>
      </c>
      <c r="S93" s="137">
        <f t="shared" si="0"/>
        <v>1.325</v>
      </c>
      <c r="T93" s="137">
        <f t="shared" si="0"/>
        <v>1.325</v>
      </c>
      <c r="U93" s="137">
        <f t="shared" si="15"/>
        <v>1.65</v>
      </c>
      <c r="V93" s="138">
        <f t="shared" si="15"/>
        <v>1.325</v>
      </c>
      <c r="W93" s="122">
        <f t="shared" si="1"/>
        <v>56.5</v>
      </c>
      <c r="X93" s="43">
        <f t="shared" si="16"/>
        <v>11.3</v>
      </c>
      <c r="Y93" s="159">
        <v>47</v>
      </c>
      <c r="Z93" s="47">
        <f t="shared" si="9"/>
        <v>37.6</v>
      </c>
    </row>
    <row r="94" spans="1:26" ht="21.75" customHeight="1" thickBot="1" x14ac:dyDescent="0.35">
      <c r="A94" s="5">
        <v>88</v>
      </c>
      <c r="B94" s="156">
        <v>666695</v>
      </c>
      <c r="C94" s="157" t="s">
        <v>189</v>
      </c>
      <c r="D94" s="13">
        <v>8</v>
      </c>
      <c r="E94" s="14">
        <v>9</v>
      </c>
      <c r="F94" s="14">
        <v>12</v>
      </c>
      <c r="G94" s="14">
        <v>9</v>
      </c>
      <c r="H94" s="15">
        <v>8</v>
      </c>
      <c r="I94" s="11">
        <f t="shared" si="10"/>
        <v>46</v>
      </c>
      <c r="J94" s="12">
        <f t="shared" si="11"/>
        <v>6.8999999999999995</v>
      </c>
      <c r="K94" s="30">
        <v>2.5</v>
      </c>
      <c r="L94" s="31">
        <v>3.5</v>
      </c>
      <c r="M94" s="31">
        <v>3</v>
      </c>
      <c r="N94" s="31">
        <v>2.5</v>
      </c>
      <c r="O94" s="151">
        <v>2.5</v>
      </c>
      <c r="P94" s="28">
        <f t="shared" si="12"/>
        <v>14</v>
      </c>
      <c r="Q94" s="29">
        <f t="shared" si="13"/>
        <v>0.70000000000000007</v>
      </c>
      <c r="R94" s="35">
        <f t="shared" si="14"/>
        <v>1.325</v>
      </c>
      <c r="S94" s="137">
        <f t="shared" si="0"/>
        <v>1.5249999999999999</v>
      </c>
      <c r="T94" s="137">
        <f t="shared" si="0"/>
        <v>1.9499999999999997</v>
      </c>
      <c r="U94" s="137">
        <f t="shared" si="15"/>
        <v>1.4749999999999999</v>
      </c>
      <c r="V94" s="138">
        <f t="shared" si="15"/>
        <v>1.325</v>
      </c>
      <c r="W94" s="122">
        <f t="shared" si="1"/>
        <v>60</v>
      </c>
      <c r="X94" s="43">
        <f t="shared" si="16"/>
        <v>12</v>
      </c>
      <c r="Y94" s="160">
        <v>53</v>
      </c>
      <c r="Z94" s="47">
        <f t="shared" si="9"/>
        <v>42.400000000000006</v>
      </c>
    </row>
    <row r="95" spans="1:26" ht="21.75" customHeight="1" thickBot="1" x14ac:dyDescent="0.35">
      <c r="A95" s="6">
        <v>89</v>
      </c>
      <c r="B95" s="154">
        <v>666696</v>
      </c>
      <c r="C95" s="155" t="s">
        <v>190</v>
      </c>
      <c r="D95" s="13">
        <v>7</v>
      </c>
      <c r="E95" s="14">
        <v>8</v>
      </c>
      <c r="F95" s="14">
        <v>8</v>
      </c>
      <c r="G95" s="14">
        <v>6</v>
      </c>
      <c r="H95" s="15">
        <v>8</v>
      </c>
      <c r="I95" s="11">
        <f t="shared" si="10"/>
        <v>37</v>
      </c>
      <c r="J95" s="12">
        <f t="shared" si="11"/>
        <v>5.55</v>
      </c>
      <c r="K95" s="30">
        <v>2</v>
      </c>
      <c r="L95" s="31">
        <v>1.5</v>
      </c>
      <c r="M95" s="31">
        <v>1.5</v>
      </c>
      <c r="N95" s="31">
        <v>2</v>
      </c>
      <c r="O95" s="151">
        <v>3.5</v>
      </c>
      <c r="P95" s="28">
        <f t="shared" si="12"/>
        <v>10.5</v>
      </c>
      <c r="Q95" s="29">
        <f t="shared" si="13"/>
        <v>0.52500000000000002</v>
      </c>
      <c r="R95" s="35">
        <f t="shared" si="14"/>
        <v>1.1500000000000001</v>
      </c>
      <c r="S95" s="137">
        <f t="shared" si="0"/>
        <v>1.2749999999999999</v>
      </c>
      <c r="T95" s="137">
        <f t="shared" si="0"/>
        <v>1.2749999999999999</v>
      </c>
      <c r="U95" s="137">
        <f t="shared" si="15"/>
        <v>0.99999999999999989</v>
      </c>
      <c r="V95" s="138">
        <f t="shared" si="15"/>
        <v>1.375</v>
      </c>
      <c r="W95" s="122">
        <f t="shared" si="1"/>
        <v>47.5</v>
      </c>
      <c r="X95" s="43">
        <f t="shared" si="16"/>
        <v>9.5</v>
      </c>
      <c r="Y95" s="159">
        <v>39</v>
      </c>
      <c r="Z95" s="47">
        <f t="shared" si="9"/>
        <v>31.200000000000003</v>
      </c>
    </row>
    <row r="96" spans="1:26" ht="21.75" customHeight="1" thickBot="1" x14ac:dyDescent="0.35">
      <c r="A96" s="5">
        <v>90</v>
      </c>
      <c r="B96" s="154">
        <v>666697</v>
      </c>
      <c r="C96" s="155" t="s">
        <v>191</v>
      </c>
      <c r="D96" s="13">
        <v>10</v>
      </c>
      <c r="E96" s="14">
        <v>12</v>
      </c>
      <c r="F96" s="14">
        <v>8</v>
      </c>
      <c r="G96" s="14">
        <v>10</v>
      </c>
      <c r="H96" s="15">
        <v>8</v>
      </c>
      <c r="I96" s="11">
        <f t="shared" si="10"/>
        <v>48</v>
      </c>
      <c r="J96" s="12">
        <f t="shared" si="11"/>
        <v>7.1999999999999993</v>
      </c>
      <c r="K96" s="30">
        <v>3.5</v>
      </c>
      <c r="L96" s="31">
        <v>2.5</v>
      </c>
      <c r="M96" s="31">
        <v>2.5</v>
      </c>
      <c r="N96" s="31">
        <v>2.5</v>
      </c>
      <c r="O96" s="151">
        <v>3</v>
      </c>
      <c r="P96" s="28">
        <f t="shared" si="12"/>
        <v>14</v>
      </c>
      <c r="Q96" s="29">
        <f t="shared" si="13"/>
        <v>0.70000000000000007</v>
      </c>
      <c r="R96" s="35">
        <f t="shared" si="14"/>
        <v>1.675</v>
      </c>
      <c r="S96" s="137">
        <f t="shared" si="0"/>
        <v>1.9249999999999998</v>
      </c>
      <c r="T96" s="137">
        <f t="shared" si="0"/>
        <v>1.325</v>
      </c>
      <c r="U96" s="137">
        <f t="shared" si="15"/>
        <v>1.625</v>
      </c>
      <c r="V96" s="138">
        <f t="shared" si="15"/>
        <v>1.35</v>
      </c>
      <c r="W96" s="122">
        <f t="shared" si="1"/>
        <v>62</v>
      </c>
      <c r="X96" s="43">
        <f t="shared" si="16"/>
        <v>12.4</v>
      </c>
      <c r="Y96" s="159">
        <v>51</v>
      </c>
      <c r="Z96" s="47">
        <f t="shared" si="9"/>
        <v>40.800000000000004</v>
      </c>
    </row>
    <row r="97" spans="1:26" ht="21.75" customHeight="1" thickBot="1" x14ac:dyDescent="0.35">
      <c r="A97" s="6">
        <v>91</v>
      </c>
      <c r="B97" s="154">
        <v>666698</v>
      </c>
      <c r="C97" s="155" t="s">
        <v>192</v>
      </c>
      <c r="D97" s="13">
        <v>11</v>
      </c>
      <c r="E97" s="14">
        <v>15</v>
      </c>
      <c r="F97" s="14">
        <v>12</v>
      </c>
      <c r="G97" s="14">
        <v>10</v>
      </c>
      <c r="H97" s="15">
        <v>11</v>
      </c>
      <c r="I97" s="11">
        <f t="shared" si="10"/>
        <v>59</v>
      </c>
      <c r="J97" s="12">
        <f t="shared" si="11"/>
        <v>8.85</v>
      </c>
      <c r="K97" s="30">
        <v>3.5</v>
      </c>
      <c r="L97" s="31">
        <v>2.5</v>
      </c>
      <c r="M97" s="31">
        <v>4</v>
      </c>
      <c r="N97" s="31">
        <v>2.5</v>
      </c>
      <c r="O97" s="151">
        <v>4</v>
      </c>
      <c r="P97" s="28">
        <f t="shared" si="12"/>
        <v>16.5</v>
      </c>
      <c r="Q97" s="29">
        <f t="shared" si="13"/>
        <v>0.82500000000000007</v>
      </c>
      <c r="R97" s="35">
        <f t="shared" si="14"/>
        <v>1.825</v>
      </c>
      <c r="S97" s="137">
        <f t="shared" si="0"/>
        <v>2.375</v>
      </c>
      <c r="T97" s="137">
        <f t="shared" si="0"/>
        <v>1.9999999999999998</v>
      </c>
      <c r="U97" s="137">
        <f t="shared" si="15"/>
        <v>1.625</v>
      </c>
      <c r="V97" s="138">
        <f t="shared" si="15"/>
        <v>1.8499999999999999</v>
      </c>
      <c r="W97" s="122">
        <f t="shared" si="1"/>
        <v>75.5</v>
      </c>
      <c r="X97" s="43">
        <f t="shared" si="16"/>
        <v>15.100000000000001</v>
      </c>
      <c r="Y97" s="159">
        <v>61</v>
      </c>
      <c r="Z97" s="47">
        <f t="shared" si="9"/>
        <v>48.800000000000004</v>
      </c>
    </row>
    <row r="98" spans="1:26" ht="21.75" customHeight="1" thickBot="1" x14ac:dyDescent="0.35">
      <c r="A98" s="5">
        <v>92</v>
      </c>
      <c r="B98" s="154">
        <v>666699</v>
      </c>
      <c r="C98" s="155" t="s">
        <v>193</v>
      </c>
      <c r="D98" s="13">
        <v>9</v>
      </c>
      <c r="E98" s="14">
        <v>7</v>
      </c>
      <c r="F98" s="14">
        <v>6</v>
      </c>
      <c r="G98" s="14">
        <v>10</v>
      </c>
      <c r="H98" s="15">
        <v>8</v>
      </c>
      <c r="I98" s="11">
        <f t="shared" si="10"/>
        <v>40</v>
      </c>
      <c r="J98" s="12">
        <f t="shared" si="11"/>
        <v>6</v>
      </c>
      <c r="K98" s="30">
        <v>4</v>
      </c>
      <c r="L98" s="31">
        <v>3</v>
      </c>
      <c r="M98" s="31">
        <v>1.5</v>
      </c>
      <c r="N98" s="31">
        <v>2.5</v>
      </c>
      <c r="O98" s="151">
        <v>2.5</v>
      </c>
      <c r="P98" s="28">
        <f t="shared" si="12"/>
        <v>13.5</v>
      </c>
      <c r="Q98" s="29">
        <f t="shared" si="13"/>
        <v>0.67500000000000004</v>
      </c>
      <c r="R98" s="35">
        <f t="shared" si="14"/>
        <v>1.5499999999999998</v>
      </c>
      <c r="S98" s="137">
        <f t="shared" si="0"/>
        <v>1.2000000000000002</v>
      </c>
      <c r="T98" s="137">
        <f t="shared" si="0"/>
        <v>0.97499999999999987</v>
      </c>
      <c r="U98" s="137">
        <f t="shared" si="15"/>
        <v>1.625</v>
      </c>
      <c r="V98" s="138">
        <f t="shared" si="15"/>
        <v>1.325</v>
      </c>
      <c r="W98" s="122">
        <f t="shared" si="1"/>
        <v>53.5</v>
      </c>
      <c r="X98" s="43">
        <f t="shared" si="16"/>
        <v>10.700000000000001</v>
      </c>
      <c r="Y98" s="159">
        <v>44</v>
      </c>
      <c r="Z98" s="47">
        <f t="shared" si="9"/>
        <v>35.200000000000003</v>
      </c>
    </row>
    <row r="99" spans="1:26" ht="21.75" customHeight="1" thickBot="1" x14ac:dyDescent="0.35">
      <c r="A99" s="6">
        <v>93</v>
      </c>
      <c r="B99" s="154">
        <v>666700</v>
      </c>
      <c r="C99" s="155" t="s">
        <v>194</v>
      </c>
      <c r="D99" s="13">
        <v>11</v>
      </c>
      <c r="E99" s="14">
        <v>12</v>
      </c>
      <c r="F99" s="14">
        <v>10</v>
      </c>
      <c r="G99" s="14">
        <v>12</v>
      </c>
      <c r="H99" s="15">
        <v>12</v>
      </c>
      <c r="I99" s="11">
        <f t="shared" si="10"/>
        <v>57</v>
      </c>
      <c r="J99" s="12">
        <f t="shared" si="11"/>
        <v>8.5499999999999989</v>
      </c>
      <c r="K99" s="30">
        <v>4</v>
      </c>
      <c r="L99" s="31">
        <v>3</v>
      </c>
      <c r="M99" s="31">
        <v>2.5</v>
      </c>
      <c r="N99" s="31">
        <v>4</v>
      </c>
      <c r="O99" s="151">
        <v>3</v>
      </c>
      <c r="P99" s="28">
        <f t="shared" si="12"/>
        <v>16.5</v>
      </c>
      <c r="Q99" s="29">
        <f t="shared" si="13"/>
        <v>0.82500000000000007</v>
      </c>
      <c r="R99" s="35">
        <f t="shared" si="14"/>
        <v>1.8499999999999999</v>
      </c>
      <c r="S99" s="137">
        <f t="shared" si="0"/>
        <v>1.9499999999999997</v>
      </c>
      <c r="T99" s="137">
        <f t="shared" si="0"/>
        <v>1.625</v>
      </c>
      <c r="U99" s="137">
        <f t="shared" si="15"/>
        <v>1.9999999999999998</v>
      </c>
      <c r="V99" s="138">
        <f t="shared" si="15"/>
        <v>1.9499999999999997</v>
      </c>
      <c r="W99" s="122">
        <f t="shared" si="1"/>
        <v>73.5</v>
      </c>
      <c r="X99" s="43">
        <f t="shared" si="16"/>
        <v>14.700000000000001</v>
      </c>
      <c r="Y99" s="159">
        <v>61</v>
      </c>
      <c r="Z99" s="47">
        <f t="shared" si="9"/>
        <v>48.800000000000004</v>
      </c>
    </row>
    <row r="100" spans="1:26" ht="21.75" customHeight="1" thickBot="1" x14ac:dyDescent="0.35">
      <c r="A100" s="5">
        <v>94</v>
      </c>
      <c r="B100" s="154">
        <v>666701</v>
      </c>
      <c r="C100" s="155" t="s">
        <v>195</v>
      </c>
      <c r="D100" s="13">
        <v>8</v>
      </c>
      <c r="E100" s="14">
        <v>9</v>
      </c>
      <c r="F100" s="14">
        <v>12</v>
      </c>
      <c r="G100" s="14">
        <v>13</v>
      </c>
      <c r="H100" s="15">
        <v>6</v>
      </c>
      <c r="I100" s="11">
        <f t="shared" si="10"/>
        <v>48</v>
      </c>
      <c r="J100" s="12">
        <f t="shared" si="11"/>
        <v>7.1999999999999993</v>
      </c>
      <c r="K100" s="30">
        <v>3</v>
      </c>
      <c r="L100" s="31">
        <v>3.5</v>
      </c>
      <c r="M100" s="31">
        <v>2.5</v>
      </c>
      <c r="N100" s="31">
        <v>2.5</v>
      </c>
      <c r="O100" s="151">
        <v>1.5</v>
      </c>
      <c r="P100" s="28">
        <f t="shared" si="12"/>
        <v>13</v>
      </c>
      <c r="Q100" s="29">
        <f t="shared" si="13"/>
        <v>0.65</v>
      </c>
      <c r="R100" s="35">
        <f t="shared" si="14"/>
        <v>1.35</v>
      </c>
      <c r="S100" s="137">
        <f t="shared" si="0"/>
        <v>1.5249999999999999</v>
      </c>
      <c r="T100" s="137">
        <f t="shared" si="0"/>
        <v>1.9249999999999998</v>
      </c>
      <c r="U100" s="137">
        <f t="shared" si="15"/>
        <v>2.0750000000000002</v>
      </c>
      <c r="V100" s="138">
        <f t="shared" si="15"/>
        <v>0.97499999999999987</v>
      </c>
      <c r="W100" s="122">
        <f t="shared" si="1"/>
        <v>61</v>
      </c>
      <c r="X100" s="43">
        <f t="shared" si="16"/>
        <v>12.200000000000001</v>
      </c>
      <c r="Y100" s="159">
        <v>51</v>
      </c>
      <c r="Z100" s="47">
        <f t="shared" si="9"/>
        <v>40.800000000000004</v>
      </c>
    </row>
    <row r="101" spans="1:26" ht="21.75" customHeight="1" thickBot="1" x14ac:dyDescent="0.35">
      <c r="A101" s="6">
        <v>95</v>
      </c>
      <c r="B101" s="154">
        <v>666702</v>
      </c>
      <c r="C101" s="155" t="s">
        <v>196</v>
      </c>
      <c r="D101" s="13">
        <v>12</v>
      </c>
      <c r="E101" s="14">
        <v>10</v>
      </c>
      <c r="F101" s="14">
        <v>11</v>
      </c>
      <c r="G101" s="14">
        <v>9</v>
      </c>
      <c r="H101" s="15">
        <v>10</v>
      </c>
      <c r="I101" s="11">
        <f t="shared" si="10"/>
        <v>52</v>
      </c>
      <c r="J101" s="12">
        <f t="shared" si="11"/>
        <v>7.8</v>
      </c>
      <c r="K101" s="30">
        <v>4</v>
      </c>
      <c r="L101" s="31">
        <v>3.5</v>
      </c>
      <c r="M101" s="31">
        <v>3.5</v>
      </c>
      <c r="N101" s="31">
        <v>2.5</v>
      </c>
      <c r="O101" s="151">
        <v>3</v>
      </c>
      <c r="P101" s="28">
        <f t="shared" si="12"/>
        <v>16.5</v>
      </c>
      <c r="Q101" s="29">
        <f t="shared" si="13"/>
        <v>0.82500000000000007</v>
      </c>
      <c r="R101" s="35">
        <f t="shared" si="14"/>
        <v>1.9999999999999998</v>
      </c>
      <c r="S101" s="137">
        <f t="shared" si="0"/>
        <v>1.675</v>
      </c>
      <c r="T101" s="137">
        <f t="shared" si="0"/>
        <v>1.825</v>
      </c>
      <c r="U101" s="137">
        <f t="shared" si="15"/>
        <v>1.4749999999999999</v>
      </c>
      <c r="V101" s="138">
        <f t="shared" si="15"/>
        <v>1.65</v>
      </c>
      <c r="W101" s="122">
        <f t="shared" si="1"/>
        <v>68.5</v>
      </c>
      <c r="X101" s="43">
        <f t="shared" si="16"/>
        <v>13.700000000000001</v>
      </c>
      <c r="Y101" s="159">
        <v>53</v>
      </c>
      <c r="Z101" s="47">
        <f t="shared" si="9"/>
        <v>42.400000000000006</v>
      </c>
    </row>
    <row r="102" spans="1:26" ht="21.75" customHeight="1" thickBot="1" x14ac:dyDescent="0.35">
      <c r="A102" s="5">
        <v>96</v>
      </c>
      <c r="B102" s="156">
        <v>666703</v>
      </c>
      <c r="C102" s="157" t="s">
        <v>197</v>
      </c>
      <c r="D102" s="13">
        <v>6</v>
      </c>
      <c r="E102" s="14">
        <v>4</v>
      </c>
      <c r="F102" s="14">
        <v>4</v>
      </c>
      <c r="G102" s="14">
        <v>5</v>
      </c>
      <c r="H102" s="15">
        <v>4</v>
      </c>
      <c r="I102" s="11">
        <f t="shared" si="10"/>
        <v>23</v>
      </c>
      <c r="J102" s="12">
        <f t="shared" si="11"/>
        <v>3.4499999999999997</v>
      </c>
      <c r="K102" s="30">
        <v>1.5</v>
      </c>
      <c r="L102" s="31">
        <v>1.5</v>
      </c>
      <c r="M102" s="31">
        <v>1.5</v>
      </c>
      <c r="N102" s="31">
        <v>1.5</v>
      </c>
      <c r="O102" s="151">
        <v>1.5</v>
      </c>
      <c r="P102" s="28">
        <f t="shared" si="12"/>
        <v>7.5</v>
      </c>
      <c r="Q102" s="29">
        <f t="shared" si="13"/>
        <v>0.375</v>
      </c>
      <c r="R102" s="35">
        <f t="shared" si="14"/>
        <v>0.97499999999999987</v>
      </c>
      <c r="S102" s="137">
        <f t="shared" si="0"/>
        <v>0.67500000000000004</v>
      </c>
      <c r="T102" s="137">
        <f t="shared" si="0"/>
        <v>0.67500000000000004</v>
      </c>
      <c r="U102" s="137">
        <f t="shared" si="15"/>
        <v>0.82499999999999996</v>
      </c>
      <c r="V102" s="138">
        <f t="shared" si="15"/>
        <v>0.67500000000000004</v>
      </c>
      <c r="W102" s="122">
        <f t="shared" si="1"/>
        <v>30.5</v>
      </c>
      <c r="X102" s="43">
        <f t="shared" si="16"/>
        <v>6.1000000000000005</v>
      </c>
      <c r="Y102" s="160">
        <v>27</v>
      </c>
      <c r="Z102" s="47">
        <f t="shared" si="9"/>
        <v>21.6</v>
      </c>
    </row>
    <row r="103" spans="1:26" ht="21.75" customHeight="1" thickBot="1" x14ac:dyDescent="0.35">
      <c r="A103" s="6">
        <v>97</v>
      </c>
      <c r="B103" s="154">
        <v>666704</v>
      </c>
      <c r="C103" s="155" t="s">
        <v>198</v>
      </c>
      <c r="D103" s="13">
        <v>9</v>
      </c>
      <c r="E103" s="14">
        <v>9</v>
      </c>
      <c r="F103" s="14">
        <v>8</v>
      </c>
      <c r="G103" s="14">
        <v>8</v>
      </c>
      <c r="H103" s="15">
        <v>8</v>
      </c>
      <c r="I103" s="11">
        <f t="shared" si="10"/>
        <v>42</v>
      </c>
      <c r="J103" s="12">
        <f t="shared" si="11"/>
        <v>6.3</v>
      </c>
      <c r="K103" s="30">
        <v>2.5</v>
      </c>
      <c r="L103" s="31">
        <v>2.5</v>
      </c>
      <c r="M103" s="31">
        <v>2</v>
      </c>
      <c r="N103" s="31">
        <v>2.5</v>
      </c>
      <c r="O103" s="151">
        <v>2.5</v>
      </c>
      <c r="P103" s="28">
        <f t="shared" si="12"/>
        <v>12</v>
      </c>
      <c r="Q103" s="29">
        <f t="shared" si="13"/>
        <v>0.60000000000000009</v>
      </c>
      <c r="R103" s="35">
        <f t="shared" si="14"/>
        <v>1.4749999999999999</v>
      </c>
      <c r="S103" s="137">
        <f t="shared" si="0"/>
        <v>1.4749999999999999</v>
      </c>
      <c r="T103" s="137">
        <f t="shared" si="0"/>
        <v>1.3</v>
      </c>
      <c r="U103" s="137">
        <f t="shared" si="15"/>
        <v>1.325</v>
      </c>
      <c r="V103" s="138">
        <f t="shared" si="15"/>
        <v>1.325</v>
      </c>
      <c r="W103" s="122">
        <f t="shared" si="1"/>
        <v>54</v>
      </c>
      <c r="X103" s="43">
        <f t="shared" si="16"/>
        <v>10.8</v>
      </c>
      <c r="Y103" s="159">
        <v>47</v>
      </c>
      <c r="Z103" s="47">
        <f t="shared" si="9"/>
        <v>37.6</v>
      </c>
    </row>
    <row r="104" spans="1:26" ht="21.75" customHeight="1" thickBot="1" x14ac:dyDescent="0.35">
      <c r="A104" s="5">
        <v>98</v>
      </c>
      <c r="B104" s="154">
        <v>666705</v>
      </c>
      <c r="C104" s="155" t="s">
        <v>199</v>
      </c>
      <c r="D104" s="13">
        <v>8</v>
      </c>
      <c r="E104" s="14">
        <v>9</v>
      </c>
      <c r="F104" s="14">
        <v>7</v>
      </c>
      <c r="G104" s="14">
        <v>8.5</v>
      </c>
      <c r="H104" s="15">
        <v>6.5</v>
      </c>
      <c r="I104" s="11">
        <f t="shared" si="10"/>
        <v>39</v>
      </c>
      <c r="J104" s="12">
        <f t="shared" si="11"/>
        <v>5.85</v>
      </c>
      <c r="K104" s="30">
        <v>2.5</v>
      </c>
      <c r="L104" s="31">
        <v>2</v>
      </c>
      <c r="M104" s="31">
        <v>2</v>
      </c>
      <c r="N104" s="31">
        <v>2.5</v>
      </c>
      <c r="O104" s="151">
        <v>2.5</v>
      </c>
      <c r="P104" s="28">
        <f t="shared" si="12"/>
        <v>11.5</v>
      </c>
      <c r="Q104" s="29">
        <f t="shared" si="13"/>
        <v>0.57500000000000007</v>
      </c>
      <c r="R104" s="35">
        <f t="shared" si="14"/>
        <v>1.325</v>
      </c>
      <c r="S104" s="137">
        <f t="shared" si="0"/>
        <v>1.45</v>
      </c>
      <c r="T104" s="137">
        <f t="shared" si="0"/>
        <v>1.1500000000000001</v>
      </c>
      <c r="U104" s="137">
        <f t="shared" si="15"/>
        <v>1.4</v>
      </c>
      <c r="V104" s="138">
        <f t="shared" si="15"/>
        <v>1.1000000000000001</v>
      </c>
      <c r="W104" s="122">
        <f t="shared" si="1"/>
        <v>50.5</v>
      </c>
      <c r="X104" s="43">
        <f t="shared" si="16"/>
        <v>10.100000000000001</v>
      </c>
      <c r="Y104" s="159">
        <v>47</v>
      </c>
      <c r="Z104" s="47">
        <f t="shared" si="9"/>
        <v>37.6</v>
      </c>
    </row>
    <row r="105" spans="1:26" ht="21.75" customHeight="1" thickBot="1" x14ac:dyDescent="0.35">
      <c r="A105" s="6">
        <v>99</v>
      </c>
      <c r="B105" s="154">
        <v>666706</v>
      </c>
      <c r="C105" s="155" t="s">
        <v>200</v>
      </c>
      <c r="D105" s="13">
        <v>9</v>
      </c>
      <c r="E105" s="14">
        <v>12</v>
      </c>
      <c r="F105" s="14">
        <v>8</v>
      </c>
      <c r="G105" s="14">
        <v>10</v>
      </c>
      <c r="H105" s="15">
        <v>8</v>
      </c>
      <c r="I105" s="11">
        <f t="shared" si="10"/>
        <v>47</v>
      </c>
      <c r="J105" s="12">
        <f t="shared" si="11"/>
        <v>7.05</v>
      </c>
      <c r="K105" s="30">
        <v>3.5</v>
      </c>
      <c r="L105" s="31">
        <v>1.5</v>
      </c>
      <c r="M105" s="31">
        <v>2.5</v>
      </c>
      <c r="N105" s="31">
        <v>2.5</v>
      </c>
      <c r="O105" s="151">
        <v>3.5</v>
      </c>
      <c r="P105" s="28">
        <f t="shared" si="12"/>
        <v>13.5</v>
      </c>
      <c r="Q105" s="29">
        <f t="shared" si="13"/>
        <v>0.67500000000000004</v>
      </c>
      <c r="R105" s="35">
        <f t="shared" si="14"/>
        <v>1.5249999999999999</v>
      </c>
      <c r="S105" s="137">
        <f t="shared" si="0"/>
        <v>1.8749999999999998</v>
      </c>
      <c r="T105" s="137">
        <f t="shared" si="0"/>
        <v>1.325</v>
      </c>
      <c r="U105" s="137">
        <f t="shared" si="15"/>
        <v>1.625</v>
      </c>
      <c r="V105" s="138">
        <f t="shared" si="15"/>
        <v>1.375</v>
      </c>
      <c r="W105" s="122">
        <f t="shared" si="1"/>
        <v>60.5</v>
      </c>
      <c r="X105" s="43">
        <f t="shared" si="16"/>
        <v>12.100000000000001</v>
      </c>
      <c r="Y105" s="159">
        <v>52</v>
      </c>
      <c r="Z105" s="47">
        <f t="shared" si="9"/>
        <v>41.6</v>
      </c>
    </row>
    <row r="106" spans="1:26" ht="21.75" customHeight="1" thickBot="1" x14ac:dyDescent="0.35">
      <c r="A106" s="5">
        <v>100</v>
      </c>
      <c r="B106" s="154">
        <v>666707</v>
      </c>
      <c r="C106" s="155" t="s">
        <v>201</v>
      </c>
      <c r="D106" s="13">
        <v>3</v>
      </c>
      <c r="E106" s="14">
        <v>3</v>
      </c>
      <c r="F106" s="14">
        <v>3</v>
      </c>
      <c r="G106" s="14">
        <v>2</v>
      </c>
      <c r="H106" s="15">
        <v>3</v>
      </c>
      <c r="I106" s="11">
        <f t="shared" si="10"/>
        <v>14</v>
      </c>
      <c r="J106" s="12">
        <f t="shared" si="11"/>
        <v>2.1</v>
      </c>
      <c r="K106" s="30">
        <v>1</v>
      </c>
      <c r="L106" s="31">
        <v>1</v>
      </c>
      <c r="M106" s="31">
        <v>1.5</v>
      </c>
      <c r="N106" s="31">
        <v>1</v>
      </c>
      <c r="O106" s="151">
        <v>1</v>
      </c>
      <c r="P106" s="28">
        <f t="shared" si="12"/>
        <v>5.5</v>
      </c>
      <c r="Q106" s="29">
        <f t="shared" si="13"/>
        <v>0.27500000000000002</v>
      </c>
      <c r="R106" s="35">
        <f t="shared" si="14"/>
        <v>0.49999999999999994</v>
      </c>
      <c r="S106" s="137">
        <f t="shared" si="0"/>
        <v>0.49999999999999994</v>
      </c>
      <c r="T106" s="137">
        <f t="shared" si="0"/>
        <v>0.52499999999999991</v>
      </c>
      <c r="U106" s="137">
        <f t="shared" si="15"/>
        <v>0.35</v>
      </c>
      <c r="V106" s="138">
        <f t="shared" si="15"/>
        <v>0.49999999999999994</v>
      </c>
      <c r="W106" s="122">
        <f t="shared" si="1"/>
        <v>19.5</v>
      </c>
      <c r="X106" s="43">
        <f t="shared" si="16"/>
        <v>3.9000000000000004</v>
      </c>
      <c r="Y106" s="159">
        <v>15</v>
      </c>
      <c r="Z106" s="47">
        <f t="shared" si="9"/>
        <v>12</v>
      </c>
    </row>
    <row r="107" spans="1:26" ht="21.75" customHeight="1" thickBot="1" x14ac:dyDescent="0.35">
      <c r="A107" s="6">
        <v>101</v>
      </c>
      <c r="B107" s="154">
        <v>666708</v>
      </c>
      <c r="C107" s="155" t="s">
        <v>202</v>
      </c>
      <c r="D107" s="13">
        <v>5</v>
      </c>
      <c r="E107" s="14">
        <v>5.5</v>
      </c>
      <c r="F107" s="14">
        <v>6</v>
      </c>
      <c r="G107" s="14">
        <v>5</v>
      </c>
      <c r="H107" s="15">
        <v>4</v>
      </c>
      <c r="I107" s="11">
        <f t="shared" si="10"/>
        <v>25.5</v>
      </c>
      <c r="J107" s="12">
        <f t="shared" si="11"/>
        <v>3.8249999999999997</v>
      </c>
      <c r="K107" s="30">
        <v>1</v>
      </c>
      <c r="L107" s="31">
        <v>1.5</v>
      </c>
      <c r="M107" s="31">
        <v>1</v>
      </c>
      <c r="N107" s="31">
        <v>1</v>
      </c>
      <c r="O107" s="151">
        <v>2</v>
      </c>
      <c r="P107" s="28">
        <f t="shared" si="12"/>
        <v>6.5</v>
      </c>
      <c r="Q107" s="29">
        <f t="shared" si="13"/>
        <v>0.32500000000000001</v>
      </c>
      <c r="R107" s="35">
        <f t="shared" si="14"/>
        <v>0.8</v>
      </c>
      <c r="S107" s="137">
        <f t="shared" si="0"/>
        <v>0.89999999999999991</v>
      </c>
      <c r="T107" s="137">
        <f t="shared" si="0"/>
        <v>0.95</v>
      </c>
      <c r="U107" s="137">
        <f t="shared" si="15"/>
        <v>0.8</v>
      </c>
      <c r="V107" s="138">
        <f t="shared" si="15"/>
        <v>0.7</v>
      </c>
      <c r="W107" s="122">
        <f t="shared" si="1"/>
        <v>32</v>
      </c>
      <c r="X107" s="43">
        <f t="shared" si="16"/>
        <v>6.4</v>
      </c>
      <c r="Y107" s="159">
        <v>26</v>
      </c>
      <c r="Z107" s="47">
        <f t="shared" si="9"/>
        <v>20.8</v>
      </c>
    </row>
    <row r="108" spans="1:26" ht="21.75" customHeight="1" thickBot="1" x14ac:dyDescent="0.35">
      <c r="A108" s="5">
        <v>102</v>
      </c>
      <c r="B108" s="154">
        <v>666709</v>
      </c>
      <c r="C108" s="155" t="s">
        <v>203</v>
      </c>
      <c r="D108" s="13">
        <v>14</v>
      </c>
      <c r="E108" s="14">
        <v>12</v>
      </c>
      <c r="F108" s="14">
        <v>11</v>
      </c>
      <c r="G108" s="14">
        <v>10</v>
      </c>
      <c r="H108" s="15">
        <v>15</v>
      </c>
      <c r="I108" s="11">
        <f t="shared" si="10"/>
        <v>62</v>
      </c>
      <c r="J108" s="12">
        <f t="shared" si="11"/>
        <v>9.2999999999999989</v>
      </c>
      <c r="K108" s="30">
        <v>4</v>
      </c>
      <c r="L108" s="31">
        <v>5.5</v>
      </c>
      <c r="M108" s="31">
        <v>4</v>
      </c>
      <c r="N108" s="31">
        <v>3.5</v>
      </c>
      <c r="O108" s="151">
        <v>5.5</v>
      </c>
      <c r="P108" s="28">
        <f t="shared" si="12"/>
        <v>22.5</v>
      </c>
      <c r="Q108" s="29">
        <f t="shared" si="13"/>
        <v>1.125</v>
      </c>
      <c r="R108" s="35">
        <f t="shared" si="14"/>
        <v>2.3000000000000003</v>
      </c>
      <c r="S108" s="137">
        <f t="shared" si="0"/>
        <v>2.0749999999999997</v>
      </c>
      <c r="T108" s="137">
        <f t="shared" si="0"/>
        <v>1.8499999999999999</v>
      </c>
      <c r="U108" s="137">
        <f t="shared" si="15"/>
        <v>1.675</v>
      </c>
      <c r="V108" s="138">
        <f t="shared" si="15"/>
        <v>2.5249999999999999</v>
      </c>
      <c r="W108" s="122">
        <f t="shared" si="1"/>
        <v>84.5</v>
      </c>
      <c r="X108" s="43">
        <f t="shared" si="16"/>
        <v>16.900000000000002</v>
      </c>
      <c r="Y108" s="159">
        <v>66</v>
      </c>
      <c r="Z108" s="47">
        <f t="shared" si="9"/>
        <v>52.800000000000004</v>
      </c>
    </row>
    <row r="109" spans="1:26" ht="21.75" customHeight="1" thickBot="1" x14ac:dyDescent="0.35">
      <c r="A109" s="6">
        <v>103</v>
      </c>
      <c r="B109" s="154">
        <v>666710</v>
      </c>
      <c r="C109" s="155" t="s">
        <v>204</v>
      </c>
      <c r="D109" s="13">
        <v>8</v>
      </c>
      <c r="E109" s="14">
        <v>10</v>
      </c>
      <c r="F109" s="14">
        <v>12</v>
      </c>
      <c r="G109" s="14">
        <v>8</v>
      </c>
      <c r="H109" s="15">
        <v>9</v>
      </c>
      <c r="I109" s="11">
        <f t="shared" si="10"/>
        <v>47</v>
      </c>
      <c r="J109" s="12">
        <f t="shared" si="11"/>
        <v>7.05</v>
      </c>
      <c r="K109" s="30">
        <v>3.5</v>
      </c>
      <c r="L109" s="31">
        <v>3.5</v>
      </c>
      <c r="M109" s="31">
        <v>2.5</v>
      </c>
      <c r="N109" s="31">
        <v>2</v>
      </c>
      <c r="O109" s="151">
        <v>2.5</v>
      </c>
      <c r="P109" s="28">
        <f t="shared" si="12"/>
        <v>14</v>
      </c>
      <c r="Q109" s="29">
        <f t="shared" si="13"/>
        <v>0.70000000000000007</v>
      </c>
      <c r="R109" s="35">
        <f t="shared" si="14"/>
        <v>1.375</v>
      </c>
      <c r="S109" s="137">
        <f t="shared" si="0"/>
        <v>1.675</v>
      </c>
      <c r="T109" s="137">
        <f t="shared" ref="T109:V138" si="17">(F109*0.15+M109*0.05)</f>
        <v>1.9249999999999998</v>
      </c>
      <c r="U109" s="137">
        <f t="shared" si="15"/>
        <v>1.3</v>
      </c>
      <c r="V109" s="138">
        <f t="shared" si="15"/>
        <v>1.4749999999999999</v>
      </c>
      <c r="W109" s="122">
        <f t="shared" si="1"/>
        <v>61</v>
      </c>
      <c r="X109" s="43">
        <f t="shared" si="16"/>
        <v>12.200000000000001</v>
      </c>
      <c r="Y109" s="159">
        <v>50</v>
      </c>
      <c r="Z109" s="47">
        <f t="shared" si="9"/>
        <v>40</v>
      </c>
    </row>
    <row r="110" spans="1:26" ht="21.75" customHeight="1" thickBot="1" x14ac:dyDescent="0.35">
      <c r="A110" s="5">
        <v>104</v>
      </c>
      <c r="B110" s="156">
        <v>666711</v>
      </c>
      <c r="C110" s="157" t="s">
        <v>205</v>
      </c>
      <c r="D110" s="13">
        <v>10</v>
      </c>
      <c r="E110" s="14">
        <v>6</v>
      </c>
      <c r="F110" s="14">
        <v>8</v>
      </c>
      <c r="G110" s="14">
        <v>7</v>
      </c>
      <c r="H110" s="15">
        <v>7</v>
      </c>
      <c r="I110" s="11">
        <f t="shared" si="10"/>
        <v>38</v>
      </c>
      <c r="J110" s="12">
        <f t="shared" si="11"/>
        <v>5.7</v>
      </c>
      <c r="K110" s="30">
        <v>3.5</v>
      </c>
      <c r="L110" s="31">
        <v>1.5</v>
      </c>
      <c r="M110" s="31">
        <v>1.5</v>
      </c>
      <c r="N110" s="31">
        <v>3</v>
      </c>
      <c r="O110" s="151">
        <v>3.5</v>
      </c>
      <c r="P110" s="28">
        <f t="shared" si="12"/>
        <v>13</v>
      </c>
      <c r="Q110" s="29">
        <f t="shared" si="13"/>
        <v>0.65</v>
      </c>
      <c r="R110" s="35">
        <f t="shared" si="14"/>
        <v>1.675</v>
      </c>
      <c r="S110" s="137">
        <f t="shared" si="14"/>
        <v>0.97499999999999987</v>
      </c>
      <c r="T110" s="137">
        <f t="shared" si="17"/>
        <v>1.2749999999999999</v>
      </c>
      <c r="U110" s="137">
        <f t="shared" si="15"/>
        <v>1.2000000000000002</v>
      </c>
      <c r="V110" s="138">
        <f t="shared" si="15"/>
        <v>1.2250000000000001</v>
      </c>
      <c r="W110" s="122">
        <f t="shared" ref="W110:W138" si="18">I110+P110</f>
        <v>51</v>
      </c>
      <c r="X110" s="43">
        <f t="shared" si="16"/>
        <v>10.200000000000001</v>
      </c>
      <c r="Y110" s="160">
        <v>42</v>
      </c>
      <c r="Z110" s="47">
        <f t="shared" ref="Z110:Z138" si="19">Y110*0.8</f>
        <v>33.6</v>
      </c>
    </row>
    <row r="111" spans="1:26" ht="21.75" customHeight="1" thickBot="1" x14ac:dyDescent="0.35">
      <c r="A111" s="6">
        <v>105</v>
      </c>
      <c r="B111" s="154">
        <v>666712</v>
      </c>
      <c r="C111" s="155" t="s">
        <v>206</v>
      </c>
      <c r="D111" s="13">
        <v>10</v>
      </c>
      <c r="E111" s="14">
        <v>11</v>
      </c>
      <c r="F111" s="14">
        <v>15</v>
      </c>
      <c r="G111" s="14">
        <v>12</v>
      </c>
      <c r="H111" s="15">
        <v>9</v>
      </c>
      <c r="I111" s="11">
        <f t="shared" si="10"/>
        <v>57</v>
      </c>
      <c r="J111" s="12">
        <f t="shared" si="11"/>
        <v>8.5499999999999989</v>
      </c>
      <c r="K111" s="30">
        <v>4.5</v>
      </c>
      <c r="L111" s="31">
        <v>2.5</v>
      </c>
      <c r="M111" s="31">
        <v>2.5</v>
      </c>
      <c r="N111" s="31">
        <v>4</v>
      </c>
      <c r="O111" s="151">
        <v>2.5</v>
      </c>
      <c r="P111" s="28">
        <f t="shared" si="12"/>
        <v>16</v>
      </c>
      <c r="Q111" s="29">
        <f t="shared" si="13"/>
        <v>0.8</v>
      </c>
      <c r="R111" s="35">
        <f t="shared" si="14"/>
        <v>1.7250000000000001</v>
      </c>
      <c r="S111" s="137">
        <f t="shared" si="14"/>
        <v>1.7749999999999999</v>
      </c>
      <c r="T111" s="137">
        <f t="shared" si="17"/>
        <v>2.375</v>
      </c>
      <c r="U111" s="137">
        <f t="shared" si="15"/>
        <v>1.9999999999999998</v>
      </c>
      <c r="V111" s="138">
        <f t="shared" si="15"/>
        <v>1.4749999999999999</v>
      </c>
      <c r="W111" s="122">
        <f t="shared" si="18"/>
        <v>73</v>
      </c>
      <c r="X111" s="43">
        <f t="shared" si="16"/>
        <v>14.600000000000001</v>
      </c>
      <c r="Y111" s="159">
        <v>60</v>
      </c>
      <c r="Z111" s="47">
        <f t="shared" si="19"/>
        <v>48</v>
      </c>
    </row>
    <row r="112" spans="1:26" ht="21.75" customHeight="1" thickBot="1" x14ac:dyDescent="0.35">
      <c r="A112" s="5">
        <v>106</v>
      </c>
      <c r="B112" s="154">
        <v>666713</v>
      </c>
      <c r="C112" s="155" t="s">
        <v>207</v>
      </c>
      <c r="D112" s="13">
        <v>15</v>
      </c>
      <c r="E112" s="14">
        <v>12</v>
      </c>
      <c r="F112" s="14">
        <v>14</v>
      </c>
      <c r="G112" s="14">
        <v>13</v>
      </c>
      <c r="H112" s="15">
        <v>12</v>
      </c>
      <c r="I112" s="11">
        <f t="shared" si="10"/>
        <v>66</v>
      </c>
      <c r="J112" s="12">
        <f t="shared" si="11"/>
        <v>9.9</v>
      </c>
      <c r="K112" s="30">
        <v>4.5</v>
      </c>
      <c r="L112" s="31">
        <v>3.5</v>
      </c>
      <c r="M112" s="31">
        <v>5</v>
      </c>
      <c r="N112" s="31">
        <v>3.5</v>
      </c>
      <c r="O112" s="151">
        <v>4.5</v>
      </c>
      <c r="P112" s="28">
        <f t="shared" si="12"/>
        <v>21</v>
      </c>
      <c r="Q112" s="29">
        <f t="shared" si="13"/>
        <v>1.05</v>
      </c>
      <c r="R112" s="35">
        <f t="shared" si="14"/>
        <v>2.4750000000000001</v>
      </c>
      <c r="S112" s="137">
        <f t="shared" si="14"/>
        <v>1.9749999999999999</v>
      </c>
      <c r="T112" s="137">
        <f t="shared" si="17"/>
        <v>2.35</v>
      </c>
      <c r="U112" s="137">
        <f t="shared" si="15"/>
        <v>2.125</v>
      </c>
      <c r="V112" s="138">
        <f t="shared" si="15"/>
        <v>2.0249999999999999</v>
      </c>
      <c r="W112" s="122">
        <f t="shared" si="18"/>
        <v>87</v>
      </c>
      <c r="X112" s="43">
        <f t="shared" si="16"/>
        <v>17.400000000000002</v>
      </c>
      <c r="Y112" s="159">
        <v>70</v>
      </c>
      <c r="Z112" s="47">
        <f t="shared" si="19"/>
        <v>56</v>
      </c>
    </row>
    <row r="113" spans="1:26" ht="21.75" customHeight="1" thickBot="1" x14ac:dyDescent="0.35">
      <c r="A113" s="6">
        <v>107</v>
      </c>
      <c r="B113" s="154">
        <v>666714</v>
      </c>
      <c r="C113" s="155" t="s">
        <v>208</v>
      </c>
      <c r="D113" s="13">
        <v>9</v>
      </c>
      <c r="E113" s="14">
        <v>12</v>
      </c>
      <c r="F113" s="14">
        <v>14</v>
      </c>
      <c r="G113" s="14">
        <v>10</v>
      </c>
      <c r="H113" s="15">
        <v>12</v>
      </c>
      <c r="I113" s="11">
        <f t="shared" si="10"/>
        <v>57</v>
      </c>
      <c r="J113" s="12">
        <f t="shared" si="11"/>
        <v>8.5499999999999989</v>
      </c>
      <c r="K113" s="30">
        <v>2.5</v>
      </c>
      <c r="L113" s="31">
        <v>4</v>
      </c>
      <c r="M113" s="31">
        <v>4.5</v>
      </c>
      <c r="N113" s="31">
        <v>4.5</v>
      </c>
      <c r="O113" s="151">
        <v>2</v>
      </c>
      <c r="P113" s="28">
        <f t="shared" si="12"/>
        <v>17.5</v>
      </c>
      <c r="Q113" s="29">
        <f t="shared" si="13"/>
        <v>0.875</v>
      </c>
      <c r="R113" s="35">
        <f t="shared" si="14"/>
        <v>1.4749999999999999</v>
      </c>
      <c r="S113" s="137">
        <f t="shared" si="14"/>
        <v>1.9999999999999998</v>
      </c>
      <c r="T113" s="137">
        <f t="shared" si="17"/>
        <v>2.3250000000000002</v>
      </c>
      <c r="U113" s="137">
        <f t="shared" si="15"/>
        <v>1.7250000000000001</v>
      </c>
      <c r="V113" s="138">
        <f t="shared" si="15"/>
        <v>1.9</v>
      </c>
      <c r="W113" s="122">
        <f t="shared" si="18"/>
        <v>74.5</v>
      </c>
      <c r="X113" s="43">
        <f t="shared" si="16"/>
        <v>14.9</v>
      </c>
      <c r="Y113" s="159">
        <v>60</v>
      </c>
      <c r="Z113" s="47">
        <f t="shared" si="19"/>
        <v>48</v>
      </c>
    </row>
    <row r="114" spans="1:26" ht="21.75" customHeight="1" thickBot="1" x14ac:dyDescent="0.35">
      <c r="A114" s="5">
        <v>108</v>
      </c>
      <c r="B114" s="154">
        <v>666715</v>
      </c>
      <c r="C114" s="155" t="s">
        <v>209</v>
      </c>
      <c r="D114" s="13">
        <v>15</v>
      </c>
      <c r="E114" s="14">
        <v>14</v>
      </c>
      <c r="F114" s="14">
        <v>12</v>
      </c>
      <c r="G114" s="14">
        <v>11</v>
      </c>
      <c r="H114" s="15">
        <v>12</v>
      </c>
      <c r="I114" s="11">
        <f t="shared" si="10"/>
        <v>64</v>
      </c>
      <c r="J114" s="12">
        <f t="shared" si="11"/>
        <v>9.6</v>
      </c>
      <c r="K114" s="30">
        <v>5</v>
      </c>
      <c r="L114" s="31">
        <v>3.5</v>
      </c>
      <c r="M114" s="31">
        <v>4</v>
      </c>
      <c r="N114" s="31">
        <v>4.5</v>
      </c>
      <c r="O114" s="151">
        <v>3.5</v>
      </c>
      <c r="P114" s="28">
        <f t="shared" si="12"/>
        <v>20.5</v>
      </c>
      <c r="Q114" s="29">
        <f t="shared" si="13"/>
        <v>1.0250000000000001</v>
      </c>
      <c r="R114" s="35">
        <f t="shared" si="14"/>
        <v>2.5</v>
      </c>
      <c r="S114" s="137">
        <f t="shared" si="14"/>
        <v>2.2749999999999999</v>
      </c>
      <c r="T114" s="137">
        <f t="shared" si="17"/>
        <v>1.9999999999999998</v>
      </c>
      <c r="U114" s="137">
        <f t="shared" si="15"/>
        <v>1.875</v>
      </c>
      <c r="V114" s="138">
        <f t="shared" si="15"/>
        <v>1.9749999999999999</v>
      </c>
      <c r="W114" s="122">
        <f t="shared" si="18"/>
        <v>84.5</v>
      </c>
      <c r="X114" s="43">
        <f t="shared" si="16"/>
        <v>16.900000000000002</v>
      </c>
      <c r="Y114" s="159">
        <v>70</v>
      </c>
      <c r="Z114" s="47">
        <f t="shared" si="19"/>
        <v>56</v>
      </c>
    </row>
    <row r="115" spans="1:26" ht="21.75" customHeight="1" thickBot="1" x14ac:dyDescent="0.35">
      <c r="A115" s="6">
        <v>109</v>
      </c>
      <c r="B115" s="154">
        <v>666716</v>
      </c>
      <c r="C115" s="155" t="s">
        <v>210</v>
      </c>
      <c r="D115" s="13">
        <v>12</v>
      </c>
      <c r="E115" s="14">
        <v>15</v>
      </c>
      <c r="F115" s="14">
        <v>12</v>
      </c>
      <c r="G115" s="14">
        <v>14</v>
      </c>
      <c r="H115" s="15">
        <v>10</v>
      </c>
      <c r="I115" s="11">
        <f t="shared" si="10"/>
        <v>63</v>
      </c>
      <c r="J115" s="12">
        <f t="shared" si="11"/>
        <v>9.4499999999999993</v>
      </c>
      <c r="K115" s="30">
        <v>3</v>
      </c>
      <c r="L115" s="31">
        <v>3.5</v>
      </c>
      <c r="M115" s="31">
        <v>3</v>
      </c>
      <c r="N115" s="31">
        <v>4</v>
      </c>
      <c r="O115" s="151">
        <v>4.5</v>
      </c>
      <c r="P115" s="28">
        <f t="shared" si="12"/>
        <v>18</v>
      </c>
      <c r="Q115" s="29">
        <f t="shared" si="13"/>
        <v>0.9</v>
      </c>
      <c r="R115" s="35">
        <f t="shared" si="14"/>
        <v>1.9499999999999997</v>
      </c>
      <c r="S115" s="137">
        <f t="shared" si="14"/>
        <v>2.4249999999999998</v>
      </c>
      <c r="T115" s="137">
        <f t="shared" si="17"/>
        <v>1.9499999999999997</v>
      </c>
      <c r="U115" s="137">
        <f t="shared" si="15"/>
        <v>2.3000000000000003</v>
      </c>
      <c r="V115" s="138">
        <f t="shared" si="15"/>
        <v>1.7250000000000001</v>
      </c>
      <c r="W115" s="122">
        <f t="shared" si="18"/>
        <v>81</v>
      </c>
      <c r="X115" s="43">
        <f t="shared" si="16"/>
        <v>16.2</v>
      </c>
      <c r="Y115" s="159">
        <v>68</v>
      </c>
      <c r="Z115" s="47">
        <f t="shared" si="19"/>
        <v>54.400000000000006</v>
      </c>
    </row>
    <row r="116" spans="1:26" ht="21.75" customHeight="1" thickBot="1" x14ac:dyDescent="0.35">
      <c r="A116" s="5">
        <v>110</v>
      </c>
      <c r="B116" s="154">
        <v>666717</v>
      </c>
      <c r="C116" s="155" t="s">
        <v>211</v>
      </c>
      <c r="D116" s="13">
        <v>11</v>
      </c>
      <c r="E116" s="14">
        <v>10</v>
      </c>
      <c r="F116" s="14">
        <v>8</v>
      </c>
      <c r="G116" s="14">
        <v>12</v>
      </c>
      <c r="H116" s="15">
        <v>16</v>
      </c>
      <c r="I116" s="11">
        <f t="shared" si="10"/>
        <v>57</v>
      </c>
      <c r="J116" s="12">
        <f t="shared" si="11"/>
        <v>8.5499999999999989</v>
      </c>
      <c r="K116" s="30">
        <v>2</v>
      </c>
      <c r="L116" s="31">
        <v>2</v>
      </c>
      <c r="M116" s="31">
        <v>1.5</v>
      </c>
      <c r="N116" s="31">
        <v>3.5</v>
      </c>
      <c r="O116" s="151">
        <v>3.5</v>
      </c>
      <c r="P116" s="28">
        <f t="shared" si="12"/>
        <v>12.5</v>
      </c>
      <c r="Q116" s="29">
        <f t="shared" si="13"/>
        <v>0.625</v>
      </c>
      <c r="R116" s="35">
        <f t="shared" si="14"/>
        <v>1.75</v>
      </c>
      <c r="S116" s="137">
        <f t="shared" si="14"/>
        <v>1.6</v>
      </c>
      <c r="T116" s="137">
        <f t="shared" si="17"/>
        <v>1.2749999999999999</v>
      </c>
      <c r="U116" s="137">
        <f t="shared" si="15"/>
        <v>1.9749999999999999</v>
      </c>
      <c r="V116" s="138">
        <f t="shared" si="15"/>
        <v>2.5749999999999997</v>
      </c>
      <c r="W116" s="122">
        <f t="shared" si="18"/>
        <v>69.5</v>
      </c>
      <c r="X116" s="43">
        <f t="shared" si="16"/>
        <v>13.9</v>
      </c>
      <c r="Y116" s="159">
        <v>66</v>
      </c>
      <c r="Z116" s="47">
        <f t="shared" si="19"/>
        <v>52.800000000000004</v>
      </c>
    </row>
    <row r="117" spans="1:26" ht="21.75" customHeight="1" thickBot="1" x14ac:dyDescent="0.35">
      <c r="A117" s="6">
        <v>111</v>
      </c>
      <c r="B117" s="154">
        <v>666718</v>
      </c>
      <c r="C117" s="155" t="s">
        <v>212</v>
      </c>
      <c r="D117" s="13">
        <v>16</v>
      </c>
      <c r="E117" s="14">
        <v>12</v>
      </c>
      <c r="F117" s="14">
        <v>15</v>
      </c>
      <c r="G117" s="14">
        <v>10</v>
      </c>
      <c r="H117" s="15">
        <v>16</v>
      </c>
      <c r="I117" s="11">
        <f t="shared" si="10"/>
        <v>69</v>
      </c>
      <c r="J117" s="12">
        <f t="shared" si="11"/>
        <v>10.35</v>
      </c>
      <c r="K117" s="30">
        <v>3</v>
      </c>
      <c r="L117" s="31">
        <v>2.5</v>
      </c>
      <c r="M117" s="31">
        <v>3.5</v>
      </c>
      <c r="N117" s="31">
        <v>4</v>
      </c>
      <c r="O117" s="151">
        <v>4.5</v>
      </c>
      <c r="P117" s="28">
        <f t="shared" si="12"/>
        <v>17.5</v>
      </c>
      <c r="Q117" s="29">
        <f t="shared" si="13"/>
        <v>0.875</v>
      </c>
      <c r="R117" s="35">
        <f t="shared" si="14"/>
        <v>2.5499999999999998</v>
      </c>
      <c r="S117" s="137">
        <f t="shared" si="14"/>
        <v>1.9249999999999998</v>
      </c>
      <c r="T117" s="137">
        <f t="shared" si="17"/>
        <v>2.4249999999999998</v>
      </c>
      <c r="U117" s="137">
        <f t="shared" si="15"/>
        <v>1.7</v>
      </c>
      <c r="V117" s="138">
        <f t="shared" si="15"/>
        <v>2.625</v>
      </c>
      <c r="W117" s="122">
        <f t="shared" si="18"/>
        <v>86.5</v>
      </c>
      <c r="X117" s="43">
        <f t="shared" si="16"/>
        <v>17.3</v>
      </c>
      <c r="Y117" s="159">
        <v>74</v>
      </c>
      <c r="Z117" s="47">
        <f t="shared" si="19"/>
        <v>59.2</v>
      </c>
    </row>
    <row r="118" spans="1:26" ht="21.75" customHeight="1" thickBot="1" x14ac:dyDescent="0.35">
      <c r="A118" s="5">
        <v>112</v>
      </c>
      <c r="B118" s="156">
        <v>666719</v>
      </c>
      <c r="C118" s="157" t="s">
        <v>213</v>
      </c>
      <c r="D118" s="13">
        <v>11</v>
      </c>
      <c r="E118" s="14">
        <v>17</v>
      </c>
      <c r="F118" s="14">
        <v>14</v>
      </c>
      <c r="G118" s="14">
        <v>10</v>
      </c>
      <c r="H118" s="15">
        <v>18</v>
      </c>
      <c r="I118" s="11">
        <f t="shared" si="10"/>
        <v>70</v>
      </c>
      <c r="J118" s="12">
        <f t="shared" si="11"/>
        <v>10.5</v>
      </c>
      <c r="K118" s="30">
        <v>4</v>
      </c>
      <c r="L118" s="31">
        <v>3.5</v>
      </c>
      <c r="M118" s="31">
        <v>4.5</v>
      </c>
      <c r="N118" s="31">
        <v>4</v>
      </c>
      <c r="O118" s="151">
        <v>4.5</v>
      </c>
      <c r="P118" s="28">
        <f t="shared" si="12"/>
        <v>20.5</v>
      </c>
      <c r="Q118" s="29">
        <f t="shared" si="13"/>
        <v>1.0250000000000001</v>
      </c>
      <c r="R118" s="35">
        <f t="shared" si="14"/>
        <v>1.8499999999999999</v>
      </c>
      <c r="S118" s="137">
        <f t="shared" si="14"/>
        <v>2.7249999999999996</v>
      </c>
      <c r="T118" s="137">
        <f t="shared" si="17"/>
        <v>2.3250000000000002</v>
      </c>
      <c r="U118" s="137">
        <f t="shared" si="15"/>
        <v>1.7</v>
      </c>
      <c r="V118" s="138">
        <f t="shared" si="15"/>
        <v>2.9249999999999998</v>
      </c>
      <c r="W118" s="122">
        <f t="shared" si="18"/>
        <v>90.5</v>
      </c>
      <c r="X118" s="43">
        <f t="shared" si="16"/>
        <v>18.100000000000001</v>
      </c>
      <c r="Y118" s="160">
        <v>76</v>
      </c>
      <c r="Z118" s="47">
        <f t="shared" si="19"/>
        <v>60.800000000000004</v>
      </c>
    </row>
    <row r="119" spans="1:26" ht="21.75" customHeight="1" thickBot="1" x14ac:dyDescent="0.35">
      <c r="A119" s="6">
        <v>113</v>
      </c>
      <c r="B119" s="154">
        <v>666720</v>
      </c>
      <c r="C119" s="155" t="s">
        <v>214</v>
      </c>
      <c r="D119" s="13">
        <v>12</v>
      </c>
      <c r="E119" s="14">
        <v>17</v>
      </c>
      <c r="F119" s="14">
        <v>14</v>
      </c>
      <c r="G119" s="14">
        <v>18</v>
      </c>
      <c r="H119" s="15">
        <v>15</v>
      </c>
      <c r="I119" s="11">
        <f t="shared" si="10"/>
        <v>76</v>
      </c>
      <c r="J119" s="12">
        <f t="shared" si="11"/>
        <v>11.4</v>
      </c>
      <c r="K119" s="30">
        <v>5</v>
      </c>
      <c r="L119" s="31">
        <v>4.5</v>
      </c>
      <c r="M119" s="31">
        <v>4.5</v>
      </c>
      <c r="N119" s="31">
        <v>5</v>
      </c>
      <c r="O119" s="151">
        <v>5.5</v>
      </c>
      <c r="P119" s="28">
        <f t="shared" si="12"/>
        <v>24.5</v>
      </c>
      <c r="Q119" s="29">
        <f t="shared" si="13"/>
        <v>1.2250000000000001</v>
      </c>
      <c r="R119" s="35">
        <f t="shared" si="14"/>
        <v>2.0499999999999998</v>
      </c>
      <c r="S119" s="137">
        <f t="shared" si="14"/>
        <v>2.7749999999999999</v>
      </c>
      <c r="T119" s="137">
        <f t="shared" si="17"/>
        <v>2.3250000000000002</v>
      </c>
      <c r="U119" s="137">
        <f t="shared" si="15"/>
        <v>2.9499999999999997</v>
      </c>
      <c r="V119" s="138">
        <f t="shared" si="15"/>
        <v>2.5249999999999999</v>
      </c>
      <c r="W119" s="122">
        <f t="shared" si="18"/>
        <v>100.5</v>
      </c>
      <c r="X119" s="43">
        <f t="shared" si="16"/>
        <v>20.100000000000001</v>
      </c>
      <c r="Y119" s="159">
        <v>79</v>
      </c>
      <c r="Z119" s="47">
        <f t="shared" si="19"/>
        <v>63.2</v>
      </c>
    </row>
    <row r="120" spans="1:26" ht="21.75" customHeight="1" thickBot="1" x14ac:dyDescent="0.35">
      <c r="A120" s="5">
        <v>114</v>
      </c>
      <c r="B120" s="154">
        <v>666721</v>
      </c>
      <c r="C120" s="155" t="s">
        <v>215</v>
      </c>
      <c r="D120" s="13">
        <v>16</v>
      </c>
      <c r="E120" s="14">
        <v>12</v>
      </c>
      <c r="F120" s="14">
        <v>15</v>
      </c>
      <c r="G120" s="14">
        <v>14</v>
      </c>
      <c r="H120" s="15">
        <v>11</v>
      </c>
      <c r="I120" s="11">
        <f t="shared" si="10"/>
        <v>68</v>
      </c>
      <c r="J120" s="12">
        <f t="shared" si="11"/>
        <v>10.199999999999999</v>
      </c>
      <c r="K120" s="30">
        <v>2</v>
      </c>
      <c r="L120" s="31">
        <v>3.5</v>
      </c>
      <c r="M120" s="31">
        <v>4.5</v>
      </c>
      <c r="N120" s="31">
        <v>4.5</v>
      </c>
      <c r="O120" s="151">
        <v>4</v>
      </c>
      <c r="P120" s="28">
        <f t="shared" si="12"/>
        <v>18.5</v>
      </c>
      <c r="Q120" s="29">
        <f t="shared" si="13"/>
        <v>0.92500000000000004</v>
      </c>
      <c r="R120" s="35">
        <f t="shared" si="14"/>
        <v>2.5</v>
      </c>
      <c r="S120" s="137">
        <f t="shared" si="14"/>
        <v>1.9749999999999999</v>
      </c>
      <c r="T120" s="137">
        <f t="shared" si="17"/>
        <v>2.4750000000000001</v>
      </c>
      <c r="U120" s="137">
        <f t="shared" si="15"/>
        <v>2.3250000000000002</v>
      </c>
      <c r="V120" s="138">
        <f t="shared" si="15"/>
        <v>1.8499999999999999</v>
      </c>
      <c r="W120" s="122">
        <f t="shared" si="18"/>
        <v>86.5</v>
      </c>
      <c r="X120" s="43">
        <f t="shared" si="16"/>
        <v>17.3</v>
      </c>
      <c r="Y120" s="159">
        <v>72</v>
      </c>
      <c r="Z120" s="47">
        <f t="shared" si="19"/>
        <v>57.6</v>
      </c>
    </row>
    <row r="121" spans="1:26" ht="21.75" customHeight="1" thickBot="1" x14ac:dyDescent="0.35">
      <c r="A121" s="6">
        <v>115</v>
      </c>
      <c r="B121" s="154">
        <v>666722</v>
      </c>
      <c r="C121" s="155" t="s">
        <v>216</v>
      </c>
      <c r="D121" s="13">
        <v>13</v>
      </c>
      <c r="E121" s="14">
        <v>13</v>
      </c>
      <c r="F121" s="14">
        <v>14</v>
      </c>
      <c r="G121" s="14">
        <v>13</v>
      </c>
      <c r="H121" s="15">
        <v>12</v>
      </c>
      <c r="I121" s="11">
        <f t="shared" si="10"/>
        <v>65</v>
      </c>
      <c r="J121" s="12">
        <f t="shared" si="11"/>
        <v>9.75</v>
      </c>
      <c r="K121" s="30">
        <v>4</v>
      </c>
      <c r="L121" s="31">
        <v>3</v>
      </c>
      <c r="M121" s="31">
        <v>3.5</v>
      </c>
      <c r="N121" s="31">
        <v>4.5</v>
      </c>
      <c r="O121" s="151">
        <v>2.5</v>
      </c>
      <c r="P121" s="28">
        <f t="shared" si="12"/>
        <v>17.5</v>
      </c>
      <c r="Q121" s="29">
        <f t="shared" si="13"/>
        <v>0.875</v>
      </c>
      <c r="R121" s="35">
        <f t="shared" si="14"/>
        <v>2.15</v>
      </c>
      <c r="S121" s="137">
        <f t="shared" si="14"/>
        <v>2.1</v>
      </c>
      <c r="T121" s="137">
        <f t="shared" si="17"/>
        <v>2.2749999999999999</v>
      </c>
      <c r="U121" s="137">
        <f t="shared" si="15"/>
        <v>2.1749999999999998</v>
      </c>
      <c r="V121" s="138">
        <f t="shared" si="15"/>
        <v>1.9249999999999998</v>
      </c>
      <c r="W121" s="122">
        <f t="shared" si="18"/>
        <v>82.5</v>
      </c>
      <c r="X121" s="43">
        <f t="shared" si="16"/>
        <v>16.5</v>
      </c>
      <c r="Y121" s="159">
        <v>73</v>
      </c>
      <c r="Z121" s="47">
        <f t="shared" si="19"/>
        <v>58.400000000000006</v>
      </c>
    </row>
    <row r="122" spans="1:26" ht="21.75" customHeight="1" thickBot="1" x14ac:dyDescent="0.35">
      <c r="A122" s="5">
        <v>116</v>
      </c>
      <c r="B122" s="154">
        <v>666723</v>
      </c>
      <c r="C122" s="155" t="s">
        <v>217</v>
      </c>
      <c r="D122" s="13">
        <v>18</v>
      </c>
      <c r="E122" s="14">
        <v>13</v>
      </c>
      <c r="F122" s="14">
        <v>17</v>
      </c>
      <c r="G122" s="14">
        <v>19</v>
      </c>
      <c r="H122" s="15">
        <v>15</v>
      </c>
      <c r="I122" s="11">
        <f t="shared" si="10"/>
        <v>82</v>
      </c>
      <c r="J122" s="12">
        <f t="shared" si="11"/>
        <v>12.299999999999999</v>
      </c>
      <c r="K122" s="30">
        <v>5</v>
      </c>
      <c r="L122" s="31">
        <v>5.5</v>
      </c>
      <c r="M122" s="31">
        <v>5</v>
      </c>
      <c r="N122" s="31">
        <v>5</v>
      </c>
      <c r="O122" s="151">
        <v>5.5</v>
      </c>
      <c r="P122" s="28">
        <f t="shared" si="12"/>
        <v>26</v>
      </c>
      <c r="Q122" s="29">
        <f t="shared" si="13"/>
        <v>1.3</v>
      </c>
      <c r="R122" s="35">
        <f t="shared" si="14"/>
        <v>2.9499999999999997</v>
      </c>
      <c r="S122" s="137">
        <f t="shared" si="14"/>
        <v>2.2250000000000001</v>
      </c>
      <c r="T122" s="137">
        <f t="shared" si="17"/>
        <v>2.8</v>
      </c>
      <c r="U122" s="137">
        <f t="shared" si="15"/>
        <v>3.1</v>
      </c>
      <c r="V122" s="138">
        <f t="shared" si="15"/>
        <v>2.5249999999999999</v>
      </c>
      <c r="W122" s="122">
        <f t="shared" si="18"/>
        <v>108</v>
      </c>
      <c r="X122" s="43">
        <f t="shared" si="16"/>
        <v>21.6</v>
      </c>
      <c r="Y122" s="159">
        <v>81</v>
      </c>
      <c r="Z122" s="47">
        <f t="shared" si="19"/>
        <v>64.8</v>
      </c>
    </row>
    <row r="123" spans="1:26" ht="21.75" customHeight="1" thickBot="1" x14ac:dyDescent="0.35">
      <c r="A123" s="6">
        <v>117</v>
      </c>
      <c r="B123" s="154">
        <v>666724</v>
      </c>
      <c r="C123" s="155" t="s">
        <v>218</v>
      </c>
      <c r="D123" s="13">
        <v>16</v>
      </c>
      <c r="E123" s="14">
        <v>12</v>
      </c>
      <c r="F123" s="14">
        <v>11</v>
      </c>
      <c r="G123" s="14">
        <v>17</v>
      </c>
      <c r="H123" s="15">
        <v>18</v>
      </c>
      <c r="I123" s="11">
        <f t="shared" si="10"/>
        <v>74</v>
      </c>
      <c r="J123" s="12">
        <f t="shared" si="11"/>
        <v>11.1</v>
      </c>
      <c r="K123" s="30">
        <v>4.5</v>
      </c>
      <c r="L123" s="31">
        <v>4.5</v>
      </c>
      <c r="M123" s="31">
        <v>4.5</v>
      </c>
      <c r="N123" s="31">
        <v>4.5</v>
      </c>
      <c r="O123" s="151">
        <v>5.5</v>
      </c>
      <c r="P123" s="28">
        <f t="shared" si="12"/>
        <v>23.5</v>
      </c>
      <c r="Q123" s="29">
        <f t="shared" si="13"/>
        <v>1.175</v>
      </c>
      <c r="R123" s="35">
        <f t="shared" si="14"/>
        <v>2.625</v>
      </c>
      <c r="S123" s="137">
        <f t="shared" si="14"/>
        <v>2.0249999999999999</v>
      </c>
      <c r="T123" s="137">
        <f t="shared" si="17"/>
        <v>1.875</v>
      </c>
      <c r="U123" s="137">
        <f t="shared" si="15"/>
        <v>2.7749999999999999</v>
      </c>
      <c r="V123" s="138">
        <f t="shared" si="15"/>
        <v>2.9749999999999996</v>
      </c>
      <c r="W123" s="122">
        <f t="shared" si="18"/>
        <v>97.5</v>
      </c>
      <c r="X123" s="43">
        <f t="shared" si="16"/>
        <v>19.5</v>
      </c>
      <c r="Y123" s="159">
        <v>79</v>
      </c>
      <c r="Z123" s="47">
        <f t="shared" si="19"/>
        <v>63.2</v>
      </c>
    </row>
    <row r="124" spans="1:26" ht="21.75" customHeight="1" thickBot="1" x14ac:dyDescent="0.35">
      <c r="A124" s="5">
        <v>118</v>
      </c>
      <c r="B124" s="154">
        <v>666725</v>
      </c>
      <c r="C124" s="155" t="s">
        <v>219</v>
      </c>
      <c r="D124" s="13">
        <v>10</v>
      </c>
      <c r="E124" s="14">
        <v>15</v>
      </c>
      <c r="F124" s="14">
        <v>12</v>
      </c>
      <c r="G124" s="14">
        <v>11</v>
      </c>
      <c r="H124" s="15">
        <v>16</v>
      </c>
      <c r="I124" s="11">
        <f t="shared" si="10"/>
        <v>64</v>
      </c>
      <c r="J124" s="12">
        <f t="shared" si="11"/>
        <v>9.6</v>
      </c>
      <c r="K124" s="30">
        <v>2.5</v>
      </c>
      <c r="L124" s="31">
        <v>3</v>
      </c>
      <c r="M124" s="31">
        <v>3.5</v>
      </c>
      <c r="N124" s="31">
        <v>3.5</v>
      </c>
      <c r="O124" s="151">
        <v>4</v>
      </c>
      <c r="P124" s="28">
        <f t="shared" si="12"/>
        <v>16.5</v>
      </c>
      <c r="Q124" s="29">
        <f t="shared" si="13"/>
        <v>0.82500000000000007</v>
      </c>
      <c r="R124" s="35">
        <f t="shared" si="14"/>
        <v>1.625</v>
      </c>
      <c r="S124" s="137">
        <f t="shared" si="14"/>
        <v>2.4</v>
      </c>
      <c r="T124" s="137">
        <f t="shared" si="17"/>
        <v>1.9749999999999999</v>
      </c>
      <c r="U124" s="137">
        <f t="shared" si="15"/>
        <v>1.825</v>
      </c>
      <c r="V124" s="138">
        <f t="shared" si="15"/>
        <v>2.6</v>
      </c>
      <c r="W124" s="122">
        <f t="shared" si="18"/>
        <v>80.5</v>
      </c>
      <c r="X124" s="43">
        <f t="shared" si="16"/>
        <v>16.100000000000001</v>
      </c>
      <c r="Y124" s="159">
        <v>74</v>
      </c>
      <c r="Z124" s="47">
        <f t="shared" si="19"/>
        <v>59.2</v>
      </c>
    </row>
    <row r="125" spans="1:26" ht="21.75" customHeight="1" thickBot="1" x14ac:dyDescent="0.35">
      <c r="A125" s="6">
        <v>119</v>
      </c>
      <c r="B125" s="154">
        <v>666726</v>
      </c>
      <c r="C125" s="155" t="s">
        <v>220</v>
      </c>
      <c r="D125" s="13">
        <v>12</v>
      </c>
      <c r="E125" s="14">
        <v>14</v>
      </c>
      <c r="F125" s="14">
        <v>13</v>
      </c>
      <c r="G125" s="14">
        <v>8</v>
      </c>
      <c r="H125" s="15">
        <v>9</v>
      </c>
      <c r="I125" s="11">
        <f t="shared" si="10"/>
        <v>56</v>
      </c>
      <c r="J125" s="12">
        <f t="shared" si="11"/>
        <v>8.4</v>
      </c>
      <c r="K125" s="30">
        <v>2</v>
      </c>
      <c r="L125" s="31">
        <v>3.5</v>
      </c>
      <c r="M125" s="31">
        <v>4</v>
      </c>
      <c r="N125" s="31">
        <v>4</v>
      </c>
      <c r="O125" s="151">
        <v>2.5</v>
      </c>
      <c r="P125" s="28">
        <f t="shared" si="12"/>
        <v>16</v>
      </c>
      <c r="Q125" s="29">
        <f t="shared" si="13"/>
        <v>0.8</v>
      </c>
      <c r="R125" s="35">
        <f t="shared" si="14"/>
        <v>1.9</v>
      </c>
      <c r="S125" s="137">
        <f t="shared" si="14"/>
        <v>2.2749999999999999</v>
      </c>
      <c r="T125" s="137">
        <f t="shared" si="17"/>
        <v>2.15</v>
      </c>
      <c r="U125" s="137">
        <f t="shared" si="15"/>
        <v>1.4</v>
      </c>
      <c r="V125" s="138">
        <f t="shared" si="15"/>
        <v>1.4749999999999999</v>
      </c>
      <c r="W125" s="122">
        <f t="shared" si="18"/>
        <v>72</v>
      </c>
      <c r="X125" s="43">
        <f t="shared" si="16"/>
        <v>14.4</v>
      </c>
      <c r="Y125" s="159">
        <v>61</v>
      </c>
      <c r="Z125" s="47">
        <f t="shared" si="19"/>
        <v>48.800000000000004</v>
      </c>
    </row>
    <row r="126" spans="1:26" ht="21.75" customHeight="1" thickBot="1" x14ac:dyDescent="0.35">
      <c r="A126" s="5">
        <v>120</v>
      </c>
      <c r="B126" s="156">
        <v>666727</v>
      </c>
      <c r="C126" s="157" t="s">
        <v>221</v>
      </c>
      <c r="D126" s="13">
        <v>13</v>
      </c>
      <c r="E126" s="14">
        <v>15</v>
      </c>
      <c r="F126" s="14">
        <v>15</v>
      </c>
      <c r="G126" s="14">
        <v>12</v>
      </c>
      <c r="H126" s="15">
        <v>14</v>
      </c>
      <c r="I126" s="11">
        <f t="shared" si="10"/>
        <v>69</v>
      </c>
      <c r="J126" s="12">
        <f t="shared" si="11"/>
        <v>10.35</v>
      </c>
      <c r="K126" s="30">
        <v>3.5</v>
      </c>
      <c r="L126" s="31">
        <v>3</v>
      </c>
      <c r="M126" s="31">
        <v>4.5</v>
      </c>
      <c r="N126" s="31">
        <v>3.5</v>
      </c>
      <c r="O126" s="151">
        <v>3.5</v>
      </c>
      <c r="P126" s="28">
        <f t="shared" si="12"/>
        <v>18</v>
      </c>
      <c r="Q126" s="29">
        <f t="shared" si="13"/>
        <v>0.9</v>
      </c>
      <c r="R126" s="35">
        <f t="shared" si="14"/>
        <v>2.125</v>
      </c>
      <c r="S126" s="137">
        <f t="shared" si="14"/>
        <v>2.4</v>
      </c>
      <c r="T126" s="137">
        <f t="shared" si="17"/>
        <v>2.4750000000000001</v>
      </c>
      <c r="U126" s="137">
        <f t="shared" si="15"/>
        <v>1.9749999999999999</v>
      </c>
      <c r="V126" s="138">
        <f t="shared" si="15"/>
        <v>2.2749999999999999</v>
      </c>
      <c r="W126" s="122">
        <f t="shared" si="18"/>
        <v>87</v>
      </c>
      <c r="X126" s="43">
        <f t="shared" si="16"/>
        <v>17.400000000000002</v>
      </c>
      <c r="Y126" s="160">
        <v>73</v>
      </c>
      <c r="Z126" s="47">
        <f t="shared" si="19"/>
        <v>58.400000000000006</v>
      </c>
    </row>
    <row r="127" spans="1:26" ht="21.75" customHeight="1" thickBot="1" x14ac:dyDescent="0.35">
      <c r="A127" s="6">
        <v>121</v>
      </c>
      <c r="B127" s="154">
        <v>666728</v>
      </c>
      <c r="C127" s="155" t="s">
        <v>222</v>
      </c>
      <c r="D127" s="13">
        <v>10</v>
      </c>
      <c r="E127" s="14">
        <v>12</v>
      </c>
      <c r="F127" s="14">
        <v>15</v>
      </c>
      <c r="G127" s="14">
        <v>10</v>
      </c>
      <c r="H127" s="15">
        <v>15</v>
      </c>
      <c r="I127" s="11">
        <f t="shared" si="10"/>
        <v>62</v>
      </c>
      <c r="J127" s="12">
        <f t="shared" si="11"/>
        <v>9.2999999999999989</v>
      </c>
      <c r="K127" s="30">
        <v>3</v>
      </c>
      <c r="L127" s="31">
        <v>2.5</v>
      </c>
      <c r="M127" s="31">
        <v>2.5</v>
      </c>
      <c r="N127" s="31">
        <v>5</v>
      </c>
      <c r="O127" s="151">
        <v>4.5</v>
      </c>
      <c r="P127" s="28">
        <f t="shared" si="12"/>
        <v>17.5</v>
      </c>
      <c r="Q127" s="29">
        <f t="shared" si="13"/>
        <v>0.875</v>
      </c>
      <c r="R127" s="35">
        <f t="shared" si="14"/>
        <v>1.65</v>
      </c>
      <c r="S127" s="137">
        <f t="shared" si="14"/>
        <v>1.9249999999999998</v>
      </c>
      <c r="T127" s="137">
        <f t="shared" si="17"/>
        <v>2.375</v>
      </c>
      <c r="U127" s="137">
        <f t="shared" si="15"/>
        <v>1.75</v>
      </c>
      <c r="V127" s="138">
        <f t="shared" si="15"/>
        <v>2.4750000000000001</v>
      </c>
      <c r="W127" s="122">
        <f t="shared" si="18"/>
        <v>79.5</v>
      </c>
      <c r="X127" s="43">
        <f t="shared" si="16"/>
        <v>15.9</v>
      </c>
      <c r="Y127" s="159">
        <v>66</v>
      </c>
      <c r="Z127" s="47">
        <f t="shared" si="19"/>
        <v>52.800000000000004</v>
      </c>
    </row>
    <row r="128" spans="1:26" ht="21.75" customHeight="1" thickBot="1" x14ac:dyDescent="0.35">
      <c r="A128" s="5">
        <v>122</v>
      </c>
      <c r="B128" s="154">
        <v>666729</v>
      </c>
      <c r="C128" s="155" t="s">
        <v>223</v>
      </c>
      <c r="D128" s="13">
        <v>11</v>
      </c>
      <c r="E128" s="14">
        <v>12</v>
      </c>
      <c r="F128" s="14">
        <v>12</v>
      </c>
      <c r="G128" s="14">
        <v>19</v>
      </c>
      <c r="H128" s="15">
        <v>17</v>
      </c>
      <c r="I128" s="11">
        <f t="shared" si="10"/>
        <v>71</v>
      </c>
      <c r="J128" s="12">
        <f t="shared" si="11"/>
        <v>10.65</v>
      </c>
      <c r="K128" s="30">
        <v>4.5</v>
      </c>
      <c r="L128" s="31">
        <v>5</v>
      </c>
      <c r="M128" s="31">
        <v>4</v>
      </c>
      <c r="N128" s="31">
        <v>4.5</v>
      </c>
      <c r="O128" s="151">
        <v>3.5</v>
      </c>
      <c r="P128" s="28">
        <f t="shared" si="12"/>
        <v>21.5</v>
      </c>
      <c r="Q128" s="29">
        <f t="shared" si="13"/>
        <v>1.075</v>
      </c>
      <c r="R128" s="35">
        <f t="shared" si="14"/>
        <v>1.875</v>
      </c>
      <c r="S128" s="137">
        <f t="shared" si="14"/>
        <v>2.0499999999999998</v>
      </c>
      <c r="T128" s="137">
        <f t="shared" si="17"/>
        <v>1.9999999999999998</v>
      </c>
      <c r="U128" s="137">
        <f t="shared" si="15"/>
        <v>3.0750000000000002</v>
      </c>
      <c r="V128" s="138">
        <f t="shared" si="15"/>
        <v>2.7249999999999996</v>
      </c>
      <c r="W128" s="122">
        <f t="shared" si="18"/>
        <v>92.5</v>
      </c>
      <c r="X128" s="43">
        <f t="shared" si="16"/>
        <v>18.5</v>
      </c>
      <c r="Y128" s="159">
        <v>76</v>
      </c>
      <c r="Z128" s="47">
        <f t="shared" si="19"/>
        <v>60.800000000000004</v>
      </c>
    </row>
    <row r="129" spans="1:26" ht="21.75" customHeight="1" thickBot="1" x14ac:dyDescent="0.35">
      <c r="A129" s="6">
        <v>123</v>
      </c>
      <c r="B129" s="154">
        <v>666730</v>
      </c>
      <c r="C129" s="155" t="s">
        <v>224</v>
      </c>
      <c r="D129" s="13">
        <v>12</v>
      </c>
      <c r="E129" s="14">
        <v>15</v>
      </c>
      <c r="F129" s="14">
        <v>15</v>
      </c>
      <c r="G129" s="14">
        <v>16</v>
      </c>
      <c r="H129" s="15">
        <v>12</v>
      </c>
      <c r="I129" s="11">
        <f t="shared" si="10"/>
        <v>70</v>
      </c>
      <c r="J129" s="12">
        <f t="shared" si="11"/>
        <v>10.5</v>
      </c>
      <c r="K129" s="30">
        <v>4</v>
      </c>
      <c r="L129" s="31">
        <v>4.5</v>
      </c>
      <c r="M129" s="31">
        <v>4.5</v>
      </c>
      <c r="N129" s="31">
        <v>2.5</v>
      </c>
      <c r="O129" s="151">
        <v>4.5</v>
      </c>
      <c r="P129" s="28">
        <f t="shared" si="12"/>
        <v>20</v>
      </c>
      <c r="Q129" s="29">
        <f t="shared" si="13"/>
        <v>1</v>
      </c>
      <c r="R129" s="35">
        <f t="shared" si="14"/>
        <v>1.9999999999999998</v>
      </c>
      <c r="S129" s="137">
        <f t="shared" si="14"/>
        <v>2.4750000000000001</v>
      </c>
      <c r="T129" s="137">
        <f t="shared" si="17"/>
        <v>2.4750000000000001</v>
      </c>
      <c r="U129" s="137">
        <f t="shared" si="15"/>
        <v>2.5249999999999999</v>
      </c>
      <c r="V129" s="138">
        <f t="shared" si="15"/>
        <v>2.0249999999999999</v>
      </c>
      <c r="W129" s="122">
        <f t="shared" si="18"/>
        <v>90</v>
      </c>
      <c r="X129" s="43">
        <f t="shared" si="16"/>
        <v>18</v>
      </c>
      <c r="Y129" s="159">
        <v>73</v>
      </c>
      <c r="Z129" s="47">
        <f t="shared" si="19"/>
        <v>58.400000000000006</v>
      </c>
    </row>
    <row r="130" spans="1:26" ht="21.75" customHeight="1" thickBot="1" x14ac:dyDescent="0.35">
      <c r="A130" s="5">
        <v>124</v>
      </c>
      <c r="B130" s="154">
        <v>666731</v>
      </c>
      <c r="C130" s="155" t="s">
        <v>225</v>
      </c>
      <c r="D130" s="13">
        <v>18</v>
      </c>
      <c r="E130" s="14">
        <v>12</v>
      </c>
      <c r="F130" s="14">
        <v>10</v>
      </c>
      <c r="G130" s="14">
        <v>10</v>
      </c>
      <c r="H130" s="15">
        <v>12</v>
      </c>
      <c r="I130" s="11">
        <f t="shared" si="10"/>
        <v>62</v>
      </c>
      <c r="J130" s="12">
        <f t="shared" si="11"/>
        <v>9.2999999999999989</v>
      </c>
      <c r="K130" s="30">
        <v>2.5</v>
      </c>
      <c r="L130" s="31">
        <v>2.5</v>
      </c>
      <c r="M130" s="31">
        <v>3.5</v>
      </c>
      <c r="N130" s="31">
        <v>3.5</v>
      </c>
      <c r="O130" s="151">
        <v>4.5</v>
      </c>
      <c r="P130" s="28">
        <f t="shared" si="12"/>
        <v>16.5</v>
      </c>
      <c r="Q130" s="29">
        <f t="shared" si="13"/>
        <v>0.82500000000000007</v>
      </c>
      <c r="R130" s="35">
        <f t="shared" si="14"/>
        <v>2.8249999999999997</v>
      </c>
      <c r="S130" s="137">
        <f t="shared" si="14"/>
        <v>1.9249999999999998</v>
      </c>
      <c r="T130" s="137">
        <f t="shared" si="17"/>
        <v>1.675</v>
      </c>
      <c r="U130" s="137">
        <f t="shared" si="15"/>
        <v>1.675</v>
      </c>
      <c r="V130" s="138">
        <f t="shared" si="15"/>
        <v>2.0249999999999999</v>
      </c>
      <c r="W130" s="122">
        <f t="shared" si="18"/>
        <v>78.5</v>
      </c>
      <c r="X130" s="43">
        <f t="shared" si="16"/>
        <v>15.700000000000001</v>
      </c>
      <c r="Y130" s="159">
        <v>67</v>
      </c>
      <c r="Z130" s="47">
        <f t="shared" si="19"/>
        <v>53.6</v>
      </c>
    </row>
    <row r="131" spans="1:26" ht="21.75" customHeight="1" thickBot="1" x14ac:dyDescent="0.35">
      <c r="A131" s="6">
        <v>125</v>
      </c>
      <c r="B131" s="154">
        <v>666732</v>
      </c>
      <c r="C131" s="155" t="s">
        <v>226</v>
      </c>
      <c r="D131" s="13">
        <v>16</v>
      </c>
      <c r="E131" s="14">
        <v>12</v>
      </c>
      <c r="F131" s="14">
        <v>14</v>
      </c>
      <c r="G131" s="14">
        <v>14</v>
      </c>
      <c r="H131" s="15">
        <v>13</v>
      </c>
      <c r="I131" s="11">
        <f t="shared" si="10"/>
        <v>69</v>
      </c>
      <c r="J131" s="12">
        <f t="shared" si="11"/>
        <v>10.35</v>
      </c>
      <c r="K131" s="30">
        <v>3</v>
      </c>
      <c r="L131" s="31">
        <v>2.5</v>
      </c>
      <c r="M131" s="31">
        <v>4.5</v>
      </c>
      <c r="N131" s="31">
        <v>4</v>
      </c>
      <c r="O131" s="151">
        <v>4</v>
      </c>
      <c r="P131" s="28">
        <f t="shared" si="12"/>
        <v>18</v>
      </c>
      <c r="Q131" s="29">
        <f t="shared" si="13"/>
        <v>0.9</v>
      </c>
      <c r="R131" s="35">
        <f t="shared" si="14"/>
        <v>2.5499999999999998</v>
      </c>
      <c r="S131" s="137">
        <f t="shared" si="14"/>
        <v>1.9249999999999998</v>
      </c>
      <c r="T131" s="137">
        <f t="shared" si="17"/>
        <v>2.3250000000000002</v>
      </c>
      <c r="U131" s="137">
        <f t="shared" si="15"/>
        <v>2.3000000000000003</v>
      </c>
      <c r="V131" s="138">
        <f t="shared" si="15"/>
        <v>2.15</v>
      </c>
      <c r="W131" s="122">
        <f t="shared" si="18"/>
        <v>87</v>
      </c>
      <c r="X131" s="43">
        <f t="shared" si="16"/>
        <v>17.400000000000002</v>
      </c>
      <c r="Y131" s="159">
        <v>73</v>
      </c>
      <c r="Z131" s="47">
        <f t="shared" si="19"/>
        <v>58.400000000000006</v>
      </c>
    </row>
    <row r="132" spans="1:26" ht="21.75" customHeight="1" thickBot="1" x14ac:dyDescent="0.35">
      <c r="A132" s="5">
        <v>126</v>
      </c>
      <c r="B132" s="154">
        <v>666733</v>
      </c>
      <c r="C132" s="155" t="s">
        <v>227</v>
      </c>
      <c r="D132" s="13">
        <v>11</v>
      </c>
      <c r="E132" s="14">
        <v>12</v>
      </c>
      <c r="F132" s="14">
        <v>10</v>
      </c>
      <c r="G132" s="14">
        <v>16</v>
      </c>
      <c r="H132" s="15">
        <v>8</v>
      </c>
      <c r="I132" s="11">
        <f t="shared" si="10"/>
        <v>57</v>
      </c>
      <c r="J132" s="12">
        <f t="shared" si="11"/>
        <v>8.5499999999999989</v>
      </c>
      <c r="K132" s="30">
        <v>2.5</v>
      </c>
      <c r="L132" s="31">
        <v>2.5</v>
      </c>
      <c r="M132" s="31">
        <v>3.5</v>
      </c>
      <c r="N132" s="31">
        <v>4.5</v>
      </c>
      <c r="O132" s="151">
        <v>2.5</v>
      </c>
      <c r="P132" s="28">
        <f t="shared" si="12"/>
        <v>15.5</v>
      </c>
      <c r="Q132" s="29">
        <f t="shared" si="13"/>
        <v>0.77500000000000002</v>
      </c>
      <c r="R132" s="35">
        <f t="shared" si="14"/>
        <v>1.7749999999999999</v>
      </c>
      <c r="S132" s="137">
        <f t="shared" si="14"/>
        <v>1.9249999999999998</v>
      </c>
      <c r="T132" s="137">
        <f t="shared" si="17"/>
        <v>1.675</v>
      </c>
      <c r="U132" s="137">
        <f t="shared" si="15"/>
        <v>2.625</v>
      </c>
      <c r="V132" s="138">
        <f t="shared" si="15"/>
        <v>1.325</v>
      </c>
      <c r="W132" s="122">
        <f t="shared" si="18"/>
        <v>72.5</v>
      </c>
      <c r="X132" s="43">
        <f t="shared" si="16"/>
        <v>14.5</v>
      </c>
      <c r="Y132" s="159">
        <v>60</v>
      </c>
      <c r="Z132" s="47">
        <f t="shared" si="19"/>
        <v>48</v>
      </c>
    </row>
    <row r="133" spans="1:26" ht="21.75" customHeight="1" thickBot="1" x14ac:dyDescent="0.35">
      <c r="A133" s="6">
        <v>127</v>
      </c>
      <c r="B133" s="154">
        <v>666734</v>
      </c>
      <c r="C133" s="155" t="s">
        <v>228</v>
      </c>
      <c r="D133" s="13">
        <v>10</v>
      </c>
      <c r="E133" s="14">
        <v>13</v>
      </c>
      <c r="F133" s="14">
        <v>12</v>
      </c>
      <c r="G133" s="14">
        <v>15</v>
      </c>
      <c r="H133" s="15">
        <v>12</v>
      </c>
      <c r="I133" s="11">
        <f t="shared" si="10"/>
        <v>62</v>
      </c>
      <c r="J133" s="12">
        <f t="shared" si="11"/>
        <v>9.2999999999999989</v>
      </c>
      <c r="K133" s="30">
        <v>3</v>
      </c>
      <c r="L133" s="31">
        <v>4.5</v>
      </c>
      <c r="M133" s="31">
        <v>2.5</v>
      </c>
      <c r="N133" s="31">
        <v>4</v>
      </c>
      <c r="O133" s="151">
        <v>3</v>
      </c>
      <c r="P133" s="28">
        <f t="shared" si="12"/>
        <v>17</v>
      </c>
      <c r="Q133" s="29">
        <f t="shared" si="13"/>
        <v>0.85000000000000009</v>
      </c>
      <c r="R133" s="35">
        <f t="shared" si="14"/>
        <v>1.65</v>
      </c>
      <c r="S133" s="137">
        <f t="shared" si="14"/>
        <v>2.1749999999999998</v>
      </c>
      <c r="T133" s="137">
        <f t="shared" si="17"/>
        <v>1.9249999999999998</v>
      </c>
      <c r="U133" s="137">
        <f t="shared" si="15"/>
        <v>2.4500000000000002</v>
      </c>
      <c r="V133" s="138">
        <f t="shared" si="15"/>
        <v>1.9499999999999997</v>
      </c>
      <c r="W133" s="122">
        <f t="shared" si="18"/>
        <v>79</v>
      </c>
      <c r="X133" s="43">
        <f t="shared" si="16"/>
        <v>15.8</v>
      </c>
      <c r="Y133" s="159">
        <v>63</v>
      </c>
      <c r="Z133" s="47">
        <f t="shared" si="19"/>
        <v>50.400000000000006</v>
      </c>
    </row>
    <row r="134" spans="1:26" ht="21.75" customHeight="1" thickBot="1" x14ac:dyDescent="0.35">
      <c r="A134" s="5">
        <v>128</v>
      </c>
      <c r="B134" s="154">
        <v>666735</v>
      </c>
      <c r="C134" s="155" t="s">
        <v>229</v>
      </c>
      <c r="D134" s="13">
        <v>16</v>
      </c>
      <c r="E134" s="14">
        <v>12</v>
      </c>
      <c r="F134" s="14">
        <v>13</v>
      </c>
      <c r="G134" s="14">
        <v>10</v>
      </c>
      <c r="H134" s="15">
        <v>14</v>
      </c>
      <c r="I134" s="11">
        <f t="shared" si="10"/>
        <v>65</v>
      </c>
      <c r="J134" s="12">
        <f t="shared" si="11"/>
        <v>9.75</v>
      </c>
      <c r="K134" s="30">
        <v>4</v>
      </c>
      <c r="L134" s="31">
        <v>5</v>
      </c>
      <c r="M134" s="31">
        <v>3.5</v>
      </c>
      <c r="N134" s="31">
        <v>3.5</v>
      </c>
      <c r="O134" s="151">
        <v>4.5</v>
      </c>
      <c r="P134" s="28">
        <f t="shared" si="12"/>
        <v>20.5</v>
      </c>
      <c r="Q134" s="29">
        <f t="shared" si="13"/>
        <v>1.0250000000000001</v>
      </c>
      <c r="R134" s="35">
        <f t="shared" si="14"/>
        <v>2.6</v>
      </c>
      <c r="S134" s="137">
        <f t="shared" si="14"/>
        <v>2.0499999999999998</v>
      </c>
      <c r="T134" s="137">
        <f t="shared" si="17"/>
        <v>2.125</v>
      </c>
      <c r="U134" s="137">
        <f t="shared" si="15"/>
        <v>1.675</v>
      </c>
      <c r="V134" s="138">
        <f t="shared" si="15"/>
        <v>2.3250000000000002</v>
      </c>
      <c r="W134" s="122">
        <f t="shared" si="18"/>
        <v>85.5</v>
      </c>
      <c r="X134" s="43">
        <f t="shared" si="16"/>
        <v>17.100000000000001</v>
      </c>
      <c r="Y134" s="159">
        <v>67</v>
      </c>
      <c r="Z134" s="47">
        <f t="shared" si="19"/>
        <v>53.6</v>
      </c>
    </row>
    <row r="135" spans="1:26" ht="21.75" customHeight="1" thickBot="1" x14ac:dyDescent="0.35">
      <c r="A135" s="6">
        <v>129</v>
      </c>
      <c r="B135" s="154">
        <v>666736</v>
      </c>
      <c r="C135" s="155" t="s">
        <v>230</v>
      </c>
      <c r="D135" s="13">
        <v>14</v>
      </c>
      <c r="E135" s="14">
        <v>13</v>
      </c>
      <c r="F135" s="14">
        <v>14</v>
      </c>
      <c r="G135" s="14">
        <v>10</v>
      </c>
      <c r="H135" s="15">
        <v>12</v>
      </c>
      <c r="I135" s="11">
        <f t="shared" si="10"/>
        <v>63</v>
      </c>
      <c r="J135" s="12">
        <f t="shared" si="11"/>
        <v>9.4499999999999993</v>
      </c>
      <c r="K135" s="30">
        <v>4.5</v>
      </c>
      <c r="L135" s="31">
        <v>4</v>
      </c>
      <c r="M135" s="31">
        <v>4.5</v>
      </c>
      <c r="N135" s="31">
        <v>3.5</v>
      </c>
      <c r="O135" s="151">
        <v>3</v>
      </c>
      <c r="P135" s="28">
        <f t="shared" si="12"/>
        <v>19.5</v>
      </c>
      <c r="Q135" s="29">
        <f t="shared" si="13"/>
        <v>0.97500000000000009</v>
      </c>
      <c r="R135" s="35">
        <f t="shared" si="14"/>
        <v>2.3250000000000002</v>
      </c>
      <c r="S135" s="137">
        <f t="shared" si="14"/>
        <v>2.15</v>
      </c>
      <c r="T135" s="137">
        <f t="shared" si="17"/>
        <v>2.3250000000000002</v>
      </c>
      <c r="U135" s="137">
        <f t="shared" si="15"/>
        <v>1.675</v>
      </c>
      <c r="V135" s="138">
        <f t="shared" si="15"/>
        <v>1.9499999999999997</v>
      </c>
      <c r="W135" s="122">
        <f t="shared" si="18"/>
        <v>82.5</v>
      </c>
      <c r="X135" s="43">
        <f t="shared" si="16"/>
        <v>16.5</v>
      </c>
      <c r="Y135" s="159">
        <v>65</v>
      </c>
      <c r="Z135" s="47">
        <f t="shared" si="19"/>
        <v>52</v>
      </c>
    </row>
    <row r="136" spans="1:26" ht="21.75" customHeight="1" thickBot="1" x14ac:dyDescent="0.35">
      <c r="A136" s="5">
        <v>130</v>
      </c>
      <c r="B136" s="154">
        <v>666737</v>
      </c>
      <c r="C136" s="155" t="s">
        <v>231</v>
      </c>
      <c r="D136" s="13"/>
      <c r="E136" s="14"/>
      <c r="F136" s="14"/>
      <c r="G136" s="14"/>
      <c r="H136" s="15"/>
      <c r="I136" s="11">
        <f t="shared" ref="I136:I138" si="20">SUM(D136:H136)</f>
        <v>0</v>
      </c>
      <c r="J136" s="12">
        <f t="shared" ref="J136:J138" si="21">I136*0.15</f>
        <v>0</v>
      </c>
      <c r="K136" s="30"/>
      <c r="L136" s="31"/>
      <c r="M136" s="31"/>
      <c r="N136" s="31"/>
      <c r="O136" s="151"/>
      <c r="P136" s="28">
        <f t="shared" ref="P136:P138" si="22">SUM(K136:O136)</f>
        <v>0</v>
      </c>
      <c r="Q136" s="29">
        <f t="shared" ref="Q136:Q138" si="23">P136*0.05</f>
        <v>0</v>
      </c>
      <c r="R136" s="35">
        <f t="shared" ref="R136:S138" si="24">(D136*0.15+K136*0.05)</f>
        <v>0</v>
      </c>
      <c r="S136" s="137">
        <f t="shared" si="24"/>
        <v>0</v>
      </c>
      <c r="T136" s="137">
        <f t="shared" si="17"/>
        <v>0</v>
      </c>
      <c r="U136" s="137">
        <f t="shared" si="17"/>
        <v>0</v>
      </c>
      <c r="V136" s="138">
        <f t="shared" si="17"/>
        <v>0</v>
      </c>
      <c r="W136" s="122">
        <f t="shared" si="18"/>
        <v>0</v>
      </c>
      <c r="X136" s="43">
        <f t="shared" ref="X136:X138" si="25">(W136*0.2)</f>
        <v>0</v>
      </c>
      <c r="Y136" s="159" t="s">
        <v>234</v>
      </c>
      <c r="Z136" s="47" t="e">
        <f t="shared" si="19"/>
        <v>#VALUE!</v>
      </c>
    </row>
    <row r="137" spans="1:26" ht="21.75" customHeight="1" thickBot="1" x14ac:dyDescent="0.35">
      <c r="A137" s="6">
        <v>131</v>
      </c>
      <c r="B137" s="154">
        <v>666738</v>
      </c>
      <c r="C137" s="155" t="s">
        <v>232</v>
      </c>
      <c r="D137" s="13">
        <v>12</v>
      </c>
      <c r="E137" s="14">
        <v>13</v>
      </c>
      <c r="F137" s="14">
        <v>10</v>
      </c>
      <c r="G137" s="14">
        <v>14</v>
      </c>
      <c r="H137" s="15">
        <v>10</v>
      </c>
      <c r="I137" s="11">
        <f t="shared" si="20"/>
        <v>59</v>
      </c>
      <c r="J137" s="12">
        <f t="shared" si="21"/>
        <v>8.85</v>
      </c>
      <c r="K137" s="30">
        <v>4</v>
      </c>
      <c r="L137" s="31">
        <v>4.5</v>
      </c>
      <c r="M137" s="31">
        <v>3.5</v>
      </c>
      <c r="N137" s="31">
        <v>2</v>
      </c>
      <c r="O137" s="151">
        <v>1.5</v>
      </c>
      <c r="P137" s="28">
        <f t="shared" si="22"/>
        <v>15.5</v>
      </c>
      <c r="Q137" s="29">
        <f t="shared" si="23"/>
        <v>0.77500000000000002</v>
      </c>
      <c r="R137" s="35">
        <f t="shared" si="24"/>
        <v>1.9999999999999998</v>
      </c>
      <c r="S137" s="137">
        <f t="shared" si="24"/>
        <v>2.1749999999999998</v>
      </c>
      <c r="T137" s="137">
        <f t="shared" si="17"/>
        <v>1.675</v>
      </c>
      <c r="U137" s="137">
        <f t="shared" si="17"/>
        <v>2.2000000000000002</v>
      </c>
      <c r="V137" s="138">
        <f t="shared" si="17"/>
        <v>1.575</v>
      </c>
      <c r="W137" s="122">
        <f t="shared" si="18"/>
        <v>74.5</v>
      </c>
      <c r="X137" s="43">
        <f t="shared" si="25"/>
        <v>14.9</v>
      </c>
      <c r="Y137" s="159">
        <v>64</v>
      </c>
      <c r="Z137" s="47">
        <f t="shared" si="19"/>
        <v>51.2</v>
      </c>
    </row>
    <row r="138" spans="1:26" ht="21.75" customHeight="1" x14ac:dyDescent="0.3">
      <c r="A138" s="5">
        <v>132</v>
      </c>
      <c r="B138" s="156">
        <v>666739</v>
      </c>
      <c r="C138" s="157" t="s">
        <v>233</v>
      </c>
      <c r="D138" s="13">
        <v>11</v>
      </c>
      <c r="E138" s="14">
        <v>12</v>
      </c>
      <c r="F138" s="14">
        <v>15</v>
      </c>
      <c r="G138" s="14">
        <v>10</v>
      </c>
      <c r="H138" s="15">
        <v>12</v>
      </c>
      <c r="I138" s="11">
        <f t="shared" si="20"/>
        <v>60</v>
      </c>
      <c r="J138" s="12">
        <f t="shared" si="21"/>
        <v>9</v>
      </c>
      <c r="K138" s="30">
        <v>4</v>
      </c>
      <c r="L138" s="31">
        <v>2.5</v>
      </c>
      <c r="M138" s="31">
        <v>3.5</v>
      </c>
      <c r="N138" s="31">
        <v>3</v>
      </c>
      <c r="O138" s="151">
        <v>3.5</v>
      </c>
      <c r="P138" s="28">
        <f t="shared" si="22"/>
        <v>16.5</v>
      </c>
      <c r="Q138" s="29">
        <f t="shared" si="23"/>
        <v>0.82500000000000007</v>
      </c>
      <c r="R138" s="35">
        <f t="shared" si="24"/>
        <v>1.8499999999999999</v>
      </c>
      <c r="S138" s="137">
        <f t="shared" si="24"/>
        <v>1.9249999999999998</v>
      </c>
      <c r="T138" s="137">
        <f t="shared" si="17"/>
        <v>2.4249999999999998</v>
      </c>
      <c r="U138" s="137">
        <f t="shared" si="17"/>
        <v>1.65</v>
      </c>
      <c r="V138" s="138">
        <f t="shared" si="17"/>
        <v>1.9749999999999999</v>
      </c>
      <c r="W138" s="122">
        <f t="shared" si="18"/>
        <v>76.5</v>
      </c>
      <c r="X138" s="43">
        <f t="shared" si="25"/>
        <v>15.3</v>
      </c>
      <c r="Y138" s="160">
        <v>61</v>
      </c>
      <c r="Z138" s="47">
        <f t="shared" si="19"/>
        <v>48.800000000000004</v>
      </c>
    </row>
    <row r="139" spans="1:26" ht="21" thickBot="1" x14ac:dyDescent="0.35"/>
    <row r="140" spans="1:26" x14ac:dyDescent="0.3">
      <c r="A140" s="174" t="s">
        <v>16</v>
      </c>
      <c r="B140" s="175"/>
      <c r="C140" s="176"/>
      <c r="D140" s="8">
        <f t="shared" ref="D140:Z140" si="26">COUNT(D7:D138)</f>
        <v>126</v>
      </c>
      <c r="E140" s="9">
        <f t="shared" si="26"/>
        <v>127</v>
      </c>
      <c r="F140" s="9">
        <f t="shared" si="26"/>
        <v>126</v>
      </c>
      <c r="G140" s="9">
        <f t="shared" si="26"/>
        <v>125</v>
      </c>
      <c r="H140" s="115">
        <f t="shared" si="26"/>
        <v>127</v>
      </c>
      <c r="I140" s="12">
        <f t="shared" si="26"/>
        <v>132</v>
      </c>
      <c r="J140" s="116">
        <f t="shared" si="26"/>
        <v>132</v>
      </c>
      <c r="K140" s="108">
        <f t="shared" si="26"/>
        <v>128</v>
      </c>
      <c r="L140" s="27">
        <f t="shared" si="26"/>
        <v>128</v>
      </c>
      <c r="M140" s="27">
        <f t="shared" si="26"/>
        <v>128</v>
      </c>
      <c r="N140" s="27">
        <f t="shared" si="26"/>
        <v>128</v>
      </c>
      <c r="O140" s="109">
        <f t="shared" si="26"/>
        <v>128</v>
      </c>
      <c r="P140" s="104">
        <f t="shared" si="26"/>
        <v>132</v>
      </c>
      <c r="Q140" s="126">
        <f t="shared" si="26"/>
        <v>132</v>
      </c>
      <c r="R140" s="129">
        <f t="shared" si="26"/>
        <v>132</v>
      </c>
      <c r="S140" s="36">
        <f t="shared" si="26"/>
        <v>132</v>
      </c>
      <c r="T140" s="36">
        <f t="shared" si="26"/>
        <v>132</v>
      </c>
      <c r="U140" s="36">
        <f t="shared" si="26"/>
        <v>132</v>
      </c>
      <c r="V140" s="37">
        <f t="shared" si="26"/>
        <v>132</v>
      </c>
      <c r="W140" s="139">
        <f t="shared" si="26"/>
        <v>132</v>
      </c>
      <c r="X140" s="132">
        <f t="shared" si="26"/>
        <v>132</v>
      </c>
      <c r="Y140" s="28">
        <f t="shared" si="26"/>
        <v>127</v>
      </c>
      <c r="Z140" s="136">
        <f t="shared" si="26"/>
        <v>127</v>
      </c>
    </row>
    <row r="141" spans="1:26" ht="21" customHeight="1" x14ac:dyDescent="0.3">
      <c r="A141" s="177" t="s">
        <v>17</v>
      </c>
      <c r="B141" s="178"/>
      <c r="C141" s="179"/>
      <c r="D141" s="13">
        <v>20</v>
      </c>
      <c r="E141" s="14">
        <v>20</v>
      </c>
      <c r="F141" s="14">
        <v>20</v>
      </c>
      <c r="G141" s="14">
        <v>20</v>
      </c>
      <c r="H141" s="117">
        <v>20</v>
      </c>
      <c r="I141" s="16">
        <f>SUM(D141:H141)</f>
        <v>100</v>
      </c>
      <c r="J141" s="118">
        <f>I141*0.15</f>
        <v>15</v>
      </c>
      <c r="K141" s="110">
        <v>6</v>
      </c>
      <c r="L141" s="31">
        <v>6</v>
      </c>
      <c r="M141" s="31">
        <v>6</v>
      </c>
      <c r="N141" s="31">
        <v>6</v>
      </c>
      <c r="O141" s="111">
        <v>6</v>
      </c>
      <c r="P141" s="105">
        <f>SUM(K141:O141)</f>
        <v>30</v>
      </c>
      <c r="Q141" s="127">
        <f>P141*0.05</f>
        <v>1.5</v>
      </c>
      <c r="R141" s="130">
        <f>(D141*0.15+K141*0.05)</f>
        <v>3.3</v>
      </c>
      <c r="S141" s="38">
        <f>((E141*0.15+L141*0.05))</f>
        <v>3.3</v>
      </c>
      <c r="T141" s="38">
        <f t="shared" ref="T141:U141" si="27">((F141*0.15+M141*0.05))</f>
        <v>3.3</v>
      </c>
      <c r="U141" s="38">
        <f t="shared" si="27"/>
        <v>3.3</v>
      </c>
      <c r="V141" s="39">
        <f>((H141*0.15+O141*0.05))</f>
        <v>3.3</v>
      </c>
      <c r="W141" s="140">
        <v>130</v>
      </c>
      <c r="X141" s="133">
        <f>W141*0.2</f>
        <v>26</v>
      </c>
      <c r="Y141" s="32">
        <v>100</v>
      </c>
      <c r="Z141" s="112">
        <f>Y141*0.8</f>
        <v>80</v>
      </c>
    </row>
    <row r="142" spans="1:26" x14ac:dyDescent="0.3">
      <c r="A142" s="177" t="s">
        <v>78</v>
      </c>
      <c r="B142" s="178"/>
      <c r="C142" s="179"/>
      <c r="D142" s="13">
        <f>D141*0.4</f>
        <v>8</v>
      </c>
      <c r="E142" s="14">
        <f>E141*0.4</f>
        <v>8</v>
      </c>
      <c r="F142" s="14">
        <f t="shared" ref="F142:J142" si="28">F141*0.4</f>
        <v>8</v>
      </c>
      <c r="G142" s="14">
        <f t="shared" si="28"/>
        <v>8</v>
      </c>
      <c r="H142" s="117">
        <f t="shared" si="28"/>
        <v>8</v>
      </c>
      <c r="I142" s="16">
        <f t="shared" si="28"/>
        <v>40</v>
      </c>
      <c r="J142" s="118">
        <f t="shared" si="28"/>
        <v>6</v>
      </c>
      <c r="K142" s="110">
        <f>K141*0.4</f>
        <v>2.4000000000000004</v>
      </c>
      <c r="L142" s="31">
        <f>L141*0.4</f>
        <v>2.4000000000000004</v>
      </c>
      <c r="M142" s="31">
        <f t="shared" ref="M142:Z142" si="29">M141*0.4</f>
        <v>2.4000000000000004</v>
      </c>
      <c r="N142" s="31">
        <f t="shared" si="29"/>
        <v>2.4000000000000004</v>
      </c>
      <c r="O142" s="111">
        <f t="shared" si="29"/>
        <v>2.4000000000000004</v>
      </c>
      <c r="P142" s="105">
        <f t="shared" si="29"/>
        <v>12</v>
      </c>
      <c r="Q142" s="127">
        <f t="shared" si="29"/>
        <v>0.60000000000000009</v>
      </c>
      <c r="R142" s="130">
        <f t="shared" si="29"/>
        <v>1.32</v>
      </c>
      <c r="S142" s="38">
        <f t="shared" si="29"/>
        <v>1.32</v>
      </c>
      <c r="T142" s="38">
        <f t="shared" si="29"/>
        <v>1.32</v>
      </c>
      <c r="U142" s="38">
        <f t="shared" si="29"/>
        <v>1.32</v>
      </c>
      <c r="V142" s="39">
        <f t="shared" si="29"/>
        <v>1.32</v>
      </c>
      <c r="W142" s="140">
        <f t="shared" si="29"/>
        <v>52</v>
      </c>
      <c r="X142" s="133">
        <f t="shared" si="29"/>
        <v>10.4</v>
      </c>
      <c r="Y142" s="32">
        <f t="shared" si="29"/>
        <v>40</v>
      </c>
      <c r="Z142" s="112">
        <f t="shared" si="29"/>
        <v>32</v>
      </c>
    </row>
    <row r="143" spans="1:26" ht="21" customHeight="1" x14ac:dyDescent="0.3">
      <c r="A143" s="177" t="s">
        <v>18</v>
      </c>
      <c r="B143" s="178"/>
      <c r="C143" s="179"/>
      <c r="D143" s="13">
        <f>COUNTIF(D7:D138, "&gt;=8")</f>
        <v>111</v>
      </c>
      <c r="E143" s="14">
        <f>COUNTIF(E7:E138, "&gt;=8")</f>
        <v>110</v>
      </c>
      <c r="F143" s="14">
        <f>COUNTIF(F7:F138, "&gt;=8")</f>
        <v>107</v>
      </c>
      <c r="G143" s="14">
        <f>COUNTIF(G7:G138, "&gt;=8")</f>
        <v>105</v>
      </c>
      <c r="H143" s="117">
        <f>COUNTIF(H7:H138, "&gt;=8")</f>
        <v>107</v>
      </c>
      <c r="I143" s="16">
        <f>COUNTIF(I7:I138, "&gt;=40")</f>
        <v>104</v>
      </c>
      <c r="J143" s="118">
        <f>COUNTIF(J7:J138, "&gt;=6")</f>
        <v>104</v>
      </c>
      <c r="K143" s="110">
        <f>COUNTIF(K7:K138, "&gt;=2.4")</f>
        <v>103</v>
      </c>
      <c r="L143" s="31">
        <f>COUNTIF(L7:L138, "&gt;=2.4")</f>
        <v>98</v>
      </c>
      <c r="M143" s="31">
        <f>COUNTIF(M7:M138, "&gt;=2.4")</f>
        <v>96</v>
      </c>
      <c r="N143" s="31">
        <f>COUNTIF(N7:N138, "&gt;=2.4")</f>
        <v>106</v>
      </c>
      <c r="O143" s="111">
        <f>COUNTIF(O7:O138, "&gt;=2.4")</f>
        <v>100</v>
      </c>
      <c r="P143" s="105">
        <f>COUNTIF(P7:P138, "&gt;=12")</f>
        <v>104</v>
      </c>
      <c r="Q143" s="127">
        <f>COUNTIF(Q7:Q138, "&gt;=0.6")</f>
        <v>104</v>
      </c>
      <c r="R143" s="130">
        <f>COUNTIF(R7:R138, "&gt;=1.32")</f>
        <v>107</v>
      </c>
      <c r="S143" s="38">
        <f>COUNTIF(S7:S138, "&gt;=1.32")</f>
        <v>101</v>
      </c>
      <c r="T143" s="38">
        <f>COUNTIF(T7:T138, "&gt;=1.32")</f>
        <v>98</v>
      </c>
      <c r="U143" s="38">
        <f>COUNTIF(U7:U138, "&gt;=1.32")</f>
        <v>101</v>
      </c>
      <c r="V143" s="39">
        <f>COUNTIF(V7:V138, "&gt;=1.32")</f>
        <v>102</v>
      </c>
      <c r="W143" s="140">
        <f>COUNTIF(W7:W138, "&gt;=52")</f>
        <v>102</v>
      </c>
      <c r="X143" s="133">
        <f>COUNTIF(X7:X138, "&gt;=10.4")</f>
        <v>102</v>
      </c>
      <c r="Y143" s="32">
        <f>COUNTIF(Y7:Y138, "&gt;=40")</f>
        <v>110</v>
      </c>
      <c r="Z143" s="112">
        <f>COUNTIF(Z7:Z138, "&gt;=32")</f>
        <v>110</v>
      </c>
    </row>
    <row r="144" spans="1:26" x14ac:dyDescent="0.3">
      <c r="A144" s="177" t="s">
        <v>19</v>
      </c>
      <c r="B144" s="178"/>
      <c r="C144" s="179"/>
      <c r="D144" s="119" t="str">
        <f t="shared" ref="D144:Z144" si="30" xml:space="preserve"> IF(((D143/COUNT(D7:D138))*100)&gt;=60,"3", IF(AND(((D143/COUNT(D7:D138))*100)&lt;60, ((D143/COUNT(D7:D138))*100)&gt;=50),"2", IF( AND(((D143/COUNT(D7:D138))*100)&lt;50, ((D143/COUNT(D7:D138))*100)&gt;=40),"1","0")))</f>
        <v>3</v>
      </c>
      <c r="E144" s="14" t="str">
        <f t="shared" si="30"/>
        <v>3</v>
      </c>
      <c r="F144" s="14" t="str">
        <f t="shared" si="30"/>
        <v>3</v>
      </c>
      <c r="G144" s="14" t="str">
        <f t="shared" si="30"/>
        <v>3</v>
      </c>
      <c r="H144" s="117" t="str">
        <f t="shared" si="30"/>
        <v>3</v>
      </c>
      <c r="I144" s="16" t="str">
        <f t="shared" si="30"/>
        <v>3</v>
      </c>
      <c r="J144" s="118" t="str">
        <f t="shared" si="30"/>
        <v>3</v>
      </c>
      <c r="K144" s="110" t="str">
        <f t="shared" si="30"/>
        <v>3</v>
      </c>
      <c r="L144" s="30" t="str">
        <f t="shared" si="30"/>
        <v>3</v>
      </c>
      <c r="M144" s="30" t="str">
        <f t="shared" si="30"/>
        <v>3</v>
      </c>
      <c r="N144" s="30" t="str">
        <f t="shared" si="30"/>
        <v>3</v>
      </c>
      <c r="O144" s="112" t="str">
        <f t="shared" si="30"/>
        <v>3</v>
      </c>
      <c r="P144" s="105" t="str">
        <f t="shared" si="30"/>
        <v>3</v>
      </c>
      <c r="Q144" s="127" t="str">
        <f t="shared" si="30"/>
        <v>3</v>
      </c>
      <c r="R144" s="130" t="str">
        <f t="shared" si="30"/>
        <v>3</v>
      </c>
      <c r="S144" s="38" t="str">
        <f t="shared" si="30"/>
        <v>3</v>
      </c>
      <c r="T144" s="38" t="str">
        <f t="shared" si="30"/>
        <v>3</v>
      </c>
      <c r="U144" s="38" t="str">
        <f t="shared" si="30"/>
        <v>3</v>
      </c>
      <c r="V144" s="39" t="str">
        <f t="shared" si="30"/>
        <v>3</v>
      </c>
      <c r="W144" s="133" t="str">
        <f t="shared" si="30"/>
        <v>3</v>
      </c>
      <c r="X144" s="134" t="str">
        <f t="shared" si="30"/>
        <v>3</v>
      </c>
      <c r="Y144" s="127" t="str">
        <f t="shared" si="30"/>
        <v>3</v>
      </c>
      <c r="Z144" s="32" t="str">
        <f t="shared" si="30"/>
        <v>3</v>
      </c>
    </row>
    <row r="145" spans="1:26" ht="21" thickBot="1" x14ac:dyDescent="0.35">
      <c r="A145" s="222" t="s">
        <v>20</v>
      </c>
      <c r="B145" s="223"/>
      <c r="C145" s="224"/>
      <c r="D145" s="17">
        <f t="shared" ref="D145:Z145" si="31">((D143/COUNT(D7:D138))*D144)</f>
        <v>2.6428571428571428</v>
      </c>
      <c r="E145" s="18">
        <f t="shared" si="31"/>
        <v>2.5984251968503935</v>
      </c>
      <c r="F145" s="18">
        <f t="shared" si="31"/>
        <v>2.5476190476190474</v>
      </c>
      <c r="G145" s="18">
        <f t="shared" si="31"/>
        <v>2.52</v>
      </c>
      <c r="H145" s="120">
        <f t="shared" si="31"/>
        <v>2.5275590551181102</v>
      </c>
      <c r="I145" s="19">
        <f t="shared" si="31"/>
        <v>2.3636363636363633</v>
      </c>
      <c r="J145" s="121">
        <f t="shared" si="31"/>
        <v>2.3636363636363633</v>
      </c>
      <c r="K145" s="113">
        <f t="shared" si="31"/>
        <v>2.4140625</v>
      </c>
      <c r="L145" s="33">
        <f t="shared" si="31"/>
        <v>2.296875</v>
      </c>
      <c r="M145" s="33">
        <f t="shared" si="31"/>
        <v>2.25</v>
      </c>
      <c r="N145" s="33">
        <f t="shared" si="31"/>
        <v>2.484375</v>
      </c>
      <c r="O145" s="114">
        <f t="shared" si="31"/>
        <v>2.34375</v>
      </c>
      <c r="P145" s="106">
        <f t="shared" si="31"/>
        <v>2.3636363636363633</v>
      </c>
      <c r="Q145" s="128">
        <f t="shared" si="31"/>
        <v>2.3636363636363633</v>
      </c>
      <c r="R145" s="131">
        <f t="shared" si="31"/>
        <v>2.4318181818181817</v>
      </c>
      <c r="S145" s="40">
        <f t="shared" si="31"/>
        <v>2.2954545454545454</v>
      </c>
      <c r="T145" s="40">
        <f t="shared" si="31"/>
        <v>2.2272727272727275</v>
      </c>
      <c r="U145" s="40">
        <f t="shared" si="31"/>
        <v>2.2954545454545454</v>
      </c>
      <c r="V145" s="41">
        <f t="shared" si="31"/>
        <v>2.3181818181818183</v>
      </c>
      <c r="W145" s="141">
        <f t="shared" si="31"/>
        <v>2.3181818181818183</v>
      </c>
      <c r="X145" s="135">
        <f t="shared" si="31"/>
        <v>2.3181818181818183</v>
      </c>
      <c r="Y145" s="128">
        <f t="shared" si="31"/>
        <v>2.5984251968503935</v>
      </c>
      <c r="Z145" s="34">
        <f t="shared" si="31"/>
        <v>2.5984251968503935</v>
      </c>
    </row>
    <row r="146" spans="1:26" ht="21" thickBot="1" x14ac:dyDescent="0.35">
      <c r="A146" s="2"/>
      <c r="B146" s="2"/>
      <c r="C146" s="2"/>
      <c r="D146" s="2"/>
    </row>
    <row r="147" spans="1:26" x14ac:dyDescent="0.3">
      <c r="A147" s="225" t="s">
        <v>21</v>
      </c>
      <c r="B147" s="226"/>
      <c r="C147" s="227"/>
      <c r="D147" s="2"/>
      <c r="E147" s="204" t="s">
        <v>22</v>
      </c>
      <c r="F147" s="205"/>
      <c r="G147" s="205"/>
      <c r="H147" s="205"/>
      <c r="I147" s="205"/>
      <c r="J147" s="205"/>
      <c r="K147" s="205"/>
      <c r="L147" s="205"/>
      <c r="M147" s="205"/>
      <c r="N147" s="206"/>
      <c r="O147" s="107" t="s">
        <v>12</v>
      </c>
      <c r="P147" s="48" t="s">
        <v>3</v>
      </c>
      <c r="Q147" s="48" t="s">
        <v>4</v>
      </c>
      <c r="R147" s="48" t="s">
        <v>5</v>
      </c>
      <c r="S147" s="49" t="s">
        <v>6</v>
      </c>
    </row>
    <row r="148" spans="1:26" ht="21" thickBot="1" x14ac:dyDescent="0.35">
      <c r="A148" s="50" t="s">
        <v>79</v>
      </c>
      <c r="B148" s="3"/>
      <c r="C148" s="51"/>
      <c r="D148" s="2"/>
      <c r="E148" s="207"/>
      <c r="F148" s="208"/>
      <c r="G148" s="208"/>
      <c r="H148" s="208"/>
      <c r="I148" s="208"/>
      <c r="J148" s="208"/>
      <c r="K148" s="208"/>
      <c r="L148" s="208"/>
      <c r="M148" s="208"/>
      <c r="N148" s="209"/>
      <c r="O148" s="4">
        <f>(R145*0.2+Z145*0.8)</f>
        <v>2.5651037938439512</v>
      </c>
      <c r="P148" s="4">
        <f>(S145*0.2+Z145*0.8)</f>
        <v>2.5378310665712238</v>
      </c>
      <c r="Q148" s="4">
        <f>(T145*0.2+Z145*0.8)</f>
        <v>2.5241947029348601</v>
      </c>
      <c r="R148" s="4">
        <f>(U145*0.2+Z145*0.8)</f>
        <v>2.5378310665712238</v>
      </c>
      <c r="S148" s="7">
        <f>(V145*0.2+Z145*0.8)</f>
        <v>2.5423765211166787</v>
      </c>
    </row>
    <row r="149" spans="1:26" x14ac:dyDescent="0.3">
      <c r="A149" s="50" t="s">
        <v>80</v>
      </c>
      <c r="B149" s="3"/>
      <c r="C149" s="51"/>
      <c r="D149" s="2"/>
    </row>
    <row r="150" spans="1:26" ht="21" thickBot="1" x14ac:dyDescent="0.35">
      <c r="A150" s="52" t="s">
        <v>81</v>
      </c>
      <c r="B150" s="53"/>
      <c r="C150" s="54"/>
      <c r="D150" s="2"/>
    </row>
  </sheetData>
  <mergeCells count="22">
    <mergeCell ref="A142:C142"/>
    <mergeCell ref="A143:C143"/>
    <mergeCell ref="A144:C144"/>
    <mergeCell ref="A145:C145"/>
    <mergeCell ref="A147:C147"/>
    <mergeCell ref="E147:N148"/>
    <mergeCell ref="Y4:Y6"/>
    <mergeCell ref="Z4:Z6"/>
    <mergeCell ref="D5:J5"/>
    <mergeCell ref="K5:Q5"/>
    <mergeCell ref="A140:C140"/>
    <mergeCell ref="A141:C14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50"/>
  <sheetViews>
    <sheetView topLeftCell="D1" zoomScale="80" zoomScaleNormal="80" workbookViewId="0">
      <selection activeCell="I14" sqref="I14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24.140625" style="1" customWidth="1"/>
    <col min="4" max="8" width="13.28515625" style="1" bestFit="1" customWidth="1"/>
    <col min="9" max="9" width="15.7109375" style="1" bestFit="1" customWidth="1"/>
    <col min="10" max="10" width="14.28515625" style="1" bestFit="1" customWidth="1"/>
    <col min="11" max="14" width="9.140625" style="1" bestFit="1" customWidth="1"/>
    <col min="15" max="22" width="13.7109375" style="1" bestFit="1" customWidth="1"/>
    <col min="23" max="23" width="22.140625" style="1" bestFit="1" customWidth="1"/>
    <col min="24" max="24" width="20.140625" style="1" bestFit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80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ht="21" thickBot="1" x14ac:dyDescent="0.35">
      <c r="A2" s="180" t="s">
        <v>235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1" thickBot="1" x14ac:dyDescent="0.35">
      <c r="A3" s="181" t="s">
        <v>84</v>
      </c>
      <c r="B3" s="182"/>
      <c r="C3" s="142" t="str">
        <f>'CO (All Subjects)'!D7</f>
        <v xml:space="preserve"> Cost &amp; Management Accounting</v>
      </c>
      <c r="D3" s="143" t="s">
        <v>99</v>
      </c>
      <c r="E3" s="142"/>
      <c r="F3" s="183" t="s">
        <v>236</v>
      </c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1:26" ht="21" customHeight="1" thickBot="1" x14ac:dyDescent="0.35">
      <c r="A4" s="184" t="s">
        <v>0</v>
      </c>
      <c r="B4" s="186" t="s">
        <v>1</v>
      </c>
      <c r="C4" s="189" t="s">
        <v>2</v>
      </c>
      <c r="D4" s="192" t="s">
        <v>100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4"/>
      <c r="R4" s="195" t="s">
        <v>101</v>
      </c>
      <c r="S4" s="196"/>
      <c r="T4" s="196"/>
      <c r="U4" s="196"/>
      <c r="V4" s="197"/>
      <c r="W4" s="44" t="s">
        <v>15</v>
      </c>
      <c r="X4" s="201" t="s">
        <v>14</v>
      </c>
      <c r="Y4" s="210" t="s">
        <v>82</v>
      </c>
      <c r="Z4" s="213" t="s">
        <v>83</v>
      </c>
    </row>
    <row r="5" spans="1:26" x14ac:dyDescent="0.3">
      <c r="A5" s="185"/>
      <c r="B5" s="187"/>
      <c r="C5" s="190"/>
      <c r="D5" s="216" t="s">
        <v>11</v>
      </c>
      <c r="E5" s="217"/>
      <c r="F5" s="217"/>
      <c r="G5" s="217"/>
      <c r="H5" s="217"/>
      <c r="I5" s="217"/>
      <c r="J5" s="218"/>
      <c r="K5" s="219" t="s">
        <v>88</v>
      </c>
      <c r="L5" s="220"/>
      <c r="M5" s="220"/>
      <c r="N5" s="220"/>
      <c r="O5" s="220"/>
      <c r="P5" s="220"/>
      <c r="Q5" s="221"/>
      <c r="R5" s="198"/>
      <c r="S5" s="199"/>
      <c r="T5" s="199"/>
      <c r="U5" s="199"/>
      <c r="V5" s="200"/>
      <c r="W5" s="45" t="s">
        <v>13</v>
      </c>
      <c r="X5" s="202"/>
      <c r="Y5" s="211"/>
      <c r="Z5" s="214"/>
    </row>
    <row r="6" spans="1:26" ht="21" thickBot="1" x14ac:dyDescent="0.35">
      <c r="A6" s="185"/>
      <c r="B6" s="188"/>
      <c r="C6" s="191"/>
      <c r="D6" s="22" t="s">
        <v>9</v>
      </c>
      <c r="E6" s="20" t="s">
        <v>85</v>
      </c>
      <c r="F6" s="20" t="s">
        <v>8</v>
      </c>
      <c r="G6" s="20" t="s">
        <v>86</v>
      </c>
      <c r="H6" s="20" t="s">
        <v>87</v>
      </c>
      <c r="I6" s="21" t="s">
        <v>10</v>
      </c>
      <c r="J6" s="23" t="s">
        <v>96</v>
      </c>
      <c r="K6" s="24" t="s">
        <v>89</v>
      </c>
      <c r="L6" s="25" t="s">
        <v>90</v>
      </c>
      <c r="M6" s="25" t="s">
        <v>91</v>
      </c>
      <c r="N6" s="25" t="s">
        <v>92</v>
      </c>
      <c r="O6" s="25" t="s">
        <v>93</v>
      </c>
      <c r="P6" s="25" t="s">
        <v>94</v>
      </c>
      <c r="Q6" s="42" t="s">
        <v>97</v>
      </c>
      <c r="R6" s="124" t="s">
        <v>12</v>
      </c>
      <c r="S6" s="125" t="s">
        <v>3</v>
      </c>
      <c r="T6" s="125" t="s">
        <v>4</v>
      </c>
      <c r="U6" s="125" t="s">
        <v>5</v>
      </c>
      <c r="V6" s="123" t="s">
        <v>6</v>
      </c>
      <c r="W6" s="46" t="s">
        <v>95</v>
      </c>
      <c r="X6" s="203"/>
      <c r="Y6" s="212"/>
      <c r="Z6" s="215"/>
    </row>
    <row r="7" spans="1:26" ht="21.75" customHeight="1" thickBot="1" x14ac:dyDescent="0.35">
      <c r="A7" s="5">
        <v>1</v>
      </c>
      <c r="B7" s="153">
        <v>666608</v>
      </c>
      <c r="C7" s="153" t="s">
        <v>103</v>
      </c>
      <c r="D7" s="8">
        <v>11</v>
      </c>
      <c r="E7" s="8">
        <v>12</v>
      </c>
      <c r="F7" s="8">
        <v>10</v>
      </c>
      <c r="G7" s="8">
        <v>11</v>
      </c>
      <c r="H7" s="8">
        <v>9</v>
      </c>
      <c r="I7" s="11">
        <f>SUM(D7:H7)</f>
        <v>53</v>
      </c>
      <c r="J7" s="12">
        <f>I7*0.15</f>
        <v>7.9499999999999993</v>
      </c>
      <c r="K7" s="30">
        <v>3.5</v>
      </c>
      <c r="L7" s="31">
        <v>2.5</v>
      </c>
      <c r="M7" s="31">
        <v>2.5</v>
      </c>
      <c r="N7" s="31">
        <v>2.5</v>
      </c>
      <c r="O7" s="151">
        <v>4.5</v>
      </c>
      <c r="P7" s="28">
        <f>SUM(K7:O7)</f>
        <v>15.5</v>
      </c>
      <c r="Q7" s="29">
        <f>P7*0.05</f>
        <v>0.77500000000000002</v>
      </c>
      <c r="R7" s="35">
        <f>(D7*0.15+K7*0.05)</f>
        <v>1.825</v>
      </c>
      <c r="S7" s="137">
        <f t="shared" ref="S7:V109" si="0">(E7*0.15+L7*0.05)</f>
        <v>1.9249999999999998</v>
      </c>
      <c r="T7" s="137">
        <f t="shared" si="0"/>
        <v>1.625</v>
      </c>
      <c r="U7" s="137">
        <f t="shared" si="0"/>
        <v>1.7749999999999999</v>
      </c>
      <c r="V7" s="138">
        <f t="shared" si="0"/>
        <v>1.575</v>
      </c>
      <c r="W7" s="122">
        <f t="shared" ref="W7:W109" si="1">I7+P7</f>
        <v>68.5</v>
      </c>
      <c r="X7" s="43">
        <f>(W7*0.2)</f>
        <v>13.700000000000001</v>
      </c>
      <c r="Y7" s="158">
        <v>60</v>
      </c>
      <c r="Z7" s="47">
        <f>Y7*0.8</f>
        <v>48</v>
      </c>
    </row>
    <row r="8" spans="1:26" ht="21.75" customHeight="1" thickBot="1" x14ac:dyDescent="0.35">
      <c r="A8" s="6">
        <v>2</v>
      </c>
      <c r="B8" s="153">
        <v>666609</v>
      </c>
      <c r="C8" s="153" t="s">
        <v>104</v>
      </c>
      <c r="D8" s="13">
        <v>12</v>
      </c>
      <c r="E8" s="14">
        <v>10</v>
      </c>
      <c r="F8" s="14">
        <v>14</v>
      </c>
      <c r="G8" s="14">
        <v>9</v>
      </c>
      <c r="H8" s="10">
        <v>10</v>
      </c>
      <c r="I8" s="11">
        <f t="shared" ref="I8:I71" si="2">SUM(D8:H8)</f>
        <v>55</v>
      </c>
      <c r="J8" s="12">
        <f t="shared" ref="J8:J71" si="3">I8*0.15</f>
        <v>8.25</v>
      </c>
      <c r="K8" s="30">
        <v>3.5</v>
      </c>
      <c r="L8" s="31">
        <v>2.5</v>
      </c>
      <c r="M8" s="31">
        <v>2.5</v>
      </c>
      <c r="N8" s="31">
        <v>4.5</v>
      </c>
      <c r="O8" s="151">
        <v>3</v>
      </c>
      <c r="P8" s="28">
        <f t="shared" ref="P8:P71" si="4">SUM(K8:O8)</f>
        <v>16</v>
      </c>
      <c r="Q8" s="29">
        <f t="shared" ref="Q8:Q71" si="5">P8*0.05</f>
        <v>0.8</v>
      </c>
      <c r="R8" s="35">
        <f t="shared" ref="R8:S71" si="6">(D8*0.15+K8*0.05)</f>
        <v>1.9749999999999999</v>
      </c>
      <c r="S8" s="137">
        <f t="shared" si="0"/>
        <v>1.625</v>
      </c>
      <c r="T8" s="137">
        <f t="shared" si="0"/>
        <v>2.2250000000000001</v>
      </c>
      <c r="U8" s="137">
        <f t="shared" ref="U8:V71" si="7">(G8*0.15+N8*0.05)</f>
        <v>1.575</v>
      </c>
      <c r="V8" s="138">
        <f t="shared" si="7"/>
        <v>1.65</v>
      </c>
      <c r="W8" s="122">
        <f t="shared" si="1"/>
        <v>71</v>
      </c>
      <c r="X8" s="43">
        <f t="shared" ref="X8:X71" si="8">(W8*0.2)</f>
        <v>14.200000000000001</v>
      </c>
      <c r="Y8" s="158">
        <v>60</v>
      </c>
      <c r="Z8" s="47">
        <f t="shared" ref="Z8:Z71" si="9">Y8*0.8</f>
        <v>48</v>
      </c>
    </row>
    <row r="9" spans="1:26" ht="21.75" customHeight="1" thickBot="1" x14ac:dyDescent="0.35">
      <c r="A9" s="5">
        <v>3</v>
      </c>
      <c r="B9" s="153">
        <v>666610</v>
      </c>
      <c r="C9" s="153" t="s">
        <v>105</v>
      </c>
      <c r="D9" s="13">
        <v>15</v>
      </c>
      <c r="E9" s="14">
        <v>14</v>
      </c>
      <c r="F9" s="14">
        <v>9</v>
      </c>
      <c r="G9" s="14">
        <v>10</v>
      </c>
      <c r="H9" s="10">
        <v>11</v>
      </c>
      <c r="I9" s="11">
        <f t="shared" si="2"/>
        <v>59</v>
      </c>
      <c r="J9" s="12">
        <f t="shared" si="3"/>
        <v>8.85</v>
      </c>
      <c r="K9" s="30">
        <v>3</v>
      </c>
      <c r="L9" s="31">
        <v>3.5</v>
      </c>
      <c r="M9" s="31">
        <v>3.5</v>
      </c>
      <c r="N9" s="31">
        <v>3</v>
      </c>
      <c r="O9" s="151">
        <v>3.5</v>
      </c>
      <c r="P9" s="28">
        <f t="shared" si="4"/>
        <v>16.5</v>
      </c>
      <c r="Q9" s="29">
        <f t="shared" si="5"/>
        <v>0.82500000000000007</v>
      </c>
      <c r="R9" s="35">
        <f t="shared" si="6"/>
        <v>2.4</v>
      </c>
      <c r="S9" s="137">
        <f t="shared" si="0"/>
        <v>2.2749999999999999</v>
      </c>
      <c r="T9" s="137">
        <f t="shared" si="0"/>
        <v>1.5249999999999999</v>
      </c>
      <c r="U9" s="137">
        <f t="shared" si="7"/>
        <v>1.65</v>
      </c>
      <c r="V9" s="138">
        <f t="shared" si="7"/>
        <v>1.825</v>
      </c>
      <c r="W9" s="122">
        <f t="shared" si="1"/>
        <v>75.5</v>
      </c>
      <c r="X9" s="43">
        <f t="shared" si="8"/>
        <v>15.100000000000001</v>
      </c>
      <c r="Y9" s="158">
        <v>62</v>
      </c>
      <c r="Z9" s="47">
        <f t="shared" si="9"/>
        <v>49.6</v>
      </c>
    </row>
    <row r="10" spans="1:26" ht="21.75" customHeight="1" thickBot="1" x14ac:dyDescent="0.35">
      <c r="A10" s="6">
        <v>4</v>
      </c>
      <c r="B10" s="153">
        <v>666611</v>
      </c>
      <c r="C10" s="153" t="s">
        <v>106</v>
      </c>
      <c r="D10" s="13">
        <v>6</v>
      </c>
      <c r="E10" s="14">
        <v>8</v>
      </c>
      <c r="F10" s="14">
        <v>8</v>
      </c>
      <c r="G10" s="14">
        <v>9</v>
      </c>
      <c r="H10" s="10">
        <v>9</v>
      </c>
      <c r="I10" s="11">
        <f t="shared" si="2"/>
        <v>40</v>
      </c>
      <c r="J10" s="12">
        <f t="shared" si="3"/>
        <v>6</v>
      </c>
      <c r="K10" s="30">
        <v>2.5</v>
      </c>
      <c r="L10" s="31">
        <v>1.5</v>
      </c>
      <c r="M10" s="31">
        <v>2.5</v>
      </c>
      <c r="N10" s="31">
        <v>3</v>
      </c>
      <c r="O10" s="151">
        <v>2.5</v>
      </c>
      <c r="P10" s="28">
        <f t="shared" si="4"/>
        <v>12</v>
      </c>
      <c r="Q10" s="29">
        <f t="shared" si="5"/>
        <v>0.60000000000000009</v>
      </c>
      <c r="R10" s="35">
        <f t="shared" si="6"/>
        <v>1.0249999999999999</v>
      </c>
      <c r="S10" s="137">
        <f t="shared" si="0"/>
        <v>1.2749999999999999</v>
      </c>
      <c r="T10" s="137">
        <f t="shared" si="0"/>
        <v>1.325</v>
      </c>
      <c r="U10" s="137">
        <f t="shared" si="7"/>
        <v>1.5</v>
      </c>
      <c r="V10" s="138">
        <f t="shared" si="7"/>
        <v>1.4749999999999999</v>
      </c>
      <c r="W10" s="122">
        <f t="shared" si="1"/>
        <v>52</v>
      </c>
      <c r="X10" s="43">
        <f t="shared" si="8"/>
        <v>10.4</v>
      </c>
      <c r="Y10" s="158">
        <v>43</v>
      </c>
      <c r="Z10" s="47">
        <f t="shared" si="9"/>
        <v>34.4</v>
      </c>
    </row>
    <row r="11" spans="1:26" ht="21.75" customHeight="1" thickBot="1" x14ac:dyDescent="0.35">
      <c r="A11" s="5">
        <v>5</v>
      </c>
      <c r="B11" s="154">
        <v>666612</v>
      </c>
      <c r="C11" s="155" t="s">
        <v>107</v>
      </c>
      <c r="D11" s="13">
        <v>9</v>
      </c>
      <c r="E11" s="14">
        <v>8</v>
      </c>
      <c r="F11" s="14">
        <v>7</v>
      </c>
      <c r="G11" s="14">
        <v>9</v>
      </c>
      <c r="H11" s="15">
        <v>5</v>
      </c>
      <c r="I11" s="11">
        <f t="shared" si="2"/>
        <v>38</v>
      </c>
      <c r="J11" s="12">
        <f t="shared" si="3"/>
        <v>5.7</v>
      </c>
      <c r="K11" s="30">
        <v>1.5</v>
      </c>
      <c r="L11" s="31">
        <v>3</v>
      </c>
      <c r="M11" s="31">
        <v>2</v>
      </c>
      <c r="N11" s="31">
        <v>2.5</v>
      </c>
      <c r="O11" s="151">
        <v>2.5</v>
      </c>
      <c r="P11" s="28">
        <f t="shared" si="4"/>
        <v>11.5</v>
      </c>
      <c r="Q11" s="29">
        <f t="shared" si="5"/>
        <v>0.57500000000000007</v>
      </c>
      <c r="R11" s="35">
        <f t="shared" si="6"/>
        <v>1.4249999999999998</v>
      </c>
      <c r="S11" s="137">
        <f t="shared" si="0"/>
        <v>1.35</v>
      </c>
      <c r="T11" s="137">
        <f t="shared" si="0"/>
        <v>1.1500000000000001</v>
      </c>
      <c r="U11" s="137">
        <f t="shared" si="7"/>
        <v>1.4749999999999999</v>
      </c>
      <c r="V11" s="138">
        <f t="shared" si="7"/>
        <v>0.875</v>
      </c>
      <c r="W11" s="122">
        <f t="shared" si="1"/>
        <v>49.5</v>
      </c>
      <c r="X11" s="43">
        <f t="shared" si="8"/>
        <v>9.9</v>
      </c>
      <c r="Y11" s="159">
        <v>45</v>
      </c>
      <c r="Z11" s="47">
        <f t="shared" si="9"/>
        <v>36</v>
      </c>
    </row>
    <row r="12" spans="1:26" ht="21.75" customHeight="1" thickBot="1" x14ac:dyDescent="0.35">
      <c r="A12" s="6">
        <v>6</v>
      </c>
      <c r="B12" s="154">
        <v>666613</v>
      </c>
      <c r="C12" s="155" t="s">
        <v>108</v>
      </c>
      <c r="D12" s="13">
        <v>9</v>
      </c>
      <c r="E12" s="14">
        <v>8</v>
      </c>
      <c r="F12" s="14">
        <v>10</v>
      </c>
      <c r="G12" s="14">
        <v>9</v>
      </c>
      <c r="H12" s="15">
        <v>9</v>
      </c>
      <c r="I12" s="11">
        <f t="shared" si="2"/>
        <v>45</v>
      </c>
      <c r="J12" s="12">
        <f t="shared" si="3"/>
        <v>6.75</v>
      </c>
      <c r="K12" s="30">
        <v>3</v>
      </c>
      <c r="L12" s="31">
        <v>2</v>
      </c>
      <c r="M12" s="31">
        <v>2.5</v>
      </c>
      <c r="N12" s="31">
        <v>2.5</v>
      </c>
      <c r="O12" s="151">
        <v>2.5</v>
      </c>
      <c r="P12" s="28">
        <f t="shared" si="4"/>
        <v>12.5</v>
      </c>
      <c r="Q12" s="29">
        <f t="shared" si="5"/>
        <v>0.625</v>
      </c>
      <c r="R12" s="35">
        <f t="shared" si="6"/>
        <v>1.5</v>
      </c>
      <c r="S12" s="137">
        <f t="shared" si="0"/>
        <v>1.3</v>
      </c>
      <c r="T12" s="137">
        <f t="shared" si="0"/>
        <v>1.625</v>
      </c>
      <c r="U12" s="137">
        <f t="shared" si="7"/>
        <v>1.4749999999999999</v>
      </c>
      <c r="V12" s="138">
        <f t="shared" si="7"/>
        <v>1.4749999999999999</v>
      </c>
      <c r="W12" s="122">
        <f t="shared" si="1"/>
        <v>57.5</v>
      </c>
      <c r="X12" s="43">
        <f t="shared" si="8"/>
        <v>11.5</v>
      </c>
      <c r="Y12" s="159">
        <v>45</v>
      </c>
      <c r="Z12" s="47">
        <f t="shared" si="9"/>
        <v>36</v>
      </c>
    </row>
    <row r="13" spans="1:26" ht="21.75" customHeight="1" thickBot="1" x14ac:dyDescent="0.35">
      <c r="A13" s="5">
        <v>7</v>
      </c>
      <c r="B13" s="154">
        <v>666614</v>
      </c>
      <c r="C13" s="155" t="s">
        <v>109</v>
      </c>
      <c r="D13" s="13">
        <v>10</v>
      </c>
      <c r="E13" s="14">
        <v>9</v>
      </c>
      <c r="F13" s="14">
        <v>12</v>
      </c>
      <c r="G13" s="14">
        <v>8</v>
      </c>
      <c r="H13" s="15">
        <v>7</v>
      </c>
      <c r="I13" s="11">
        <f t="shared" si="2"/>
        <v>46</v>
      </c>
      <c r="J13" s="12">
        <f t="shared" si="3"/>
        <v>6.8999999999999995</v>
      </c>
      <c r="K13" s="30">
        <v>2.5</v>
      </c>
      <c r="L13" s="31">
        <v>2.5</v>
      </c>
      <c r="M13" s="31">
        <v>2.5</v>
      </c>
      <c r="N13" s="31">
        <v>2.5</v>
      </c>
      <c r="O13" s="151">
        <v>2.5</v>
      </c>
      <c r="P13" s="28">
        <f t="shared" si="4"/>
        <v>12.5</v>
      </c>
      <c r="Q13" s="29">
        <f t="shared" si="5"/>
        <v>0.625</v>
      </c>
      <c r="R13" s="35">
        <f t="shared" si="6"/>
        <v>1.625</v>
      </c>
      <c r="S13" s="137">
        <f t="shared" si="0"/>
        <v>1.4749999999999999</v>
      </c>
      <c r="T13" s="137">
        <f t="shared" si="0"/>
        <v>1.9249999999999998</v>
      </c>
      <c r="U13" s="137">
        <f t="shared" si="7"/>
        <v>1.325</v>
      </c>
      <c r="V13" s="138">
        <f t="shared" si="7"/>
        <v>1.175</v>
      </c>
      <c r="W13" s="122">
        <f t="shared" si="1"/>
        <v>58.5</v>
      </c>
      <c r="X13" s="43">
        <f t="shared" si="8"/>
        <v>11.700000000000001</v>
      </c>
      <c r="Y13" s="159">
        <v>53</v>
      </c>
      <c r="Z13" s="47">
        <f t="shared" si="9"/>
        <v>42.400000000000006</v>
      </c>
    </row>
    <row r="14" spans="1:26" ht="21.75" customHeight="1" thickBot="1" x14ac:dyDescent="0.35">
      <c r="A14" s="6">
        <v>8</v>
      </c>
      <c r="B14" s="156">
        <v>666615</v>
      </c>
      <c r="C14" s="157" t="s">
        <v>110</v>
      </c>
      <c r="D14" s="13">
        <v>11</v>
      </c>
      <c r="E14" s="14">
        <v>12</v>
      </c>
      <c r="F14" s="14">
        <v>10</v>
      </c>
      <c r="G14" s="14">
        <v>9</v>
      </c>
      <c r="H14" s="15">
        <v>9</v>
      </c>
      <c r="I14" s="11">
        <f t="shared" si="2"/>
        <v>51</v>
      </c>
      <c r="J14" s="12">
        <f t="shared" si="3"/>
        <v>7.6499999999999995</v>
      </c>
      <c r="K14" s="30">
        <v>3.5</v>
      </c>
      <c r="L14" s="31">
        <v>2.5</v>
      </c>
      <c r="M14" s="31">
        <v>2.5</v>
      </c>
      <c r="N14" s="31">
        <v>2.5</v>
      </c>
      <c r="O14" s="151">
        <v>4.5</v>
      </c>
      <c r="P14" s="28">
        <f t="shared" si="4"/>
        <v>15.5</v>
      </c>
      <c r="Q14" s="29">
        <f t="shared" si="5"/>
        <v>0.77500000000000002</v>
      </c>
      <c r="R14" s="35">
        <f t="shared" si="6"/>
        <v>1.825</v>
      </c>
      <c r="S14" s="137">
        <f t="shared" si="0"/>
        <v>1.9249999999999998</v>
      </c>
      <c r="T14" s="137">
        <f t="shared" si="0"/>
        <v>1.625</v>
      </c>
      <c r="U14" s="137">
        <f t="shared" si="7"/>
        <v>1.4749999999999999</v>
      </c>
      <c r="V14" s="138">
        <f t="shared" si="7"/>
        <v>1.575</v>
      </c>
      <c r="W14" s="122">
        <f t="shared" si="1"/>
        <v>66.5</v>
      </c>
      <c r="X14" s="43">
        <f t="shared" si="8"/>
        <v>13.3</v>
      </c>
      <c r="Y14" s="160">
        <v>53</v>
      </c>
      <c r="Z14" s="47">
        <f t="shared" si="9"/>
        <v>42.400000000000006</v>
      </c>
    </row>
    <row r="15" spans="1:26" ht="21.75" customHeight="1" thickBot="1" x14ac:dyDescent="0.35">
      <c r="A15" s="5">
        <v>9</v>
      </c>
      <c r="B15" s="154">
        <v>666616</v>
      </c>
      <c r="C15" s="155" t="s">
        <v>111</v>
      </c>
      <c r="D15" s="13">
        <v>6</v>
      </c>
      <c r="E15" s="14">
        <v>8</v>
      </c>
      <c r="F15" s="14">
        <v>8</v>
      </c>
      <c r="G15" s="14">
        <v>7</v>
      </c>
      <c r="H15" s="15">
        <v>9</v>
      </c>
      <c r="I15" s="11">
        <f t="shared" si="2"/>
        <v>38</v>
      </c>
      <c r="J15" s="12">
        <f t="shared" si="3"/>
        <v>5.7</v>
      </c>
      <c r="K15" s="30">
        <v>2.5</v>
      </c>
      <c r="L15" s="31">
        <v>2</v>
      </c>
      <c r="M15" s="31">
        <v>2.5</v>
      </c>
      <c r="N15" s="31">
        <v>2.5</v>
      </c>
      <c r="O15" s="151">
        <v>2</v>
      </c>
      <c r="P15" s="28">
        <f t="shared" si="4"/>
        <v>11.5</v>
      </c>
      <c r="Q15" s="29">
        <f t="shared" si="5"/>
        <v>0.57500000000000007</v>
      </c>
      <c r="R15" s="35">
        <f t="shared" si="6"/>
        <v>1.0249999999999999</v>
      </c>
      <c r="S15" s="137">
        <f t="shared" si="0"/>
        <v>1.3</v>
      </c>
      <c r="T15" s="137">
        <f t="shared" si="0"/>
        <v>1.325</v>
      </c>
      <c r="U15" s="137">
        <f t="shared" si="7"/>
        <v>1.175</v>
      </c>
      <c r="V15" s="138">
        <f t="shared" si="7"/>
        <v>1.45</v>
      </c>
      <c r="W15" s="122">
        <f t="shared" si="1"/>
        <v>49.5</v>
      </c>
      <c r="X15" s="43">
        <f t="shared" si="8"/>
        <v>9.9</v>
      </c>
      <c r="Y15" s="159">
        <v>42</v>
      </c>
      <c r="Z15" s="47">
        <f t="shared" si="9"/>
        <v>33.6</v>
      </c>
    </row>
    <row r="16" spans="1:26" ht="21.75" customHeight="1" thickBot="1" x14ac:dyDescent="0.35">
      <c r="A16" s="6">
        <v>10</v>
      </c>
      <c r="B16" s="154">
        <v>666617</v>
      </c>
      <c r="C16" s="155" t="s">
        <v>112</v>
      </c>
      <c r="D16" s="13">
        <v>2.5</v>
      </c>
      <c r="E16" s="14">
        <v>3.5</v>
      </c>
      <c r="F16" s="14">
        <v>3</v>
      </c>
      <c r="G16" s="14">
        <v>2</v>
      </c>
      <c r="H16" s="15">
        <v>1.5</v>
      </c>
      <c r="I16" s="11">
        <f t="shared" si="2"/>
        <v>12.5</v>
      </c>
      <c r="J16" s="12">
        <f t="shared" si="3"/>
        <v>1.875</v>
      </c>
      <c r="K16" s="30">
        <v>1</v>
      </c>
      <c r="L16" s="31">
        <v>1</v>
      </c>
      <c r="M16" s="31">
        <v>1</v>
      </c>
      <c r="N16" s="31">
        <v>1</v>
      </c>
      <c r="O16" s="151">
        <v>1.5</v>
      </c>
      <c r="P16" s="28">
        <f t="shared" si="4"/>
        <v>5.5</v>
      </c>
      <c r="Q16" s="29">
        <f t="shared" si="5"/>
        <v>0.27500000000000002</v>
      </c>
      <c r="R16" s="35">
        <f t="shared" si="6"/>
        <v>0.42499999999999999</v>
      </c>
      <c r="S16" s="137">
        <f t="shared" si="0"/>
        <v>0.57500000000000007</v>
      </c>
      <c r="T16" s="137">
        <f t="shared" si="0"/>
        <v>0.49999999999999994</v>
      </c>
      <c r="U16" s="137">
        <f t="shared" si="7"/>
        <v>0.35</v>
      </c>
      <c r="V16" s="138">
        <f t="shared" si="7"/>
        <v>0.3</v>
      </c>
      <c r="W16" s="122">
        <f t="shared" si="1"/>
        <v>18</v>
      </c>
      <c r="X16" s="43">
        <f t="shared" si="8"/>
        <v>3.6</v>
      </c>
      <c r="Y16" s="159">
        <v>11</v>
      </c>
      <c r="Z16" s="47">
        <f t="shared" si="9"/>
        <v>8.8000000000000007</v>
      </c>
    </row>
    <row r="17" spans="1:26" ht="21.75" customHeight="1" thickBot="1" x14ac:dyDescent="0.35">
      <c r="A17" s="5">
        <v>11</v>
      </c>
      <c r="B17" s="154">
        <v>666618</v>
      </c>
      <c r="C17" s="155" t="s">
        <v>113</v>
      </c>
      <c r="D17" s="13">
        <v>9</v>
      </c>
      <c r="E17" s="14">
        <v>10</v>
      </c>
      <c r="F17" s="14">
        <v>8</v>
      </c>
      <c r="G17" s="14">
        <v>7</v>
      </c>
      <c r="H17" s="15">
        <v>6</v>
      </c>
      <c r="I17" s="11">
        <f t="shared" si="2"/>
        <v>40</v>
      </c>
      <c r="J17" s="12">
        <f t="shared" si="3"/>
        <v>6</v>
      </c>
      <c r="K17" s="30">
        <v>2.5</v>
      </c>
      <c r="L17" s="31">
        <v>3.5</v>
      </c>
      <c r="M17" s="31">
        <v>2</v>
      </c>
      <c r="N17" s="31">
        <v>2</v>
      </c>
      <c r="O17" s="151">
        <v>2</v>
      </c>
      <c r="P17" s="28">
        <f t="shared" si="4"/>
        <v>12</v>
      </c>
      <c r="Q17" s="29">
        <f t="shared" si="5"/>
        <v>0.60000000000000009</v>
      </c>
      <c r="R17" s="35">
        <f t="shared" si="6"/>
        <v>1.4749999999999999</v>
      </c>
      <c r="S17" s="137">
        <f t="shared" si="0"/>
        <v>1.675</v>
      </c>
      <c r="T17" s="137">
        <f t="shared" si="0"/>
        <v>1.3</v>
      </c>
      <c r="U17" s="137">
        <f t="shared" si="7"/>
        <v>1.1500000000000001</v>
      </c>
      <c r="V17" s="138">
        <f t="shared" si="7"/>
        <v>0.99999999999999989</v>
      </c>
      <c r="W17" s="122">
        <f t="shared" si="1"/>
        <v>52</v>
      </c>
      <c r="X17" s="43">
        <f t="shared" si="8"/>
        <v>10.4</v>
      </c>
      <c r="Y17" s="159">
        <v>43</v>
      </c>
      <c r="Z17" s="47">
        <f t="shared" si="9"/>
        <v>34.4</v>
      </c>
    </row>
    <row r="18" spans="1:26" ht="21.75" customHeight="1" thickBot="1" x14ac:dyDescent="0.35">
      <c r="A18" s="6">
        <v>12</v>
      </c>
      <c r="B18" s="154">
        <v>666619</v>
      </c>
      <c r="C18" s="155" t="s">
        <v>114</v>
      </c>
      <c r="D18" s="13">
        <v>8</v>
      </c>
      <c r="E18" s="14">
        <v>9</v>
      </c>
      <c r="F18" s="14">
        <v>12</v>
      </c>
      <c r="G18" s="14">
        <v>11</v>
      </c>
      <c r="H18" s="15">
        <v>10</v>
      </c>
      <c r="I18" s="11">
        <f t="shared" si="2"/>
        <v>50</v>
      </c>
      <c r="J18" s="12">
        <f t="shared" si="3"/>
        <v>7.5</v>
      </c>
      <c r="K18" s="30">
        <v>3</v>
      </c>
      <c r="L18" s="31">
        <v>2.5</v>
      </c>
      <c r="M18" s="31">
        <v>2.5</v>
      </c>
      <c r="N18" s="31">
        <v>3.5</v>
      </c>
      <c r="O18" s="151">
        <v>3.5</v>
      </c>
      <c r="P18" s="28">
        <f t="shared" si="4"/>
        <v>15</v>
      </c>
      <c r="Q18" s="29">
        <f t="shared" si="5"/>
        <v>0.75</v>
      </c>
      <c r="R18" s="35">
        <f t="shared" si="6"/>
        <v>1.35</v>
      </c>
      <c r="S18" s="137">
        <f t="shared" si="0"/>
        <v>1.4749999999999999</v>
      </c>
      <c r="T18" s="137">
        <f t="shared" si="0"/>
        <v>1.9249999999999998</v>
      </c>
      <c r="U18" s="137">
        <f t="shared" si="7"/>
        <v>1.825</v>
      </c>
      <c r="V18" s="138">
        <f t="shared" si="7"/>
        <v>1.675</v>
      </c>
      <c r="W18" s="122">
        <f t="shared" si="1"/>
        <v>65</v>
      </c>
      <c r="X18" s="43">
        <f t="shared" si="8"/>
        <v>13</v>
      </c>
      <c r="Y18" s="159">
        <v>58</v>
      </c>
      <c r="Z18" s="47">
        <f t="shared" si="9"/>
        <v>46.400000000000006</v>
      </c>
    </row>
    <row r="19" spans="1:26" ht="21.75" customHeight="1" thickBot="1" x14ac:dyDescent="0.35">
      <c r="A19" s="5">
        <v>13</v>
      </c>
      <c r="B19" s="154">
        <v>666620</v>
      </c>
      <c r="C19" s="155" t="s">
        <v>115</v>
      </c>
      <c r="D19" s="13">
        <v>6</v>
      </c>
      <c r="E19" s="14">
        <v>7</v>
      </c>
      <c r="F19" s="14">
        <v>6</v>
      </c>
      <c r="G19" s="14">
        <v>9</v>
      </c>
      <c r="H19" s="15">
        <v>9</v>
      </c>
      <c r="I19" s="11">
        <f t="shared" si="2"/>
        <v>37</v>
      </c>
      <c r="J19" s="12">
        <f t="shared" si="3"/>
        <v>5.55</v>
      </c>
      <c r="K19" s="30">
        <v>1.5</v>
      </c>
      <c r="L19" s="31">
        <v>2.5</v>
      </c>
      <c r="M19" s="31">
        <v>2.5</v>
      </c>
      <c r="N19" s="31">
        <v>1.5</v>
      </c>
      <c r="O19" s="151">
        <v>3.5</v>
      </c>
      <c r="P19" s="28">
        <f t="shared" si="4"/>
        <v>11.5</v>
      </c>
      <c r="Q19" s="29">
        <f t="shared" si="5"/>
        <v>0.57500000000000007</v>
      </c>
      <c r="R19" s="35">
        <f t="shared" si="6"/>
        <v>0.97499999999999987</v>
      </c>
      <c r="S19" s="137">
        <f t="shared" si="0"/>
        <v>1.175</v>
      </c>
      <c r="T19" s="137">
        <f t="shared" si="0"/>
        <v>1.0249999999999999</v>
      </c>
      <c r="U19" s="137">
        <f t="shared" si="7"/>
        <v>1.4249999999999998</v>
      </c>
      <c r="V19" s="138">
        <f t="shared" si="7"/>
        <v>1.5249999999999999</v>
      </c>
      <c r="W19" s="122">
        <f t="shared" si="1"/>
        <v>48.5</v>
      </c>
      <c r="X19" s="43">
        <f t="shared" si="8"/>
        <v>9.7000000000000011</v>
      </c>
      <c r="Y19" s="159">
        <v>40</v>
      </c>
      <c r="Z19" s="47">
        <f t="shared" si="9"/>
        <v>32</v>
      </c>
    </row>
    <row r="20" spans="1:26" ht="21.75" customHeight="1" thickBot="1" x14ac:dyDescent="0.35">
      <c r="A20" s="6">
        <v>14</v>
      </c>
      <c r="B20" s="154">
        <v>666621</v>
      </c>
      <c r="C20" s="155" t="s">
        <v>116</v>
      </c>
      <c r="D20" s="13">
        <v>6.5</v>
      </c>
      <c r="E20" s="14">
        <v>4</v>
      </c>
      <c r="F20" s="14">
        <v>3.5</v>
      </c>
      <c r="G20" s="14">
        <v>2</v>
      </c>
      <c r="H20" s="15">
        <v>1.5</v>
      </c>
      <c r="I20" s="11">
        <f t="shared" si="2"/>
        <v>17.5</v>
      </c>
      <c r="J20" s="12">
        <f t="shared" si="3"/>
        <v>2.625</v>
      </c>
      <c r="K20" s="30">
        <v>1</v>
      </c>
      <c r="L20" s="31">
        <v>1.5</v>
      </c>
      <c r="M20" s="31">
        <v>1</v>
      </c>
      <c r="N20" s="31">
        <v>1</v>
      </c>
      <c r="O20" s="151">
        <v>1</v>
      </c>
      <c r="P20" s="28">
        <f t="shared" si="4"/>
        <v>5.5</v>
      </c>
      <c r="Q20" s="29">
        <f t="shared" si="5"/>
        <v>0.27500000000000002</v>
      </c>
      <c r="R20" s="35">
        <f t="shared" si="6"/>
        <v>1.0249999999999999</v>
      </c>
      <c r="S20" s="137">
        <f t="shared" si="0"/>
        <v>0.67500000000000004</v>
      </c>
      <c r="T20" s="137">
        <f t="shared" si="0"/>
        <v>0.57500000000000007</v>
      </c>
      <c r="U20" s="137">
        <f t="shared" si="7"/>
        <v>0.35</v>
      </c>
      <c r="V20" s="138">
        <f t="shared" si="7"/>
        <v>0.27499999999999997</v>
      </c>
      <c r="W20" s="122">
        <f t="shared" si="1"/>
        <v>23</v>
      </c>
      <c r="X20" s="43">
        <f t="shared" si="8"/>
        <v>4.6000000000000005</v>
      </c>
      <c r="Y20" s="159">
        <v>18</v>
      </c>
      <c r="Z20" s="47">
        <f t="shared" si="9"/>
        <v>14.4</v>
      </c>
    </row>
    <row r="21" spans="1:26" ht="21.75" customHeight="1" thickBot="1" x14ac:dyDescent="0.35">
      <c r="A21" s="5">
        <v>15</v>
      </c>
      <c r="B21" s="154">
        <v>666622</v>
      </c>
      <c r="C21" s="155" t="s">
        <v>117</v>
      </c>
      <c r="D21" s="13">
        <v>8</v>
      </c>
      <c r="E21" s="14">
        <v>7</v>
      </c>
      <c r="F21" s="14">
        <v>10</v>
      </c>
      <c r="G21" s="14">
        <v>9</v>
      </c>
      <c r="H21" s="15">
        <v>10</v>
      </c>
      <c r="I21" s="11">
        <f t="shared" si="2"/>
        <v>44</v>
      </c>
      <c r="J21" s="12">
        <f t="shared" si="3"/>
        <v>6.6</v>
      </c>
      <c r="K21" s="30">
        <v>3</v>
      </c>
      <c r="L21" s="31">
        <v>3</v>
      </c>
      <c r="M21" s="31">
        <v>2.5</v>
      </c>
      <c r="N21" s="31">
        <v>2.5</v>
      </c>
      <c r="O21" s="151">
        <v>2.5</v>
      </c>
      <c r="P21" s="28">
        <f t="shared" si="4"/>
        <v>13.5</v>
      </c>
      <c r="Q21" s="29">
        <f t="shared" si="5"/>
        <v>0.67500000000000004</v>
      </c>
      <c r="R21" s="35">
        <f t="shared" si="6"/>
        <v>1.35</v>
      </c>
      <c r="S21" s="137">
        <f t="shared" si="0"/>
        <v>1.2000000000000002</v>
      </c>
      <c r="T21" s="137">
        <f t="shared" si="0"/>
        <v>1.625</v>
      </c>
      <c r="U21" s="137">
        <f t="shared" si="7"/>
        <v>1.4749999999999999</v>
      </c>
      <c r="V21" s="138">
        <f t="shared" si="7"/>
        <v>1.625</v>
      </c>
      <c r="W21" s="122">
        <f t="shared" si="1"/>
        <v>57.5</v>
      </c>
      <c r="X21" s="43">
        <f t="shared" si="8"/>
        <v>11.5</v>
      </c>
      <c r="Y21" s="159">
        <v>46</v>
      </c>
      <c r="Z21" s="47">
        <f t="shared" si="9"/>
        <v>36.800000000000004</v>
      </c>
    </row>
    <row r="22" spans="1:26" ht="21.75" customHeight="1" thickBot="1" x14ac:dyDescent="0.35">
      <c r="A22" s="6">
        <v>16</v>
      </c>
      <c r="B22" s="154">
        <v>666623</v>
      </c>
      <c r="C22" s="155" t="s">
        <v>118</v>
      </c>
      <c r="D22" s="13">
        <v>1</v>
      </c>
      <c r="E22" s="14">
        <v>2</v>
      </c>
      <c r="F22" s="14">
        <v>1</v>
      </c>
      <c r="G22" s="14">
        <v>1</v>
      </c>
      <c r="H22" s="15">
        <v>2</v>
      </c>
      <c r="I22" s="11">
        <f t="shared" si="2"/>
        <v>7</v>
      </c>
      <c r="J22" s="12">
        <f t="shared" si="3"/>
        <v>1.05</v>
      </c>
      <c r="K22" s="30">
        <v>0</v>
      </c>
      <c r="L22" s="31">
        <v>0</v>
      </c>
      <c r="M22" s="31">
        <v>1</v>
      </c>
      <c r="N22" s="31">
        <v>1.5</v>
      </c>
      <c r="O22" s="151">
        <v>0</v>
      </c>
      <c r="P22" s="28">
        <f t="shared" si="4"/>
        <v>2.5</v>
      </c>
      <c r="Q22" s="29">
        <f t="shared" si="5"/>
        <v>0.125</v>
      </c>
      <c r="R22" s="35">
        <f t="shared" si="6"/>
        <v>0.15</v>
      </c>
      <c r="S22" s="137">
        <f t="shared" si="0"/>
        <v>0.3</v>
      </c>
      <c r="T22" s="137">
        <f t="shared" si="0"/>
        <v>0.2</v>
      </c>
      <c r="U22" s="137">
        <f t="shared" si="7"/>
        <v>0.22500000000000001</v>
      </c>
      <c r="V22" s="138">
        <f t="shared" si="7"/>
        <v>0.3</v>
      </c>
      <c r="W22" s="122">
        <f t="shared" si="1"/>
        <v>9.5</v>
      </c>
      <c r="X22" s="43">
        <f t="shared" si="8"/>
        <v>1.9000000000000001</v>
      </c>
      <c r="Y22" s="159" t="s">
        <v>234</v>
      </c>
      <c r="Z22" s="47" t="e">
        <f t="shared" si="9"/>
        <v>#VALUE!</v>
      </c>
    </row>
    <row r="23" spans="1:26" ht="21.75" customHeight="1" thickBot="1" x14ac:dyDescent="0.35">
      <c r="A23" s="5">
        <v>17</v>
      </c>
      <c r="B23" s="154">
        <v>666624</v>
      </c>
      <c r="C23" s="155" t="s">
        <v>119</v>
      </c>
      <c r="D23" s="13"/>
      <c r="E23" s="14"/>
      <c r="F23" s="14"/>
      <c r="G23" s="14"/>
      <c r="H23" s="15"/>
      <c r="I23" s="11">
        <f t="shared" si="2"/>
        <v>0</v>
      </c>
      <c r="J23" s="12">
        <f t="shared" si="3"/>
        <v>0</v>
      </c>
      <c r="K23" s="30"/>
      <c r="L23" s="31"/>
      <c r="M23" s="31"/>
      <c r="N23" s="31"/>
      <c r="O23" s="151"/>
      <c r="P23" s="28">
        <f t="shared" si="4"/>
        <v>0</v>
      </c>
      <c r="Q23" s="29">
        <f t="shared" si="5"/>
        <v>0</v>
      </c>
      <c r="R23" s="35">
        <f t="shared" si="6"/>
        <v>0</v>
      </c>
      <c r="S23" s="137">
        <f t="shared" si="0"/>
        <v>0</v>
      </c>
      <c r="T23" s="137">
        <f t="shared" si="0"/>
        <v>0</v>
      </c>
      <c r="U23" s="137">
        <f t="shared" si="7"/>
        <v>0</v>
      </c>
      <c r="V23" s="138">
        <f t="shared" si="7"/>
        <v>0</v>
      </c>
      <c r="W23" s="122">
        <f t="shared" si="1"/>
        <v>0</v>
      </c>
      <c r="X23" s="43">
        <f t="shared" si="8"/>
        <v>0</v>
      </c>
      <c r="Y23" s="159" t="s">
        <v>234</v>
      </c>
      <c r="Z23" s="47" t="e">
        <f t="shared" si="9"/>
        <v>#VALUE!</v>
      </c>
    </row>
    <row r="24" spans="1:26" ht="21.75" customHeight="1" thickBot="1" x14ac:dyDescent="0.35">
      <c r="A24" s="6">
        <v>18</v>
      </c>
      <c r="B24" s="154">
        <v>666625</v>
      </c>
      <c r="C24" s="155" t="s">
        <v>120</v>
      </c>
      <c r="D24" s="13">
        <v>2</v>
      </c>
      <c r="E24" s="14">
        <v>3.5</v>
      </c>
      <c r="F24" s="14">
        <v>2.5</v>
      </c>
      <c r="G24" s="14">
        <v>4.5</v>
      </c>
      <c r="H24" s="15">
        <v>3.5</v>
      </c>
      <c r="I24" s="11">
        <f t="shared" si="2"/>
        <v>16</v>
      </c>
      <c r="J24" s="12">
        <f t="shared" si="3"/>
        <v>2.4</v>
      </c>
      <c r="K24" s="30">
        <v>1.5</v>
      </c>
      <c r="L24" s="31">
        <v>1.5</v>
      </c>
      <c r="M24" s="31">
        <v>1</v>
      </c>
      <c r="N24" s="31">
        <v>1</v>
      </c>
      <c r="O24" s="151">
        <v>0</v>
      </c>
      <c r="P24" s="28">
        <f t="shared" si="4"/>
        <v>5</v>
      </c>
      <c r="Q24" s="29">
        <f t="shared" si="5"/>
        <v>0.25</v>
      </c>
      <c r="R24" s="35">
        <f t="shared" si="6"/>
        <v>0.375</v>
      </c>
      <c r="S24" s="137">
        <f t="shared" si="0"/>
        <v>0.60000000000000009</v>
      </c>
      <c r="T24" s="137">
        <f t="shared" si="0"/>
        <v>0.42499999999999999</v>
      </c>
      <c r="U24" s="137">
        <f t="shared" si="7"/>
        <v>0.72499999999999998</v>
      </c>
      <c r="V24" s="138">
        <f t="shared" si="7"/>
        <v>0.52500000000000002</v>
      </c>
      <c r="W24" s="122">
        <f t="shared" si="1"/>
        <v>21</v>
      </c>
      <c r="X24" s="43">
        <f t="shared" si="8"/>
        <v>4.2</v>
      </c>
      <c r="Y24" s="159">
        <v>18</v>
      </c>
      <c r="Z24" s="47">
        <f t="shared" si="9"/>
        <v>14.4</v>
      </c>
    </row>
    <row r="25" spans="1:26" ht="21.75" customHeight="1" thickBot="1" x14ac:dyDescent="0.35">
      <c r="A25" s="5">
        <v>19</v>
      </c>
      <c r="B25" s="154">
        <v>666626</v>
      </c>
      <c r="C25" s="155" t="s">
        <v>121</v>
      </c>
      <c r="D25" s="13">
        <v>12</v>
      </c>
      <c r="E25" s="14">
        <v>9</v>
      </c>
      <c r="F25" s="14">
        <v>10</v>
      </c>
      <c r="G25" s="14">
        <v>9</v>
      </c>
      <c r="H25" s="15">
        <v>10</v>
      </c>
      <c r="I25" s="11">
        <f t="shared" si="2"/>
        <v>50</v>
      </c>
      <c r="J25" s="12">
        <f t="shared" si="3"/>
        <v>7.5</v>
      </c>
      <c r="K25" s="30">
        <v>2.5</v>
      </c>
      <c r="L25" s="31">
        <v>3.5</v>
      </c>
      <c r="M25" s="31">
        <v>2</v>
      </c>
      <c r="N25" s="31">
        <v>3.5</v>
      </c>
      <c r="O25" s="151">
        <v>3.5</v>
      </c>
      <c r="P25" s="28">
        <f t="shared" si="4"/>
        <v>15</v>
      </c>
      <c r="Q25" s="29">
        <f t="shared" si="5"/>
        <v>0.75</v>
      </c>
      <c r="R25" s="35">
        <f t="shared" si="6"/>
        <v>1.9249999999999998</v>
      </c>
      <c r="S25" s="137">
        <f t="shared" si="0"/>
        <v>1.5249999999999999</v>
      </c>
      <c r="T25" s="137">
        <f t="shared" si="0"/>
        <v>1.6</v>
      </c>
      <c r="U25" s="137">
        <f t="shared" si="7"/>
        <v>1.5249999999999999</v>
      </c>
      <c r="V25" s="138">
        <f t="shared" si="7"/>
        <v>1.675</v>
      </c>
      <c r="W25" s="122">
        <f t="shared" si="1"/>
        <v>65</v>
      </c>
      <c r="X25" s="43">
        <f t="shared" si="8"/>
        <v>13</v>
      </c>
      <c r="Y25" s="159">
        <v>41</v>
      </c>
      <c r="Z25" s="47">
        <f t="shared" si="9"/>
        <v>32.800000000000004</v>
      </c>
    </row>
    <row r="26" spans="1:26" ht="21.75" customHeight="1" thickBot="1" x14ac:dyDescent="0.35">
      <c r="A26" s="6">
        <v>20</v>
      </c>
      <c r="B26" s="154">
        <v>666627</v>
      </c>
      <c r="C26" s="155" t="s">
        <v>122</v>
      </c>
      <c r="D26" s="13">
        <v>9</v>
      </c>
      <c r="E26" s="14">
        <v>8</v>
      </c>
      <c r="F26" s="14">
        <v>8</v>
      </c>
      <c r="G26" s="14">
        <v>10</v>
      </c>
      <c r="H26" s="15">
        <v>5</v>
      </c>
      <c r="I26" s="11">
        <f t="shared" si="2"/>
        <v>40</v>
      </c>
      <c r="J26" s="12">
        <f t="shared" si="3"/>
        <v>6</v>
      </c>
      <c r="K26" s="30">
        <v>3</v>
      </c>
      <c r="L26" s="31">
        <v>3.5</v>
      </c>
      <c r="M26" s="31">
        <v>2.5</v>
      </c>
      <c r="N26" s="31">
        <v>2.5</v>
      </c>
      <c r="O26" s="151">
        <v>2.5</v>
      </c>
      <c r="P26" s="28">
        <f t="shared" si="4"/>
        <v>14</v>
      </c>
      <c r="Q26" s="29">
        <f t="shared" si="5"/>
        <v>0.70000000000000007</v>
      </c>
      <c r="R26" s="35">
        <f t="shared" si="6"/>
        <v>1.5</v>
      </c>
      <c r="S26" s="137">
        <f t="shared" si="0"/>
        <v>1.375</v>
      </c>
      <c r="T26" s="137">
        <f t="shared" si="0"/>
        <v>1.325</v>
      </c>
      <c r="U26" s="137">
        <f t="shared" si="7"/>
        <v>1.625</v>
      </c>
      <c r="V26" s="138">
        <f t="shared" si="7"/>
        <v>0.875</v>
      </c>
      <c r="W26" s="122">
        <f t="shared" si="1"/>
        <v>54</v>
      </c>
      <c r="X26" s="43">
        <f t="shared" si="8"/>
        <v>10.8</v>
      </c>
      <c r="Y26" s="159">
        <v>44</v>
      </c>
      <c r="Z26" s="47">
        <f t="shared" si="9"/>
        <v>35.200000000000003</v>
      </c>
    </row>
    <row r="27" spans="1:26" ht="21.75" customHeight="1" thickBot="1" x14ac:dyDescent="0.35">
      <c r="A27" s="5">
        <v>21</v>
      </c>
      <c r="B27" s="154">
        <v>666628</v>
      </c>
      <c r="C27" s="155" t="s">
        <v>123</v>
      </c>
      <c r="D27" s="13">
        <v>5</v>
      </c>
      <c r="E27" s="14">
        <v>8</v>
      </c>
      <c r="F27" s="14">
        <v>8</v>
      </c>
      <c r="G27" s="14">
        <v>6</v>
      </c>
      <c r="H27" s="15">
        <v>7</v>
      </c>
      <c r="I27" s="11">
        <f t="shared" si="2"/>
        <v>34</v>
      </c>
      <c r="J27" s="12">
        <f t="shared" si="3"/>
        <v>5.0999999999999996</v>
      </c>
      <c r="K27" s="30">
        <v>2</v>
      </c>
      <c r="L27" s="31">
        <v>2</v>
      </c>
      <c r="M27" s="31">
        <v>2</v>
      </c>
      <c r="N27" s="31">
        <v>3.5</v>
      </c>
      <c r="O27" s="151">
        <v>3</v>
      </c>
      <c r="P27" s="28">
        <f t="shared" si="4"/>
        <v>12.5</v>
      </c>
      <c r="Q27" s="29">
        <f t="shared" si="5"/>
        <v>0.625</v>
      </c>
      <c r="R27" s="35">
        <f t="shared" si="6"/>
        <v>0.85</v>
      </c>
      <c r="S27" s="137">
        <f t="shared" si="0"/>
        <v>1.3</v>
      </c>
      <c r="T27" s="137">
        <f t="shared" si="0"/>
        <v>1.3</v>
      </c>
      <c r="U27" s="137">
        <f t="shared" si="7"/>
        <v>1.075</v>
      </c>
      <c r="V27" s="138">
        <f t="shared" si="7"/>
        <v>1.2000000000000002</v>
      </c>
      <c r="W27" s="122">
        <f t="shared" si="1"/>
        <v>46.5</v>
      </c>
      <c r="X27" s="43">
        <f t="shared" si="8"/>
        <v>9.3000000000000007</v>
      </c>
      <c r="Y27" s="159">
        <v>40</v>
      </c>
      <c r="Z27" s="47">
        <f t="shared" si="9"/>
        <v>32</v>
      </c>
    </row>
    <row r="28" spans="1:26" ht="21.75" customHeight="1" thickBot="1" x14ac:dyDescent="0.35">
      <c r="A28" s="6">
        <v>22</v>
      </c>
      <c r="B28" s="154">
        <v>666629</v>
      </c>
      <c r="C28" s="155" t="s">
        <v>124</v>
      </c>
      <c r="D28" s="13">
        <v>1.5</v>
      </c>
      <c r="E28" s="14">
        <v>3.5</v>
      </c>
      <c r="F28" s="14">
        <v>5.5</v>
      </c>
      <c r="G28" s="14">
        <v>3</v>
      </c>
      <c r="H28" s="15">
        <v>4.5</v>
      </c>
      <c r="I28" s="11">
        <f t="shared" si="2"/>
        <v>18</v>
      </c>
      <c r="J28" s="12">
        <f t="shared" si="3"/>
        <v>2.6999999999999997</v>
      </c>
      <c r="K28" s="30">
        <v>1</v>
      </c>
      <c r="L28" s="31">
        <v>1.5</v>
      </c>
      <c r="M28" s="31">
        <v>1</v>
      </c>
      <c r="N28" s="31">
        <v>1</v>
      </c>
      <c r="O28" s="151">
        <v>1.5</v>
      </c>
      <c r="P28" s="28">
        <f t="shared" si="4"/>
        <v>6</v>
      </c>
      <c r="Q28" s="29">
        <f t="shared" si="5"/>
        <v>0.30000000000000004</v>
      </c>
      <c r="R28" s="35">
        <f t="shared" si="6"/>
        <v>0.27499999999999997</v>
      </c>
      <c r="S28" s="137">
        <f t="shared" si="0"/>
        <v>0.60000000000000009</v>
      </c>
      <c r="T28" s="137">
        <f t="shared" si="0"/>
        <v>0.875</v>
      </c>
      <c r="U28" s="137">
        <f t="shared" si="7"/>
        <v>0.49999999999999994</v>
      </c>
      <c r="V28" s="138">
        <f t="shared" si="7"/>
        <v>0.75</v>
      </c>
      <c r="W28" s="122">
        <f t="shared" si="1"/>
        <v>24</v>
      </c>
      <c r="X28" s="43">
        <f t="shared" si="8"/>
        <v>4.8000000000000007</v>
      </c>
      <c r="Y28" s="159">
        <v>15</v>
      </c>
      <c r="Z28" s="47">
        <f t="shared" si="9"/>
        <v>12</v>
      </c>
    </row>
    <row r="29" spans="1:26" ht="21.75" customHeight="1" thickBot="1" x14ac:dyDescent="0.35">
      <c r="A29" s="5">
        <v>23</v>
      </c>
      <c r="B29" s="154">
        <v>666630</v>
      </c>
      <c r="C29" s="155" t="s">
        <v>125</v>
      </c>
      <c r="D29" s="13">
        <v>3.5</v>
      </c>
      <c r="E29" s="14"/>
      <c r="F29" s="14"/>
      <c r="G29" s="14">
        <v>1</v>
      </c>
      <c r="H29" s="15">
        <v>2</v>
      </c>
      <c r="I29" s="11">
        <f t="shared" si="2"/>
        <v>6.5</v>
      </c>
      <c r="J29" s="12">
        <f t="shared" si="3"/>
        <v>0.97499999999999998</v>
      </c>
      <c r="K29" s="30">
        <v>1</v>
      </c>
      <c r="L29" s="31">
        <v>0</v>
      </c>
      <c r="M29" s="31">
        <v>1</v>
      </c>
      <c r="N29" s="31">
        <v>1</v>
      </c>
      <c r="O29" s="151">
        <v>0</v>
      </c>
      <c r="P29" s="28">
        <f t="shared" si="4"/>
        <v>3</v>
      </c>
      <c r="Q29" s="29">
        <f t="shared" si="5"/>
        <v>0.15000000000000002</v>
      </c>
      <c r="R29" s="35">
        <f t="shared" si="6"/>
        <v>0.57500000000000007</v>
      </c>
      <c r="S29" s="137">
        <f t="shared" si="0"/>
        <v>0</v>
      </c>
      <c r="T29" s="137">
        <f t="shared" si="0"/>
        <v>0.05</v>
      </c>
      <c r="U29" s="137">
        <f t="shared" si="7"/>
        <v>0.2</v>
      </c>
      <c r="V29" s="138">
        <f t="shared" si="7"/>
        <v>0.3</v>
      </c>
      <c r="W29" s="122">
        <f t="shared" si="1"/>
        <v>9.5</v>
      </c>
      <c r="X29" s="43">
        <f t="shared" si="8"/>
        <v>1.9000000000000001</v>
      </c>
      <c r="Y29" s="159">
        <v>8</v>
      </c>
      <c r="Z29" s="47">
        <f t="shared" si="9"/>
        <v>6.4</v>
      </c>
    </row>
    <row r="30" spans="1:26" ht="21.75" customHeight="1" thickBot="1" x14ac:dyDescent="0.35">
      <c r="A30" s="6">
        <v>24</v>
      </c>
      <c r="B30" s="154">
        <v>666631</v>
      </c>
      <c r="C30" s="155" t="s">
        <v>126</v>
      </c>
      <c r="D30" s="13">
        <v>9</v>
      </c>
      <c r="E30" s="14">
        <v>11</v>
      </c>
      <c r="F30" s="14">
        <v>12</v>
      </c>
      <c r="G30" s="14">
        <v>9</v>
      </c>
      <c r="H30" s="15">
        <v>12</v>
      </c>
      <c r="I30" s="11">
        <f t="shared" si="2"/>
        <v>53</v>
      </c>
      <c r="J30" s="12">
        <f t="shared" si="3"/>
        <v>7.9499999999999993</v>
      </c>
      <c r="K30" s="30">
        <v>3</v>
      </c>
      <c r="L30" s="31">
        <v>3.5</v>
      </c>
      <c r="M30" s="31">
        <v>2.5</v>
      </c>
      <c r="N30" s="31">
        <v>3.5</v>
      </c>
      <c r="O30" s="151">
        <v>4.5</v>
      </c>
      <c r="P30" s="28">
        <f t="shared" si="4"/>
        <v>17</v>
      </c>
      <c r="Q30" s="29">
        <f t="shared" si="5"/>
        <v>0.85000000000000009</v>
      </c>
      <c r="R30" s="35">
        <f t="shared" si="6"/>
        <v>1.5</v>
      </c>
      <c r="S30" s="137">
        <f t="shared" si="0"/>
        <v>1.825</v>
      </c>
      <c r="T30" s="137">
        <f t="shared" si="0"/>
        <v>1.9249999999999998</v>
      </c>
      <c r="U30" s="137">
        <f t="shared" si="7"/>
        <v>1.5249999999999999</v>
      </c>
      <c r="V30" s="138">
        <f t="shared" si="7"/>
        <v>2.0249999999999999</v>
      </c>
      <c r="W30" s="122">
        <f t="shared" si="1"/>
        <v>70</v>
      </c>
      <c r="X30" s="43">
        <f t="shared" si="8"/>
        <v>14</v>
      </c>
      <c r="Y30" s="159">
        <v>66</v>
      </c>
      <c r="Z30" s="47">
        <f t="shared" si="9"/>
        <v>52.800000000000004</v>
      </c>
    </row>
    <row r="31" spans="1:26" ht="21.75" customHeight="1" thickBot="1" x14ac:dyDescent="0.35">
      <c r="A31" s="5">
        <v>25</v>
      </c>
      <c r="B31" s="154">
        <v>666632</v>
      </c>
      <c r="C31" s="155" t="s">
        <v>127</v>
      </c>
      <c r="D31" s="13">
        <v>16</v>
      </c>
      <c r="E31" s="14">
        <v>13</v>
      </c>
      <c r="F31" s="14">
        <v>10</v>
      </c>
      <c r="G31" s="14">
        <v>18</v>
      </c>
      <c r="H31" s="15">
        <v>15</v>
      </c>
      <c r="I31" s="11">
        <f t="shared" si="2"/>
        <v>72</v>
      </c>
      <c r="J31" s="12">
        <f t="shared" si="3"/>
        <v>10.799999999999999</v>
      </c>
      <c r="K31" s="30">
        <v>4</v>
      </c>
      <c r="L31" s="31">
        <v>4.5</v>
      </c>
      <c r="M31" s="31">
        <v>4.5</v>
      </c>
      <c r="N31" s="31">
        <v>5</v>
      </c>
      <c r="O31" s="151">
        <v>5</v>
      </c>
      <c r="P31" s="28">
        <f t="shared" si="4"/>
        <v>23</v>
      </c>
      <c r="Q31" s="29">
        <f t="shared" si="5"/>
        <v>1.1500000000000001</v>
      </c>
      <c r="R31" s="35">
        <f t="shared" si="6"/>
        <v>2.6</v>
      </c>
      <c r="S31" s="137">
        <f t="shared" si="0"/>
        <v>2.1749999999999998</v>
      </c>
      <c r="T31" s="137">
        <f t="shared" si="0"/>
        <v>1.7250000000000001</v>
      </c>
      <c r="U31" s="137">
        <f t="shared" si="7"/>
        <v>2.9499999999999997</v>
      </c>
      <c r="V31" s="138">
        <f t="shared" si="7"/>
        <v>2.5</v>
      </c>
      <c r="W31" s="122">
        <f t="shared" si="1"/>
        <v>95</v>
      </c>
      <c r="X31" s="43">
        <f t="shared" si="8"/>
        <v>19</v>
      </c>
      <c r="Y31" s="159">
        <v>76</v>
      </c>
      <c r="Z31" s="47">
        <f t="shared" si="9"/>
        <v>60.800000000000004</v>
      </c>
    </row>
    <row r="32" spans="1:26" ht="21.75" customHeight="1" thickBot="1" x14ac:dyDescent="0.35">
      <c r="A32" s="6">
        <v>26</v>
      </c>
      <c r="B32" s="154">
        <v>666633</v>
      </c>
      <c r="C32" s="155" t="s">
        <v>128</v>
      </c>
      <c r="D32" s="13">
        <v>9</v>
      </c>
      <c r="E32" s="14">
        <v>12</v>
      </c>
      <c r="F32" s="14">
        <v>10</v>
      </c>
      <c r="G32" s="14">
        <v>15</v>
      </c>
      <c r="H32" s="15">
        <v>10</v>
      </c>
      <c r="I32" s="11">
        <f t="shared" si="2"/>
        <v>56</v>
      </c>
      <c r="J32" s="12">
        <f t="shared" si="3"/>
        <v>8.4</v>
      </c>
      <c r="K32" s="30">
        <v>2.5</v>
      </c>
      <c r="L32" s="31">
        <v>3</v>
      </c>
      <c r="M32" s="31">
        <v>2.5</v>
      </c>
      <c r="N32" s="31">
        <v>3</v>
      </c>
      <c r="O32" s="151">
        <v>1.5</v>
      </c>
      <c r="P32" s="28">
        <f t="shared" si="4"/>
        <v>12.5</v>
      </c>
      <c r="Q32" s="29">
        <f t="shared" si="5"/>
        <v>0.625</v>
      </c>
      <c r="R32" s="35">
        <f t="shared" si="6"/>
        <v>1.4749999999999999</v>
      </c>
      <c r="S32" s="137">
        <f t="shared" si="0"/>
        <v>1.9499999999999997</v>
      </c>
      <c r="T32" s="137">
        <f t="shared" si="0"/>
        <v>1.625</v>
      </c>
      <c r="U32" s="137">
        <f t="shared" si="7"/>
        <v>2.4</v>
      </c>
      <c r="V32" s="138">
        <f t="shared" si="7"/>
        <v>1.575</v>
      </c>
      <c r="W32" s="122">
        <f t="shared" si="1"/>
        <v>68.5</v>
      </c>
      <c r="X32" s="43">
        <f t="shared" si="8"/>
        <v>13.700000000000001</v>
      </c>
      <c r="Y32" s="159">
        <v>60</v>
      </c>
      <c r="Z32" s="47">
        <f t="shared" si="9"/>
        <v>48</v>
      </c>
    </row>
    <row r="33" spans="1:26" ht="21.75" customHeight="1" thickBot="1" x14ac:dyDescent="0.35">
      <c r="A33" s="5">
        <v>27</v>
      </c>
      <c r="B33" s="154">
        <v>666634</v>
      </c>
      <c r="C33" s="155" t="s">
        <v>129</v>
      </c>
      <c r="D33" s="13">
        <v>10</v>
      </c>
      <c r="E33" s="14">
        <v>18</v>
      </c>
      <c r="F33" s="14">
        <v>12</v>
      </c>
      <c r="G33" s="14">
        <v>17</v>
      </c>
      <c r="H33" s="15">
        <v>15</v>
      </c>
      <c r="I33" s="11">
        <f t="shared" si="2"/>
        <v>72</v>
      </c>
      <c r="J33" s="12">
        <f t="shared" si="3"/>
        <v>10.799999999999999</v>
      </c>
      <c r="K33" s="30">
        <v>4</v>
      </c>
      <c r="L33" s="31">
        <v>4.5</v>
      </c>
      <c r="M33" s="31">
        <v>5</v>
      </c>
      <c r="N33" s="31">
        <v>5</v>
      </c>
      <c r="O33" s="151">
        <v>4.5</v>
      </c>
      <c r="P33" s="28">
        <f t="shared" si="4"/>
        <v>23</v>
      </c>
      <c r="Q33" s="29">
        <f t="shared" si="5"/>
        <v>1.1500000000000001</v>
      </c>
      <c r="R33" s="35">
        <f t="shared" si="6"/>
        <v>1.7</v>
      </c>
      <c r="S33" s="137">
        <f t="shared" si="0"/>
        <v>2.9249999999999998</v>
      </c>
      <c r="T33" s="137">
        <f t="shared" si="0"/>
        <v>2.0499999999999998</v>
      </c>
      <c r="U33" s="137">
        <f t="shared" si="7"/>
        <v>2.8</v>
      </c>
      <c r="V33" s="138">
        <f t="shared" si="7"/>
        <v>2.4750000000000001</v>
      </c>
      <c r="W33" s="122">
        <f t="shared" si="1"/>
        <v>95</v>
      </c>
      <c r="X33" s="43">
        <f t="shared" si="8"/>
        <v>19</v>
      </c>
      <c r="Y33" s="159">
        <v>74</v>
      </c>
      <c r="Z33" s="47">
        <f t="shared" si="9"/>
        <v>59.2</v>
      </c>
    </row>
    <row r="34" spans="1:26" ht="21.75" customHeight="1" thickBot="1" x14ac:dyDescent="0.35">
      <c r="A34" s="6">
        <v>28</v>
      </c>
      <c r="B34" s="154">
        <v>666635</v>
      </c>
      <c r="C34" s="155" t="s">
        <v>130</v>
      </c>
      <c r="D34" s="13">
        <v>8</v>
      </c>
      <c r="E34" s="14">
        <v>9</v>
      </c>
      <c r="F34" s="14">
        <v>8</v>
      </c>
      <c r="G34" s="14">
        <v>7</v>
      </c>
      <c r="H34" s="15">
        <v>9</v>
      </c>
      <c r="I34" s="11">
        <f t="shared" si="2"/>
        <v>41</v>
      </c>
      <c r="J34" s="12">
        <f t="shared" si="3"/>
        <v>6.1499999999999995</v>
      </c>
      <c r="K34" s="30">
        <v>2</v>
      </c>
      <c r="L34" s="31">
        <v>1.5</v>
      </c>
      <c r="M34" s="31">
        <v>2</v>
      </c>
      <c r="N34" s="31">
        <v>3.5</v>
      </c>
      <c r="O34" s="151">
        <v>1.5</v>
      </c>
      <c r="P34" s="28">
        <f t="shared" si="4"/>
        <v>10.5</v>
      </c>
      <c r="Q34" s="29">
        <f t="shared" si="5"/>
        <v>0.52500000000000002</v>
      </c>
      <c r="R34" s="35">
        <f t="shared" si="6"/>
        <v>1.3</v>
      </c>
      <c r="S34" s="137">
        <f t="shared" si="0"/>
        <v>1.4249999999999998</v>
      </c>
      <c r="T34" s="137">
        <f t="shared" si="0"/>
        <v>1.3</v>
      </c>
      <c r="U34" s="137">
        <f t="shared" si="7"/>
        <v>1.2250000000000001</v>
      </c>
      <c r="V34" s="138">
        <f t="shared" si="7"/>
        <v>1.4249999999999998</v>
      </c>
      <c r="W34" s="122">
        <f t="shared" si="1"/>
        <v>51.5</v>
      </c>
      <c r="X34" s="43">
        <f t="shared" si="8"/>
        <v>10.3</v>
      </c>
      <c r="Y34" s="159">
        <v>58</v>
      </c>
      <c r="Z34" s="47">
        <f t="shared" si="9"/>
        <v>46.400000000000006</v>
      </c>
    </row>
    <row r="35" spans="1:26" ht="21.75" customHeight="1" thickBot="1" x14ac:dyDescent="0.35">
      <c r="A35" s="5">
        <v>29</v>
      </c>
      <c r="B35" s="154">
        <v>666636</v>
      </c>
      <c r="C35" s="155" t="s">
        <v>131</v>
      </c>
      <c r="D35" s="13">
        <v>7</v>
      </c>
      <c r="E35" s="14">
        <v>8</v>
      </c>
      <c r="F35" s="14">
        <v>9</v>
      </c>
      <c r="G35" s="14">
        <v>5</v>
      </c>
      <c r="H35" s="15">
        <v>6</v>
      </c>
      <c r="I35" s="11">
        <f t="shared" si="2"/>
        <v>35</v>
      </c>
      <c r="J35" s="12">
        <f t="shared" si="3"/>
        <v>5.25</v>
      </c>
      <c r="K35" s="30">
        <v>1.5</v>
      </c>
      <c r="L35" s="31">
        <v>2.5</v>
      </c>
      <c r="M35" s="31">
        <v>1.5</v>
      </c>
      <c r="N35" s="31">
        <v>2.5</v>
      </c>
      <c r="O35" s="151">
        <v>1</v>
      </c>
      <c r="P35" s="28">
        <f t="shared" si="4"/>
        <v>9</v>
      </c>
      <c r="Q35" s="29">
        <f t="shared" si="5"/>
        <v>0.45</v>
      </c>
      <c r="R35" s="35">
        <f t="shared" si="6"/>
        <v>1.125</v>
      </c>
      <c r="S35" s="137">
        <f t="shared" si="0"/>
        <v>1.325</v>
      </c>
      <c r="T35" s="137">
        <f t="shared" si="0"/>
        <v>1.4249999999999998</v>
      </c>
      <c r="U35" s="137">
        <f t="shared" si="7"/>
        <v>0.875</v>
      </c>
      <c r="V35" s="138">
        <f t="shared" si="7"/>
        <v>0.95</v>
      </c>
      <c r="W35" s="122">
        <f t="shared" si="1"/>
        <v>44</v>
      </c>
      <c r="X35" s="43">
        <f t="shared" si="8"/>
        <v>8.8000000000000007</v>
      </c>
      <c r="Y35" s="159">
        <v>40</v>
      </c>
      <c r="Z35" s="47">
        <f t="shared" si="9"/>
        <v>32</v>
      </c>
    </row>
    <row r="36" spans="1:26" ht="21.75" customHeight="1" thickBot="1" x14ac:dyDescent="0.35">
      <c r="A36" s="6">
        <v>30</v>
      </c>
      <c r="B36" s="154">
        <v>666637</v>
      </c>
      <c r="C36" s="155" t="s">
        <v>132</v>
      </c>
      <c r="D36" s="13">
        <v>13</v>
      </c>
      <c r="E36" s="14">
        <v>14</v>
      </c>
      <c r="F36" s="14">
        <v>12</v>
      </c>
      <c r="G36" s="14">
        <v>10</v>
      </c>
      <c r="H36" s="15">
        <v>10</v>
      </c>
      <c r="I36" s="11">
        <f t="shared" si="2"/>
        <v>59</v>
      </c>
      <c r="J36" s="12">
        <f t="shared" si="3"/>
        <v>8.85</v>
      </c>
      <c r="K36" s="30">
        <v>3.5</v>
      </c>
      <c r="L36" s="31">
        <v>3.5</v>
      </c>
      <c r="M36" s="31">
        <v>3.5</v>
      </c>
      <c r="N36" s="31">
        <v>2.5</v>
      </c>
      <c r="O36" s="151">
        <v>2.5</v>
      </c>
      <c r="P36" s="28">
        <f t="shared" si="4"/>
        <v>15.5</v>
      </c>
      <c r="Q36" s="29">
        <f t="shared" si="5"/>
        <v>0.77500000000000002</v>
      </c>
      <c r="R36" s="35">
        <f t="shared" si="6"/>
        <v>2.125</v>
      </c>
      <c r="S36" s="137">
        <f t="shared" si="0"/>
        <v>2.2749999999999999</v>
      </c>
      <c r="T36" s="137">
        <f t="shared" si="0"/>
        <v>1.9749999999999999</v>
      </c>
      <c r="U36" s="137">
        <f t="shared" si="7"/>
        <v>1.625</v>
      </c>
      <c r="V36" s="138">
        <f t="shared" si="7"/>
        <v>1.625</v>
      </c>
      <c r="W36" s="122">
        <f t="shared" si="1"/>
        <v>74.5</v>
      </c>
      <c r="X36" s="43">
        <f t="shared" si="8"/>
        <v>14.9</v>
      </c>
      <c r="Y36" s="159">
        <v>62</v>
      </c>
      <c r="Z36" s="47">
        <f t="shared" si="9"/>
        <v>49.6</v>
      </c>
    </row>
    <row r="37" spans="1:26" ht="21.75" customHeight="1" thickBot="1" x14ac:dyDescent="0.35">
      <c r="A37" s="5">
        <v>31</v>
      </c>
      <c r="B37" s="156">
        <v>666638</v>
      </c>
      <c r="C37" s="157" t="s">
        <v>133</v>
      </c>
      <c r="D37" s="13">
        <v>2</v>
      </c>
      <c r="E37" s="14">
        <v>6</v>
      </c>
      <c r="F37" s="14"/>
      <c r="G37" s="14">
        <v>2</v>
      </c>
      <c r="H37" s="15"/>
      <c r="I37" s="11">
        <f t="shared" si="2"/>
        <v>10</v>
      </c>
      <c r="J37" s="12">
        <f t="shared" si="3"/>
        <v>1.5</v>
      </c>
      <c r="K37" s="30"/>
      <c r="L37" s="31"/>
      <c r="M37" s="31"/>
      <c r="N37" s="31"/>
      <c r="O37" s="151"/>
      <c r="P37" s="28">
        <f t="shared" si="4"/>
        <v>0</v>
      </c>
      <c r="Q37" s="29">
        <f t="shared" si="5"/>
        <v>0</v>
      </c>
      <c r="R37" s="35">
        <f t="shared" si="6"/>
        <v>0.3</v>
      </c>
      <c r="S37" s="137">
        <f t="shared" si="0"/>
        <v>0.89999999999999991</v>
      </c>
      <c r="T37" s="137">
        <f t="shared" si="0"/>
        <v>0</v>
      </c>
      <c r="U37" s="137">
        <f t="shared" si="7"/>
        <v>0.3</v>
      </c>
      <c r="V37" s="138">
        <f t="shared" si="7"/>
        <v>0</v>
      </c>
      <c r="W37" s="122">
        <f t="shared" si="1"/>
        <v>10</v>
      </c>
      <c r="X37" s="43">
        <f t="shared" si="8"/>
        <v>2</v>
      </c>
      <c r="Y37" s="160" t="s">
        <v>234</v>
      </c>
      <c r="Z37" s="47" t="e">
        <f t="shared" si="9"/>
        <v>#VALUE!</v>
      </c>
    </row>
    <row r="38" spans="1:26" ht="21.75" customHeight="1" thickBot="1" x14ac:dyDescent="0.35">
      <c r="A38" s="6">
        <v>32</v>
      </c>
      <c r="B38" s="154">
        <v>666639</v>
      </c>
      <c r="C38" s="155" t="s">
        <v>134</v>
      </c>
      <c r="D38" s="13">
        <v>12</v>
      </c>
      <c r="E38" s="14">
        <v>14</v>
      </c>
      <c r="F38" s="14">
        <v>16</v>
      </c>
      <c r="G38" s="14">
        <v>14</v>
      </c>
      <c r="H38" s="15">
        <v>10</v>
      </c>
      <c r="I38" s="11">
        <f t="shared" si="2"/>
        <v>66</v>
      </c>
      <c r="J38" s="12">
        <f t="shared" si="3"/>
        <v>9.9</v>
      </c>
      <c r="K38" s="30">
        <v>3</v>
      </c>
      <c r="L38" s="31">
        <v>2.5</v>
      </c>
      <c r="M38" s="31">
        <v>3.5</v>
      </c>
      <c r="N38" s="31">
        <v>3.5</v>
      </c>
      <c r="O38" s="151">
        <v>3.5</v>
      </c>
      <c r="P38" s="28">
        <f t="shared" si="4"/>
        <v>16</v>
      </c>
      <c r="Q38" s="29">
        <f t="shared" si="5"/>
        <v>0.8</v>
      </c>
      <c r="R38" s="35">
        <f t="shared" si="6"/>
        <v>1.9499999999999997</v>
      </c>
      <c r="S38" s="137">
        <f t="shared" si="0"/>
        <v>2.2250000000000001</v>
      </c>
      <c r="T38" s="137">
        <f t="shared" si="0"/>
        <v>2.5749999999999997</v>
      </c>
      <c r="U38" s="137">
        <f t="shared" si="7"/>
        <v>2.2749999999999999</v>
      </c>
      <c r="V38" s="138">
        <f t="shared" si="7"/>
        <v>1.675</v>
      </c>
      <c r="W38" s="122">
        <f t="shared" si="1"/>
        <v>82</v>
      </c>
      <c r="X38" s="43">
        <f t="shared" si="8"/>
        <v>16.400000000000002</v>
      </c>
      <c r="Y38" s="159">
        <v>70</v>
      </c>
      <c r="Z38" s="47">
        <f t="shared" si="9"/>
        <v>56</v>
      </c>
    </row>
    <row r="39" spans="1:26" ht="21.75" customHeight="1" thickBot="1" x14ac:dyDescent="0.35">
      <c r="A39" s="5">
        <v>33</v>
      </c>
      <c r="B39" s="154">
        <v>666640</v>
      </c>
      <c r="C39" s="155" t="s">
        <v>135</v>
      </c>
      <c r="D39" s="13">
        <v>9</v>
      </c>
      <c r="E39" s="14">
        <v>10</v>
      </c>
      <c r="F39" s="14">
        <v>10</v>
      </c>
      <c r="G39" s="14">
        <v>8</v>
      </c>
      <c r="H39" s="15">
        <v>9</v>
      </c>
      <c r="I39" s="11">
        <f t="shared" si="2"/>
        <v>46</v>
      </c>
      <c r="J39" s="12">
        <f t="shared" si="3"/>
        <v>6.8999999999999995</v>
      </c>
      <c r="K39" s="30">
        <v>2.5</v>
      </c>
      <c r="L39" s="31">
        <v>3</v>
      </c>
      <c r="M39" s="31">
        <v>2.5</v>
      </c>
      <c r="N39" s="31">
        <v>2.5</v>
      </c>
      <c r="O39" s="151">
        <v>3</v>
      </c>
      <c r="P39" s="28">
        <f t="shared" si="4"/>
        <v>13.5</v>
      </c>
      <c r="Q39" s="29">
        <f t="shared" si="5"/>
        <v>0.67500000000000004</v>
      </c>
      <c r="R39" s="35">
        <f t="shared" si="6"/>
        <v>1.4749999999999999</v>
      </c>
      <c r="S39" s="137">
        <f t="shared" si="0"/>
        <v>1.65</v>
      </c>
      <c r="T39" s="137">
        <f t="shared" si="0"/>
        <v>1.625</v>
      </c>
      <c r="U39" s="137">
        <f t="shared" si="7"/>
        <v>1.325</v>
      </c>
      <c r="V39" s="138">
        <f t="shared" si="7"/>
        <v>1.5</v>
      </c>
      <c r="W39" s="122">
        <f t="shared" si="1"/>
        <v>59.5</v>
      </c>
      <c r="X39" s="43">
        <f t="shared" si="8"/>
        <v>11.9</v>
      </c>
      <c r="Y39" s="159">
        <v>48</v>
      </c>
      <c r="Z39" s="47">
        <f t="shared" si="9"/>
        <v>38.400000000000006</v>
      </c>
    </row>
    <row r="40" spans="1:26" ht="21.75" customHeight="1" thickBot="1" x14ac:dyDescent="0.35">
      <c r="A40" s="6">
        <v>34</v>
      </c>
      <c r="B40" s="154">
        <v>666641</v>
      </c>
      <c r="C40" s="155" t="s">
        <v>136</v>
      </c>
      <c r="D40" s="13">
        <v>9</v>
      </c>
      <c r="E40" s="14">
        <v>12</v>
      </c>
      <c r="F40" s="14">
        <v>10</v>
      </c>
      <c r="G40" s="14">
        <v>9</v>
      </c>
      <c r="H40" s="15">
        <v>10</v>
      </c>
      <c r="I40" s="11">
        <f t="shared" si="2"/>
        <v>50</v>
      </c>
      <c r="J40" s="12">
        <f t="shared" si="3"/>
        <v>7.5</v>
      </c>
      <c r="K40" s="30">
        <v>3.5</v>
      </c>
      <c r="L40" s="31">
        <v>2.5</v>
      </c>
      <c r="M40" s="31">
        <v>3.5</v>
      </c>
      <c r="N40" s="31">
        <v>3</v>
      </c>
      <c r="O40" s="151">
        <v>2.5</v>
      </c>
      <c r="P40" s="28">
        <f t="shared" si="4"/>
        <v>15</v>
      </c>
      <c r="Q40" s="29">
        <f t="shared" si="5"/>
        <v>0.75</v>
      </c>
      <c r="R40" s="35">
        <f t="shared" si="6"/>
        <v>1.5249999999999999</v>
      </c>
      <c r="S40" s="137">
        <f t="shared" si="6"/>
        <v>1.9249999999999998</v>
      </c>
      <c r="T40" s="137">
        <f t="shared" si="0"/>
        <v>1.675</v>
      </c>
      <c r="U40" s="137">
        <f t="shared" si="7"/>
        <v>1.5</v>
      </c>
      <c r="V40" s="138">
        <f t="shared" si="7"/>
        <v>1.625</v>
      </c>
      <c r="W40" s="122">
        <f t="shared" si="1"/>
        <v>65</v>
      </c>
      <c r="X40" s="43">
        <f t="shared" si="8"/>
        <v>13</v>
      </c>
      <c r="Y40" s="159">
        <v>56</v>
      </c>
      <c r="Z40" s="47">
        <f t="shared" si="9"/>
        <v>44.800000000000004</v>
      </c>
    </row>
    <row r="41" spans="1:26" ht="21.75" customHeight="1" thickBot="1" x14ac:dyDescent="0.35">
      <c r="A41" s="5">
        <v>35</v>
      </c>
      <c r="B41" s="154">
        <v>666642</v>
      </c>
      <c r="C41" s="155" t="s">
        <v>137</v>
      </c>
      <c r="D41" s="13">
        <v>12</v>
      </c>
      <c r="E41" s="14">
        <v>10</v>
      </c>
      <c r="F41" s="14">
        <v>10</v>
      </c>
      <c r="G41" s="14">
        <v>9</v>
      </c>
      <c r="H41" s="15">
        <v>8</v>
      </c>
      <c r="I41" s="11">
        <f t="shared" si="2"/>
        <v>49</v>
      </c>
      <c r="J41" s="12">
        <f t="shared" si="3"/>
        <v>7.35</v>
      </c>
      <c r="K41" s="30">
        <v>2.5</v>
      </c>
      <c r="L41" s="31">
        <v>2</v>
      </c>
      <c r="M41" s="31">
        <v>2.5</v>
      </c>
      <c r="N41" s="31">
        <v>3.5</v>
      </c>
      <c r="O41" s="151">
        <v>4</v>
      </c>
      <c r="P41" s="28">
        <f t="shared" si="4"/>
        <v>14.5</v>
      </c>
      <c r="Q41" s="29">
        <f t="shared" si="5"/>
        <v>0.72500000000000009</v>
      </c>
      <c r="R41" s="35">
        <f t="shared" si="6"/>
        <v>1.9249999999999998</v>
      </c>
      <c r="S41" s="137">
        <f t="shared" si="6"/>
        <v>1.6</v>
      </c>
      <c r="T41" s="137">
        <f t="shared" si="0"/>
        <v>1.625</v>
      </c>
      <c r="U41" s="137">
        <f t="shared" si="7"/>
        <v>1.5249999999999999</v>
      </c>
      <c r="V41" s="138">
        <f t="shared" si="7"/>
        <v>1.4</v>
      </c>
      <c r="W41" s="122">
        <f t="shared" si="1"/>
        <v>63.5</v>
      </c>
      <c r="X41" s="43">
        <f t="shared" si="8"/>
        <v>12.700000000000001</v>
      </c>
      <c r="Y41" s="159">
        <v>55</v>
      </c>
      <c r="Z41" s="47">
        <f t="shared" si="9"/>
        <v>44</v>
      </c>
    </row>
    <row r="42" spans="1:26" ht="21.75" customHeight="1" thickBot="1" x14ac:dyDescent="0.35">
      <c r="A42" s="6">
        <v>36</v>
      </c>
      <c r="B42" s="154">
        <v>666643</v>
      </c>
      <c r="C42" s="155" t="s">
        <v>138</v>
      </c>
      <c r="D42" s="13">
        <v>8</v>
      </c>
      <c r="E42" s="14">
        <v>9</v>
      </c>
      <c r="F42" s="14">
        <v>9</v>
      </c>
      <c r="G42" s="14">
        <v>8</v>
      </c>
      <c r="H42" s="15">
        <v>6</v>
      </c>
      <c r="I42" s="11">
        <f t="shared" si="2"/>
        <v>40</v>
      </c>
      <c r="J42" s="12">
        <f t="shared" si="3"/>
        <v>6</v>
      </c>
      <c r="K42" s="30">
        <v>1.5</v>
      </c>
      <c r="L42" s="31">
        <v>1.5</v>
      </c>
      <c r="M42" s="31">
        <v>2</v>
      </c>
      <c r="N42" s="31">
        <v>3</v>
      </c>
      <c r="O42" s="151">
        <v>2.5</v>
      </c>
      <c r="P42" s="28">
        <f t="shared" si="4"/>
        <v>10.5</v>
      </c>
      <c r="Q42" s="29">
        <f t="shared" si="5"/>
        <v>0.52500000000000002</v>
      </c>
      <c r="R42" s="35">
        <f t="shared" si="6"/>
        <v>1.2749999999999999</v>
      </c>
      <c r="S42" s="137">
        <f t="shared" si="6"/>
        <v>1.4249999999999998</v>
      </c>
      <c r="T42" s="137">
        <f t="shared" si="0"/>
        <v>1.45</v>
      </c>
      <c r="U42" s="137">
        <f t="shared" si="7"/>
        <v>1.35</v>
      </c>
      <c r="V42" s="138">
        <f t="shared" si="7"/>
        <v>1.0249999999999999</v>
      </c>
      <c r="W42" s="122">
        <f t="shared" si="1"/>
        <v>50.5</v>
      </c>
      <c r="X42" s="43">
        <f t="shared" si="8"/>
        <v>10.100000000000001</v>
      </c>
      <c r="Y42" s="159">
        <v>44</v>
      </c>
      <c r="Z42" s="47">
        <f t="shared" si="9"/>
        <v>35.200000000000003</v>
      </c>
    </row>
    <row r="43" spans="1:26" ht="21.75" customHeight="1" thickBot="1" x14ac:dyDescent="0.35">
      <c r="A43" s="5">
        <v>37</v>
      </c>
      <c r="B43" s="154">
        <v>666644</v>
      </c>
      <c r="C43" s="155" t="s">
        <v>139</v>
      </c>
      <c r="D43" s="13">
        <v>10</v>
      </c>
      <c r="E43" s="14">
        <v>14</v>
      </c>
      <c r="F43" s="14">
        <v>12</v>
      </c>
      <c r="G43" s="14">
        <v>10</v>
      </c>
      <c r="H43" s="15">
        <v>14</v>
      </c>
      <c r="I43" s="11">
        <f t="shared" si="2"/>
        <v>60</v>
      </c>
      <c r="J43" s="12">
        <f t="shared" si="3"/>
        <v>9</v>
      </c>
      <c r="K43" s="30">
        <v>4</v>
      </c>
      <c r="L43" s="31">
        <v>4.5</v>
      </c>
      <c r="M43" s="31">
        <v>3</v>
      </c>
      <c r="N43" s="31">
        <v>3.5</v>
      </c>
      <c r="O43" s="151">
        <v>3.5</v>
      </c>
      <c r="P43" s="28">
        <f t="shared" si="4"/>
        <v>18.5</v>
      </c>
      <c r="Q43" s="29">
        <f t="shared" si="5"/>
        <v>0.92500000000000004</v>
      </c>
      <c r="R43" s="35">
        <f t="shared" si="6"/>
        <v>1.7</v>
      </c>
      <c r="S43" s="137">
        <f t="shared" si="6"/>
        <v>2.3250000000000002</v>
      </c>
      <c r="T43" s="137">
        <f t="shared" si="0"/>
        <v>1.9499999999999997</v>
      </c>
      <c r="U43" s="137">
        <f t="shared" si="7"/>
        <v>1.675</v>
      </c>
      <c r="V43" s="138">
        <f t="shared" si="7"/>
        <v>2.2749999999999999</v>
      </c>
      <c r="W43" s="122">
        <f t="shared" si="1"/>
        <v>78.5</v>
      </c>
      <c r="X43" s="43">
        <f t="shared" si="8"/>
        <v>15.700000000000001</v>
      </c>
      <c r="Y43" s="159">
        <v>66</v>
      </c>
      <c r="Z43" s="47">
        <f t="shared" si="9"/>
        <v>52.800000000000004</v>
      </c>
    </row>
    <row r="44" spans="1:26" ht="21.75" customHeight="1" thickBot="1" x14ac:dyDescent="0.35">
      <c r="A44" s="6">
        <v>38</v>
      </c>
      <c r="B44" s="154">
        <v>666645</v>
      </c>
      <c r="C44" s="155" t="s">
        <v>140</v>
      </c>
      <c r="D44" s="13">
        <v>9</v>
      </c>
      <c r="E44" s="14">
        <v>12</v>
      </c>
      <c r="F44" s="14">
        <v>11</v>
      </c>
      <c r="G44" s="14">
        <v>9</v>
      </c>
      <c r="H44" s="15">
        <v>10</v>
      </c>
      <c r="I44" s="11">
        <f t="shared" si="2"/>
        <v>51</v>
      </c>
      <c r="J44" s="12">
        <f t="shared" si="3"/>
        <v>7.6499999999999995</v>
      </c>
      <c r="K44" s="30">
        <v>2.5</v>
      </c>
      <c r="L44" s="31">
        <v>2</v>
      </c>
      <c r="M44" s="31">
        <v>2.5</v>
      </c>
      <c r="N44" s="31">
        <v>3.5</v>
      </c>
      <c r="O44" s="151">
        <v>4</v>
      </c>
      <c r="P44" s="28">
        <f t="shared" si="4"/>
        <v>14.5</v>
      </c>
      <c r="Q44" s="29">
        <f t="shared" si="5"/>
        <v>0.72500000000000009</v>
      </c>
      <c r="R44" s="35">
        <f t="shared" si="6"/>
        <v>1.4749999999999999</v>
      </c>
      <c r="S44" s="137">
        <f t="shared" si="6"/>
        <v>1.9</v>
      </c>
      <c r="T44" s="137">
        <f t="shared" si="0"/>
        <v>1.7749999999999999</v>
      </c>
      <c r="U44" s="137">
        <f t="shared" si="7"/>
        <v>1.5249999999999999</v>
      </c>
      <c r="V44" s="138">
        <f t="shared" si="7"/>
        <v>1.7</v>
      </c>
      <c r="W44" s="122">
        <f t="shared" si="1"/>
        <v>65.5</v>
      </c>
      <c r="X44" s="43">
        <f t="shared" si="8"/>
        <v>13.100000000000001</v>
      </c>
      <c r="Y44" s="159">
        <v>54</v>
      </c>
      <c r="Z44" s="47">
        <f t="shared" si="9"/>
        <v>43.2</v>
      </c>
    </row>
    <row r="45" spans="1:26" ht="21.75" customHeight="1" thickBot="1" x14ac:dyDescent="0.35">
      <c r="A45" s="5">
        <v>39</v>
      </c>
      <c r="B45" s="154">
        <v>666646</v>
      </c>
      <c r="C45" s="155" t="s">
        <v>141</v>
      </c>
      <c r="D45" s="13">
        <v>15</v>
      </c>
      <c r="E45" s="14">
        <v>13</v>
      </c>
      <c r="F45" s="14">
        <v>10</v>
      </c>
      <c r="G45" s="14">
        <v>12</v>
      </c>
      <c r="H45" s="15">
        <v>11</v>
      </c>
      <c r="I45" s="11">
        <f t="shared" si="2"/>
        <v>61</v>
      </c>
      <c r="J45" s="12">
        <f t="shared" si="3"/>
        <v>9.15</v>
      </c>
      <c r="K45" s="30">
        <v>3.5</v>
      </c>
      <c r="L45" s="31">
        <v>2.5</v>
      </c>
      <c r="M45" s="31">
        <v>3.5</v>
      </c>
      <c r="N45" s="31">
        <v>2.5</v>
      </c>
      <c r="O45" s="151">
        <v>4</v>
      </c>
      <c r="P45" s="28">
        <f t="shared" si="4"/>
        <v>16</v>
      </c>
      <c r="Q45" s="29">
        <f t="shared" si="5"/>
        <v>0.8</v>
      </c>
      <c r="R45" s="35">
        <f t="shared" si="6"/>
        <v>2.4249999999999998</v>
      </c>
      <c r="S45" s="137">
        <f t="shared" si="6"/>
        <v>2.0750000000000002</v>
      </c>
      <c r="T45" s="137">
        <f t="shared" si="0"/>
        <v>1.675</v>
      </c>
      <c r="U45" s="137">
        <f t="shared" si="7"/>
        <v>1.9249999999999998</v>
      </c>
      <c r="V45" s="138">
        <f t="shared" si="7"/>
        <v>1.8499999999999999</v>
      </c>
      <c r="W45" s="122">
        <f t="shared" si="1"/>
        <v>77</v>
      </c>
      <c r="X45" s="43">
        <f t="shared" si="8"/>
        <v>15.4</v>
      </c>
      <c r="Y45" s="159">
        <v>64</v>
      </c>
      <c r="Z45" s="47">
        <f t="shared" si="9"/>
        <v>51.2</v>
      </c>
    </row>
    <row r="46" spans="1:26" ht="21.75" customHeight="1" thickBot="1" x14ac:dyDescent="0.35">
      <c r="A46" s="6">
        <v>40</v>
      </c>
      <c r="B46" s="154">
        <v>666647</v>
      </c>
      <c r="C46" s="155" t="s">
        <v>142</v>
      </c>
      <c r="D46" s="13">
        <v>10</v>
      </c>
      <c r="E46" s="14">
        <v>18</v>
      </c>
      <c r="F46" s="14">
        <v>12</v>
      </c>
      <c r="G46" s="14">
        <v>10</v>
      </c>
      <c r="H46" s="15">
        <v>12</v>
      </c>
      <c r="I46" s="11">
        <f t="shared" si="2"/>
        <v>62</v>
      </c>
      <c r="J46" s="12">
        <f t="shared" si="3"/>
        <v>9.2999999999999989</v>
      </c>
      <c r="K46" s="30">
        <v>4.5</v>
      </c>
      <c r="L46" s="31">
        <v>3.5</v>
      </c>
      <c r="M46" s="31">
        <v>4</v>
      </c>
      <c r="N46" s="31">
        <v>2.5</v>
      </c>
      <c r="O46" s="151">
        <v>1.5</v>
      </c>
      <c r="P46" s="28">
        <f t="shared" si="4"/>
        <v>16</v>
      </c>
      <c r="Q46" s="29">
        <f t="shared" si="5"/>
        <v>0.8</v>
      </c>
      <c r="R46" s="35">
        <f t="shared" si="6"/>
        <v>1.7250000000000001</v>
      </c>
      <c r="S46" s="137">
        <f t="shared" si="6"/>
        <v>2.8749999999999996</v>
      </c>
      <c r="T46" s="137">
        <f t="shared" si="0"/>
        <v>1.9999999999999998</v>
      </c>
      <c r="U46" s="137">
        <f t="shared" si="7"/>
        <v>1.625</v>
      </c>
      <c r="V46" s="138">
        <f t="shared" si="7"/>
        <v>1.8749999999999998</v>
      </c>
      <c r="W46" s="122">
        <f t="shared" si="1"/>
        <v>78</v>
      </c>
      <c r="X46" s="43">
        <f t="shared" si="8"/>
        <v>15.600000000000001</v>
      </c>
      <c r="Y46" s="159">
        <v>58</v>
      </c>
      <c r="Z46" s="47">
        <f t="shared" si="9"/>
        <v>46.400000000000006</v>
      </c>
    </row>
    <row r="47" spans="1:26" ht="21.75" customHeight="1" thickBot="1" x14ac:dyDescent="0.35">
      <c r="A47" s="5">
        <v>41</v>
      </c>
      <c r="B47" s="154">
        <v>666648</v>
      </c>
      <c r="C47" s="155" t="s">
        <v>143</v>
      </c>
      <c r="D47" s="13">
        <v>11</v>
      </c>
      <c r="E47" s="14">
        <v>12</v>
      </c>
      <c r="F47" s="14">
        <v>10</v>
      </c>
      <c r="G47" s="14">
        <v>14</v>
      </c>
      <c r="H47" s="15">
        <v>9</v>
      </c>
      <c r="I47" s="11">
        <f t="shared" si="2"/>
        <v>56</v>
      </c>
      <c r="J47" s="12">
        <f t="shared" si="3"/>
        <v>8.4</v>
      </c>
      <c r="K47" s="30">
        <v>3</v>
      </c>
      <c r="L47" s="31">
        <v>3.5</v>
      </c>
      <c r="M47" s="31">
        <v>3.5</v>
      </c>
      <c r="N47" s="31">
        <v>2</v>
      </c>
      <c r="O47" s="151">
        <v>3.5</v>
      </c>
      <c r="P47" s="28">
        <f t="shared" si="4"/>
        <v>15.5</v>
      </c>
      <c r="Q47" s="29">
        <f t="shared" si="5"/>
        <v>0.77500000000000002</v>
      </c>
      <c r="R47" s="35">
        <f t="shared" si="6"/>
        <v>1.7999999999999998</v>
      </c>
      <c r="S47" s="137">
        <f t="shared" si="6"/>
        <v>1.9749999999999999</v>
      </c>
      <c r="T47" s="137">
        <f t="shared" si="0"/>
        <v>1.675</v>
      </c>
      <c r="U47" s="137">
        <f t="shared" si="7"/>
        <v>2.2000000000000002</v>
      </c>
      <c r="V47" s="138">
        <f t="shared" si="7"/>
        <v>1.5249999999999999</v>
      </c>
      <c r="W47" s="122">
        <f t="shared" si="1"/>
        <v>71.5</v>
      </c>
      <c r="X47" s="43">
        <f t="shared" si="8"/>
        <v>14.3</v>
      </c>
      <c r="Y47" s="159">
        <v>60</v>
      </c>
      <c r="Z47" s="47">
        <f t="shared" si="9"/>
        <v>48</v>
      </c>
    </row>
    <row r="48" spans="1:26" ht="21.75" customHeight="1" thickBot="1" x14ac:dyDescent="0.35">
      <c r="A48" s="6">
        <v>42</v>
      </c>
      <c r="B48" s="154">
        <v>666649</v>
      </c>
      <c r="C48" s="155" t="s">
        <v>144</v>
      </c>
      <c r="D48" s="13">
        <v>13</v>
      </c>
      <c r="E48" s="14">
        <v>12</v>
      </c>
      <c r="F48" s="14">
        <v>11</v>
      </c>
      <c r="G48" s="14">
        <v>7</v>
      </c>
      <c r="H48" s="15">
        <v>8</v>
      </c>
      <c r="I48" s="11">
        <f t="shared" si="2"/>
        <v>51</v>
      </c>
      <c r="J48" s="12">
        <f t="shared" si="3"/>
        <v>7.6499999999999995</v>
      </c>
      <c r="K48" s="30">
        <v>2.5</v>
      </c>
      <c r="L48" s="31">
        <v>3</v>
      </c>
      <c r="M48" s="31">
        <v>2.5</v>
      </c>
      <c r="N48" s="31">
        <v>3.5</v>
      </c>
      <c r="O48" s="151">
        <v>3.5</v>
      </c>
      <c r="P48" s="28">
        <f t="shared" si="4"/>
        <v>15</v>
      </c>
      <c r="Q48" s="29">
        <f t="shared" si="5"/>
        <v>0.75</v>
      </c>
      <c r="R48" s="35">
        <f t="shared" si="6"/>
        <v>2.0750000000000002</v>
      </c>
      <c r="S48" s="137">
        <f t="shared" si="6"/>
        <v>1.9499999999999997</v>
      </c>
      <c r="T48" s="137">
        <f t="shared" si="0"/>
        <v>1.7749999999999999</v>
      </c>
      <c r="U48" s="137">
        <f t="shared" si="7"/>
        <v>1.2250000000000001</v>
      </c>
      <c r="V48" s="138">
        <f t="shared" si="7"/>
        <v>1.375</v>
      </c>
      <c r="W48" s="122">
        <f t="shared" si="1"/>
        <v>66</v>
      </c>
      <c r="X48" s="43">
        <f t="shared" si="8"/>
        <v>13.200000000000001</v>
      </c>
      <c r="Y48" s="159">
        <v>56</v>
      </c>
      <c r="Z48" s="47">
        <f t="shared" si="9"/>
        <v>44.800000000000004</v>
      </c>
    </row>
    <row r="49" spans="1:26" ht="21.75" customHeight="1" thickBot="1" x14ac:dyDescent="0.35">
      <c r="A49" s="5">
        <v>43</v>
      </c>
      <c r="B49" s="154">
        <v>666650</v>
      </c>
      <c r="C49" s="155" t="s">
        <v>145</v>
      </c>
      <c r="D49" s="13">
        <v>10</v>
      </c>
      <c r="E49" s="14">
        <v>9</v>
      </c>
      <c r="F49" s="14">
        <v>15</v>
      </c>
      <c r="G49" s="14">
        <v>12</v>
      </c>
      <c r="H49" s="15">
        <v>15</v>
      </c>
      <c r="I49" s="11">
        <f t="shared" si="2"/>
        <v>61</v>
      </c>
      <c r="J49" s="12">
        <f t="shared" si="3"/>
        <v>9.15</v>
      </c>
      <c r="K49" s="30">
        <v>4</v>
      </c>
      <c r="L49" s="31">
        <v>2.5</v>
      </c>
      <c r="M49" s="31">
        <v>3</v>
      </c>
      <c r="N49" s="31">
        <v>3.5</v>
      </c>
      <c r="O49" s="151">
        <v>3.5</v>
      </c>
      <c r="P49" s="28">
        <f t="shared" si="4"/>
        <v>16.5</v>
      </c>
      <c r="Q49" s="29">
        <f t="shared" si="5"/>
        <v>0.82500000000000007</v>
      </c>
      <c r="R49" s="35">
        <f t="shared" si="6"/>
        <v>1.7</v>
      </c>
      <c r="S49" s="137">
        <f t="shared" si="6"/>
        <v>1.4749999999999999</v>
      </c>
      <c r="T49" s="137">
        <f t="shared" si="0"/>
        <v>2.4</v>
      </c>
      <c r="U49" s="137">
        <f t="shared" si="7"/>
        <v>1.9749999999999999</v>
      </c>
      <c r="V49" s="138">
        <f t="shared" si="7"/>
        <v>2.4249999999999998</v>
      </c>
      <c r="W49" s="122">
        <f t="shared" si="1"/>
        <v>77.5</v>
      </c>
      <c r="X49" s="43">
        <f t="shared" si="8"/>
        <v>15.5</v>
      </c>
      <c r="Y49" s="159">
        <v>60</v>
      </c>
      <c r="Z49" s="47">
        <f t="shared" si="9"/>
        <v>48</v>
      </c>
    </row>
    <row r="50" spans="1:26" ht="21.75" customHeight="1" thickBot="1" x14ac:dyDescent="0.35">
      <c r="A50" s="6">
        <v>44</v>
      </c>
      <c r="B50" s="154">
        <v>666651</v>
      </c>
      <c r="C50" s="155" t="s">
        <v>146</v>
      </c>
      <c r="D50" s="13">
        <v>8</v>
      </c>
      <c r="E50" s="14">
        <v>5</v>
      </c>
      <c r="F50" s="14">
        <v>8</v>
      </c>
      <c r="G50" s="14">
        <v>5</v>
      </c>
      <c r="H50" s="15">
        <v>5</v>
      </c>
      <c r="I50" s="11">
        <f t="shared" si="2"/>
        <v>31</v>
      </c>
      <c r="J50" s="12">
        <f t="shared" si="3"/>
        <v>4.6499999999999995</v>
      </c>
      <c r="K50" s="30">
        <v>3</v>
      </c>
      <c r="L50" s="31">
        <v>2</v>
      </c>
      <c r="M50" s="31">
        <v>1.5</v>
      </c>
      <c r="N50" s="31">
        <v>1.5</v>
      </c>
      <c r="O50" s="151">
        <v>1</v>
      </c>
      <c r="P50" s="28">
        <f t="shared" si="4"/>
        <v>9</v>
      </c>
      <c r="Q50" s="29">
        <f t="shared" si="5"/>
        <v>0.45</v>
      </c>
      <c r="R50" s="35">
        <f t="shared" si="6"/>
        <v>1.35</v>
      </c>
      <c r="S50" s="137">
        <f t="shared" si="6"/>
        <v>0.85</v>
      </c>
      <c r="T50" s="137">
        <f t="shared" si="0"/>
        <v>1.2749999999999999</v>
      </c>
      <c r="U50" s="137">
        <f t="shared" si="7"/>
        <v>0.82499999999999996</v>
      </c>
      <c r="V50" s="138">
        <f t="shared" si="7"/>
        <v>0.8</v>
      </c>
      <c r="W50" s="122">
        <f t="shared" si="1"/>
        <v>40</v>
      </c>
      <c r="X50" s="43">
        <f t="shared" si="8"/>
        <v>8</v>
      </c>
      <c r="Y50" s="159">
        <v>36</v>
      </c>
      <c r="Z50" s="47">
        <f t="shared" si="9"/>
        <v>28.8</v>
      </c>
    </row>
    <row r="51" spans="1:26" ht="21.75" customHeight="1" thickBot="1" x14ac:dyDescent="0.35">
      <c r="A51" s="5">
        <v>45</v>
      </c>
      <c r="B51" s="154">
        <v>666652</v>
      </c>
      <c r="C51" s="155" t="s">
        <v>147</v>
      </c>
      <c r="D51" s="13">
        <v>16</v>
      </c>
      <c r="E51" s="14">
        <v>18</v>
      </c>
      <c r="F51" s="14">
        <v>12</v>
      </c>
      <c r="G51" s="14">
        <v>11</v>
      </c>
      <c r="H51" s="15">
        <v>14</v>
      </c>
      <c r="I51" s="11">
        <f t="shared" si="2"/>
        <v>71</v>
      </c>
      <c r="J51" s="12">
        <f t="shared" si="3"/>
        <v>10.65</v>
      </c>
      <c r="K51" s="30">
        <v>4.5</v>
      </c>
      <c r="L51" s="31">
        <v>4.5</v>
      </c>
      <c r="M51" s="31">
        <v>5</v>
      </c>
      <c r="N51" s="31">
        <v>4.5</v>
      </c>
      <c r="O51" s="151">
        <v>4.5</v>
      </c>
      <c r="P51" s="28">
        <f t="shared" si="4"/>
        <v>23</v>
      </c>
      <c r="Q51" s="29">
        <f t="shared" si="5"/>
        <v>1.1500000000000001</v>
      </c>
      <c r="R51" s="35">
        <f t="shared" si="6"/>
        <v>2.625</v>
      </c>
      <c r="S51" s="137">
        <f t="shared" si="6"/>
        <v>2.9249999999999998</v>
      </c>
      <c r="T51" s="137">
        <f t="shared" si="0"/>
        <v>2.0499999999999998</v>
      </c>
      <c r="U51" s="137">
        <f t="shared" si="7"/>
        <v>1.875</v>
      </c>
      <c r="V51" s="138">
        <f t="shared" si="7"/>
        <v>2.3250000000000002</v>
      </c>
      <c r="W51" s="122">
        <f t="shared" si="1"/>
        <v>94</v>
      </c>
      <c r="X51" s="43">
        <f t="shared" si="8"/>
        <v>18.8</v>
      </c>
      <c r="Y51" s="159">
        <v>72</v>
      </c>
      <c r="Z51" s="47">
        <f t="shared" si="9"/>
        <v>57.6</v>
      </c>
    </row>
    <row r="52" spans="1:26" ht="21.75" customHeight="1" thickBot="1" x14ac:dyDescent="0.35">
      <c r="A52" s="6">
        <v>46</v>
      </c>
      <c r="B52" s="154">
        <v>666653</v>
      </c>
      <c r="C52" s="155" t="s">
        <v>148</v>
      </c>
      <c r="D52" s="13">
        <v>9</v>
      </c>
      <c r="E52" s="14">
        <v>14</v>
      </c>
      <c r="F52" s="14">
        <v>10</v>
      </c>
      <c r="G52" s="14">
        <v>8</v>
      </c>
      <c r="H52" s="15">
        <v>12</v>
      </c>
      <c r="I52" s="11">
        <f t="shared" si="2"/>
        <v>53</v>
      </c>
      <c r="J52" s="12">
        <f t="shared" si="3"/>
        <v>7.9499999999999993</v>
      </c>
      <c r="K52" s="30">
        <v>3</v>
      </c>
      <c r="L52" s="31">
        <v>2.5</v>
      </c>
      <c r="M52" s="31">
        <v>2.5</v>
      </c>
      <c r="N52" s="31">
        <v>3.5</v>
      </c>
      <c r="O52" s="151">
        <v>3.5</v>
      </c>
      <c r="P52" s="28">
        <f t="shared" si="4"/>
        <v>15</v>
      </c>
      <c r="Q52" s="29">
        <f t="shared" si="5"/>
        <v>0.75</v>
      </c>
      <c r="R52" s="35">
        <f t="shared" si="6"/>
        <v>1.5</v>
      </c>
      <c r="S52" s="137">
        <f t="shared" si="6"/>
        <v>2.2250000000000001</v>
      </c>
      <c r="T52" s="137">
        <f t="shared" si="0"/>
        <v>1.625</v>
      </c>
      <c r="U52" s="137">
        <f t="shared" si="7"/>
        <v>1.375</v>
      </c>
      <c r="V52" s="138">
        <f t="shared" si="7"/>
        <v>1.9749999999999999</v>
      </c>
      <c r="W52" s="122">
        <f t="shared" si="1"/>
        <v>68</v>
      </c>
      <c r="X52" s="43">
        <f t="shared" si="8"/>
        <v>13.600000000000001</v>
      </c>
      <c r="Y52" s="159">
        <v>55</v>
      </c>
      <c r="Z52" s="47">
        <f t="shared" si="9"/>
        <v>44</v>
      </c>
    </row>
    <row r="53" spans="1:26" ht="21.75" customHeight="1" thickBot="1" x14ac:dyDescent="0.35">
      <c r="A53" s="5">
        <v>47</v>
      </c>
      <c r="B53" s="154">
        <v>666654</v>
      </c>
      <c r="C53" s="155" t="s">
        <v>149</v>
      </c>
      <c r="D53" s="13">
        <v>17</v>
      </c>
      <c r="E53" s="14">
        <v>12</v>
      </c>
      <c r="F53" s="14">
        <v>10</v>
      </c>
      <c r="G53" s="14">
        <v>16</v>
      </c>
      <c r="H53" s="15">
        <v>17</v>
      </c>
      <c r="I53" s="11">
        <f t="shared" si="2"/>
        <v>72</v>
      </c>
      <c r="J53" s="12">
        <f t="shared" si="3"/>
        <v>10.799999999999999</v>
      </c>
      <c r="K53" s="30">
        <v>5</v>
      </c>
      <c r="L53" s="31">
        <v>4.5</v>
      </c>
      <c r="M53" s="31">
        <v>5.5</v>
      </c>
      <c r="N53" s="31">
        <v>4.5</v>
      </c>
      <c r="O53" s="151">
        <v>4</v>
      </c>
      <c r="P53" s="28">
        <f t="shared" si="4"/>
        <v>23.5</v>
      </c>
      <c r="Q53" s="29">
        <f t="shared" si="5"/>
        <v>1.175</v>
      </c>
      <c r="R53" s="35">
        <f t="shared" si="6"/>
        <v>2.8</v>
      </c>
      <c r="S53" s="137">
        <f t="shared" si="6"/>
        <v>2.0249999999999999</v>
      </c>
      <c r="T53" s="137">
        <f t="shared" si="0"/>
        <v>1.7749999999999999</v>
      </c>
      <c r="U53" s="137">
        <f t="shared" si="7"/>
        <v>2.625</v>
      </c>
      <c r="V53" s="138">
        <f t="shared" si="7"/>
        <v>2.75</v>
      </c>
      <c r="W53" s="122">
        <f t="shared" si="1"/>
        <v>95.5</v>
      </c>
      <c r="X53" s="43">
        <f t="shared" si="8"/>
        <v>19.100000000000001</v>
      </c>
      <c r="Y53" s="159">
        <v>78</v>
      </c>
      <c r="Z53" s="47">
        <f t="shared" si="9"/>
        <v>62.400000000000006</v>
      </c>
    </row>
    <row r="54" spans="1:26" ht="21.75" customHeight="1" thickBot="1" x14ac:dyDescent="0.35">
      <c r="A54" s="5">
        <v>48</v>
      </c>
      <c r="B54" s="156">
        <v>666655</v>
      </c>
      <c r="C54" s="157" t="s">
        <v>150</v>
      </c>
      <c r="D54" s="13">
        <v>12</v>
      </c>
      <c r="E54" s="14">
        <v>10</v>
      </c>
      <c r="F54" s="14">
        <v>15</v>
      </c>
      <c r="G54" s="14">
        <v>14</v>
      </c>
      <c r="H54" s="15">
        <v>16</v>
      </c>
      <c r="I54" s="11">
        <f t="shared" si="2"/>
        <v>67</v>
      </c>
      <c r="J54" s="12">
        <f t="shared" si="3"/>
        <v>10.049999999999999</v>
      </c>
      <c r="K54" s="30">
        <v>4.5</v>
      </c>
      <c r="L54" s="31">
        <v>3.5</v>
      </c>
      <c r="M54" s="31">
        <v>3.5</v>
      </c>
      <c r="N54" s="31">
        <v>2.5</v>
      </c>
      <c r="O54" s="151">
        <v>4.5</v>
      </c>
      <c r="P54" s="28">
        <f t="shared" si="4"/>
        <v>18.5</v>
      </c>
      <c r="Q54" s="29">
        <f t="shared" si="5"/>
        <v>0.92500000000000004</v>
      </c>
      <c r="R54" s="35">
        <f t="shared" si="6"/>
        <v>2.0249999999999999</v>
      </c>
      <c r="S54" s="137">
        <f t="shared" si="6"/>
        <v>1.675</v>
      </c>
      <c r="T54" s="137">
        <f t="shared" si="0"/>
        <v>2.4249999999999998</v>
      </c>
      <c r="U54" s="137">
        <f t="shared" si="7"/>
        <v>2.2250000000000001</v>
      </c>
      <c r="V54" s="138">
        <f t="shared" si="7"/>
        <v>2.625</v>
      </c>
      <c r="W54" s="122">
        <f t="shared" si="1"/>
        <v>85.5</v>
      </c>
      <c r="X54" s="43">
        <f t="shared" si="8"/>
        <v>17.100000000000001</v>
      </c>
      <c r="Y54" s="160">
        <v>72</v>
      </c>
      <c r="Z54" s="47">
        <f t="shared" si="9"/>
        <v>57.6</v>
      </c>
    </row>
    <row r="55" spans="1:26" ht="21.75" customHeight="1" thickBot="1" x14ac:dyDescent="0.35">
      <c r="A55" s="6">
        <v>49</v>
      </c>
      <c r="B55" s="154">
        <v>666656</v>
      </c>
      <c r="C55" s="155" t="s">
        <v>151</v>
      </c>
      <c r="D55" s="13">
        <v>11</v>
      </c>
      <c r="E55" s="14">
        <v>9</v>
      </c>
      <c r="F55" s="14">
        <v>10</v>
      </c>
      <c r="G55" s="14">
        <v>16</v>
      </c>
      <c r="H55" s="15">
        <v>15</v>
      </c>
      <c r="I55" s="11">
        <f t="shared" si="2"/>
        <v>61</v>
      </c>
      <c r="J55" s="12">
        <f t="shared" si="3"/>
        <v>9.15</v>
      </c>
      <c r="K55" s="30">
        <v>3.5</v>
      </c>
      <c r="L55" s="31">
        <v>2.5</v>
      </c>
      <c r="M55" s="31">
        <v>4</v>
      </c>
      <c r="N55" s="31">
        <v>3.5</v>
      </c>
      <c r="O55" s="151">
        <v>3</v>
      </c>
      <c r="P55" s="28">
        <f t="shared" si="4"/>
        <v>16.5</v>
      </c>
      <c r="Q55" s="29">
        <f t="shared" si="5"/>
        <v>0.82500000000000007</v>
      </c>
      <c r="R55" s="35">
        <f t="shared" si="6"/>
        <v>1.825</v>
      </c>
      <c r="S55" s="137">
        <f t="shared" si="6"/>
        <v>1.4749999999999999</v>
      </c>
      <c r="T55" s="137">
        <f t="shared" si="0"/>
        <v>1.7</v>
      </c>
      <c r="U55" s="137">
        <f t="shared" si="7"/>
        <v>2.5749999999999997</v>
      </c>
      <c r="V55" s="138">
        <f t="shared" si="7"/>
        <v>2.4</v>
      </c>
      <c r="W55" s="122">
        <f t="shared" si="1"/>
        <v>77.5</v>
      </c>
      <c r="X55" s="43">
        <f t="shared" si="8"/>
        <v>15.5</v>
      </c>
      <c r="Y55" s="159">
        <v>64</v>
      </c>
      <c r="Z55" s="47">
        <f t="shared" si="9"/>
        <v>51.2</v>
      </c>
    </row>
    <row r="56" spans="1:26" ht="21.75" customHeight="1" thickBot="1" x14ac:dyDescent="0.35">
      <c r="A56" s="5">
        <v>50</v>
      </c>
      <c r="B56" s="154">
        <v>666657</v>
      </c>
      <c r="C56" s="155" t="s">
        <v>152</v>
      </c>
      <c r="D56" s="13">
        <v>14</v>
      </c>
      <c r="E56" s="14">
        <v>11</v>
      </c>
      <c r="F56" s="14">
        <v>16</v>
      </c>
      <c r="G56" s="14">
        <v>14</v>
      </c>
      <c r="H56" s="15">
        <v>15</v>
      </c>
      <c r="I56" s="11">
        <f t="shared" si="2"/>
        <v>70</v>
      </c>
      <c r="J56" s="12">
        <f t="shared" si="3"/>
        <v>10.5</v>
      </c>
      <c r="K56" s="30">
        <v>5</v>
      </c>
      <c r="L56" s="31">
        <v>4</v>
      </c>
      <c r="M56" s="31">
        <v>4</v>
      </c>
      <c r="N56" s="31">
        <v>4.5</v>
      </c>
      <c r="O56" s="151">
        <v>4.5</v>
      </c>
      <c r="P56" s="28">
        <f t="shared" si="4"/>
        <v>22</v>
      </c>
      <c r="Q56" s="29">
        <f t="shared" si="5"/>
        <v>1.1000000000000001</v>
      </c>
      <c r="R56" s="35">
        <f t="shared" si="6"/>
        <v>2.35</v>
      </c>
      <c r="S56" s="137">
        <f t="shared" si="6"/>
        <v>1.8499999999999999</v>
      </c>
      <c r="T56" s="137">
        <f t="shared" si="0"/>
        <v>2.6</v>
      </c>
      <c r="U56" s="137">
        <f t="shared" si="7"/>
        <v>2.3250000000000002</v>
      </c>
      <c r="V56" s="138">
        <f t="shared" si="7"/>
        <v>2.4750000000000001</v>
      </c>
      <c r="W56" s="122">
        <f t="shared" si="1"/>
        <v>92</v>
      </c>
      <c r="X56" s="43">
        <f t="shared" si="8"/>
        <v>18.400000000000002</v>
      </c>
      <c r="Y56" s="159">
        <v>76</v>
      </c>
      <c r="Z56" s="47">
        <f t="shared" si="9"/>
        <v>60.800000000000004</v>
      </c>
    </row>
    <row r="57" spans="1:26" ht="21.75" customHeight="1" thickBot="1" x14ac:dyDescent="0.35">
      <c r="A57" s="6">
        <v>51</v>
      </c>
      <c r="B57" s="154">
        <v>666658</v>
      </c>
      <c r="C57" s="155" t="s">
        <v>153</v>
      </c>
      <c r="D57" s="13">
        <v>13</v>
      </c>
      <c r="E57" s="14">
        <v>14</v>
      </c>
      <c r="F57" s="14">
        <v>16</v>
      </c>
      <c r="G57" s="14">
        <v>9</v>
      </c>
      <c r="H57" s="15">
        <v>17</v>
      </c>
      <c r="I57" s="11">
        <f t="shared" si="2"/>
        <v>69</v>
      </c>
      <c r="J57" s="12">
        <f t="shared" si="3"/>
        <v>10.35</v>
      </c>
      <c r="K57" s="30">
        <v>3.5</v>
      </c>
      <c r="L57" s="31">
        <v>3.5</v>
      </c>
      <c r="M57" s="31">
        <v>5</v>
      </c>
      <c r="N57" s="31">
        <v>3.5</v>
      </c>
      <c r="O57" s="151">
        <v>4</v>
      </c>
      <c r="P57" s="28">
        <f t="shared" si="4"/>
        <v>19.5</v>
      </c>
      <c r="Q57" s="29">
        <f t="shared" si="5"/>
        <v>0.97500000000000009</v>
      </c>
      <c r="R57" s="35">
        <f t="shared" si="6"/>
        <v>2.125</v>
      </c>
      <c r="S57" s="137">
        <f t="shared" si="6"/>
        <v>2.2749999999999999</v>
      </c>
      <c r="T57" s="137">
        <f t="shared" si="0"/>
        <v>2.65</v>
      </c>
      <c r="U57" s="137">
        <f t="shared" si="7"/>
        <v>1.5249999999999999</v>
      </c>
      <c r="V57" s="138">
        <f t="shared" si="7"/>
        <v>2.75</v>
      </c>
      <c r="W57" s="122">
        <f t="shared" si="1"/>
        <v>88.5</v>
      </c>
      <c r="X57" s="43">
        <f t="shared" si="8"/>
        <v>17.7</v>
      </c>
      <c r="Y57" s="159">
        <v>72</v>
      </c>
      <c r="Z57" s="47">
        <f t="shared" si="9"/>
        <v>57.6</v>
      </c>
    </row>
    <row r="58" spans="1:26" ht="21.75" customHeight="1" thickBot="1" x14ac:dyDescent="0.35">
      <c r="A58" s="5">
        <v>52</v>
      </c>
      <c r="B58" s="154">
        <v>666659</v>
      </c>
      <c r="C58" s="155" t="s">
        <v>154</v>
      </c>
      <c r="D58" s="13">
        <v>12</v>
      </c>
      <c r="E58" s="14">
        <v>12</v>
      </c>
      <c r="F58" s="14">
        <v>12</v>
      </c>
      <c r="G58" s="14">
        <v>12</v>
      </c>
      <c r="H58" s="15">
        <v>14</v>
      </c>
      <c r="I58" s="11">
        <f t="shared" si="2"/>
        <v>62</v>
      </c>
      <c r="J58" s="12">
        <f t="shared" si="3"/>
        <v>9.2999999999999989</v>
      </c>
      <c r="K58" s="30">
        <v>3.5</v>
      </c>
      <c r="L58" s="31">
        <v>4.5</v>
      </c>
      <c r="M58" s="31">
        <v>3.5</v>
      </c>
      <c r="N58" s="31">
        <v>3.5</v>
      </c>
      <c r="O58" s="151">
        <v>2.5</v>
      </c>
      <c r="P58" s="28">
        <f t="shared" si="4"/>
        <v>17.5</v>
      </c>
      <c r="Q58" s="29">
        <f t="shared" si="5"/>
        <v>0.875</v>
      </c>
      <c r="R58" s="35">
        <f t="shared" si="6"/>
        <v>1.9749999999999999</v>
      </c>
      <c r="S58" s="137">
        <f t="shared" si="6"/>
        <v>2.0249999999999999</v>
      </c>
      <c r="T58" s="137">
        <f t="shared" si="0"/>
        <v>1.9749999999999999</v>
      </c>
      <c r="U58" s="137">
        <f t="shared" si="7"/>
        <v>1.9749999999999999</v>
      </c>
      <c r="V58" s="138">
        <f t="shared" si="7"/>
        <v>2.2250000000000001</v>
      </c>
      <c r="W58" s="122">
        <f t="shared" si="1"/>
        <v>79.5</v>
      </c>
      <c r="X58" s="43">
        <f t="shared" si="8"/>
        <v>15.9</v>
      </c>
      <c r="Y58" s="159">
        <v>66</v>
      </c>
      <c r="Z58" s="47">
        <f t="shared" si="9"/>
        <v>52.800000000000004</v>
      </c>
    </row>
    <row r="59" spans="1:26" ht="21.75" customHeight="1" thickBot="1" x14ac:dyDescent="0.35">
      <c r="A59" s="6">
        <v>53</v>
      </c>
      <c r="B59" s="154">
        <v>666660</v>
      </c>
      <c r="C59" s="155" t="s">
        <v>155</v>
      </c>
      <c r="D59" s="13">
        <v>10</v>
      </c>
      <c r="E59" s="14">
        <v>9</v>
      </c>
      <c r="F59" s="14">
        <v>12</v>
      </c>
      <c r="G59" s="14">
        <v>14</v>
      </c>
      <c r="H59" s="15">
        <v>9</v>
      </c>
      <c r="I59" s="11">
        <f t="shared" si="2"/>
        <v>54</v>
      </c>
      <c r="J59" s="12">
        <f t="shared" si="3"/>
        <v>8.1</v>
      </c>
      <c r="K59" s="30">
        <v>3</v>
      </c>
      <c r="L59" s="31">
        <v>2.5</v>
      </c>
      <c r="M59" s="31">
        <v>3</v>
      </c>
      <c r="N59" s="31">
        <v>2.5</v>
      </c>
      <c r="O59" s="151">
        <v>4</v>
      </c>
      <c r="P59" s="28">
        <f t="shared" si="4"/>
        <v>15</v>
      </c>
      <c r="Q59" s="29">
        <f t="shared" si="5"/>
        <v>0.75</v>
      </c>
      <c r="R59" s="35">
        <f t="shared" si="6"/>
        <v>1.65</v>
      </c>
      <c r="S59" s="137">
        <f t="shared" si="6"/>
        <v>1.4749999999999999</v>
      </c>
      <c r="T59" s="137">
        <f t="shared" si="0"/>
        <v>1.9499999999999997</v>
      </c>
      <c r="U59" s="137">
        <f t="shared" si="7"/>
        <v>2.2250000000000001</v>
      </c>
      <c r="V59" s="138">
        <f t="shared" si="7"/>
        <v>1.5499999999999998</v>
      </c>
      <c r="W59" s="122">
        <f t="shared" si="1"/>
        <v>69</v>
      </c>
      <c r="X59" s="43">
        <f t="shared" si="8"/>
        <v>13.8</v>
      </c>
      <c r="Y59" s="159">
        <v>60</v>
      </c>
      <c r="Z59" s="47">
        <f t="shared" si="9"/>
        <v>48</v>
      </c>
    </row>
    <row r="60" spans="1:26" ht="21.75" customHeight="1" thickBot="1" x14ac:dyDescent="0.35">
      <c r="A60" s="5">
        <v>54</v>
      </c>
      <c r="B60" s="154">
        <v>666661</v>
      </c>
      <c r="C60" s="155" t="s">
        <v>156</v>
      </c>
      <c r="D60" s="13">
        <v>12</v>
      </c>
      <c r="E60" s="14">
        <v>15</v>
      </c>
      <c r="F60" s="14">
        <v>11</v>
      </c>
      <c r="G60" s="14">
        <v>9</v>
      </c>
      <c r="H60" s="15">
        <v>10</v>
      </c>
      <c r="I60" s="11">
        <f t="shared" si="2"/>
        <v>57</v>
      </c>
      <c r="J60" s="12">
        <f t="shared" si="3"/>
        <v>8.5499999999999989</v>
      </c>
      <c r="K60" s="30">
        <v>2</v>
      </c>
      <c r="L60" s="31">
        <v>2.5</v>
      </c>
      <c r="M60" s="31">
        <v>3.5</v>
      </c>
      <c r="N60" s="31">
        <v>2.5</v>
      </c>
      <c r="O60" s="151">
        <v>5</v>
      </c>
      <c r="P60" s="28">
        <f t="shared" si="4"/>
        <v>15.5</v>
      </c>
      <c r="Q60" s="29">
        <f t="shared" si="5"/>
        <v>0.77500000000000002</v>
      </c>
      <c r="R60" s="35">
        <f t="shared" si="6"/>
        <v>1.9</v>
      </c>
      <c r="S60" s="137">
        <f t="shared" si="6"/>
        <v>2.375</v>
      </c>
      <c r="T60" s="137">
        <f t="shared" si="0"/>
        <v>1.825</v>
      </c>
      <c r="U60" s="137">
        <f t="shared" si="7"/>
        <v>1.4749999999999999</v>
      </c>
      <c r="V60" s="138">
        <f t="shared" si="7"/>
        <v>1.75</v>
      </c>
      <c r="W60" s="122">
        <f t="shared" si="1"/>
        <v>72.5</v>
      </c>
      <c r="X60" s="43">
        <f t="shared" si="8"/>
        <v>14.5</v>
      </c>
      <c r="Y60" s="159">
        <v>60</v>
      </c>
      <c r="Z60" s="47">
        <f t="shared" si="9"/>
        <v>48</v>
      </c>
    </row>
    <row r="61" spans="1:26" ht="21.75" customHeight="1" thickBot="1" x14ac:dyDescent="0.35">
      <c r="A61" s="6">
        <v>55</v>
      </c>
      <c r="B61" s="154">
        <v>666662</v>
      </c>
      <c r="C61" s="155" t="s">
        <v>157</v>
      </c>
      <c r="D61" s="13">
        <v>10</v>
      </c>
      <c r="E61" s="14">
        <v>9</v>
      </c>
      <c r="F61" s="14">
        <v>11</v>
      </c>
      <c r="G61" s="14">
        <v>12</v>
      </c>
      <c r="H61" s="15">
        <v>14</v>
      </c>
      <c r="I61" s="11">
        <f t="shared" si="2"/>
        <v>56</v>
      </c>
      <c r="J61" s="12">
        <f t="shared" si="3"/>
        <v>8.4</v>
      </c>
      <c r="K61" s="30">
        <v>3</v>
      </c>
      <c r="L61" s="31">
        <v>2.5</v>
      </c>
      <c r="M61" s="31">
        <v>3.5</v>
      </c>
      <c r="N61" s="31">
        <v>3.5</v>
      </c>
      <c r="O61" s="151">
        <v>3.5</v>
      </c>
      <c r="P61" s="28">
        <f t="shared" si="4"/>
        <v>16</v>
      </c>
      <c r="Q61" s="29">
        <f t="shared" si="5"/>
        <v>0.8</v>
      </c>
      <c r="R61" s="35">
        <f t="shared" si="6"/>
        <v>1.65</v>
      </c>
      <c r="S61" s="137">
        <f t="shared" si="6"/>
        <v>1.4749999999999999</v>
      </c>
      <c r="T61" s="137">
        <f t="shared" si="0"/>
        <v>1.825</v>
      </c>
      <c r="U61" s="137">
        <f t="shared" si="7"/>
        <v>1.9749999999999999</v>
      </c>
      <c r="V61" s="138">
        <f t="shared" si="7"/>
        <v>2.2749999999999999</v>
      </c>
      <c r="W61" s="122">
        <f t="shared" si="1"/>
        <v>72</v>
      </c>
      <c r="X61" s="43">
        <f t="shared" si="8"/>
        <v>14.4</v>
      </c>
      <c r="Y61" s="159">
        <v>60</v>
      </c>
      <c r="Z61" s="47">
        <f t="shared" si="9"/>
        <v>48</v>
      </c>
    </row>
    <row r="62" spans="1:26" ht="21.75" customHeight="1" thickBot="1" x14ac:dyDescent="0.35">
      <c r="A62" s="5">
        <v>56</v>
      </c>
      <c r="B62" s="156">
        <v>666663</v>
      </c>
      <c r="C62" s="157" t="s">
        <v>158</v>
      </c>
      <c r="D62" s="13">
        <v>5</v>
      </c>
      <c r="E62" s="14">
        <v>6</v>
      </c>
      <c r="F62" s="14">
        <v>3</v>
      </c>
      <c r="G62" s="14">
        <v>4.5</v>
      </c>
      <c r="H62" s="15">
        <v>4</v>
      </c>
      <c r="I62" s="11">
        <f t="shared" si="2"/>
        <v>22.5</v>
      </c>
      <c r="J62" s="12">
        <f t="shared" si="3"/>
        <v>3.375</v>
      </c>
      <c r="K62" s="30">
        <v>2</v>
      </c>
      <c r="L62" s="31">
        <v>1</v>
      </c>
      <c r="M62" s="31">
        <v>1.5</v>
      </c>
      <c r="N62" s="31">
        <v>1</v>
      </c>
      <c r="O62" s="151">
        <v>2.5</v>
      </c>
      <c r="P62" s="28">
        <f t="shared" si="4"/>
        <v>8</v>
      </c>
      <c r="Q62" s="29">
        <f t="shared" si="5"/>
        <v>0.4</v>
      </c>
      <c r="R62" s="35">
        <f t="shared" si="6"/>
        <v>0.85</v>
      </c>
      <c r="S62" s="137">
        <f t="shared" si="6"/>
        <v>0.95</v>
      </c>
      <c r="T62" s="137">
        <f t="shared" si="0"/>
        <v>0.52499999999999991</v>
      </c>
      <c r="U62" s="137">
        <f t="shared" si="7"/>
        <v>0.72499999999999998</v>
      </c>
      <c r="V62" s="138">
        <f t="shared" si="7"/>
        <v>0.72499999999999998</v>
      </c>
      <c r="W62" s="122">
        <f t="shared" si="1"/>
        <v>30.5</v>
      </c>
      <c r="X62" s="43">
        <f t="shared" si="8"/>
        <v>6.1000000000000005</v>
      </c>
      <c r="Y62" s="160">
        <v>26</v>
      </c>
      <c r="Z62" s="47">
        <f t="shared" si="9"/>
        <v>20.8</v>
      </c>
    </row>
    <row r="63" spans="1:26" ht="21.75" customHeight="1" thickBot="1" x14ac:dyDescent="0.35">
      <c r="A63" s="6">
        <v>57</v>
      </c>
      <c r="B63" s="154">
        <v>666664</v>
      </c>
      <c r="C63" s="155" t="s">
        <v>159</v>
      </c>
      <c r="D63" s="13">
        <v>12</v>
      </c>
      <c r="E63" s="14">
        <v>11</v>
      </c>
      <c r="F63" s="14">
        <v>16</v>
      </c>
      <c r="G63" s="14">
        <v>14</v>
      </c>
      <c r="H63" s="15">
        <v>17</v>
      </c>
      <c r="I63" s="11">
        <f t="shared" si="2"/>
        <v>70</v>
      </c>
      <c r="J63" s="12">
        <f t="shared" si="3"/>
        <v>10.5</v>
      </c>
      <c r="K63" s="30">
        <v>4.5</v>
      </c>
      <c r="L63" s="31">
        <v>5</v>
      </c>
      <c r="M63" s="31">
        <v>3.5</v>
      </c>
      <c r="N63" s="31">
        <v>3.5</v>
      </c>
      <c r="O63" s="151">
        <v>4.5</v>
      </c>
      <c r="P63" s="28">
        <f t="shared" si="4"/>
        <v>21</v>
      </c>
      <c r="Q63" s="29">
        <f t="shared" si="5"/>
        <v>1.05</v>
      </c>
      <c r="R63" s="35">
        <f t="shared" si="6"/>
        <v>2.0249999999999999</v>
      </c>
      <c r="S63" s="137">
        <f t="shared" si="6"/>
        <v>1.9</v>
      </c>
      <c r="T63" s="137">
        <f t="shared" si="0"/>
        <v>2.5749999999999997</v>
      </c>
      <c r="U63" s="137">
        <f t="shared" si="7"/>
        <v>2.2749999999999999</v>
      </c>
      <c r="V63" s="138">
        <f t="shared" si="7"/>
        <v>2.7749999999999999</v>
      </c>
      <c r="W63" s="122">
        <f t="shared" si="1"/>
        <v>91</v>
      </c>
      <c r="X63" s="43">
        <f t="shared" si="8"/>
        <v>18.2</v>
      </c>
      <c r="Y63" s="159">
        <v>72</v>
      </c>
      <c r="Z63" s="47">
        <f t="shared" si="9"/>
        <v>57.6</v>
      </c>
    </row>
    <row r="64" spans="1:26" ht="21.75" customHeight="1" thickBot="1" x14ac:dyDescent="0.35">
      <c r="A64" s="5">
        <v>58</v>
      </c>
      <c r="B64" s="154">
        <v>666665</v>
      </c>
      <c r="C64" s="155" t="s">
        <v>160</v>
      </c>
      <c r="D64" s="13">
        <v>10</v>
      </c>
      <c r="E64" s="14">
        <v>9</v>
      </c>
      <c r="F64" s="14">
        <v>12</v>
      </c>
      <c r="G64" s="14">
        <v>11</v>
      </c>
      <c r="H64" s="15">
        <v>10</v>
      </c>
      <c r="I64" s="11">
        <f t="shared" si="2"/>
        <v>52</v>
      </c>
      <c r="J64" s="12">
        <f t="shared" si="3"/>
        <v>7.8</v>
      </c>
      <c r="K64" s="30">
        <v>3.5</v>
      </c>
      <c r="L64" s="31">
        <v>2.5</v>
      </c>
      <c r="M64" s="31">
        <v>2.5</v>
      </c>
      <c r="N64" s="31">
        <v>3.5</v>
      </c>
      <c r="O64" s="151">
        <v>4</v>
      </c>
      <c r="P64" s="28">
        <f t="shared" si="4"/>
        <v>16</v>
      </c>
      <c r="Q64" s="29">
        <f t="shared" si="5"/>
        <v>0.8</v>
      </c>
      <c r="R64" s="35">
        <f t="shared" si="6"/>
        <v>1.675</v>
      </c>
      <c r="S64" s="137">
        <f t="shared" si="6"/>
        <v>1.4749999999999999</v>
      </c>
      <c r="T64" s="137">
        <f t="shared" si="0"/>
        <v>1.9249999999999998</v>
      </c>
      <c r="U64" s="137">
        <f t="shared" si="7"/>
        <v>1.825</v>
      </c>
      <c r="V64" s="138">
        <f t="shared" si="7"/>
        <v>1.7</v>
      </c>
      <c r="W64" s="122">
        <f t="shared" si="1"/>
        <v>68</v>
      </c>
      <c r="X64" s="43">
        <f t="shared" si="8"/>
        <v>13.600000000000001</v>
      </c>
      <c r="Y64" s="159">
        <v>56</v>
      </c>
      <c r="Z64" s="47">
        <f t="shared" si="9"/>
        <v>44.800000000000004</v>
      </c>
    </row>
    <row r="65" spans="1:26" ht="21.75" customHeight="1" thickBot="1" x14ac:dyDescent="0.35">
      <c r="A65" s="6">
        <v>59</v>
      </c>
      <c r="B65" s="154">
        <v>666666</v>
      </c>
      <c r="C65" s="155" t="s">
        <v>161</v>
      </c>
      <c r="D65" s="13">
        <v>18</v>
      </c>
      <c r="E65" s="14">
        <v>17</v>
      </c>
      <c r="F65" s="14">
        <v>15</v>
      </c>
      <c r="G65" s="14">
        <v>17</v>
      </c>
      <c r="H65" s="15">
        <v>15</v>
      </c>
      <c r="I65" s="11">
        <f t="shared" si="2"/>
        <v>82</v>
      </c>
      <c r="J65" s="12">
        <f t="shared" si="3"/>
        <v>12.299999999999999</v>
      </c>
      <c r="K65" s="30">
        <v>5.5</v>
      </c>
      <c r="L65" s="31">
        <v>5</v>
      </c>
      <c r="M65" s="31">
        <v>5.5</v>
      </c>
      <c r="N65" s="31">
        <v>4.5</v>
      </c>
      <c r="O65" s="151">
        <v>5</v>
      </c>
      <c r="P65" s="28">
        <f t="shared" si="4"/>
        <v>25.5</v>
      </c>
      <c r="Q65" s="29">
        <f t="shared" si="5"/>
        <v>1.2750000000000001</v>
      </c>
      <c r="R65" s="35">
        <f t="shared" si="6"/>
        <v>2.9749999999999996</v>
      </c>
      <c r="S65" s="137">
        <f t="shared" si="6"/>
        <v>2.8</v>
      </c>
      <c r="T65" s="137">
        <f t="shared" si="0"/>
        <v>2.5249999999999999</v>
      </c>
      <c r="U65" s="137">
        <f t="shared" si="7"/>
        <v>2.7749999999999999</v>
      </c>
      <c r="V65" s="138">
        <f t="shared" si="7"/>
        <v>2.5</v>
      </c>
      <c r="W65" s="122">
        <f t="shared" si="1"/>
        <v>107.5</v>
      </c>
      <c r="X65" s="43">
        <f t="shared" si="8"/>
        <v>21.5</v>
      </c>
      <c r="Y65" s="159">
        <v>84</v>
      </c>
      <c r="Z65" s="47">
        <f t="shared" si="9"/>
        <v>67.2</v>
      </c>
    </row>
    <row r="66" spans="1:26" ht="21.75" customHeight="1" thickBot="1" x14ac:dyDescent="0.35">
      <c r="A66" s="5">
        <v>60</v>
      </c>
      <c r="B66" s="154">
        <v>666667</v>
      </c>
      <c r="C66" s="155" t="s">
        <v>162</v>
      </c>
      <c r="D66" s="13">
        <v>12</v>
      </c>
      <c r="E66" s="14">
        <v>10</v>
      </c>
      <c r="F66" s="14">
        <v>13</v>
      </c>
      <c r="G66" s="14">
        <v>15</v>
      </c>
      <c r="H66" s="15">
        <v>12</v>
      </c>
      <c r="I66" s="11">
        <f t="shared" si="2"/>
        <v>62</v>
      </c>
      <c r="J66" s="12">
        <f t="shared" si="3"/>
        <v>9.2999999999999989</v>
      </c>
      <c r="K66" s="30">
        <v>4.5</v>
      </c>
      <c r="L66" s="31">
        <v>3.5</v>
      </c>
      <c r="M66" s="31">
        <v>3.5</v>
      </c>
      <c r="N66" s="31">
        <v>3.5</v>
      </c>
      <c r="O66" s="151">
        <v>3.5</v>
      </c>
      <c r="P66" s="28">
        <f t="shared" si="4"/>
        <v>18.5</v>
      </c>
      <c r="Q66" s="29">
        <f t="shared" si="5"/>
        <v>0.92500000000000004</v>
      </c>
      <c r="R66" s="35">
        <f t="shared" si="6"/>
        <v>2.0249999999999999</v>
      </c>
      <c r="S66" s="137">
        <f t="shared" si="6"/>
        <v>1.675</v>
      </c>
      <c r="T66" s="137">
        <f t="shared" si="0"/>
        <v>2.125</v>
      </c>
      <c r="U66" s="137">
        <f t="shared" si="7"/>
        <v>2.4249999999999998</v>
      </c>
      <c r="V66" s="138">
        <f t="shared" si="7"/>
        <v>1.9749999999999999</v>
      </c>
      <c r="W66" s="122">
        <f t="shared" si="1"/>
        <v>80.5</v>
      </c>
      <c r="X66" s="43">
        <f t="shared" si="8"/>
        <v>16.100000000000001</v>
      </c>
      <c r="Y66" s="159">
        <v>64</v>
      </c>
      <c r="Z66" s="47">
        <f t="shared" si="9"/>
        <v>51.2</v>
      </c>
    </row>
    <row r="67" spans="1:26" ht="21.75" customHeight="1" thickBot="1" x14ac:dyDescent="0.35">
      <c r="A67" s="6">
        <v>61</v>
      </c>
      <c r="B67" s="154">
        <v>666668</v>
      </c>
      <c r="C67" s="155" t="s">
        <v>163</v>
      </c>
      <c r="D67" s="13">
        <v>8</v>
      </c>
      <c r="E67" s="14">
        <v>10</v>
      </c>
      <c r="F67" s="14">
        <v>6</v>
      </c>
      <c r="G67" s="14">
        <v>9</v>
      </c>
      <c r="H67" s="15">
        <v>5</v>
      </c>
      <c r="I67" s="11">
        <f t="shared" si="2"/>
        <v>38</v>
      </c>
      <c r="J67" s="12">
        <f t="shared" si="3"/>
        <v>5.7</v>
      </c>
      <c r="K67" s="30">
        <v>2</v>
      </c>
      <c r="L67" s="31">
        <v>2.5</v>
      </c>
      <c r="M67" s="31">
        <v>1.5</v>
      </c>
      <c r="N67" s="31">
        <v>2.5</v>
      </c>
      <c r="O67" s="151">
        <v>2.5</v>
      </c>
      <c r="P67" s="28">
        <f t="shared" si="4"/>
        <v>11</v>
      </c>
      <c r="Q67" s="29">
        <f t="shared" si="5"/>
        <v>0.55000000000000004</v>
      </c>
      <c r="R67" s="35">
        <f t="shared" si="6"/>
        <v>1.3</v>
      </c>
      <c r="S67" s="137">
        <f t="shared" si="6"/>
        <v>1.625</v>
      </c>
      <c r="T67" s="137">
        <f t="shared" si="0"/>
        <v>0.97499999999999987</v>
      </c>
      <c r="U67" s="137">
        <f t="shared" si="7"/>
        <v>1.4749999999999999</v>
      </c>
      <c r="V67" s="138">
        <f t="shared" si="7"/>
        <v>0.875</v>
      </c>
      <c r="W67" s="122">
        <f t="shared" si="1"/>
        <v>49</v>
      </c>
      <c r="X67" s="43">
        <f t="shared" si="8"/>
        <v>9.8000000000000007</v>
      </c>
      <c r="Y67" s="159">
        <v>44</v>
      </c>
      <c r="Z67" s="47">
        <f t="shared" si="9"/>
        <v>35.200000000000003</v>
      </c>
    </row>
    <row r="68" spans="1:26" ht="21.75" customHeight="1" thickBot="1" x14ac:dyDescent="0.35">
      <c r="A68" s="5">
        <v>62</v>
      </c>
      <c r="B68" s="154">
        <v>666669</v>
      </c>
      <c r="C68" s="155" t="s">
        <v>164</v>
      </c>
      <c r="D68" s="13">
        <v>7</v>
      </c>
      <c r="E68" s="14">
        <v>9</v>
      </c>
      <c r="F68" s="14">
        <v>9</v>
      </c>
      <c r="G68" s="14">
        <v>7</v>
      </c>
      <c r="H68" s="15">
        <v>11</v>
      </c>
      <c r="I68" s="11">
        <f t="shared" si="2"/>
        <v>43</v>
      </c>
      <c r="J68" s="12">
        <f t="shared" si="3"/>
        <v>6.45</v>
      </c>
      <c r="K68" s="30">
        <v>2.5</v>
      </c>
      <c r="L68" s="31">
        <v>2.5</v>
      </c>
      <c r="M68" s="31">
        <v>3.5</v>
      </c>
      <c r="N68" s="31">
        <v>2.5</v>
      </c>
      <c r="O68" s="151">
        <v>3.5</v>
      </c>
      <c r="P68" s="28">
        <f t="shared" si="4"/>
        <v>14.5</v>
      </c>
      <c r="Q68" s="29">
        <f t="shared" si="5"/>
        <v>0.72500000000000009</v>
      </c>
      <c r="R68" s="35">
        <f t="shared" si="6"/>
        <v>1.175</v>
      </c>
      <c r="S68" s="137">
        <f t="shared" si="6"/>
        <v>1.4749999999999999</v>
      </c>
      <c r="T68" s="137">
        <f t="shared" si="0"/>
        <v>1.5249999999999999</v>
      </c>
      <c r="U68" s="137">
        <f t="shared" si="7"/>
        <v>1.175</v>
      </c>
      <c r="V68" s="138">
        <f t="shared" si="7"/>
        <v>1.825</v>
      </c>
      <c r="W68" s="122">
        <f t="shared" si="1"/>
        <v>57.5</v>
      </c>
      <c r="X68" s="43">
        <f t="shared" si="8"/>
        <v>11.5</v>
      </c>
      <c r="Y68" s="159">
        <v>42</v>
      </c>
      <c r="Z68" s="47">
        <f t="shared" si="9"/>
        <v>33.6</v>
      </c>
    </row>
    <row r="69" spans="1:26" ht="21.75" customHeight="1" thickBot="1" x14ac:dyDescent="0.35">
      <c r="A69" s="6">
        <v>63</v>
      </c>
      <c r="B69" s="154">
        <v>666670</v>
      </c>
      <c r="C69" s="155" t="s">
        <v>165</v>
      </c>
      <c r="D69" s="13">
        <v>12.5</v>
      </c>
      <c r="E69" s="14">
        <v>11</v>
      </c>
      <c r="F69" s="14">
        <v>12</v>
      </c>
      <c r="G69" s="14">
        <v>11</v>
      </c>
      <c r="H69" s="15">
        <v>14</v>
      </c>
      <c r="I69" s="11">
        <f t="shared" si="2"/>
        <v>60.5</v>
      </c>
      <c r="J69" s="12">
        <f t="shared" si="3"/>
        <v>9.0749999999999993</v>
      </c>
      <c r="K69" s="30">
        <v>4.5</v>
      </c>
      <c r="L69" s="31">
        <v>3.5</v>
      </c>
      <c r="M69" s="31">
        <v>2.5</v>
      </c>
      <c r="N69" s="31">
        <v>3.5</v>
      </c>
      <c r="O69" s="151">
        <v>3.5</v>
      </c>
      <c r="P69" s="28">
        <f t="shared" si="4"/>
        <v>17.5</v>
      </c>
      <c r="Q69" s="29">
        <f t="shared" si="5"/>
        <v>0.875</v>
      </c>
      <c r="R69" s="35">
        <f t="shared" si="6"/>
        <v>2.1</v>
      </c>
      <c r="S69" s="137">
        <f t="shared" si="6"/>
        <v>1.825</v>
      </c>
      <c r="T69" s="137">
        <f t="shared" si="0"/>
        <v>1.9249999999999998</v>
      </c>
      <c r="U69" s="137">
        <f t="shared" si="7"/>
        <v>1.825</v>
      </c>
      <c r="V69" s="138">
        <f t="shared" si="7"/>
        <v>2.2749999999999999</v>
      </c>
      <c r="W69" s="122">
        <f t="shared" si="1"/>
        <v>78</v>
      </c>
      <c r="X69" s="43">
        <f t="shared" si="8"/>
        <v>15.600000000000001</v>
      </c>
      <c r="Y69" s="159">
        <v>65</v>
      </c>
      <c r="Z69" s="47">
        <f t="shared" si="9"/>
        <v>52</v>
      </c>
    </row>
    <row r="70" spans="1:26" ht="21.75" customHeight="1" thickBot="1" x14ac:dyDescent="0.35">
      <c r="A70" s="5">
        <v>64</v>
      </c>
      <c r="B70" s="156">
        <v>666671</v>
      </c>
      <c r="C70" s="157" t="s">
        <v>166</v>
      </c>
      <c r="D70" s="13">
        <v>11</v>
      </c>
      <c r="E70" s="14">
        <v>14.5</v>
      </c>
      <c r="F70" s="14">
        <v>12</v>
      </c>
      <c r="G70" s="14">
        <v>10</v>
      </c>
      <c r="H70" s="15">
        <v>9</v>
      </c>
      <c r="I70" s="11">
        <f t="shared" si="2"/>
        <v>56.5</v>
      </c>
      <c r="J70" s="12">
        <f t="shared" si="3"/>
        <v>8.4749999999999996</v>
      </c>
      <c r="K70" s="30">
        <v>4</v>
      </c>
      <c r="L70" s="31">
        <v>3.5</v>
      </c>
      <c r="M70" s="31">
        <v>4.5</v>
      </c>
      <c r="N70" s="31">
        <v>1.5</v>
      </c>
      <c r="O70" s="151">
        <v>2.5</v>
      </c>
      <c r="P70" s="28">
        <f t="shared" si="4"/>
        <v>16</v>
      </c>
      <c r="Q70" s="29">
        <f t="shared" si="5"/>
        <v>0.8</v>
      </c>
      <c r="R70" s="35">
        <f t="shared" si="6"/>
        <v>1.8499999999999999</v>
      </c>
      <c r="S70" s="137">
        <f t="shared" si="6"/>
        <v>2.3499999999999996</v>
      </c>
      <c r="T70" s="137">
        <f t="shared" si="0"/>
        <v>2.0249999999999999</v>
      </c>
      <c r="U70" s="137">
        <f t="shared" si="7"/>
        <v>1.575</v>
      </c>
      <c r="V70" s="138">
        <f t="shared" si="7"/>
        <v>1.4749999999999999</v>
      </c>
      <c r="W70" s="122">
        <f t="shared" si="1"/>
        <v>72.5</v>
      </c>
      <c r="X70" s="43">
        <f t="shared" si="8"/>
        <v>14.5</v>
      </c>
      <c r="Y70" s="160">
        <v>62</v>
      </c>
      <c r="Z70" s="47">
        <f t="shared" si="9"/>
        <v>49.6</v>
      </c>
    </row>
    <row r="71" spans="1:26" ht="21.75" customHeight="1" thickBot="1" x14ac:dyDescent="0.35">
      <c r="A71" s="6">
        <v>65</v>
      </c>
      <c r="B71" s="154">
        <v>666672</v>
      </c>
      <c r="C71" s="155" t="s">
        <v>167</v>
      </c>
      <c r="D71" s="13">
        <v>8.5</v>
      </c>
      <c r="E71" s="14">
        <v>10.5</v>
      </c>
      <c r="F71" s="14">
        <v>7</v>
      </c>
      <c r="G71" s="14">
        <v>8.5</v>
      </c>
      <c r="H71" s="15">
        <v>7</v>
      </c>
      <c r="I71" s="11">
        <f t="shared" si="2"/>
        <v>41.5</v>
      </c>
      <c r="J71" s="12">
        <f t="shared" si="3"/>
        <v>6.2249999999999996</v>
      </c>
      <c r="K71" s="30">
        <v>2.5</v>
      </c>
      <c r="L71" s="31">
        <v>3.5</v>
      </c>
      <c r="M71" s="31">
        <v>2.5</v>
      </c>
      <c r="N71" s="31">
        <v>1.5</v>
      </c>
      <c r="O71" s="151">
        <v>1.5</v>
      </c>
      <c r="P71" s="28">
        <f t="shared" si="4"/>
        <v>11.5</v>
      </c>
      <c r="Q71" s="29">
        <f t="shared" si="5"/>
        <v>0.57500000000000007</v>
      </c>
      <c r="R71" s="35">
        <f t="shared" si="6"/>
        <v>1.4</v>
      </c>
      <c r="S71" s="137">
        <f t="shared" si="6"/>
        <v>1.75</v>
      </c>
      <c r="T71" s="137">
        <f t="shared" si="0"/>
        <v>1.175</v>
      </c>
      <c r="U71" s="137">
        <f t="shared" si="7"/>
        <v>1.3499999999999999</v>
      </c>
      <c r="V71" s="138">
        <f t="shared" si="7"/>
        <v>1.125</v>
      </c>
      <c r="W71" s="122">
        <f t="shared" si="1"/>
        <v>53</v>
      </c>
      <c r="X71" s="43">
        <f t="shared" si="8"/>
        <v>10.600000000000001</v>
      </c>
      <c r="Y71" s="159">
        <v>42</v>
      </c>
      <c r="Z71" s="47">
        <f t="shared" si="9"/>
        <v>33.6</v>
      </c>
    </row>
    <row r="72" spans="1:26" ht="21.75" customHeight="1" thickBot="1" x14ac:dyDescent="0.35">
      <c r="A72" s="5">
        <v>66</v>
      </c>
      <c r="B72" s="154">
        <v>666673</v>
      </c>
      <c r="C72" s="155" t="s">
        <v>168</v>
      </c>
      <c r="D72" s="13">
        <v>10</v>
      </c>
      <c r="E72" s="14">
        <v>9</v>
      </c>
      <c r="F72" s="14">
        <v>7</v>
      </c>
      <c r="G72" s="14">
        <v>8</v>
      </c>
      <c r="H72" s="15">
        <v>7</v>
      </c>
      <c r="I72" s="11">
        <f t="shared" ref="I72:I135" si="10">SUM(D72:H72)</f>
        <v>41</v>
      </c>
      <c r="J72" s="12">
        <f t="shared" ref="J72:J135" si="11">I72*0.15</f>
        <v>6.1499999999999995</v>
      </c>
      <c r="K72" s="30">
        <v>2</v>
      </c>
      <c r="L72" s="31">
        <v>1.5</v>
      </c>
      <c r="M72" s="31">
        <v>2</v>
      </c>
      <c r="N72" s="31">
        <v>2.5</v>
      </c>
      <c r="O72" s="151">
        <v>3</v>
      </c>
      <c r="P72" s="28">
        <f t="shared" ref="P72:P135" si="12">SUM(K72:O72)</f>
        <v>11</v>
      </c>
      <c r="Q72" s="29">
        <f t="shared" ref="Q72:Q135" si="13">P72*0.05</f>
        <v>0.55000000000000004</v>
      </c>
      <c r="R72" s="35">
        <f t="shared" ref="R72:S135" si="14">(D72*0.15+K72*0.05)</f>
        <v>1.6</v>
      </c>
      <c r="S72" s="137">
        <f t="shared" si="14"/>
        <v>1.4249999999999998</v>
      </c>
      <c r="T72" s="137">
        <f t="shared" si="0"/>
        <v>1.1500000000000001</v>
      </c>
      <c r="U72" s="137">
        <f t="shared" ref="U72:V135" si="15">(G72*0.15+N72*0.05)</f>
        <v>1.325</v>
      </c>
      <c r="V72" s="138">
        <f t="shared" si="15"/>
        <v>1.2000000000000002</v>
      </c>
      <c r="W72" s="122">
        <f t="shared" si="1"/>
        <v>52</v>
      </c>
      <c r="X72" s="43">
        <f t="shared" ref="X72:X135" si="16">(W72*0.2)</f>
        <v>10.4</v>
      </c>
      <c r="Y72" s="159">
        <v>44</v>
      </c>
      <c r="Z72" s="47">
        <f t="shared" ref="Z72:Z135" si="17">Y72*0.8</f>
        <v>35.200000000000003</v>
      </c>
    </row>
    <row r="73" spans="1:26" ht="21.75" customHeight="1" thickBot="1" x14ac:dyDescent="0.35">
      <c r="A73" s="6">
        <v>67</v>
      </c>
      <c r="B73" s="154">
        <v>666674</v>
      </c>
      <c r="C73" s="155" t="s">
        <v>169</v>
      </c>
      <c r="D73" s="13">
        <v>11</v>
      </c>
      <c r="E73" s="14">
        <v>12</v>
      </c>
      <c r="F73" s="14">
        <v>10</v>
      </c>
      <c r="G73" s="14">
        <v>10</v>
      </c>
      <c r="H73" s="15">
        <v>10</v>
      </c>
      <c r="I73" s="11">
        <f t="shared" si="10"/>
        <v>53</v>
      </c>
      <c r="J73" s="12">
        <f t="shared" si="11"/>
        <v>7.9499999999999993</v>
      </c>
      <c r="K73" s="30">
        <v>3</v>
      </c>
      <c r="L73" s="31">
        <v>2</v>
      </c>
      <c r="M73" s="31">
        <v>3.5</v>
      </c>
      <c r="N73" s="31">
        <v>3.5</v>
      </c>
      <c r="O73" s="151">
        <v>3</v>
      </c>
      <c r="P73" s="28">
        <f t="shared" si="12"/>
        <v>15</v>
      </c>
      <c r="Q73" s="29">
        <f t="shared" si="13"/>
        <v>0.75</v>
      </c>
      <c r="R73" s="35">
        <f t="shared" si="14"/>
        <v>1.7999999999999998</v>
      </c>
      <c r="S73" s="137">
        <f t="shared" si="14"/>
        <v>1.9</v>
      </c>
      <c r="T73" s="137">
        <f t="shared" si="0"/>
        <v>1.675</v>
      </c>
      <c r="U73" s="137">
        <f t="shared" si="15"/>
        <v>1.675</v>
      </c>
      <c r="V73" s="138">
        <f t="shared" si="15"/>
        <v>1.65</v>
      </c>
      <c r="W73" s="122">
        <f t="shared" si="1"/>
        <v>68</v>
      </c>
      <c r="X73" s="43">
        <f t="shared" si="16"/>
        <v>13.600000000000001</v>
      </c>
      <c r="Y73" s="159">
        <v>56</v>
      </c>
      <c r="Z73" s="47">
        <f t="shared" si="17"/>
        <v>44.800000000000004</v>
      </c>
    </row>
    <row r="74" spans="1:26" ht="21.75" customHeight="1" thickBot="1" x14ac:dyDescent="0.35">
      <c r="A74" s="5">
        <v>68</v>
      </c>
      <c r="B74" s="154">
        <v>666675</v>
      </c>
      <c r="C74" s="155" t="s">
        <v>170</v>
      </c>
      <c r="D74" s="13">
        <v>11</v>
      </c>
      <c r="E74" s="14">
        <v>10</v>
      </c>
      <c r="F74" s="14">
        <v>14.5</v>
      </c>
      <c r="G74" s="14">
        <v>12</v>
      </c>
      <c r="H74" s="15">
        <v>11</v>
      </c>
      <c r="I74" s="11">
        <f t="shared" si="10"/>
        <v>58.5</v>
      </c>
      <c r="J74" s="12">
        <f t="shared" si="11"/>
        <v>8.7750000000000004</v>
      </c>
      <c r="K74" s="30">
        <v>3.5</v>
      </c>
      <c r="L74" s="31">
        <v>3.5</v>
      </c>
      <c r="M74" s="31">
        <v>2.5</v>
      </c>
      <c r="N74" s="31">
        <v>4.5</v>
      </c>
      <c r="O74" s="151">
        <v>3</v>
      </c>
      <c r="P74" s="28">
        <f t="shared" si="12"/>
        <v>17</v>
      </c>
      <c r="Q74" s="29">
        <f t="shared" si="13"/>
        <v>0.85000000000000009</v>
      </c>
      <c r="R74" s="35">
        <f t="shared" si="14"/>
        <v>1.825</v>
      </c>
      <c r="S74" s="137">
        <f t="shared" si="14"/>
        <v>1.675</v>
      </c>
      <c r="T74" s="137">
        <f t="shared" si="0"/>
        <v>2.2999999999999998</v>
      </c>
      <c r="U74" s="137">
        <f t="shared" si="15"/>
        <v>2.0249999999999999</v>
      </c>
      <c r="V74" s="138">
        <f t="shared" si="15"/>
        <v>1.7999999999999998</v>
      </c>
      <c r="W74" s="122">
        <f t="shared" si="1"/>
        <v>75.5</v>
      </c>
      <c r="X74" s="43">
        <f t="shared" si="16"/>
        <v>15.100000000000001</v>
      </c>
      <c r="Y74" s="159">
        <v>64</v>
      </c>
      <c r="Z74" s="47">
        <f t="shared" si="17"/>
        <v>51.2</v>
      </c>
    </row>
    <row r="75" spans="1:26" ht="21.75" customHeight="1" thickBot="1" x14ac:dyDescent="0.35">
      <c r="A75" s="6">
        <v>69</v>
      </c>
      <c r="B75" s="154">
        <v>666676</v>
      </c>
      <c r="C75" s="155" t="s">
        <v>171</v>
      </c>
      <c r="D75" s="13">
        <v>10</v>
      </c>
      <c r="E75" s="14">
        <v>12</v>
      </c>
      <c r="F75" s="14">
        <v>9</v>
      </c>
      <c r="G75" s="14">
        <v>9</v>
      </c>
      <c r="H75" s="15">
        <v>6</v>
      </c>
      <c r="I75" s="11">
        <f t="shared" si="10"/>
        <v>46</v>
      </c>
      <c r="J75" s="12">
        <f t="shared" si="11"/>
        <v>6.8999999999999995</v>
      </c>
      <c r="K75" s="30">
        <v>2.5</v>
      </c>
      <c r="L75" s="31">
        <v>2.5</v>
      </c>
      <c r="M75" s="31">
        <v>2.5</v>
      </c>
      <c r="N75" s="31">
        <v>2.5</v>
      </c>
      <c r="O75" s="151">
        <v>3.5</v>
      </c>
      <c r="P75" s="28">
        <f t="shared" si="12"/>
        <v>13.5</v>
      </c>
      <c r="Q75" s="29">
        <f t="shared" si="13"/>
        <v>0.67500000000000004</v>
      </c>
      <c r="R75" s="35">
        <f t="shared" si="14"/>
        <v>1.625</v>
      </c>
      <c r="S75" s="137">
        <f t="shared" si="14"/>
        <v>1.9249999999999998</v>
      </c>
      <c r="T75" s="137">
        <f t="shared" si="0"/>
        <v>1.4749999999999999</v>
      </c>
      <c r="U75" s="137">
        <f t="shared" si="15"/>
        <v>1.4749999999999999</v>
      </c>
      <c r="V75" s="138">
        <f t="shared" si="15"/>
        <v>1.075</v>
      </c>
      <c r="W75" s="122">
        <f t="shared" si="1"/>
        <v>59.5</v>
      </c>
      <c r="X75" s="43">
        <f t="shared" si="16"/>
        <v>11.9</v>
      </c>
      <c r="Y75" s="159">
        <v>48</v>
      </c>
      <c r="Z75" s="47">
        <f t="shared" si="17"/>
        <v>38.400000000000006</v>
      </c>
    </row>
    <row r="76" spans="1:26" ht="21.75" customHeight="1" thickBot="1" x14ac:dyDescent="0.35">
      <c r="A76" s="5">
        <v>70</v>
      </c>
      <c r="B76" s="154">
        <v>666677</v>
      </c>
      <c r="C76" s="155" t="s">
        <v>172</v>
      </c>
      <c r="D76" s="13">
        <v>10.5</v>
      </c>
      <c r="E76" s="14">
        <v>11.5</v>
      </c>
      <c r="F76" s="14">
        <v>13</v>
      </c>
      <c r="G76" s="14">
        <v>15.5</v>
      </c>
      <c r="H76" s="15">
        <v>18</v>
      </c>
      <c r="I76" s="11">
        <f t="shared" si="10"/>
        <v>68.5</v>
      </c>
      <c r="J76" s="12">
        <f t="shared" si="11"/>
        <v>10.275</v>
      </c>
      <c r="K76" s="30">
        <v>4</v>
      </c>
      <c r="L76" s="31">
        <v>3.5</v>
      </c>
      <c r="M76" s="31">
        <v>4</v>
      </c>
      <c r="N76" s="31">
        <v>4</v>
      </c>
      <c r="O76" s="151">
        <v>3.5</v>
      </c>
      <c r="P76" s="28">
        <f t="shared" si="12"/>
        <v>19</v>
      </c>
      <c r="Q76" s="29">
        <f t="shared" si="13"/>
        <v>0.95000000000000007</v>
      </c>
      <c r="R76" s="35">
        <f t="shared" si="14"/>
        <v>1.7749999999999999</v>
      </c>
      <c r="S76" s="137">
        <f t="shared" si="14"/>
        <v>1.9</v>
      </c>
      <c r="T76" s="137">
        <f t="shared" si="0"/>
        <v>2.15</v>
      </c>
      <c r="U76" s="137">
        <f t="shared" si="15"/>
        <v>2.5249999999999999</v>
      </c>
      <c r="V76" s="138">
        <f t="shared" si="15"/>
        <v>2.8749999999999996</v>
      </c>
      <c r="W76" s="122">
        <f t="shared" si="1"/>
        <v>87.5</v>
      </c>
      <c r="X76" s="43">
        <f t="shared" si="16"/>
        <v>17.5</v>
      </c>
      <c r="Y76" s="159">
        <v>70</v>
      </c>
      <c r="Z76" s="47">
        <f t="shared" si="17"/>
        <v>56</v>
      </c>
    </row>
    <row r="77" spans="1:26" ht="21.75" customHeight="1" thickBot="1" x14ac:dyDescent="0.35">
      <c r="A77" s="6">
        <v>71</v>
      </c>
      <c r="B77" s="154">
        <v>666678</v>
      </c>
      <c r="C77" s="155" t="s">
        <v>173</v>
      </c>
      <c r="D77" s="13">
        <v>6</v>
      </c>
      <c r="E77" s="14">
        <v>9</v>
      </c>
      <c r="F77" s="14">
        <v>7</v>
      </c>
      <c r="G77" s="14">
        <v>11</v>
      </c>
      <c r="H77" s="15">
        <v>10</v>
      </c>
      <c r="I77" s="11">
        <f t="shared" si="10"/>
        <v>43</v>
      </c>
      <c r="J77" s="12">
        <f t="shared" si="11"/>
        <v>6.45</v>
      </c>
      <c r="K77" s="30">
        <v>1.5</v>
      </c>
      <c r="L77" s="31">
        <v>2.5</v>
      </c>
      <c r="M77" s="31">
        <v>2.5</v>
      </c>
      <c r="N77" s="31">
        <v>3.5</v>
      </c>
      <c r="O77" s="151">
        <v>3.5</v>
      </c>
      <c r="P77" s="28">
        <f t="shared" si="12"/>
        <v>13.5</v>
      </c>
      <c r="Q77" s="29">
        <f t="shared" si="13"/>
        <v>0.67500000000000004</v>
      </c>
      <c r="R77" s="35">
        <f t="shared" si="14"/>
        <v>0.97499999999999987</v>
      </c>
      <c r="S77" s="137">
        <f t="shared" si="14"/>
        <v>1.4749999999999999</v>
      </c>
      <c r="T77" s="137">
        <f t="shared" si="0"/>
        <v>1.175</v>
      </c>
      <c r="U77" s="137">
        <f t="shared" si="15"/>
        <v>1.825</v>
      </c>
      <c r="V77" s="138">
        <f t="shared" si="15"/>
        <v>1.675</v>
      </c>
      <c r="W77" s="122">
        <f t="shared" si="1"/>
        <v>56.5</v>
      </c>
      <c r="X77" s="43">
        <f t="shared" si="16"/>
        <v>11.3</v>
      </c>
      <c r="Y77" s="159">
        <v>48</v>
      </c>
      <c r="Z77" s="47">
        <f t="shared" si="17"/>
        <v>38.400000000000006</v>
      </c>
    </row>
    <row r="78" spans="1:26" ht="21.75" customHeight="1" thickBot="1" x14ac:dyDescent="0.35">
      <c r="A78" s="5">
        <v>72</v>
      </c>
      <c r="B78" s="156">
        <v>666679</v>
      </c>
      <c r="C78" s="157" t="s">
        <v>174</v>
      </c>
      <c r="D78" s="13">
        <v>7.5</v>
      </c>
      <c r="E78" s="14">
        <v>8</v>
      </c>
      <c r="F78" s="14">
        <v>8</v>
      </c>
      <c r="G78" s="14">
        <v>6</v>
      </c>
      <c r="H78" s="15">
        <v>10</v>
      </c>
      <c r="I78" s="11">
        <f t="shared" si="10"/>
        <v>39.5</v>
      </c>
      <c r="J78" s="12">
        <f t="shared" si="11"/>
        <v>5.9249999999999998</v>
      </c>
      <c r="K78" s="30">
        <v>1.5</v>
      </c>
      <c r="L78" s="31">
        <v>2.5</v>
      </c>
      <c r="M78" s="31">
        <v>2.5</v>
      </c>
      <c r="N78" s="31">
        <v>1.5</v>
      </c>
      <c r="O78" s="151">
        <v>3.5</v>
      </c>
      <c r="P78" s="28">
        <f t="shared" si="12"/>
        <v>11.5</v>
      </c>
      <c r="Q78" s="29">
        <f t="shared" si="13"/>
        <v>0.57500000000000007</v>
      </c>
      <c r="R78" s="35">
        <f t="shared" si="14"/>
        <v>1.2</v>
      </c>
      <c r="S78" s="137">
        <f t="shared" si="14"/>
        <v>1.325</v>
      </c>
      <c r="T78" s="137">
        <f t="shared" si="0"/>
        <v>1.325</v>
      </c>
      <c r="U78" s="137">
        <f t="shared" si="15"/>
        <v>0.97499999999999987</v>
      </c>
      <c r="V78" s="138">
        <f t="shared" si="15"/>
        <v>1.675</v>
      </c>
      <c r="W78" s="122">
        <f t="shared" si="1"/>
        <v>51</v>
      </c>
      <c r="X78" s="43">
        <f t="shared" si="16"/>
        <v>10.200000000000001</v>
      </c>
      <c r="Y78" s="160">
        <v>44</v>
      </c>
      <c r="Z78" s="47">
        <f t="shared" si="17"/>
        <v>35.200000000000003</v>
      </c>
    </row>
    <row r="79" spans="1:26" ht="21.75" customHeight="1" thickBot="1" x14ac:dyDescent="0.35">
      <c r="A79" s="6">
        <v>73</v>
      </c>
      <c r="B79" s="154">
        <v>666680</v>
      </c>
      <c r="C79" s="155" t="s">
        <v>175</v>
      </c>
      <c r="D79" s="13">
        <v>13</v>
      </c>
      <c r="E79" s="14">
        <v>12</v>
      </c>
      <c r="F79" s="14">
        <v>16.5</v>
      </c>
      <c r="G79" s="14">
        <v>16</v>
      </c>
      <c r="H79" s="15">
        <v>15</v>
      </c>
      <c r="I79" s="11">
        <f t="shared" si="10"/>
        <v>72.5</v>
      </c>
      <c r="J79" s="12">
        <f t="shared" si="11"/>
        <v>10.875</v>
      </c>
      <c r="K79" s="30">
        <v>5</v>
      </c>
      <c r="L79" s="31">
        <v>4.5</v>
      </c>
      <c r="M79" s="31">
        <v>4.5</v>
      </c>
      <c r="N79" s="31">
        <v>3.5</v>
      </c>
      <c r="O79" s="151">
        <v>4.5</v>
      </c>
      <c r="P79" s="28">
        <f t="shared" si="12"/>
        <v>22</v>
      </c>
      <c r="Q79" s="29">
        <f t="shared" si="13"/>
        <v>1.1000000000000001</v>
      </c>
      <c r="R79" s="35">
        <f t="shared" si="14"/>
        <v>2.2000000000000002</v>
      </c>
      <c r="S79" s="137">
        <f t="shared" si="14"/>
        <v>2.0249999999999999</v>
      </c>
      <c r="T79" s="137">
        <f t="shared" si="0"/>
        <v>2.7</v>
      </c>
      <c r="U79" s="137">
        <f t="shared" si="15"/>
        <v>2.5749999999999997</v>
      </c>
      <c r="V79" s="138">
        <f t="shared" si="15"/>
        <v>2.4750000000000001</v>
      </c>
      <c r="W79" s="122">
        <f t="shared" si="1"/>
        <v>94.5</v>
      </c>
      <c r="X79" s="43">
        <f t="shared" si="16"/>
        <v>18.900000000000002</v>
      </c>
      <c r="Y79" s="159">
        <v>75</v>
      </c>
      <c r="Z79" s="47">
        <f t="shared" si="17"/>
        <v>60</v>
      </c>
    </row>
    <row r="80" spans="1:26" ht="21.75" customHeight="1" thickBot="1" x14ac:dyDescent="0.35">
      <c r="A80" s="5">
        <v>74</v>
      </c>
      <c r="B80" s="154">
        <v>666681</v>
      </c>
      <c r="C80" s="155" t="s">
        <v>176</v>
      </c>
      <c r="D80" s="13">
        <v>17.5</v>
      </c>
      <c r="E80" s="14">
        <v>13.5</v>
      </c>
      <c r="F80" s="14">
        <v>16.5</v>
      </c>
      <c r="G80" s="14">
        <v>15</v>
      </c>
      <c r="H80" s="15">
        <v>16</v>
      </c>
      <c r="I80" s="11">
        <f t="shared" si="10"/>
        <v>78.5</v>
      </c>
      <c r="J80" s="12">
        <f t="shared" si="11"/>
        <v>11.775</v>
      </c>
      <c r="K80" s="30">
        <v>4.5</v>
      </c>
      <c r="L80" s="31">
        <v>4.5</v>
      </c>
      <c r="M80" s="31">
        <v>5</v>
      </c>
      <c r="N80" s="31">
        <v>4.5</v>
      </c>
      <c r="O80" s="151">
        <v>5.5</v>
      </c>
      <c r="P80" s="28">
        <f t="shared" si="12"/>
        <v>24</v>
      </c>
      <c r="Q80" s="29">
        <f t="shared" si="13"/>
        <v>1.2000000000000002</v>
      </c>
      <c r="R80" s="35">
        <f t="shared" si="14"/>
        <v>2.85</v>
      </c>
      <c r="S80" s="137">
        <f t="shared" si="14"/>
        <v>2.25</v>
      </c>
      <c r="T80" s="137">
        <f t="shared" si="0"/>
        <v>2.7250000000000001</v>
      </c>
      <c r="U80" s="137">
        <f t="shared" si="15"/>
        <v>2.4750000000000001</v>
      </c>
      <c r="V80" s="138">
        <f t="shared" si="15"/>
        <v>2.6749999999999998</v>
      </c>
      <c r="W80" s="122">
        <f t="shared" si="1"/>
        <v>102.5</v>
      </c>
      <c r="X80" s="43">
        <f t="shared" si="16"/>
        <v>20.5</v>
      </c>
      <c r="Y80" s="159">
        <v>80</v>
      </c>
      <c r="Z80" s="47">
        <f t="shared" si="17"/>
        <v>64</v>
      </c>
    </row>
    <row r="81" spans="1:26" ht="21.75" customHeight="1" thickBot="1" x14ac:dyDescent="0.35">
      <c r="A81" s="6">
        <v>75</v>
      </c>
      <c r="B81" s="154">
        <v>666682</v>
      </c>
      <c r="C81" s="155" t="s">
        <v>177</v>
      </c>
      <c r="D81" s="13">
        <v>17</v>
      </c>
      <c r="E81" s="14">
        <v>15.5</v>
      </c>
      <c r="F81" s="14">
        <v>15</v>
      </c>
      <c r="G81" s="14">
        <v>17</v>
      </c>
      <c r="H81" s="15">
        <v>11.5</v>
      </c>
      <c r="I81" s="11">
        <f t="shared" si="10"/>
        <v>76</v>
      </c>
      <c r="J81" s="12">
        <f t="shared" si="11"/>
        <v>11.4</v>
      </c>
      <c r="K81" s="30">
        <v>5</v>
      </c>
      <c r="L81" s="31">
        <v>5</v>
      </c>
      <c r="M81" s="31">
        <v>4.5</v>
      </c>
      <c r="N81" s="31">
        <v>4</v>
      </c>
      <c r="O81" s="151">
        <v>4.5</v>
      </c>
      <c r="P81" s="28">
        <f t="shared" si="12"/>
        <v>23</v>
      </c>
      <c r="Q81" s="29">
        <f t="shared" si="13"/>
        <v>1.1500000000000001</v>
      </c>
      <c r="R81" s="35">
        <f t="shared" si="14"/>
        <v>2.8</v>
      </c>
      <c r="S81" s="137">
        <f t="shared" si="14"/>
        <v>2.5749999999999997</v>
      </c>
      <c r="T81" s="137">
        <f t="shared" si="0"/>
        <v>2.4750000000000001</v>
      </c>
      <c r="U81" s="137">
        <f t="shared" si="15"/>
        <v>2.75</v>
      </c>
      <c r="V81" s="138">
        <f t="shared" si="15"/>
        <v>1.95</v>
      </c>
      <c r="W81" s="122">
        <f t="shared" si="1"/>
        <v>99</v>
      </c>
      <c r="X81" s="43">
        <f t="shared" si="16"/>
        <v>19.8</v>
      </c>
      <c r="Y81" s="159">
        <v>80</v>
      </c>
      <c r="Z81" s="47">
        <f t="shared" si="17"/>
        <v>64</v>
      </c>
    </row>
    <row r="82" spans="1:26" ht="21.75" customHeight="1" thickBot="1" x14ac:dyDescent="0.35">
      <c r="A82" s="5">
        <v>76</v>
      </c>
      <c r="B82" s="154">
        <v>666683</v>
      </c>
      <c r="C82" s="155" t="s">
        <v>178</v>
      </c>
      <c r="D82" s="13">
        <v>9</v>
      </c>
      <c r="E82" s="14">
        <v>11</v>
      </c>
      <c r="F82" s="14">
        <v>12</v>
      </c>
      <c r="G82" s="14">
        <v>10.5</v>
      </c>
      <c r="H82" s="15">
        <v>9.5</v>
      </c>
      <c r="I82" s="11">
        <f t="shared" si="10"/>
        <v>52</v>
      </c>
      <c r="J82" s="12">
        <f t="shared" si="11"/>
        <v>7.8</v>
      </c>
      <c r="K82" s="30">
        <v>2.5</v>
      </c>
      <c r="L82" s="31">
        <v>3.5</v>
      </c>
      <c r="M82" s="31">
        <v>3.5</v>
      </c>
      <c r="N82" s="31">
        <v>3.5</v>
      </c>
      <c r="O82" s="151">
        <v>2</v>
      </c>
      <c r="P82" s="28">
        <f t="shared" si="12"/>
        <v>15</v>
      </c>
      <c r="Q82" s="29">
        <f t="shared" si="13"/>
        <v>0.75</v>
      </c>
      <c r="R82" s="35">
        <f t="shared" si="14"/>
        <v>1.4749999999999999</v>
      </c>
      <c r="S82" s="137">
        <f t="shared" si="14"/>
        <v>1.825</v>
      </c>
      <c r="T82" s="137">
        <f t="shared" si="0"/>
        <v>1.9749999999999999</v>
      </c>
      <c r="U82" s="137">
        <f t="shared" si="15"/>
        <v>1.75</v>
      </c>
      <c r="V82" s="138">
        <f t="shared" si="15"/>
        <v>1.5250000000000001</v>
      </c>
      <c r="W82" s="122">
        <f t="shared" si="1"/>
        <v>67</v>
      </c>
      <c r="X82" s="43">
        <f t="shared" si="16"/>
        <v>13.4</v>
      </c>
      <c r="Y82" s="159">
        <v>58</v>
      </c>
      <c r="Z82" s="47">
        <f t="shared" si="17"/>
        <v>46.400000000000006</v>
      </c>
    </row>
    <row r="83" spans="1:26" ht="21.75" customHeight="1" thickBot="1" x14ac:dyDescent="0.35">
      <c r="A83" s="6">
        <v>77</v>
      </c>
      <c r="B83" s="154">
        <v>666684</v>
      </c>
      <c r="C83" s="155" t="s">
        <v>179</v>
      </c>
      <c r="D83" s="13">
        <v>10</v>
      </c>
      <c r="E83" s="14">
        <v>9.5</v>
      </c>
      <c r="F83" s="14">
        <v>13</v>
      </c>
      <c r="G83" s="14">
        <v>12</v>
      </c>
      <c r="H83" s="15">
        <v>14</v>
      </c>
      <c r="I83" s="11">
        <f t="shared" si="10"/>
        <v>58.5</v>
      </c>
      <c r="J83" s="12">
        <f t="shared" si="11"/>
        <v>8.7750000000000004</v>
      </c>
      <c r="K83" s="30">
        <v>3.5</v>
      </c>
      <c r="L83" s="31">
        <v>2.5</v>
      </c>
      <c r="M83" s="31">
        <v>2.5</v>
      </c>
      <c r="N83" s="31">
        <v>3.5</v>
      </c>
      <c r="O83" s="151">
        <v>3.5</v>
      </c>
      <c r="P83" s="28">
        <f t="shared" si="12"/>
        <v>15.5</v>
      </c>
      <c r="Q83" s="29">
        <f t="shared" si="13"/>
        <v>0.77500000000000002</v>
      </c>
      <c r="R83" s="35">
        <f t="shared" si="14"/>
        <v>1.675</v>
      </c>
      <c r="S83" s="137">
        <f t="shared" si="14"/>
        <v>1.55</v>
      </c>
      <c r="T83" s="137">
        <f t="shared" si="0"/>
        <v>2.0750000000000002</v>
      </c>
      <c r="U83" s="137">
        <f t="shared" si="15"/>
        <v>1.9749999999999999</v>
      </c>
      <c r="V83" s="138">
        <f t="shared" si="15"/>
        <v>2.2749999999999999</v>
      </c>
      <c r="W83" s="122">
        <f t="shared" si="1"/>
        <v>74</v>
      </c>
      <c r="X83" s="43">
        <f t="shared" si="16"/>
        <v>14.8</v>
      </c>
      <c r="Y83" s="159">
        <v>66</v>
      </c>
      <c r="Z83" s="47">
        <f t="shared" si="17"/>
        <v>52.800000000000004</v>
      </c>
    </row>
    <row r="84" spans="1:26" ht="21.75" customHeight="1" thickBot="1" x14ac:dyDescent="0.35">
      <c r="A84" s="5">
        <v>78</v>
      </c>
      <c r="B84" s="154">
        <v>666685</v>
      </c>
      <c r="C84" s="155" t="s">
        <v>180</v>
      </c>
      <c r="D84" s="13">
        <v>9.5</v>
      </c>
      <c r="E84" s="14">
        <v>10</v>
      </c>
      <c r="F84" s="14">
        <v>8.5</v>
      </c>
      <c r="G84" s="14">
        <v>7.5</v>
      </c>
      <c r="H84" s="15">
        <v>8</v>
      </c>
      <c r="I84" s="11">
        <f t="shared" si="10"/>
        <v>43.5</v>
      </c>
      <c r="J84" s="12">
        <f t="shared" si="11"/>
        <v>6.5249999999999995</v>
      </c>
      <c r="K84" s="30">
        <v>3.5</v>
      </c>
      <c r="L84" s="31">
        <v>2.5</v>
      </c>
      <c r="M84" s="31">
        <v>2.5</v>
      </c>
      <c r="N84" s="31">
        <v>2.5</v>
      </c>
      <c r="O84" s="151">
        <v>1.5</v>
      </c>
      <c r="P84" s="28">
        <f t="shared" si="12"/>
        <v>12.5</v>
      </c>
      <c r="Q84" s="29">
        <f t="shared" si="13"/>
        <v>0.625</v>
      </c>
      <c r="R84" s="35">
        <f t="shared" si="14"/>
        <v>1.6</v>
      </c>
      <c r="S84" s="137">
        <f t="shared" si="14"/>
        <v>1.625</v>
      </c>
      <c r="T84" s="137">
        <f t="shared" si="0"/>
        <v>1.4</v>
      </c>
      <c r="U84" s="137">
        <f t="shared" si="15"/>
        <v>1.25</v>
      </c>
      <c r="V84" s="138">
        <f t="shared" si="15"/>
        <v>1.2749999999999999</v>
      </c>
      <c r="W84" s="122">
        <f t="shared" si="1"/>
        <v>56</v>
      </c>
      <c r="X84" s="43">
        <f t="shared" si="16"/>
        <v>11.200000000000001</v>
      </c>
      <c r="Y84" s="159">
        <v>44</v>
      </c>
      <c r="Z84" s="47">
        <f t="shared" si="17"/>
        <v>35.200000000000003</v>
      </c>
    </row>
    <row r="85" spans="1:26" ht="21.75" customHeight="1" thickBot="1" x14ac:dyDescent="0.35">
      <c r="A85" s="6">
        <v>79</v>
      </c>
      <c r="B85" s="154">
        <v>666686</v>
      </c>
      <c r="C85" s="155" t="s">
        <v>181</v>
      </c>
      <c r="D85" s="13">
        <v>12</v>
      </c>
      <c r="E85" s="14">
        <v>15.5</v>
      </c>
      <c r="F85" s="14">
        <v>16</v>
      </c>
      <c r="G85" s="14">
        <v>17</v>
      </c>
      <c r="H85" s="15">
        <v>15</v>
      </c>
      <c r="I85" s="11">
        <f t="shared" si="10"/>
        <v>75.5</v>
      </c>
      <c r="J85" s="12">
        <f t="shared" si="11"/>
        <v>11.324999999999999</v>
      </c>
      <c r="K85" s="30">
        <v>5</v>
      </c>
      <c r="L85" s="31">
        <v>4</v>
      </c>
      <c r="M85" s="31">
        <v>5.5</v>
      </c>
      <c r="N85" s="31">
        <v>4.5</v>
      </c>
      <c r="O85" s="151">
        <v>3.5</v>
      </c>
      <c r="P85" s="28">
        <f t="shared" si="12"/>
        <v>22.5</v>
      </c>
      <c r="Q85" s="29">
        <f t="shared" si="13"/>
        <v>1.125</v>
      </c>
      <c r="R85" s="35">
        <f t="shared" si="14"/>
        <v>2.0499999999999998</v>
      </c>
      <c r="S85" s="137">
        <f t="shared" si="14"/>
        <v>2.5249999999999999</v>
      </c>
      <c r="T85" s="137">
        <f t="shared" si="0"/>
        <v>2.6749999999999998</v>
      </c>
      <c r="U85" s="137">
        <f t="shared" si="15"/>
        <v>2.7749999999999999</v>
      </c>
      <c r="V85" s="138">
        <f t="shared" si="15"/>
        <v>2.4249999999999998</v>
      </c>
      <c r="W85" s="122">
        <f t="shared" si="1"/>
        <v>98</v>
      </c>
      <c r="X85" s="43">
        <f t="shared" si="16"/>
        <v>19.600000000000001</v>
      </c>
      <c r="Y85" s="159">
        <v>78</v>
      </c>
      <c r="Z85" s="47">
        <f t="shared" si="17"/>
        <v>62.400000000000006</v>
      </c>
    </row>
    <row r="86" spans="1:26" ht="21.75" customHeight="1" thickBot="1" x14ac:dyDescent="0.35">
      <c r="A86" s="5">
        <v>80</v>
      </c>
      <c r="B86" s="156">
        <v>666687</v>
      </c>
      <c r="C86" s="157" t="s">
        <v>182</v>
      </c>
      <c r="D86" s="13">
        <v>11</v>
      </c>
      <c r="E86" s="14">
        <v>12</v>
      </c>
      <c r="F86" s="14">
        <v>14.5</v>
      </c>
      <c r="G86" s="14">
        <v>14</v>
      </c>
      <c r="H86" s="15">
        <v>13.5</v>
      </c>
      <c r="I86" s="11">
        <f t="shared" si="10"/>
        <v>65</v>
      </c>
      <c r="J86" s="12">
        <f t="shared" si="11"/>
        <v>9.75</v>
      </c>
      <c r="K86" s="30">
        <v>4</v>
      </c>
      <c r="L86" s="31">
        <v>3.5</v>
      </c>
      <c r="M86" s="31">
        <v>3.5</v>
      </c>
      <c r="N86" s="31">
        <v>2.5</v>
      </c>
      <c r="O86" s="151">
        <v>4.5</v>
      </c>
      <c r="P86" s="28">
        <f t="shared" si="12"/>
        <v>18</v>
      </c>
      <c r="Q86" s="29">
        <f t="shared" si="13"/>
        <v>0.9</v>
      </c>
      <c r="R86" s="35">
        <f t="shared" si="14"/>
        <v>1.8499999999999999</v>
      </c>
      <c r="S86" s="137">
        <f t="shared" si="14"/>
        <v>1.9749999999999999</v>
      </c>
      <c r="T86" s="137">
        <f t="shared" si="0"/>
        <v>2.3499999999999996</v>
      </c>
      <c r="U86" s="137">
        <f t="shared" si="15"/>
        <v>2.2250000000000001</v>
      </c>
      <c r="V86" s="138">
        <f t="shared" si="15"/>
        <v>2.25</v>
      </c>
      <c r="W86" s="122">
        <f t="shared" si="1"/>
        <v>83</v>
      </c>
      <c r="X86" s="43">
        <f t="shared" si="16"/>
        <v>16.600000000000001</v>
      </c>
      <c r="Y86" s="160">
        <v>70</v>
      </c>
      <c r="Z86" s="47">
        <f t="shared" si="17"/>
        <v>56</v>
      </c>
    </row>
    <row r="87" spans="1:26" ht="21.75" customHeight="1" thickBot="1" x14ac:dyDescent="0.35">
      <c r="A87" s="6">
        <v>81</v>
      </c>
      <c r="B87" s="154">
        <v>666688</v>
      </c>
      <c r="C87" s="155" t="s">
        <v>183</v>
      </c>
      <c r="D87" s="13">
        <v>10</v>
      </c>
      <c r="E87" s="14">
        <v>8</v>
      </c>
      <c r="F87" s="14">
        <v>9</v>
      </c>
      <c r="G87" s="14">
        <v>8</v>
      </c>
      <c r="H87" s="15">
        <v>11</v>
      </c>
      <c r="I87" s="11">
        <f t="shared" si="10"/>
        <v>46</v>
      </c>
      <c r="J87" s="12">
        <f t="shared" si="11"/>
        <v>6.8999999999999995</v>
      </c>
      <c r="K87" s="30">
        <v>3</v>
      </c>
      <c r="L87" s="31">
        <v>3.5</v>
      </c>
      <c r="M87" s="31">
        <v>2.5</v>
      </c>
      <c r="N87" s="31">
        <v>2.5</v>
      </c>
      <c r="O87" s="151">
        <v>3</v>
      </c>
      <c r="P87" s="28">
        <f t="shared" si="12"/>
        <v>14.5</v>
      </c>
      <c r="Q87" s="29">
        <f t="shared" si="13"/>
        <v>0.72500000000000009</v>
      </c>
      <c r="R87" s="35">
        <f t="shared" si="14"/>
        <v>1.65</v>
      </c>
      <c r="S87" s="137">
        <f t="shared" si="14"/>
        <v>1.375</v>
      </c>
      <c r="T87" s="137">
        <f t="shared" si="0"/>
        <v>1.4749999999999999</v>
      </c>
      <c r="U87" s="137">
        <f t="shared" si="15"/>
        <v>1.325</v>
      </c>
      <c r="V87" s="138">
        <f t="shared" si="15"/>
        <v>1.7999999999999998</v>
      </c>
      <c r="W87" s="122">
        <f t="shared" si="1"/>
        <v>60.5</v>
      </c>
      <c r="X87" s="43">
        <f t="shared" si="16"/>
        <v>12.100000000000001</v>
      </c>
      <c r="Y87" s="159">
        <v>50</v>
      </c>
      <c r="Z87" s="47">
        <f t="shared" si="17"/>
        <v>40</v>
      </c>
    </row>
    <row r="88" spans="1:26" ht="21.75" customHeight="1" thickBot="1" x14ac:dyDescent="0.35">
      <c r="A88" s="5">
        <v>82</v>
      </c>
      <c r="B88" s="154">
        <v>666689</v>
      </c>
      <c r="C88" s="155" t="s">
        <v>184</v>
      </c>
      <c r="D88" s="13">
        <v>16.5</v>
      </c>
      <c r="E88" s="14">
        <v>14.5</v>
      </c>
      <c r="F88" s="14">
        <v>17</v>
      </c>
      <c r="G88" s="14">
        <v>16</v>
      </c>
      <c r="H88" s="15">
        <v>14.5</v>
      </c>
      <c r="I88" s="11">
        <f t="shared" si="10"/>
        <v>78.5</v>
      </c>
      <c r="J88" s="12">
        <f t="shared" si="11"/>
        <v>11.775</v>
      </c>
      <c r="K88" s="30">
        <v>4.5</v>
      </c>
      <c r="L88" s="31">
        <v>4.5</v>
      </c>
      <c r="M88" s="31">
        <v>5.5</v>
      </c>
      <c r="N88" s="31">
        <v>5</v>
      </c>
      <c r="O88" s="151">
        <v>5</v>
      </c>
      <c r="P88" s="28">
        <f t="shared" si="12"/>
        <v>24.5</v>
      </c>
      <c r="Q88" s="29">
        <f t="shared" si="13"/>
        <v>1.2250000000000001</v>
      </c>
      <c r="R88" s="35">
        <f t="shared" si="14"/>
        <v>2.7</v>
      </c>
      <c r="S88" s="137">
        <f t="shared" si="14"/>
        <v>2.4</v>
      </c>
      <c r="T88" s="137">
        <f t="shared" si="0"/>
        <v>2.8249999999999997</v>
      </c>
      <c r="U88" s="137">
        <f t="shared" si="15"/>
        <v>2.65</v>
      </c>
      <c r="V88" s="138">
        <f t="shared" si="15"/>
        <v>2.4249999999999998</v>
      </c>
      <c r="W88" s="122">
        <f t="shared" si="1"/>
        <v>103</v>
      </c>
      <c r="X88" s="43">
        <f t="shared" si="16"/>
        <v>20.6</v>
      </c>
      <c r="Y88" s="159">
        <v>78</v>
      </c>
      <c r="Z88" s="47">
        <f t="shared" si="17"/>
        <v>62.400000000000006</v>
      </c>
    </row>
    <row r="89" spans="1:26" ht="21.75" customHeight="1" thickBot="1" x14ac:dyDescent="0.35">
      <c r="A89" s="6">
        <v>83</v>
      </c>
      <c r="B89" s="154">
        <v>666690</v>
      </c>
      <c r="C89" s="155" t="s">
        <v>185</v>
      </c>
      <c r="D89" s="13">
        <v>12</v>
      </c>
      <c r="E89" s="14">
        <v>13</v>
      </c>
      <c r="F89" s="14">
        <v>15.5</v>
      </c>
      <c r="G89" s="14">
        <v>16.5</v>
      </c>
      <c r="H89" s="15">
        <v>14</v>
      </c>
      <c r="I89" s="11">
        <f t="shared" si="10"/>
        <v>71</v>
      </c>
      <c r="J89" s="12">
        <f t="shared" si="11"/>
        <v>10.65</v>
      </c>
      <c r="K89" s="30">
        <v>3.5</v>
      </c>
      <c r="L89" s="31">
        <v>3.5</v>
      </c>
      <c r="M89" s="31">
        <v>4.5</v>
      </c>
      <c r="N89" s="31">
        <v>4.5</v>
      </c>
      <c r="O89" s="151">
        <v>5</v>
      </c>
      <c r="P89" s="28">
        <f t="shared" si="12"/>
        <v>21</v>
      </c>
      <c r="Q89" s="29">
        <f t="shared" si="13"/>
        <v>1.05</v>
      </c>
      <c r="R89" s="35">
        <f t="shared" si="14"/>
        <v>1.9749999999999999</v>
      </c>
      <c r="S89" s="137">
        <f t="shared" si="14"/>
        <v>2.125</v>
      </c>
      <c r="T89" s="137">
        <f t="shared" si="0"/>
        <v>2.5499999999999998</v>
      </c>
      <c r="U89" s="137">
        <f t="shared" si="15"/>
        <v>2.7</v>
      </c>
      <c r="V89" s="138">
        <f t="shared" si="15"/>
        <v>2.35</v>
      </c>
      <c r="W89" s="122">
        <f t="shared" si="1"/>
        <v>92</v>
      </c>
      <c r="X89" s="43">
        <f t="shared" si="16"/>
        <v>18.400000000000002</v>
      </c>
      <c r="Y89" s="159">
        <v>76</v>
      </c>
      <c r="Z89" s="47">
        <f t="shared" si="17"/>
        <v>60.800000000000004</v>
      </c>
    </row>
    <row r="90" spans="1:26" ht="21.75" customHeight="1" thickBot="1" x14ac:dyDescent="0.35">
      <c r="A90" s="5">
        <v>84</v>
      </c>
      <c r="B90" s="154">
        <v>666691</v>
      </c>
      <c r="C90" s="155" t="s">
        <v>186</v>
      </c>
      <c r="D90" s="13">
        <v>15.5</v>
      </c>
      <c r="E90" s="14">
        <v>9</v>
      </c>
      <c r="F90" s="14">
        <v>10.5</v>
      </c>
      <c r="G90" s="14">
        <v>12</v>
      </c>
      <c r="H90" s="15">
        <v>14.5</v>
      </c>
      <c r="I90" s="11">
        <f t="shared" si="10"/>
        <v>61.5</v>
      </c>
      <c r="J90" s="12">
        <f t="shared" si="11"/>
        <v>9.2249999999999996</v>
      </c>
      <c r="K90" s="30">
        <v>3.5</v>
      </c>
      <c r="L90" s="31">
        <v>4</v>
      </c>
      <c r="M90" s="31">
        <v>2.5</v>
      </c>
      <c r="N90" s="31">
        <v>3</v>
      </c>
      <c r="O90" s="151">
        <v>3.5</v>
      </c>
      <c r="P90" s="28">
        <f t="shared" si="12"/>
        <v>16.5</v>
      </c>
      <c r="Q90" s="29">
        <f t="shared" si="13"/>
        <v>0.82500000000000007</v>
      </c>
      <c r="R90" s="35">
        <f t="shared" si="14"/>
        <v>2.4999999999999996</v>
      </c>
      <c r="S90" s="137">
        <f t="shared" si="14"/>
        <v>1.5499999999999998</v>
      </c>
      <c r="T90" s="137">
        <f t="shared" si="0"/>
        <v>1.7</v>
      </c>
      <c r="U90" s="137">
        <f t="shared" si="15"/>
        <v>1.9499999999999997</v>
      </c>
      <c r="V90" s="138">
        <f t="shared" si="15"/>
        <v>2.3499999999999996</v>
      </c>
      <c r="W90" s="122">
        <f t="shared" si="1"/>
        <v>78</v>
      </c>
      <c r="X90" s="43">
        <f t="shared" si="16"/>
        <v>15.600000000000001</v>
      </c>
      <c r="Y90" s="159">
        <v>66</v>
      </c>
      <c r="Z90" s="47">
        <f t="shared" si="17"/>
        <v>52.800000000000004</v>
      </c>
    </row>
    <row r="91" spans="1:26" ht="21.75" customHeight="1" thickBot="1" x14ac:dyDescent="0.35">
      <c r="A91" s="6">
        <v>85</v>
      </c>
      <c r="B91" s="154">
        <v>666692</v>
      </c>
      <c r="C91" s="155" t="s">
        <v>187</v>
      </c>
      <c r="D91" s="13">
        <v>9</v>
      </c>
      <c r="E91" s="14">
        <v>12</v>
      </c>
      <c r="F91" s="14">
        <v>10</v>
      </c>
      <c r="G91" s="14">
        <v>9</v>
      </c>
      <c r="H91" s="15">
        <v>11</v>
      </c>
      <c r="I91" s="11">
        <f t="shared" si="10"/>
        <v>51</v>
      </c>
      <c r="J91" s="12">
        <f t="shared" si="11"/>
        <v>7.6499999999999995</v>
      </c>
      <c r="K91" s="30">
        <v>2.5</v>
      </c>
      <c r="L91" s="31">
        <v>2.5</v>
      </c>
      <c r="M91" s="31">
        <v>4</v>
      </c>
      <c r="N91" s="31">
        <v>3</v>
      </c>
      <c r="O91" s="151">
        <v>3</v>
      </c>
      <c r="P91" s="28">
        <f t="shared" si="12"/>
        <v>15</v>
      </c>
      <c r="Q91" s="29">
        <f t="shared" si="13"/>
        <v>0.75</v>
      </c>
      <c r="R91" s="35">
        <f t="shared" si="14"/>
        <v>1.4749999999999999</v>
      </c>
      <c r="S91" s="137">
        <f t="shared" si="14"/>
        <v>1.9249999999999998</v>
      </c>
      <c r="T91" s="137">
        <f t="shared" si="0"/>
        <v>1.7</v>
      </c>
      <c r="U91" s="137">
        <f t="shared" si="15"/>
        <v>1.5</v>
      </c>
      <c r="V91" s="138">
        <f t="shared" si="15"/>
        <v>1.7999999999999998</v>
      </c>
      <c r="W91" s="122">
        <f t="shared" si="1"/>
        <v>66</v>
      </c>
      <c r="X91" s="43">
        <f t="shared" si="16"/>
        <v>13.200000000000001</v>
      </c>
      <c r="Y91" s="159">
        <v>58</v>
      </c>
      <c r="Z91" s="47">
        <f t="shared" si="17"/>
        <v>46.400000000000006</v>
      </c>
    </row>
    <row r="92" spans="1:26" ht="21.75" customHeight="1" thickBot="1" x14ac:dyDescent="0.35">
      <c r="A92" s="5">
        <v>86</v>
      </c>
      <c r="B92" s="154">
        <v>666693</v>
      </c>
      <c r="C92" s="155" t="s">
        <v>187</v>
      </c>
      <c r="D92" s="13">
        <v>15.5</v>
      </c>
      <c r="E92" s="14">
        <v>12</v>
      </c>
      <c r="F92" s="14">
        <v>14.5</v>
      </c>
      <c r="G92" s="14">
        <v>14.5</v>
      </c>
      <c r="H92" s="15">
        <v>10</v>
      </c>
      <c r="I92" s="11">
        <f t="shared" si="10"/>
        <v>66.5</v>
      </c>
      <c r="J92" s="12">
        <f t="shared" si="11"/>
        <v>9.9749999999999996</v>
      </c>
      <c r="K92" s="30">
        <v>3.5</v>
      </c>
      <c r="L92" s="31">
        <v>4.5</v>
      </c>
      <c r="M92" s="31">
        <v>2.5</v>
      </c>
      <c r="N92" s="31">
        <v>2.5</v>
      </c>
      <c r="O92" s="151">
        <v>3</v>
      </c>
      <c r="P92" s="28">
        <f t="shared" si="12"/>
        <v>16</v>
      </c>
      <c r="Q92" s="29">
        <f t="shared" si="13"/>
        <v>0.8</v>
      </c>
      <c r="R92" s="35">
        <f t="shared" si="14"/>
        <v>2.4999999999999996</v>
      </c>
      <c r="S92" s="137">
        <f t="shared" si="14"/>
        <v>2.0249999999999999</v>
      </c>
      <c r="T92" s="137">
        <f t="shared" si="0"/>
        <v>2.2999999999999998</v>
      </c>
      <c r="U92" s="137">
        <f t="shared" si="15"/>
        <v>2.2999999999999998</v>
      </c>
      <c r="V92" s="138">
        <f t="shared" si="15"/>
        <v>1.65</v>
      </c>
      <c r="W92" s="122">
        <f t="shared" si="1"/>
        <v>82.5</v>
      </c>
      <c r="X92" s="43">
        <f t="shared" si="16"/>
        <v>16.5</v>
      </c>
      <c r="Y92" s="159">
        <v>70</v>
      </c>
      <c r="Z92" s="47">
        <f t="shared" si="17"/>
        <v>56</v>
      </c>
    </row>
    <row r="93" spans="1:26" ht="21.75" customHeight="1" thickBot="1" x14ac:dyDescent="0.35">
      <c r="A93" s="6">
        <v>87</v>
      </c>
      <c r="B93" s="154">
        <v>666694</v>
      </c>
      <c r="C93" s="155" t="s">
        <v>188</v>
      </c>
      <c r="D93" s="13">
        <v>12</v>
      </c>
      <c r="E93" s="14">
        <v>8</v>
      </c>
      <c r="F93" s="14">
        <v>9</v>
      </c>
      <c r="G93" s="14">
        <v>9</v>
      </c>
      <c r="H93" s="15">
        <v>10</v>
      </c>
      <c r="I93" s="11">
        <f t="shared" si="10"/>
        <v>48</v>
      </c>
      <c r="J93" s="12">
        <f t="shared" si="11"/>
        <v>7.1999999999999993</v>
      </c>
      <c r="K93" s="30">
        <v>3</v>
      </c>
      <c r="L93" s="31">
        <v>2.5</v>
      </c>
      <c r="M93" s="31">
        <v>2.5</v>
      </c>
      <c r="N93" s="31">
        <v>3</v>
      </c>
      <c r="O93" s="151">
        <v>2.5</v>
      </c>
      <c r="P93" s="28">
        <f t="shared" si="12"/>
        <v>13.5</v>
      </c>
      <c r="Q93" s="29">
        <f t="shared" si="13"/>
        <v>0.67500000000000004</v>
      </c>
      <c r="R93" s="35">
        <f t="shared" si="14"/>
        <v>1.9499999999999997</v>
      </c>
      <c r="S93" s="137">
        <f t="shared" si="14"/>
        <v>1.325</v>
      </c>
      <c r="T93" s="137">
        <f t="shared" si="0"/>
        <v>1.4749999999999999</v>
      </c>
      <c r="U93" s="137">
        <f t="shared" si="15"/>
        <v>1.5</v>
      </c>
      <c r="V93" s="138">
        <f t="shared" si="15"/>
        <v>1.625</v>
      </c>
      <c r="W93" s="122">
        <f t="shared" si="1"/>
        <v>61.5</v>
      </c>
      <c r="X93" s="43">
        <f t="shared" si="16"/>
        <v>12.3</v>
      </c>
      <c r="Y93" s="159">
        <v>52</v>
      </c>
      <c r="Z93" s="47">
        <f t="shared" si="17"/>
        <v>41.6</v>
      </c>
    </row>
    <row r="94" spans="1:26" ht="21.75" customHeight="1" thickBot="1" x14ac:dyDescent="0.35">
      <c r="A94" s="5">
        <v>88</v>
      </c>
      <c r="B94" s="156">
        <v>666695</v>
      </c>
      <c r="C94" s="157" t="s">
        <v>189</v>
      </c>
      <c r="D94" s="13">
        <v>8</v>
      </c>
      <c r="E94" s="14">
        <v>12</v>
      </c>
      <c r="F94" s="14">
        <v>13</v>
      </c>
      <c r="G94" s="14">
        <v>10</v>
      </c>
      <c r="H94" s="15">
        <v>11</v>
      </c>
      <c r="I94" s="11">
        <f t="shared" si="10"/>
        <v>54</v>
      </c>
      <c r="J94" s="12">
        <f t="shared" si="11"/>
        <v>8.1</v>
      </c>
      <c r="K94" s="30">
        <v>2.5</v>
      </c>
      <c r="L94" s="31">
        <v>3</v>
      </c>
      <c r="M94" s="31">
        <v>3</v>
      </c>
      <c r="N94" s="31">
        <v>3.5</v>
      </c>
      <c r="O94" s="151">
        <v>3.5</v>
      </c>
      <c r="P94" s="28">
        <f t="shared" si="12"/>
        <v>15.5</v>
      </c>
      <c r="Q94" s="29">
        <f t="shared" si="13"/>
        <v>0.77500000000000002</v>
      </c>
      <c r="R94" s="35">
        <f t="shared" si="14"/>
        <v>1.325</v>
      </c>
      <c r="S94" s="137">
        <f t="shared" si="14"/>
        <v>1.9499999999999997</v>
      </c>
      <c r="T94" s="137">
        <f t="shared" si="0"/>
        <v>2.1</v>
      </c>
      <c r="U94" s="137">
        <f t="shared" si="15"/>
        <v>1.675</v>
      </c>
      <c r="V94" s="138">
        <f t="shared" si="15"/>
        <v>1.825</v>
      </c>
      <c r="W94" s="122">
        <f t="shared" si="1"/>
        <v>69.5</v>
      </c>
      <c r="X94" s="43">
        <f t="shared" si="16"/>
        <v>13.9</v>
      </c>
      <c r="Y94" s="160">
        <v>56</v>
      </c>
      <c r="Z94" s="47">
        <f t="shared" si="17"/>
        <v>44.800000000000004</v>
      </c>
    </row>
    <row r="95" spans="1:26" ht="21.75" customHeight="1" thickBot="1" x14ac:dyDescent="0.35">
      <c r="A95" s="6">
        <v>89</v>
      </c>
      <c r="B95" s="154">
        <v>666696</v>
      </c>
      <c r="C95" s="155" t="s">
        <v>190</v>
      </c>
      <c r="D95" s="13">
        <v>12</v>
      </c>
      <c r="E95" s="14">
        <v>13</v>
      </c>
      <c r="F95" s="14">
        <v>15.5</v>
      </c>
      <c r="G95" s="14">
        <v>16.5</v>
      </c>
      <c r="H95" s="15">
        <v>14.5</v>
      </c>
      <c r="I95" s="11">
        <f t="shared" si="10"/>
        <v>71.5</v>
      </c>
      <c r="J95" s="12">
        <f t="shared" si="11"/>
        <v>10.725</v>
      </c>
      <c r="K95" s="30">
        <v>4</v>
      </c>
      <c r="L95" s="31">
        <v>4.5</v>
      </c>
      <c r="M95" s="31">
        <v>5</v>
      </c>
      <c r="N95" s="31">
        <v>4.5</v>
      </c>
      <c r="O95" s="151">
        <v>4</v>
      </c>
      <c r="P95" s="28">
        <f t="shared" si="12"/>
        <v>22</v>
      </c>
      <c r="Q95" s="29">
        <f t="shared" si="13"/>
        <v>1.1000000000000001</v>
      </c>
      <c r="R95" s="35">
        <f t="shared" si="14"/>
        <v>1.9999999999999998</v>
      </c>
      <c r="S95" s="137">
        <f t="shared" si="14"/>
        <v>2.1749999999999998</v>
      </c>
      <c r="T95" s="137">
        <f t="shared" si="0"/>
        <v>2.5749999999999997</v>
      </c>
      <c r="U95" s="137">
        <f t="shared" si="15"/>
        <v>2.7</v>
      </c>
      <c r="V95" s="138">
        <f t="shared" si="15"/>
        <v>2.375</v>
      </c>
      <c r="W95" s="122">
        <f t="shared" si="1"/>
        <v>93.5</v>
      </c>
      <c r="X95" s="43">
        <f t="shared" si="16"/>
        <v>18.7</v>
      </c>
      <c r="Y95" s="159">
        <v>74</v>
      </c>
      <c r="Z95" s="47">
        <f t="shared" si="17"/>
        <v>59.2</v>
      </c>
    </row>
    <row r="96" spans="1:26" ht="21.75" customHeight="1" thickBot="1" x14ac:dyDescent="0.35">
      <c r="A96" s="5">
        <v>90</v>
      </c>
      <c r="B96" s="154">
        <v>666697</v>
      </c>
      <c r="C96" s="155" t="s">
        <v>191</v>
      </c>
      <c r="D96" s="13">
        <v>10.5</v>
      </c>
      <c r="E96" s="14">
        <v>9.5</v>
      </c>
      <c r="F96" s="14">
        <v>15</v>
      </c>
      <c r="G96" s="14">
        <v>12</v>
      </c>
      <c r="H96" s="15">
        <v>11</v>
      </c>
      <c r="I96" s="11">
        <f t="shared" si="10"/>
        <v>58</v>
      </c>
      <c r="J96" s="12">
        <f t="shared" si="11"/>
        <v>8.6999999999999993</v>
      </c>
      <c r="K96" s="30">
        <v>3.5</v>
      </c>
      <c r="L96" s="31">
        <v>2.5</v>
      </c>
      <c r="M96" s="31">
        <v>3.5</v>
      </c>
      <c r="N96" s="31">
        <v>3.5</v>
      </c>
      <c r="O96" s="151">
        <v>3</v>
      </c>
      <c r="P96" s="28">
        <f t="shared" si="12"/>
        <v>16</v>
      </c>
      <c r="Q96" s="29">
        <f t="shared" si="13"/>
        <v>0.8</v>
      </c>
      <c r="R96" s="35">
        <f t="shared" si="14"/>
        <v>1.75</v>
      </c>
      <c r="S96" s="137">
        <f t="shared" si="14"/>
        <v>1.55</v>
      </c>
      <c r="T96" s="137">
        <f t="shared" si="0"/>
        <v>2.4249999999999998</v>
      </c>
      <c r="U96" s="137">
        <f t="shared" si="15"/>
        <v>1.9749999999999999</v>
      </c>
      <c r="V96" s="138">
        <f t="shared" si="15"/>
        <v>1.7999999999999998</v>
      </c>
      <c r="W96" s="122">
        <f t="shared" si="1"/>
        <v>74</v>
      </c>
      <c r="X96" s="43">
        <f t="shared" si="16"/>
        <v>14.8</v>
      </c>
      <c r="Y96" s="159">
        <v>60</v>
      </c>
      <c r="Z96" s="47">
        <f t="shared" si="17"/>
        <v>48</v>
      </c>
    </row>
    <row r="97" spans="1:26" ht="21.75" customHeight="1" thickBot="1" x14ac:dyDescent="0.35">
      <c r="A97" s="6">
        <v>91</v>
      </c>
      <c r="B97" s="154">
        <v>666698</v>
      </c>
      <c r="C97" s="155" t="s">
        <v>192</v>
      </c>
      <c r="D97" s="13">
        <v>12</v>
      </c>
      <c r="E97" s="14">
        <v>14.5</v>
      </c>
      <c r="F97" s="14">
        <v>15</v>
      </c>
      <c r="G97" s="14">
        <v>16.5</v>
      </c>
      <c r="H97" s="15">
        <v>14</v>
      </c>
      <c r="I97" s="11">
        <f t="shared" si="10"/>
        <v>72</v>
      </c>
      <c r="J97" s="12">
        <f t="shared" si="11"/>
        <v>10.799999999999999</v>
      </c>
      <c r="K97" s="30">
        <v>4.5</v>
      </c>
      <c r="L97" s="31">
        <v>5</v>
      </c>
      <c r="M97" s="31">
        <v>4</v>
      </c>
      <c r="N97" s="31">
        <v>5.5</v>
      </c>
      <c r="O97" s="151">
        <v>5</v>
      </c>
      <c r="P97" s="28">
        <f t="shared" si="12"/>
        <v>24</v>
      </c>
      <c r="Q97" s="29">
        <f t="shared" si="13"/>
        <v>1.2000000000000002</v>
      </c>
      <c r="R97" s="35">
        <f t="shared" si="14"/>
        <v>2.0249999999999999</v>
      </c>
      <c r="S97" s="137">
        <f t="shared" si="14"/>
        <v>2.4249999999999998</v>
      </c>
      <c r="T97" s="137">
        <f t="shared" si="0"/>
        <v>2.4500000000000002</v>
      </c>
      <c r="U97" s="137">
        <f t="shared" si="15"/>
        <v>2.75</v>
      </c>
      <c r="V97" s="138">
        <f t="shared" si="15"/>
        <v>2.35</v>
      </c>
      <c r="W97" s="122">
        <f t="shared" si="1"/>
        <v>96</v>
      </c>
      <c r="X97" s="43">
        <f t="shared" si="16"/>
        <v>19.200000000000003</v>
      </c>
      <c r="Y97" s="159">
        <v>74</v>
      </c>
      <c r="Z97" s="47">
        <f t="shared" si="17"/>
        <v>59.2</v>
      </c>
    </row>
    <row r="98" spans="1:26" ht="21.75" customHeight="1" thickBot="1" x14ac:dyDescent="0.35">
      <c r="A98" s="5">
        <v>92</v>
      </c>
      <c r="B98" s="154">
        <v>666699</v>
      </c>
      <c r="C98" s="155" t="s">
        <v>193</v>
      </c>
      <c r="D98" s="13">
        <v>10</v>
      </c>
      <c r="E98" s="14">
        <v>13</v>
      </c>
      <c r="F98" s="14">
        <v>11</v>
      </c>
      <c r="G98" s="14">
        <v>12</v>
      </c>
      <c r="H98" s="15">
        <v>8</v>
      </c>
      <c r="I98" s="11">
        <f t="shared" si="10"/>
        <v>54</v>
      </c>
      <c r="J98" s="12">
        <f t="shared" si="11"/>
        <v>8.1</v>
      </c>
      <c r="K98" s="30">
        <v>4</v>
      </c>
      <c r="L98" s="31">
        <v>3</v>
      </c>
      <c r="M98" s="31">
        <v>3</v>
      </c>
      <c r="N98" s="31">
        <v>3.5</v>
      </c>
      <c r="O98" s="151">
        <v>2</v>
      </c>
      <c r="P98" s="28">
        <f t="shared" si="12"/>
        <v>15.5</v>
      </c>
      <c r="Q98" s="29">
        <f t="shared" si="13"/>
        <v>0.77500000000000002</v>
      </c>
      <c r="R98" s="35">
        <f t="shared" si="14"/>
        <v>1.7</v>
      </c>
      <c r="S98" s="137">
        <f t="shared" si="14"/>
        <v>2.1</v>
      </c>
      <c r="T98" s="137">
        <f t="shared" si="0"/>
        <v>1.7999999999999998</v>
      </c>
      <c r="U98" s="137">
        <f t="shared" si="15"/>
        <v>1.9749999999999999</v>
      </c>
      <c r="V98" s="138">
        <f t="shared" si="15"/>
        <v>1.3</v>
      </c>
      <c r="W98" s="122">
        <f t="shared" si="1"/>
        <v>69.5</v>
      </c>
      <c r="X98" s="43">
        <f t="shared" si="16"/>
        <v>13.9</v>
      </c>
      <c r="Y98" s="159">
        <v>58</v>
      </c>
      <c r="Z98" s="47">
        <f t="shared" si="17"/>
        <v>46.400000000000006</v>
      </c>
    </row>
    <row r="99" spans="1:26" ht="21.75" customHeight="1" thickBot="1" x14ac:dyDescent="0.35">
      <c r="A99" s="6">
        <v>93</v>
      </c>
      <c r="B99" s="154">
        <v>666700</v>
      </c>
      <c r="C99" s="155" t="s">
        <v>194</v>
      </c>
      <c r="D99" s="13">
        <v>12.5</v>
      </c>
      <c r="E99" s="14">
        <v>9.5</v>
      </c>
      <c r="F99" s="14">
        <v>11.5</v>
      </c>
      <c r="G99" s="14">
        <v>12.5</v>
      </c>
      <c r="H99" s="15">
        <v>15</v>
      </c>
      <c r="I99" s="11">
        <f t="shared" si="10"/>
        <v>61</v>
      </c>
      <c r="J99" s="12">
        <f t="shared" si="11"/>
        <v>9.15</v>
      </c>
      <c r="K99" s="30">
        <v>4</v>
      </c>
      <c r="L99" s="31">
        <v>3</v>
      </c>
      <c r="M99" s="31">
        <v>4</v>
      </c>
      <c r="N99" s="31">
        <v>4</v>
      </c>
      <c r="O99" s="151">
        <v>3</v>
      </c>
      <c r="P99" s="28">
        <f t="shared" si="12"/>
        <v>18</v>
      </c>
      <c r="Q99" s="29">
        <f t="shared" si="13"/>
        <v>0.9</v>
      </c>
      <c r="R99" s="35">
        <f t="shared" si="14"/>
        <v>2.0750000000000002</v>
      </c>
      <c r="S99" s="137">
        <f t="shared" si="14"/>
        <v>1.5750000000000002</v>
      </c>
      <c r="T99" s="137">
        <f t="shared" si="0"/>
        <v>1.9249999999999998</v>
      </c>
      <c r="U99" s="137">
        <f t="shared" si="15"/>
        <v>2.0750000000000002</v>
      </c>
      <c r="V99" s="138">
        <f t="shared" si="15"/>
        <v>2.4</v>
      </c>
      <c r="W99" s="122">
        <f t="shared" si="1"/>
        <v>79</v>
      </c>
      <c r="X99" s="43">
        <f t="shared" si="16"/>
        <v>15.8</v>
      </c>
      <c r="Y99" s="159">
        <v>68</v>
      </c>
      <c r="Z99" s="47">
        <f t="shared" si="17"/>
        <v>54.400000000000006</v>
      </c>
    </row>
    <row r="100" spans="1:26" ht="21.75" customHeight="1" thickBot="1" x14ac:dyDescent="0.35">
      <c r="A100" s="5">
        <v>94</v>
      </c>
      <c r="B100" s="154">
        <v>666701</v>
      </c>
      <c r="C100" s="155" t="s">
        <v>195</v>
      </c>
      <c r="D100" s="13">
        <v>8</v>
      </c>
      <c r="E100" s="14">
        <v>7</v>
      </c>
      <c r="F100" s="14">
        <v>9</v>
      </c>
      <c r="G100" s="14">
        <v>7</v>
      </c>
      <c r="H100" s="15">
        <v>10</v>
      </c>
      <c r="I100" s="11">
        <f t="shared" si="10"/>
        <v>41</v>
      </c>
      <c r="J100" s="12">
        <f t="shared" si="11"/>
        <v>6.1499999999999995</v>
      </c>
      <c r="K100" s="30">
        <v>3</v>
      </c>
      <c r="L100" s="31">
        <v>3.5</v>
      </c>
      <c r="M100" s="31">
        <v>2.5</v>
      </c>
      <c r="N100" s="31">
        <v>2.5</v>
      </c>
      <c r="O100" s="151">
        <v>1.5</v>
      </c>
      <c r="P100" s="28">
        <f t="shared" si="12"/>
        <v>13</v>
      </c>
      <c r="Q100" s="29">
        <f t="shared" si="13"/>
        <v>0.65</v>
      </c>
      <c r="R100" s="35">
        <f t="shared" si="14"/>
        <v>1.35</v>
      </c>
      <c r="S100" s="137">
        <f t="shared" si="14"/>
        <v>1.2250000000000001</v>
      </c>
      <c r="T100" s="137">
        <f t="shared" si="0"/>
        <v>1.4749999999999999</v>
      </c>
      <c r="U100" s="137">
        <f t="shared" si="15"/>
        <v>1.175</v>
      </c>
      <c r="V100" s="138">
        <f t="shared" si="15"/>
        <v>1.575</v>
      </c>
      <c r="W100" s="122">
        <f t="shared" si="1"/>
        <v>54</v>
      </c>
      <c r="X100" s="43">
        <f t="shared" si="16"/>
        <v>10.8</v>
      </c>
      <c r="Y100" s="159">
        <v>44</v>
      </c>
      <c r="Z100" s="47">
        <f t="shared" si="17"/>
        <v>35.200000000000003</v>
      </c>
    </row>
    <row r="101" spans="1:26" ht="21.75" customHeight="1" thickBot="1" x14ac:dyDescent="0.35">
      <c r="A101" s="6">
        <v>95</v>
      </c>
      <c r="B101" s="154">
        <v>666702</v>
      </c>
      <c r="C101" s="155" t="s">
        <v>196</v>
      </c>
      <c r="D101" s="13">
        <v>13.5</v>
      </c>
      <c r="E101" s="14">
        <v>12</v>
      </c>
      <c r="F101" s="14">
        <v>16.5</v>
      </c>
      <c r="G101" s="14">
        <v>15.5</v>
      </c>
      <c r="H101" s="15">
        <v>13</v>
      </c>
      <c r="I101" s="11">
        <f t="shared" si="10"/>
        <v>70.5</v>
      </c>
      <c r="J101" s="12">
        <f t="shared" si="11"/>
        <v>10.574999999999999</v>
      </c>
      <c r="K101" s="30">
        <v>4</v>
      </c>
      <c r="L101" s="31">
        <v>5</v>
      </c>
      <c r="M101" s="31">
        <v>5.5</v>
      </c>
      <c r="N101" s="31">
        <v>3.5</v>
      </c>
      <c r="O101" s="151">
        <v>3.5</v>
      </c>
      <c r="P101" s="28">
        <f t="shared" si="12"/>
        <v>21.5</v>
      </c>
      <c r="Q101" s="29">
        <f t="shared" si="13"/>
        <v>1.075</v>
      </c>
      <c r="R101" s="35">
        <f t="shared" si="14"/>
        <v>2.2250000000000001</v>
      </c>
      <c r="S101" s="137">
        <f t="shared" si="14"/>
        <v>2.0499999999999998</v>
      </c>
      <c r="T101" s="137">
        <f t="shared" si="0"/>
        <v>2.75</v>
      </c>
      <c r="U101" s="137">
        <f t="shared" si="15"/>
        <v>2.4999999999999996</v>
      </c>
      <c r="V101" s="138">
        <f t="shared" si="15"/>
        <v>2.125</v>
      </c>
      <c r="W101" s="122">
        <f t="shared" si="1"/>
        <v>92</v>
      </c>
      <c r="X101" s="43">
        <f t="shared" si="16"/>
        <v>18.400000000000002</v>
      </c>
      <c r="Y101" s="159">
        <v>72</v>
      </c>
      <c r="Z101" s="47">
        <f t="shared" si="17"/>
        <v>57.6</v>
      </c>
    </row>
    <row r="102" spans="1:26" ht="21.75" customHeight="1" thickBot="1" x14ac:dyDescent="0.35">
      <c r="A102" s="5">
        <v>96</v>
      </c>
      <c r="B102" s="156">
        <v>666703</v>
      </c>
      <c r="C102" s="157" t="s">
        <v>197</v>
      </c>
      <c r="D102" s="13">
        <v>6</v>
      </c>
      <c r="E102" s="14">
        <v>4</v>
      </c>
      <c r="F102" s="14">
        <v>3</v>
      </c>
      <c r="G102" s="14">
        <v>2</v>
      </c>
      <c r="H102" s="15"/>
      <c r="I102" s="11">
        <f t="shared" si="10"/>
        <v>15</v>
      </c>
      <c r="J102" s="12">
        <f t="shared" si="11"/>
        <v>2.25</v>
      </c>
      <c r="K102" s="30">
        <v>1.5</v>
      </c>
      <c r="L102" s="31">
        <v>1</v>
      </c>
      <c r="M102" s="31">
        <v>1</v>
      </c>
      <c r="N102" s="31">
        <v>1</v>
      </c>
      <c r="O102" s="151">
        <v>1.5</v>
      </c>
      <c r="P102" s="28">
        <f t="shared" si="12"/>
        <v>6</v>
      </c>
      <c r="Q102" s="29">
        <f t="shared" si="13"/>
        <v>0.30000000000000004</v>
      </c>
      <c r="R102" s="35">
        <f t="shared" si="14"/>
        <v>0.97499999999999987</v>
      </c>
      <c r="S102" s="137">
        <f t="shared" si="14"/>
        <v>0.65</v>
      </c>
      <c r="T102" s="137">
        <f t="shared" si="0"/>
        <v>0.49999999999999994</v>
      </c>
      <c r="U102" s="137">
        <f t="shared" si="15"/>
        <v>0.35</v>
      </c>
      <c r="V102" s="138">
        <f t="shared" si="15"/>
        <v>7.5000000000000011E-2</v>
      </c>
      <c r="W102" s="122">
        <f t="shared" si="1"/>
        <v>21</v>
      </c>
      <c r="X102" s="43">
        <f t="shared" si="16"/>
        <v>4.2</v>
      </c>
      <c r="Y102" s="160">
        <v>20</v>
      </c>
      <c r="Z102" s="47">
        <f t="shared" si="17"/>
        <v>16</v>
      </c>
    </row>
    <row r="103" spans="1:26" ht="21.75" customHeight="1" thickBot="1" x14ac:dyDescent="0.35">
      <c r="A103" s="6">
        <v>97</v>
      </c>
      <c r="B103" s="154">
        <v>666704</v>
      </c>
      <c r="C103" s="155" t="s">
        <v>198</v>
      </c>
      <c r="D103" s="13">
        <v>9.5</v>
      </c>
      <c r="E103" s="14">
        <v>12</v>
      </c>
      <c r="F103" s="14">
        <v>11</v>
      </c>
      <c r="G103" s="14">
        <v>12.5</v>
      </c>
      <c r="H103" s="15">
        <v>14.5</v>
      </c>
      <c r="I103" s="11">
        <f t="shared" si="10"/>
        <v>59.5</v>
      </c>
      <c r="J103" s="12">
        <f t="shared" si="11"/>
        <v>8.9249999999999989</v>
      </c>
      <c r="K103" s="30">
        <v>4</v>
      </c>
      <c r="L103" s="31">
        <v>4.5</v>
      </c>
      <c r="M103" s="31">
        <v>3.5</v>
      </c>
      <c r="N103" s="31">
        <v>3.5</v>
      </c>
      <c r="O103" s="151">
        <v>2.5</v>
      </c>
      <c r="P103" s="28">
        <f t="shared" si="12"/>
        <v>18</v>
      </c>
      <c r="Q103" s="29">
        <f t="shared" si="13"/>
        <v>0.9</v>
      </c>
      <c r="R103" s="35">
        <f t="shared" si="14"/>
        <v>1.625</v>
      </c>
      <c r="S103" s="137">
        <f t="shared" si="14"/>
        <v>2.0249999999999999</v>
      </c>
      <c r="T103" s="137">
        <f t="shared" si="0"/>
        <v>1.825</v>
      </c>
      <c r="U103" s="137">
        <f t="shared" si="15"/>
        <v>2.0499999999999998</v>
      </c>
      <c r="V103" s="138">
        <f t="shared" si="15"/>
        <v>2.2999999999999998</v>
      </c>
      <c r="W103" s="122">
        <f t="shared" si="1"/>
        <v>77.5</v>
      </c>
      <c r="X103" s="43">
        <f t="shared" si="16"/>
        <v>15.5</v>
      </c>
      <c r="Y103" s="159">
        <v>66</v>
      </c>
      <c r="Z103" s="47">
        <f t="shared" si="17"/>
        <v>52.800000000000004</v>
      </c>
    </row>
    <row r="104" spans="1:26" ht="21.75" customHeight="1" thickBot="1" x14ac:dyDescent="0.35">
      <c r="A104" s="5">
        <v>98</v>
      </c>
      <c r="B104" s="154">
        <v>666705</v>
      </c>
      <c r="C104" s="155" t="s">
        <v>199</v>
      </c>
      <c r="D104" s="13">
        <v>12</v>
      </c>
      <c r="E104" s="14">
        <v>11</v>
      </c>
      <c r="F104" s="14">
        <v>10.5</v>
      </c>
      <c r="G104" s="14">
        <v>9.5</v>
      </c>
      <c r="H104" s="15">
        <v>8.5</v>
      </c>
      <c r="I104" s="11">
        <f t="shared" si="10"/>
        <v>51.5</v>
      </c>
      <c r="J104" s="12">
        <f t="shared" si="11"/>
        <v>7.7249999999999996</v>
      </c>
      <c r="K104" s="30">
        <v>3.5</v>
      </c>
      <c r="L104" s="31">
        <v>2</v>
      </c>
      <c r="M104" s="31">
        <v>3</v>
      </c>
      <c r="N104" s="31">
        <v>3.5</v>
      </c>
      <c r="O104" s="151">
        <v>3.5</v>
      </c>
      <c r="P104" s="28">
        <f t="shared" si="12"/>
        <v>15.5</v>
      </c>
      <c r="Q104" s="29">
        <f t="shared" si="13"/>
        <v>0.77500000000000002</v>
      </c>
      <c r="R104" s="35">
        <f t="shared" si="14"/>
        <v>1.9749999999999999</v>
      </c>
      <c r="S104" s="137">
        <f t="shared" si="14"/>
        <v>1.75</v>
      </c>
      <c r="T104" s="137">
        <f t="shared" si="0"/>
        <v>1.7250000000000001</v>
      </c>
      <c r="U104" s="137">
        <f t="shared" si="15"/>
        <v>1.6</v>
      </c>
      <c r="V104" s="138">
        <f t="shared" si="15"/>
        <v>1.45</v>
      </c>
      <c r="W104" s="122">
        <f t="shared" si="1"/>
        <v>67</v>
      </c>
      <c r="X104" s="43">
        <f t="shared" si="16"/>
        <v>13.4</v>
      </c>
      <c r="Y104" s="159">
        <v>54</v>
      </c>
      <c r="Z104" s="47">
        <f t="shared" si="17"/>
        <v>43.2</v>
      </c>
    </row>
    <row r="105" spans="1:26" ht="21.75" customHeight="1" thickBot="1" x14ac:dyDescent="0.35">
      <c r="A105" s="6">
        <v>99</v>
      </c>
      <c r="B105" s="154">
        <v>666706</v>
      </c>
      <c r="C105" s="155" t="s">
        <v>200</v>
      </c>
      <c r="D105" s="13">
        <v>10</v>
      </c>
      <c r="E105" s="14">
        <v>12</v>
      </c>
      <c r="F105" s="14">
        <v>10</v>
      </c>
      <c r="G105" s="14">
        <v>14</v>
      </c>
      <c r="H105" s="15">
        <v>11</v>
      </c>
      <c r="I105" s="11">
        <f t="shared" si="10"/>
        <v>57</v>
      </c>
      <c r="J105" s="12">
        <f t="shared" si="11"/>
        <v>8.5499999999999989</v>
      </c>
      <c r="K105" s="30">
        <v>3.5</v>
      </c>
      <c r="L105" s="31">
        <v>3</v>
      </c>
      <c r="M105" s="31">
        <v>2.5</v>
      </c>
      <c r="N105" s="31">
        <v>3.5</v>
      </c>
      <c r="O105" s="151">
        <v>3.5</v>
      </c>
      <c r="P105" s="28">
        <f t="shared" si="12"/>
        <v>16</v>
      </c>
      <c r="Q105" s="29">
        <f t="shared" si="13"/>
        <v>0.8</v>
      </c>
      <c r="R105" s="35">
        <f t="shared" si="14"/>
        <v>1.675</v>
      </c>
      <c r="S105" s="137">
        <f t="shared" si="14"/>
        <v>1.9499999999999997</v>
      </c>
      <c r="T105" s="137">
        <f t="shared" si="0"/>
        <v>1.625</v>
      </c>
      <c r="U105" s="137">
        <f t="shared" si="15"/>
        <v>2.2749999999999999</v>
      </c>
      <c r="V105" s="138">
        <f t="shared" si="15"/>
        <v>1.825</v>
      </c>
      <c r="W105" s="122">
        <f t="shared" si="1"/>
        <v>73</v>
      </c>
      <c r="X105" s="43">
        <f t="shared" si="16"/>
        <v>14.600000000000001</v>
      </c>
      <c r="Y105" s="159">
        <v>60</v>
      </c>
      <c r="Z105" s="47">
        <f t="shared" si="17"/>
        <v>48</v>
      </c>
    </row>
    <row r="106" spans="1:26" ht="21.75" customHeight="1" thickBot="1" x14ac:dyDescent="0.35">
      <c r="A106" s="5">
        <v>100</v>
      </c>
      <c r="B106" s="154">
        <v>666707</v>
      </c>
      <c r="C106" s="155" t="s">
        <v>201</v>
      </c>
      <c r="D106" s="13">
        <v>9.5</v>
      </c>
      <c r="E106" s="14">
        <v>9</v>
      </c>
      <c r="F106" s="14">
        <v>11.5</v>
      </c>
      <c r="G106" s="14">
        <v>9</v>
      </c>
      <c r="H106" s="15">
        <v>9.5</v>
      </c>
      <c r="I106" s="11">
        <f t="shared" si="10"/>
        <v>48.5</v>
      </c>
      <c r="J106" s="12">
        <f t="shared" si="11"/>
        <v>7.2749999999999995</v>
      </c>
      <c r="K106" s="30">
        <v>2.5</v>
      </c>
      <c r="L106" s="31">
        <v>3.5</v>
      </c>
      <c r="M106" s="31">
        <v>1.5</v>
      </c>
      <c r="N106" s="31">
        <v>3</v>
      </c>
      <c r="O106" s="151">
        <v>4</v>
      </c>
      <c r="P106" s="28">
        <f t="shared" si="12"/>
        <v>14.5</v>
      </c>
      <c r="Q106" s="29">
        <f t="shared" si="13"/>
        <v>0.72500000000000009</v>
      </c>
      <c r="R106" s="35">
        <f t="shared" si="14"/>
        <v>1.55</v>
      </c>
      <c r="S106" s="137">
        <f t="shared" si="14"/>
        <v>1.5249999999999999</v>
      </c>
      <c r="T106" s="137">
        <f t="shared" si="0"/>
        <v>1.7999999999999998</v>
      </c>
      <c r="U106" s="137">
        <f t="shared" si="15"/>
        <v>1.5</v>
      </c>
      <c r="V106" s="138">
        <f t="shared" si="15"/>
        <v>1.625</v>
      </c>
      <c r="W106" s="122">
        <f t="shared" si="1"/>
        <v>63</v>
      </c>
      <c r="X106" s="43">
        <f t="shared" si="16"/>
        <v>12.600000000000001</v>
      </c>
      <c r="Y106" s="159">
        <v>50</v>
      </c>
      <c r="Z106" s="47">
        <f t="shared" si="17"/>
        <v>40</v>
      </c>
    </row>
    <row r="107" spans="1:26" ht="21.75" customHeight="1" thickBot="1" x14ac:dyDescent="0.35">
      <c r="A107" s="6">
        <v>101</v>
      </c>
      <c r="B107" s="154">
        <v>666708</v>
      </c>
      <c r="C107" s="155" t="s">
        <v>202</v>
      </c>
      <c r="D107" s="13">
        <v>16</v>
      </c>
      <c r="E107" s="14">
        <v>14</v>
      </c>
      <c r="F107" s="14">
        <v>10</v>
      </c>
      <c r="G107" s="14">
        <v>15.5</v>
      </c>
      <c r="H107" s="15">
        <v>13</v>
      </c>
      <c r="I107" s="11">
        <f t="shared" si="10"/>
        <v>68.5</v>
      </c>
      <c r="J107" s="12">
        <f t="shared" si="11"/>
        <v>10.275</v>
      </c>
      <c r="K107" s="30">
        <v>4.5</v>
      </c>
      <c r="L107" s="31">
        <v>4.5</v>
      </c>
      <c r="M107" s="31">
        <v>5</v>
      </c>
      <c r="N107" s="31">
        <v>4</v>
      </c>
      <c r="O107" s="151">
        <v>2</v>
      </c>
      <c r="P107" s="28">
        <f t="shared" si="12"/>
        <v>20</v>
      </c>
      <c r="Q107" s="29">
        <f t="shared" si="13"/>
        <v>1</v>
      </c>
      <c r="R107" s="35">
        <f t="shared" si="14"/>
        <v>2.625</v>
      </c>
      <c r="S107" s="137">
        <f t="shared" si="14"/>
        <v>2.3250000000000002</v>
      </c>
      <c r="T107" s="137">
        <f t="shared" si="0"/>
        <v>1.75</v>
      </c>
      <c r="U107" s="137">
        <f t="shared" si="15"/>
        <v>2.5249999999999999</v>
      </c>
      <c r="V107" s="138">
        <f t="shared" si="15"/>
        <v>2.0499999999999998</v>
      </c>
      <c r="W107" s="122">
        <f t="shared" si="1"/>
        <v>88.5</v>
      </c>
      <c r="X107" s="43">
        <f t="shared" si="16"/>
        <v>17.7</v>
      </c>
      <c r="Y107" s="159">
        <v>70</v>
      </c>
      <c r="Z107" s="47">
        <f t="shared" si="17"/>
        <v>56</v>
      </c>
    </row>
    <row r="108" spans="1:26" ht="21.75" customHeight="1" thickBot="1" x14ac:dyDescent="0.35">
      <c r="A108" s="5">
        <v>102</v>
      </c>
      <c r="B108" s="154">
        <v>666709</v>
      </c>
      <c r="C108" s="155" t="s">
        <v>203</v>
      </c>
      <c r="D108" s="13">
        <v>15.5</v>
      </c>
      <c r="E108" s="14">
        <v>14</v>
      </c>
      <c r="F108" s="14">
        <v>13</v>
      </c>
      <c r="G108" s="14">
        <v>14</v>
      </c>
      <c r="H108" s="15">
        <v>16.5</v>
      </c>
      <c r="I108" s="11">
        <f t="shared" si="10"/>
        <v>73</v>
      </c>
      <c r="J108" s="12">
        <f t="shared" si="11"/>
        <v>10.95</v>
      </c>
      <c r="K108" s="30">
        <v>4</v>
      </c>
      <c r="L108" s="31">
        <v>5.5</v>
      </c>
      <c r="M108" s="31">
        <v>4.5</v>
      </c>
      <c r="N108" s="31">
        <v>4.5</v>
      </c>
      <c r="O108" s="151">
        <v>5.5</v>
      </c>
      <c r="P108" s="28">
        <f t="shared" si="12"/>
        <v>24</v>
      </c>
      <c r="Q108" s="29">
        <f t="shared" si="13"/>
        <v>1.2000000000000002</v>
      </c>
      <c r="R108" s="35">
        <f t="shared" si="14"/>
        <v>2.5249999999999999</v>
      </c>
      <c r="S108" s="137">
        <f t="shared" si="14"/>
        <v>2.375</v>
      </c>
      <c r="T108" s="137">
        <f t="shared" si="0"/>
        <v>2.1749999999999998</v>
      </c>
      <c r="U108" s="137">
        <f t="shared" si="15"/>
        <v>2.3250000000000002</v>
      </c>
      <c r="V108" s="138">
        <f t="shared" si="15"/>
        <v>2.75</v>
      </c>
      <c r="W108" s="122">
        <f t="shared" si="1"/>
        <v>97</v>
      </c>
      <c r="X108" s="43">
        <f t="shared" si="16"/>
        <v>19.400000000000002</v>
      </c>
      <c r="Y108" s="159">
        <v>75</v>
      </c>
      <c r="Z108" s="47">
        <f t="shared" si="17"/>
        <v>60</v>
      </c>
    </row>
    <row r="109" spans="1:26" ht="21.75" customHeight="1" thickBot="1" x14ac:dyDescent="0.35">
      <c r="A109" s="6">
        <v>103</v>
      </c>
      <c r="B109" s="154">
        <v>666710</v>
      </c>
      <c r="C109" s="155" t="s">
        <v>204</v>
      </c>
      <c r="D109" s="13">
        <v>12</v>
      </c>
      <c r="E109" s="14">
        <v>9.5</v>
      </c>
      <c r="F109" s="14">
        <v>12.5</v>
      </c>
      <c r="G109" s="14">
        <v>16</v>
      </c>
      <c r="H109" s="15">
        <v>17.5</v>
      </c>
      <c r="I109" s="11">
        <f t="shared" si="10"/>
        <v>67.5</v>
      </c>
      <c r="J109" s="12">
        <f t="shared" si="11"/>
        <v>10.125</v>
      </c>
      <c r="K109" s="30">
        <v>3.5</v>
      </c>
      <c r="L109" s="31">
        <v>3.5</v>
      </c>
      <c r="M109" s="31">
        <v>2.5</v>
      </c>
      <c r="N109" s="31">
        <v>3.5</v>
      </c>
      <c r="O109" s="151">
        <v>4</v>
      </c>
      <c r="P109" s="28">
        <f t="shared" si="12"/>
        <v>17</v>
      </c>
      <c r="Q109" s="29">
        <f t="shared" si="13"/>
        <v>0.85000000000000009</v>
      </c>
      <c r="R109" s="35">
        <f t="shared" si="14"/>
        <v>1.9749999999999999</v>
      </c>
      <c r="S109" s="137">
        <f t="shared" si="14"/>
        <v>1.6</v>
      </c>
      <c r="T109" s="137">
        <f t="shared" si="0"/>
        <v>2</v>
      </c>
      <c r="U109" s="137">
        <f t="shared" si="15"/>
        <v>2.5749999999999997</v>
      </c>
      <c r="V109" s="138">
        <f t="shared" si="15"/>
        <v>2.8250000000000002</v>
      </c>
      <c r="W109" s="122">
        <f t="shared" si="1"/>
        <v>84.5</v>
      </c>
      <c r="X109" s="43">
        <f t="shared" si="16"/>
        <v>16.900000000000002</v>
      </c>
      <c r="Y109" s="159">
        <v>70</v>
      </c>
      <c r="Z109" s="47">
        <f t="shared" si="17"/>
        <v>56</v>
      </c>
    </row>
    <row r="110" spans="1:26" ht="21.75" customHeight="1" thickBot="1" x14ac:dyDescent="0.35">
      <c r="A110" s="5">
        <v>104</v>
      </c>
      <c r="B110" s="156">
        <v>666711</v>
      </c>
      <c r="C110" s="157" t="s">
        <v>205</v>
      </c>
      <c r="D110" s="13">
        <v>10.5</v>
      </c>
      <c r="E110" s="14">
        <v>9.5</v>
      </c>
      <c r="F110" s="14">
        <v>10</v>
      </c>
      <c r="G110" s="14">
        <v>11</v>
      </c>
      <c r="H110" s="15">
        <v>12</v>
      </c>
      <c r="I110" s="11">
        <f t="shared" si="10"/>
        <v>53</v>
      </c>
      <c r="J110" s="12">
        <f t="shared" si="11"/>
        <v>7.9499999999999993</v>
      </c>
      <c r="K110" s="30">
        <v>3.5</v>
      </c>
      <c r="L110" s="31">
        <v>2.5</v>
      </c>
      <c r="M110" s="31">
        <v>2</v>
      </c>
      <c r="N110" s="31">
        <v>3.5</v>
      </c>
      <c r="O110" s="151">
        <v>4</v>
      </c>
      <c r="P110" s="28">
        <f t="shared" si="12"/>
        <v>15.5</v>
      </c>
      <c r="Q110" s="29">
        <f t="shared" si="13"/>
        <v>0.77500000000000002</v>
      </c>
      <c r="R110" s="35">
        <f t="shared" si="14"/>
        <v>1.75</v>
      </c>
      <c r="S110" s="137">
        <f t="shared" si="14"/>
        <v>1.55</v>
      </c>
      <c r="T110" s="137">
        <f t="shared" ref="T110:V138" si="18">(F110*0.15+M110*0.05)</f>
        <v>1.6</v>
      </c>
      <c r="U110" s="137">
        <f t="shared" si="15"/>
        <v>1.825</v>
      </c>
      <c r="V110" s="138">
        <f t="shared" si="15"/>
        <v>1.9999999999999998</v>
      </c>
      <c r="W110" s="122">
        <f t="shared" ref="W110:W138" si="19">I110+P110</f>
        <v>68.5</v>
      </c>
      <c r="X110" s="43">
        <f t="shared" si="16"/>
        <v>13.700000000000001</v>
      </c>
      <c r="Y110" s="160">
        <v>58</v>
      </c>
      <c r="Z110" s="47">
        <f t="shared" si="17"/>
        <v>46.400000000000006</v>
      </c>
    </row>
    <row r="111" spans="1:26" ht="21.75" customHeight="1" thickBot="1" x14ac:dyDescent="0.35">
      <c r="A111" s="6">
        <v>105</v>
      </c>
      <c r="B111" s="154">
        <v>666712</v>
      </c>
      <c r="C111" s="155" t="s">
        <v>206</v>
      </c>
      <c r="D111" s="13">
        <v>6</v>
      </c>
      <c r="E111" s="14">
        <v>5.5</v>
      </c>
      <c r="F111" s="14">
        <v>5.5</v>
      </c>
      <c r="G111" s="14">
        <v>4.5</v>
      </c>
      <c r="H111" s="15">
        <v>6</v>
      </c>
      <c r="I111" s="11">
        <f t="shared" si="10"/>
        <v>27.5</v>
      </c>
      <c r="J111" s="12">
        <f t="shared" si="11"/>
        <v>4.125</v>
      </c>
      <c r="K111" s="30">
        <v>1</v>
      </c>
      <c r="L111" s="31">
        <v>1.5</v>
      </c>
      <c r="M111" s="31">
        <v>1</v>
      </c>
      <c r="N111" s="31">
        <v>1</v>
      </c>
      <c r="O111" s="151">
        <v>0</v>
      </c>
      <c r="P111" s="28">
        <f t="shared" si="12"/>
        <v>4.5</v>
      </c>
      <c r="Q111" s="29">
        <f t="shared" si="13"/>
        <v>0.22500000000000001</v>
      </c>
      <c r="R111" s="35">
        <f t="shared" si="14"/>
        <v>0.95</v>
      </c>
      <c r="S111" s="137">
        <f t="shared" si="14"/>
        <v>0.89999999999999991</v>
      </c>
      <c r="T111" s="137">
        <f t="shared" si="18"/>
        <v>0.875</v>
      </c>
      <c r="U111" s="137">
        <f t="shared" si="15"/>
        <v>0.72499999999999998</v>
      </c>
      <c r="V111" s="138">
        <f t="shared" si="15"/>
        <v>0.89999999999999991</v>
      </c>
      <c r="W111" s="122">
        <f t="shared" si="19"/>
        <v>32</v>
      </c>
      <c r="X111" s="43">
        <f t="shared" si="16"/>
        <v>6.4</v>
      </c>
      <c r="Y111" s="159">
        <v>28</v>
      </c>
      <c r="Z111" s="47">
        <f t="shared" si="17"/>
        <v>22.400000000000002</v>
      </c>
    </row>
    <row r="112" spans="1:26" ht="21.75" customHeight="1" thickBot="1" x14ac:dyDescent="0.35">
      <c r="A112" s="5">
        <v>106</v>
      </c>
      <c r="B112" s="154">
        <v>666713</v>
      </c>
      <c r="C112" s="155" t="s">
        <v>207</v>
      </c>
      <c r="D112" s="13">
        <v>11</v>
      </c>
      <c r="E112" s="14">
        <v>12</v>
      </c>
      <c r="F112" s="14">
        <v>10</v>
      </c>
      <c r="G112" s="14">
        <v>15</v>
      </c>
      <c r="H112" s="15">
        <v>15</v>
      </c>
      <c r="I112" s="11">
        <f t="shared" si="10"/>
        <v>63</v>
      </c>
      <c r="J112" s="12">
        <f t="shared" si="11"/>
        <v>9.4499999999999993</v>
      </c>
      <c r="K112" s="30">
        <v>4.5</v>
      </c>
      <c r="L112" s="31">
        <v>3.5</v>
      </c>
      <c r="M112" s="31">
        <v>5</v>
      </c>
      <c r="N112" s="31">
        <v>3.5</v>
      </c>
      <c r="O112" s="151">
        <v>4.5</v>
      </c>
      <c r="P112" s="28">
        <f t="shared" si="12"/>
        <v>21</v>
      </c>
      <c r="Q112" s="29">
        <f t="shared" si="13"/>
        <v>1.05</v>
      </c>
      <c r="R112" s="35">
        <f t="shared" si="14"/>
        <v>1.875</v>
      </c>
      <c r="S112" s="137">
        <f t="shared" si="14"/>
        <v>1.9749999999999999</v>
      </c>
      <c r="T112" s="137">
        <f t="shared" si="18"/>
        <v>1.75</v>
      </c>
      <c r="U112" s="137">
        <f t="shared" si="15"/>
        <v>2.4249999999999998</v>
      </c>
      <c r="V112" s="138">
        <f t="shared" si="15"/>
        <v>2.4750000000000001</v>
      </c>
      <c r="W112" s="122">
        <f t="shared" si="19"/>
        <v>84</v>
      </c>
      <c r="X112" s="43">
        <f t="shared" si="16"/>
        <v>16.8</v>
      </c>
      <c r="Y112" s="159">
        <v>68</v>
      </c>
      <c r="Z112" s="47">
        <f t="shared" si="17"/>
        <v>54.400000000000006</v>
      </c>
    </row>
    <row r="113" spans="1:26" ht="21.75" customHeight="1" thickBot="1" x14ac:dyDescent="0.35">
      <c r="A113" s="6">
        <v>107</v>
      </c>
      <c r="B113" s="154">
        <v>666714</v>
      </c>
      <c r="C113" s="155" t="s">
        <v>208</v>
      </c>
      <c r="D113" s="13">
        <v>8.5</v>
      </c>
      <c r="E113" s="14">
        <v>9.5</v>
      </c>
      <c r="F113" s="14">
        <v>10</v>
      </c>
      <c r="G113" s="14">
        <v>11.5</v>
      </c>
      <c r="H113" s="15">
        <v>8</v>
      </c>
      <c r="I113" s="11">
        <f t="shared" si="10"/>
        <v>47.5</v>
      </c>
      <c r="J113" s="12">
        <f t="shared" si="11"/>
        <v>7.125</v>
      </c>
      <c r="K113" s="30">
        <v>2.5</v>
      </c>
      <c r="L113" s="31">
        <v>4</v>
      </c>
      <c r="M113" s="31">
        <v>3</v>
      </c>
      <c r="N113" s="31">
        <v>2.5</v>
      </c>
      <c r="O113" s="151">
        <v>2</v>
      </c>
      <c r="P113" s="28">
        <f t="shared" si="12"/>
        <v>14</v>
      </c>
      <c r="Q113" s="29">
        <f t="shared" si="13"/>
        <v>0.70000000000000007</v>
      </c>
      <c r="R113" s="35">
        <f t="shared" si="14"/>
        <v>1.4</v>
      </c>
      <c r="S113" s="137">
        <f t="shared" si="14"/>
        <v>1.625</v>
      </c>
      <c r="T113" s="137">
        <f t="shared" si="18"/>
        <v>1.65</v>
      </c>
      <c r="U113" s="137">
        <f t="shared" si="15"/>
        <v>1.8499999999999999</v>
      </c>
      <c r="V113" s="138">
        <f t="shared" si="15"/>
        <v>1.3</v>
      </c>
      <c r="W113" s="122">
        <f t="shared" si="19"/>
        <v>61.5</v>
      </c>
      <c r="X113" s="43">
        <f t="shared" si="16"/>
        <v>12.3</v>
      </c>
      <c r="Y113" s="159">
        <v>51</v>
      </c>
      <c r="Z113" s="47">
        <f t="shared" si="17"/>
        <v>40.800000000000004</v>
      </c>
    </row>
    <row r="114" spans="1:26" ht="21.75" customHeight="1" thickBot="1" x14ac:dyDescent="0.35">
      <c r="A114" s="5">
        <v>108</v>
      </c>
      <c r="B114" s="154">
        <v>666715</v>
      </c>
      <c r="C114" s="155" t="s">
        <v>209</v>
      </c>
      <c r="D114" s="13">
        <v>9</v>
      </c>
      <c r="E114" s="14">
        <v>10</v>
      </c>
      <c r="F114" s="14">
        <v>9</v>
      </c>
      <c r="G114" s="14">
        <v>8</v>
      </c>
      <c r="H114" s="15">
        <v>7</v>
      </c>
      <c r="I114" s="11">
        <f t="shared" si="10"/>
        <v>43</v>
      </c>
      <c r="J114" s="12">
        <f t="shared" si="11"/>
        <v>6.45</v>
      </c>
      <c r="K114" s="30">
        <v>3</v>
      </c>
      <c r="L114" s="31">
        <v>1.5</v>
      </c>
      <c r="M114" s="31">
        <v>2</v>
      </c>
      <c r="N114" s="31">
        <v>2.5</v>
      </c>
      <c r="O114" s="151">
        <v>3.5</v>
      </c>
      <c r="P114" s="28">
        <f t="shared" si="12"/>
        <v>12.5</v>
      </c>
      <c r="Q114" s="29">
        <f t="shared" si="13"/>
        <v>0.625</v>
      </c>
      <c r="R114" s="35">
        <f t="shared" si="14"/>
        <v>1.5</v>
      </c>
      <c r="S114" s="137">
        <f t="shared" si="14"/>
        <v>1.575</v>
      </c>
      <c r="T114" s="137">
        <f t="shared" si="18"/>
        <v>1.45</v>
      </c>
      <c r="U114" s="137">
        <f t="shared" si="15"/>
        <v>1.325</v>
      </c>
      <c r="V114" s="138">
        <f t="shared" si="15"/>
        <v>1.2250000000000001</v>
      </c>
      <c r="W114" s="122">
        <f t="shared" si="19"/>
        <v>55.5</v>
      </c>
      <c r="X114" s="43">
        <f t="shared" si="16"/>
        <v>11.100000000000001</v>
      </c>
      <c r="Y114" s="159">
        <v>45</v>
      </c>
      <c r="Z114" s="47">
        <f t="shared" si="17"/>
        <v>36</v>
      </c>
    </row>
    <row r="115" spans="1:26" ht="21.75" customHeight="1" thickBot="1" x14ac:dyDescent="0.35">
      <c r="A115" s="6">
        <v>109</v>
      </c>
      <c r="B115" s="154">
        <v>666716</v>
      </c>
      <c r="C115" s="155" t="s">
        <v>210</v>
      </c>
      <c r="D115" s="13">
        <v>9</v>
      </c>
      <c r="E115" s="14">
        <v>10</v>
      </c>
      <c r="F115" s="14">
        <v>8</v>
      </c>
      <c r="G115" s="14">
        <v>9</v>
      </c>
      <c r="H115" s="15">
        <v>9</v>
      </c>
      <c r="I115" s="11">
        <f t="shared" si="10"/>
        <v>45</v>
      </c>
      <c r="J115" s="12">
        <f t="shared" si="11"/>
        <v>6.75</v>
      </c>
      <c r="K115" s="30">
        <v>3</v>
      </c>
      <c r="L115" s="31">
        <v>1.5</v>
      </c>
      <c r="M115" s="31">
        <v>3</v>
      </c>
      <c r="N115" s="31">
        <v>3.5</v>
      </c>
      <c r="O115" s="151">
        <v>2.5</v>
      </c>
      <c r="P115" s="28">
        <f t="shared" si="12"/>
        <v>13.5</v>
      </c>
      <c r="Q115" s="29">
        <f t="shared" si="13"/>
        <v>0.67500000000000004</v>
      </c>
      <c r="R115" s="35">
        <f t="shared" si="14"/>
        <v>1.5</v>
      </c>
      <c r="S115" s="137">
        <f t="shared" si="14"/>
        <v>1.575</v>
      </c>
      <c r="T115" s="137">
        <f t="shared" si="18"/>
        <v>1.35</v>
      </c>
      <c r="U115" s="137">
        <f t="shared" si="15"/>
        <v>1.5249999999999999</v>
      </c>
      <c r="V115" s="138">
        <f t="shared" si="15"/>
        <v>1.4749999999999999</v>
      </c>
      <c r="W115" s="122">
        <f t="shared" si="19"/>
        <v>58.5</v>
      </c>
      <c r="X115" s="43">
        <f t="shared" si="16"/>
        <v>11.700000000000001</v>
      </c>
      <c r="Y115" s="159">
        <v>50</v>
      </c>
      <c r="Z115" s="47">
        <f t="shared" si="17"/>
        <v>40</v>
      </c>
    </row>
    <row r="116" spans="1:26" ht="21.75" customHeight="1" thickBot="1" x14ac:dyDescent="0.35">
      <c r="A116" s="5">
        <v>110</v>
      </c>
      <c r="B116" s="154">
        <v>666717</v>
      </c>
      <c r="C116" s="155" t="s">
        <v>211</v>
      </c>
      <c r="D116" s="13">
        <v>12</v>
      </c>
      <c r="E116" s="14">
        <v>9</v>
      </c>
      <c r="F116" s="14">
        <v>8</v>
      </c>
      <c r="G116" s="14">
        <v>11</v>
      </c>
      <c r="H116" s="15">
        <v>10</v>
      </c>
      <c r="I116" s="11">
        <f t="shared" si="10"/>
        <v>50</v>
      </c>
      <c r="J116" s="12">
        <f t="shared" si="11"/>
        <v>7.5</v>
      </c>
      <c r="K116" s="30">
        <v>3</v>
      </c>
      <c r="L116" s="31">
        <v>3.5</v>
      </c>
      <c r="M116" s="31">
        <v>1.5</v>
      </c>
      <c r="N116" s="31">
        <v>3.5</v>
      </c>
      <c r="O116" s="151">
        <v>3.5</v>
      </c>
      <c r="P116" s="28">
        <f t="shared" si="12"/>
        <v>15</v>
      </c>
      <c r="Q116" s="29">
        <f t="shared" si="13"/>
        <v>0.75</v>
      </c>
      <c r="R116" s="35">
        <f t="shared" si="14"/>
        <v>1.9499999999999997</v>
      </c>
      <c r="S116" s="137">
        <f t="shared" si="14"/>
        <v>1.5249999999999999</v>
      </c>
      <c r="T116" s="137">
        <f t="shared" si="18"/>
        <v>1.2749999999999999</v>
      </c>
      <c r="U116" s="137">
        <f t="shared" si="15"/>
        <v>1.825</v>
      </c>
      <c r="V116" s="138">
        <f t="shared" si="15"/>
        <v>1.675</v>
      </c>
      <c r="W116" s="122">
        <f t="shared" si="19"/>
        <v>65</v>
      </c>
      <c r="X116" s="43">
        <f t="shared" si="16"/>
        <v>13</v>
      </c>
      <c r="Y116" s="159">
        <v>56</v>
      </c>
      <c r="Z116" s="47">
        <f t="shared" si="17"/>
        <v>44.800000000000004</v>
      </c>
    </row>
    <row r="117" spans="1:26" ht="21.75" customHeight="1" thickBot="1" x14ac:dyDescent="0.35">
      <c r="A117" s="6">
        <v>111</v>
      </c>
      <c r="B117" s="154">
        <v>666718</v>
      </c>
      <c r="C117" s="155" t="s">
        <v>212</v>
      </c>
      <c r="D117" s="13">
        <v>10.5</v>
      </c>
      <c r="E117" s="14">
        <v>9.5</v>
      </c>
      <c r="F117" s="14">
        <v>13.5</v>
      </c>
      <c r="G117" s="14">
        <v>15.5</v>
      </c>
      <c r="H117" s="15">
        <v>12</v>
      </c>
      <c r="I117" s="11">
        <f t="shared" si="10"/>
        <v>61</v>
      </c>
      <c r="J117" s="12">
        <f t="shared" si="11"/>
        <v>9.15</v>
      </c>
      <c r="K117" s="30">
        <v>3</v>
      </c>
      <c r="L117" s="31">
        <v>2.5</v>
      </c>
      <c r="M117" s="31">
        <v>3.5</v>
      </c>
      <c r="N117" s="31">
        <v>4</v>
      </c>
      <c r="O117" s="151">
        <v>3</v>
      </c>
      <c r="P117" s="28">
        <f t="shared" si="12"/>
        <v>16</v>
      </c>
      <c r="Q117" s="29">
        <f t="shared" si="13"/>
        <v>0.8</v>
      </c>
      <c r="R117" s="35">
        <f t="shared" si="14"/>
        <v>1.7250000000000001</v>
      </c>
      <c r="S117" s="137">
        <f t="shared" si="14"/>
        <v>1.55</v>
      </c>
      <c r="T117" s="137">
        <f t="shared" si="18"/>
        <v>2.1999999999999997</v>
      </c>
      <c r="U117" s="137">
        <f t="shared" si="15"/>
        <v>2.5249999999999999</v>
      </c>
      <c r="V117" s="138">
        <f t="shared" si="15"/>
        <v>1.9499999999999997</v>
      </c>
      <c r="W117" s="122">
        <f t="shared" si="19"/>
        <v>77</v>
      </c>
      <c r="X117" s="43">
        <f t="shared" si="16"/>
        <v>15.4</v>
      </c>
      <c r="Y117" s="159">
        <v>67</v>
      </c>
      <c r="Z117" s="47">
        <f t="shared" si="17"/>
        <v>53.6</v>
      </c>
    </row>
    <row r="118" spans="1:26" ht="21.75" customHeight="1" thickBot="1" x14ac:dyDescent="0.35">
      <c r="A118" s="5">
        <v>112</v>
      </c>
      <c r="B118" s="156">
        <v>666719</v>
      </c>
      <c r="C118" s="157" t="s">
        <v>213</v>
      </c>
      <c r="D118" s="13">
        <v>11</v>
      </c>
      <c r="E118" s="14">
        <v>9</v>
      </c>
      <c r="F118" s="14">
        <v>10</v>
      </c>
      <c r="G118" s="14">
        <v>12</v>
      </c>
      <c r="H118" s="15">
        <v>11</v>
      </c>
      <c r="I118" s="11">
        <f t="shared" si="10"/>
        <v>53</v>
      </c>
      <c r="J118" s="12">
        <f t="shared" si="11"/>
        <v>7.9499999999999993</v>
      </c>
      <c r="K118" s="30">
        <v>4</v>
      </c>
      <c r="L118" s="31">
        <v>3.5</v>
      </c>
      <c r="M118" s="31">
        <v>3</v>
      </c>
      <c r="N118" s="31">
        <v>2</v>
      </c>
      <c r="O118" s="151">
        <v>2.5</v>
      </c>
      <c r="P118" s="28">
        <f t="shared" si="12"/>
        <v>15</v>
      </c>
      <c r="Q118" s="29">
        <f t="shared" si="13"/>
        <v>0.75</v>
      </c>
      <c r="R118" s="35">
        <f t="shared" si="14"/>
        <v>1.8499999999999999</v>
      </c>
      <c r="S118" s="137">
        <f t="shared" si="14"/>
        <v>1.5249999999999999</v>
      </c>
      <c r="T118" s="137">
        <f t="shared" si="18"/>
        <v>1.65</v>
      </c>
      <c r="U118" s="137">
        <f t="shared" si="15"/>
        <v>1.9</v>
      </c>
      <c r="V118" s="138">
        <f t="shared" si="15"/>
        <v>1.7749999999999999</v>
      </c>
      <c r="W118" s="122">
        <f t="shared" si="19"/>
        <v>68</v>
      </c>
      <c r="X118" s="43">
        <f t="shared" si="16"/>
        <v>13.600000000000001</v>
      </c>
      <c r="Y118" s="160">
        <v>56</v>
      </c>
      <c r="Z118" s="47">
        <f t="shared" si="17"/>
        <v>44.800000000000004</v>
      </c>
    </row>
    <row r="119" spans="1:26" ht="21.75" customHeight="1" thickBot="1" x14ac:dyDescent="0.35">
      <c r="A119" s="6">
        <v>113</v>
      </c>
      <c r="B119" s="154">
        <v>666720</v>
      </c>
      <c r="C119" s="155" t="s">
        <v>214</v>
      </c>
      <c r="D119" s="13">
        <v>15.5</v>
      </c>
      <c r="E119" s="14">
        <v>14.5</v>
      </c>
      <c r="F119" s="14">
        <v>13.5</v>
      </c>
      <c r="G119" s="14">
        <v>14</v>
      </c>
      <c r="H119" s="15">
        <v>10</v>
      </c>
      <c r="I119" s="11">
        <f t="shared" si="10"/>
        <v>67.5</v>
      </c>
      <c r="J119" s="12">
        <f t="shared" si="11"/>
        <v>10.125</v>
      </c>
      <c r="K119" s="30">
        <v>4</v>
      </c>
      <c r="L119" s="31">
        <v>3.5</v>
      </c>
      <c r="M119" s="31">
        <v>4.5</v>
      </c>
      <c r="N119" s="31">
        <v>4.5</v>
      </c>
      <c r="O119" s="151">
        <v>4.5</v>
      </c>
      <c r="P119" s="28">
        <f t="shared" si="12"/>
        <v>21</v>
      </c>
      <c r="Q119" s="29">
        <f t="shared" si="13"/>
        <v>1.05</v>
      </c>
      <c r="R119" s="35">
        <f t="shared" si="14"/>
        <v>2.5249999999999999</v>
      </c>
      <c r="S119" s="137">
        <f t="shared" si="14"/>
        <v>2.3499999999999996</v>
      </c>
      <c r="T119" s="137">
        <f t="shared" si="18"/>
        <v>2.25</v>
      </c>
      <c r="U119" s="137">
        <f t="shared" si="15"/>
        <v>2.3250000000000002</v>
      </c>
      <c r="V119" s="138">
        <f t="shared" si="15"/>
        <v>1.7250000000000001</v>
      </c>
      <c r="W119" s="122">
        <f t="shared" si="19"/>
        <v>88.5</v>
      </c>
      <c r="X119" s="43">
        <f t="shared" si="16"/>
        <v>17.7</v>
      </c>
      <c r="Y119" s="159">
        <v>70</v>
      </c>
      <c r="Z119" s="47">
        <f t="shared" si="17"/>
        <v>56</v>
      </c>
    </row>
    <row r="120" spans="1:26" ht="21.75" customHeight="1" thickBot="1" x14ac:dyDescent="0.35">
      <c r="A120" s="5">
        <v>114</v>
      </c>
      <c r="B120" s="154">
        <v>666721</v>
      </c>
      <c r="C120" s="155" t="s">
        <v>215</v>
      </c>
      <c r="D120" s="13">
        <v>11</v>
      </c>
      <c r="E120" s="14">
        <v>12</v>
      </c>
      <c r="F120" s="14">
        <v>12</v>
      </c>
      <c r="G120" s="14">
        <v>15</v>
      </c>
      <c r="H120" s="15">
        <v>9</v>
      </c>
      <c r="I120" s="11">
        <f t="shared" si="10"/>
        <v>59</v>
      </c>
      <c r="J120" s="12">
        <f t="shared" si="11"/>
        <v>8.85</v>
      </c>
      <c r="K120" s="30">
        <v>2</v>
      </c>
      <c r="L120" s="31">
        <v>3.5</v>
      </c>
      <c r="M120" s="31">
        <v>4.5</v>
      </c>
      <c r="N120" s="31">
        <v>4.5</v>
      </c>
      <c r="O120" s="151">
        <v>4</v>
      </c>
      <c r="P120" s="28">
        <f t="shared" si="12"/>
        <v>18.5</v>
      </c>
      <c r="Q120" s="29">
        <f t="shared" si="13"/>
        <v>0.92500000000000004</v>
      </c>
      <c r="R120" s="35">
        <f t="shared" si="14"/>
        <v>1.75</v>
      </c>
      <c r="S120" s="137">
        <f t="shared" si="14"/>
        <v>1.9749999999999999</v>
      </c>
      <c r="T120" s="137">
        <f t="shared" si="18"/>
        <v>2.0249999999999999</v>
      </c>
      <c r="U120" s="137">
        <f t="shared" si="15"/>
        <v>2.4750000000000001</v>
      </c>
      <c r="V120" s="138">
        <f t="shared" si="15"/>
        <v>1.5499999999999998</v>
      </c>
      <c r="W120" s="122">
        <f t="shared" si="19"/>
        <v>77.5</v>
      </c>
      <c r="X120" s="43">
        <f t="shared" si="16"/>
        <v>15.5</v>
      </c>
      <c r="Y120" s="159">
        <v>60</v>
      </c>
      <c r="Z120" s="47">
        <f t="shared" si="17"/>
        <v>48</v>
      </c>
    </row>
    <row r="121" spans="1:26" ht="21.75" customHeight="1" thickBot="1" x14ac:dyDescent="0.35">
      <c r="A121" s="6">
        <v>115</v>
      </c>
      <c r="B121" s="154">
        <v>666722</v>
      </c>
      <c r="C121" s="155" t="s">
        <v>216</v>
      </c>
      <c r="D121" s="13">
        <v>11.5</v>
      </c>
      <c r="E121" s="14">
        <v>12.5</v>
      </c>
      <c r="F121" s="14">
        <v>12</v>
      </c>
      <c r="G121" s="14">
        <v>15.5</v>
      </c>
      <c r="H121" s="15">
        <v>14</v>
      </c>
      <c r="I121" s="11">
        <f t="shared" si="10"/>
        <v>65.5</v>
      </c>
      <c r="J121" s="12">
        <f t="shared" si="11"/>
        <v>9.8249999999999993</v>
      </c>
      <c r="K121" s="30">
        <v>4</v>
      </c>
      <c r="L121" s="31">
        <v>3</v>
      </c>
      <c r="M121" s="31">
        <v>3.5</v>
      </c>
      <c r="N121" s="31">
        <v>4.5</v>
      </c>
      <c r="O121" s="151">
        <v>4</v>
      </c>
      <c r="P121" s="28">
        <f t="shared" si="12"/>
        <v>19</v>
      </c>
      <c r="Q121" s="29">
        <f t="shared" si="13"/>
        <v>0.95000000000000007</v>
      </c>
      <c r="R121" s="35">
        <f t="shared" si="14"/>
        <v>1.9249999999999998</v>
      </c>
      <c r="S121" s="137">
        <f t="shared" si="14"/>
        <v>2.0249999999999999</v>
      </c>
      <c r="T121" s="137">
        <f t="shared" si="18"/>
        <v>1.9749999999999999</v>
      </c>
      <c r="U121" s="137">
        <f t="shared" si="15"/>
        <v>2.5499999999999998</v>
      </c>
      <c r="V121" s="138">
        <f t="shared" si="15"/>
        <v>2.3000000000000003</v>
      </c>
      <c r="W121" s="122">
        <f t="shared" si="19"/>
        <v>84.5</v>
      </c>
      <c r="X121" s="43">
        <f t="shared" si="16"/>
        <v>16.900000000000002</v>
      </c>
      <c r="Y121" s="159">
        <v>68</v>
      </c>
      <c r="Z121" s="47">
        <f t="shared" si="17"/>
        <v>54.400000000000006</v>
      </c>
    </row>
    <row r="122" spans="1:26" ht="21.75" customHeight="1" thickBot="1" x14ac:dyDescent="0.35">
      <c r="A122" s="5">
        <v>116</v>
      </c>
      <c r="B122" s="154">
        <v>666723</v>
      </c>
      <c r="C122" s="155" t="s">
        <v>217</v>
      </c>
      <c r="D122" s="13">
        <v>16.5</v>
      </c>
      <c r="E122" s="14">
        <v>17.5</v>
      </c>
      <c r="F122" s="14">
        <v>15.5</v>
      </c>
      <c r="G122" s="14">
        <v>15</v>
      </c>
      <c r="H122" s="15">
        <v>14</v>
      </c>
      <c r="I122" s="11">
        <f t="shared" si="10"/>
        <v>78.5</v>
      </c>
      <c r="J122" s="12">
        <f t="shared" si="11"/>
        <v>11.775</v>
      </c>
      <c r="K122" s="30">
        <v>5</v>
      </c>
      <c r="L122" s="31">
        <v>5.5</v>
      </c>
      <c r="M122" s="31">
        <v>5</v>
      </c>
      <c r="N122" s="31">
        <v>5</v>
      </c>
      <c r="O122" s="151">
        <v>5.5</v>
      </c>
      <c r="P122" s="28">
        <f t="shared" si="12"/>
        <v>26</v>
      </c>
      <c r="Q122" s="29">
        <f t="shared" si="13"/>
        <v>1.3</v>
      </c>
      <c r="R122" s="35">
        <f t="shared" si="14"/>
        <v>2.7250000000000001</v>
      </c>
      <c r="S122" s="137">
        <f t="shared" si="14"/>
        <v>2.9</v>
      </c>
      <c r="T122" s="137">
        <f t="shared" si="18"/>
        <v>2.5749999999999997</v>
      </c>
      <c r="U122" s="137">
        <f t="shared" si="15"/>
        <v>2.5</v>
      </c>
      <c r="V122" s="138">
        <f t="shared" si="15"/>
        <v>2.375</v>
      </c>
      <c r="W122" s="122">
        <f t="shared" si="19"/>
        <v>104.5</v>
      </c>
      <c r="X122" s="43">
        <f t="shared" si="16"/>
        <v>20.900000000000002</v>
      </c>
      <c r="Y122" s="159">
        <v>80</v>
      </c>
      <c r="Z122" s="47">
        <f t="shared" si="17"/>
        <v>64</v>
      </c>
    </row>
    <row r="123" spans="1:26" ht="21.75" customHeight="1" thickBot="1" x14ac:dyDescent="0.35">
      <c r="A123" s="6">
        <v>117</v>
      </c>
      <c r="B123" s="154">
        <v>666724</v>
      </c>
      <c r="C123" s="155" t="s">
        <v>218</v>
      </c>
      <c r="D123" s="13">
        <v>12</v>
      </c>
      <c r="E123" s="14">
        <v>15</v>
      </c>
      <c r="F123" s="14">
        <v>10</v>
      </c>
      <c r="G123" s="14">
        <v>11</v>
      </c>
      <c r="H123" s="15">
        <v>16.5</v>
      </c>
      <c r="I123" s="11">
        <f t="shared" si="10"/>
        <v>64.5</v>
      </c>
      <c r="J123" s="12">
        <f t="shared" si="11"/>
        <v>9.6749999999999989</v>
      </c>
      <c r="K123" s="30">
        <v>4.5</v>
      </c>
      <c r="L123" s="31">
        <v>4.5</v>
      </c>
      <c r="M123" s="31">
        <v>4.5</v>
      </c>
      <c r="N123" s="31">
        <v>4.5</v>
      </c>
      <c r="O123" s="151">
        <v>5.5</v>
      </c>
      <c r="P123" s="28">
        <f t="shared" si="12"/>
        <v>23.5</v>
      </c>
      <c r="Q123" s="29">
        <f t="shared" si="13"/>
        <v>1.175</v>
      </c>
      <c r="R123" s="35">
        <f t="shared" si="14"/>
        <v>2.0249999999999999</v>
      </c>
      <c r="S123" s="137">
        <f t="shared" si="14"/>
        <v>2.4750000000000001</v>
      </c>
      <c r="T123" s="137">
        <f t="shared" si="18"/>
        <v>1.7250000000000001</v>
      </c>
      <c r="U123" s="137">
        <f t="shared" si="15"/>
        <v>1.875</v>
      </c>
      <c r="V123" s="138">
        <f t="shared" si="15"/>
        <v>2.75</v>
      </c>
      <c r="W123" s="122">
        <f t="shared" si="19"/>
        <v>88</v>
      </c>
      <c r="X123" s="43">
        <f t="shared" si="16"/>
        <v>17.600000000000001</v>
      </c>
      <c r="Y123" s="159">
        <v>64</v>
      </c>
      <c r="Z123" s="47">
        <f t="shared" si="17"/>
        <v>51.2</v>
      </c>
    </row>
    <row r="124" spans="1:26" ht="21.75" customHeight="1" thickBot="1" x14ac:dyDescent="0.35">
      <c r="A124" s="5">
        <v>118</v>
      </c>
      <c r="B124" s="154">
        <v>666725</v>
      </c>
      <c r="C124" s="155" t="s">
        <v>219</v>
      </c>
      <c r="D124" s="13">
        <v>12</v>
      </c>
      <c r="E124" s="14">
        <v>9</v>
      </c>
      <c r="F124" s="14">
        <v>8</v>
      </c>
      <c r="G124" s="14">
        <v>14.5</v>
      </c>
      <c r="H124" s="15">
        <v>13</v>
      </c>
      <c r="I124" s="11">
        <f t="shared" si="10"/>
        <v>56.5</v>
      </c>
      <c r="J124" s="12">
        <f t="shared" si="11"/>
        <v>8.4749999999999996</v>
      </c>
      <c r="K124" s="30">
        <v>2.5</v>
      </c>
      <c r="L124" s="31">
        <v>3</v>
      </c>
      <c r="M124" s="31">
        <v>3.5</v>
      </c>
      <c r="N124" s="31">
        <v>3.5</v>
      </c>
      <c r="O124" s="151">
        <v>4</v>
      </c>
      <c r="P124" s="28">
        <f t="shared" si="12"/>
        <v>16.5</v>
      </c>
      <c r="Q124" s="29">
        <f t="shared" si="13"/>
        <v>0.82500000000000007</v>
      </c>
      <c r="R124" s="35">
        <f t="shared" si="14"/>
        <v>1.9249999999999998</v>
      </c>
      <c r="S124" s="137">
        <f t="shared" si="14"/>
        <v>1.5</v>
      </c>
      <c r="T124" s="137">
        <f t="shared" si="18"/>
        <v>1.375</v>
      </c>
      <c r="U124" s="137">
        <f t="shared" si="15"/>
        <v>2.3499999999999996</v>
      </c>
      <c r="V124" s="138">
        <f t="shared" si="15"/>
        <v>2.15</v>
      </c>
      <c r="W124" s="122">
        <f t="shared" si="19"/>
        <v>73</v>
      </c>
      <c r="X124" s="43">
        <f t="shared" si="16"/>
        <v>14.600000000000001</v>
      </c>
      <c r="Y124" s="159">
        <v>60</v>
      </c>
      <c r="Z124" s="47">
        <f t="shared" si="17"/>
        <v>48</v>
      </c>
    </row>
    <row r="125" spans="1:26" ht="21.75" customHeight="1" thickBot="1" x14ac:dyDescent="0.35">
      <c r="A125" s="6">
        <v>119</v>
      </c>
      <c r="B125" s="154">
        <v>666726</v>
      </c>
      <c r="C125" s="155" t="s">
        <v>220</v>
      </c>
      <c r="D125" s="13">
        <v>9</v>
      </c>
      <c r="E125" s="14">
        <v>10</v>
      </c>
      <c r="F125" s="14">
        <v>9</v>
      </c>
      <c r="G125" s="14">
        <v>8.5</v>
      </c>
      <c r="H125" s="15">
        <v>8.5</v>
      </c>
      <c r="I125" s="11">
        <f t="shared" si="10"/>
        <v>45</v>
      </c>
      <c r="J125" s="12">
        <f t="shared" si="11"/>
        <v>6.75</v>
      </c>
      <c r="K125" s="30">
        <v>2</v>
      </c>
      <c r="L125" s="31">
        <v>3.5</v>
      </c>
      <c r="M125" s="31">
        <v>3</v>
      </c>
      <c r="N125" s="31">
        <v>3</v>
      </c>
      <c r="O125" s="151">
        <v>2.5</v>
      </c>
      <c r="P125" s="28">
        <f t="shared" si="12"/>
        <v>14</v>
      </c>
      <c r="Q125" s="29">
        <f t="shared" si="13"/>
        <v>0.70000000000000007</v>
      </c>
      <c r="R125" s="35">
        <f t="shared" si="14"/>
        <v>1.45</v>
      </c>
      <c r="S125" s="137">
        <f t="shared" si="14"/>
        <v>1.675</v>
      </c>
      <c r="T125" s="137">
        <f t="shared" si="18"/>
        <v>1.5</v>
      </c>
      <c r="U125" s="137">
        <f t="shared" si="15"/>
        <v>1.4249999999999998</v>
      </c>
      <c r="V125" s="138">
        <f t="shared" si="15"/>
        <v>1.4</v>
      </c>
      <c r="W125" s="122">
        <f t="shared" si="19"/>
        <v>59</v>
      </c>
      <c r="X125" s="43">
        <f t="shared" si="16"/>
        <v>11.8</v>
      </c>
      <c r="Y125" s="159">
        <v>46</v>
      </c>
      <c r="Z125" s="47">
        <f t="shared" si="17"/>
        <v>36.800000000000004</v>
      </c>
    </row>
    <row r="126" spans="1:26" ht="21.75" customHeight="1" thickBot="1" x14ac:dyDescent="0.35">
      <c r="A126" s="5">
        <v>120</v>
      </c>
      <c r="B126" s="156">
        <v>666727</v>
      </c>
      <c r="C126" s="157" t="s">
        <v>221</v>
      </c>
      <c r="D126" s="13">
        <v>15</v>
      </c>
      <c r="E126" s="14">
        <v>16</v>
      </c>
      <c r="F126" s="14">
        <v>12</v>
      </c>
      <c r="G126" s="14">
        <v>13.5</v>
      </c>
      <c r="H126" s="15">
        <v>14</v>
      </c>
      <c r="I126" s="11">
        <f t="shared" si="10"/>
        <v>70.5</v>
      </c>
      <c r="J126" s="12">
        <f t="shared" si="11"/>
        <v>10.574999999999999</v>
      </c>
      <c r="K126" s="30">
        <v>3.5</v>
      </c>
      <c r="L126" s="31">
        <v>4.5</v>
      </c>
      <c r="M126" s="31">
        <v>4.5</v>
      </c>
      <c r="N126" s="31">
        <v>4</v>
      </c>
      <c r="O126" s="151">
        <v>3.5</v>
      </c>
      <c r="P126" s="28">
        <f t="shared" si="12"/>
        <v>20</v>
      </c>
      <c r="Q126" s="29">
        <f t="shared" si="13"/>
        <v>1</v>
      </c>
      <c r="R126" s="35">
        <f t="shared" si="14"/>
        <v>2.4249999999999998</v>
      </c>
      <c r="S126" s="137">
        <f t="shared" si="14"/>
        <v>2.625</v>
      </c>
      <c r="T126" s="137">
        <f t="shared" si="18"/>
        <v>2.0249999999999999</v>
      </c>
      <c r="U126" s="137">
        <f t="shared" si="15"/>
        <v>2.2250000000000001</v>
      </c>
      <c r="V126" s="138">
        <f t="shared" si="15"/>
        <v>2.2749999999999999</v>
      </c>
      <c r="W126" s="122">
        <f t="shared" si="19"/>
        <v>90.5</v>
      </c>
      <c r="X126" s="43">
        <f t="shared" si="16"/>
        <v>18.100000000000001</v>
      </c>
      <c r="Y126" s="160">
        <v>76</v>
      </c>
      <c r="Z126" s="47">
        <f t="shared" si="17"/>
        <v>60.800000000000004</v>
      </c>
    </row>
    <row r="127" spans="1:26" ht="21.75" customHeight="1" thickBot="1" x14ac:dyDescent="0.35">
      <c r="A127" s="6">
        <v>121</v>
      </c>
      <c r="B127" s="154">
        <v>666728</v>
      </c>
      <c r="C127" s="155" t="s">
        <v>222</v>
      </c>
      <c r="D127" s="13">
        <v>12</v>
      </c>
      <c r="E127" s="14">
        <v>11</v>
      </c>
      <c r="F127" s="14">
        <v>15</v>
      </c>
      <c r="G127" s="14">
        <v>11</v>
      </c>
      <c r="H127" s="15">
        <v>15</v>
      </c>
      <c r="I127" s="11">
        <f t="shared" si="10"/>
        <v>64</v>
      </c>
      <c r="J127" s="12">
        <f t="shared" si="11"/>
        <v>9.6</v>
      </c>
      <c r="K127" s="30">
        <v>3</v>
      </c>
      <c r="L127" s="31">
        <v>2.5</v>
      </c>
      <c r="M127" s="31">
        <v>2.5</v>
      </c>
      <c r="N127" s="31">
        <v>5</v>
      </c>
      <c r="O127" s="151">
        <v>4.5</v>
      </c>
      <c r="P127" s="28">
        <f t="shared" si="12"/>
        <v>17.5</v>
      </c>
      <c r="Q127" s="29">
        <f t="shared" si="13"/>
        <v>0.875</v>
      </c>
      <c r="R127" s="35">
        <f t="shared" si="14"/>
        <v>1.9499999999999997</v>
      </c>
      <c r="S127" s="137">
        <f t="shared" si="14"/>
        <v>1.7749999999999999</v>
      </c>
      <c r="T127" s="137">
        <f t="shared" si="18"/>
        <v>2.375</v>
      </c>
      <c r="U127" s="137">
        <f t="shared" si="15"/>
        <v>1.9</v>
      </c>
      <c r="V127" s="138">
        <f t="shared" si="15"/>
        <v>2.4750000000000001</v>
      </c>
      <c r="W127" s="122">
        <f t="shared" si="19"/>
        <v>81.5</v>
      </c>
      <c r="X127" s="43">
        <f t="shared" si="16"/>
        <v>16.3</v>
      </c>
      <c r="Y127" s="159">
        <v>66</v>
      </c>
      <c r="Z127" s="47">
        <f t="shared" si="17"/>
        <v>52.800000000000004</v>
      </c>
    </row>
    <row r="128" spans="1:26" ht="21.75" customHeight="1" thickBot="1" x14ac:dyDescent="0.35">
      <c r="A128" s="5">
        <v>122</v>
      </c>
      <c r="B128" s="154">
        <v>666729</v>
      </c>
      <c r="C128" s="155" t="s">
        <v>223</v>
      </c>
      <c r="D128" s="13">
        <v>18.5</v>
      </c>
      <c r="E128" s="14">
        <v>18</v>
      </c>
      <c r="F128" s="14">
        <v>17.5</v>
      </c>
      <c r="G128" s="14">
        <v>17.5</v>
      </c>
      <c r="H128" s="15">
        <v>18</v>
      </c>
      <c r="I128" s="11">
        <f t="shared" si="10"/>
        <v>89.5</v>
      </c>
      <c r="J128" s="12">
        <f t="shared" si="11"/>
        <v>13.424999999999999</v>
      </c>
      <c r="K128" s="30">
        <v>4.5</v>
      </c>
      <c r="L128" s="31">
        <v>5</v>
      </c>
      <c r="M128" s="31">
        <v>4.5</v>
      </c>
      <c r="N128" s="31">
        <v>4.5</v>
      </c>
      <c r="O128" s="151">
        <v>5.5</v>
      </c>
      <c r="P128" s="28">
        <f t="shared" si="12"/>
        <v>24</v>
      </c>
      <c r="Q128" s="29">
        <f t="shared" si="13"/>
        <v>1.2000000000000002</v>
      </c>
      <c r="R128" s="35">
        <f t="shared" si="14"/>
        <v>3</v>
      </c>
      <c r="S128" s="137">
        <f t="shared" si="14"/>
        <v>2.9499999999999997</v>
      </c>
      <c r="T128" s="137">
        <f t="shared" si="18"/>
        <v>2.85</v>
      </c>
      <c r="U128" s="137">
        <f t="shared" si="15"/>
        <v>2.85</v>
      </c>
      <c r="V128" s="138">
        <f t="shared" si="15"/>
        <v>2.9749999999999996</v>
      </c>
      <c r="W128" s="122">
        <f t="shared" si="19"/>
        <v>113.5</v>
      </c>
      <c r="X128" s="43">
        <f t="shared" si="16"/>
        <v>22.700000000000003</v>
      </c>
      <c r="Y128" s="159">
        <v>92</v>
      </c>
      <c r="Z128" s="47">
        <f t="shared" si="17"/>
        <v>73.600000000000009</v>
      </c>
    </row>
    <row r="129" spans="1:26" ht="21.75" customHeight="1" thickBot="1" x14ac:dyDescent="0.35">
      <c r="A129" s="6">
        <v>123</v>
      </c>
      <c r="B129" s="154">
        <v>666730</v>
      </c>
      <c r="C129" s="155" t="s">
        <v>224</v>
      </c>
      <c r="D129" s="13">
        <v>10</v>
      </c>
      <c r="E129" s="14">
        <v>15</v>
      </c>
      <c r="F129" s="14">
        <v>12</v>
      </c>
      <c r="G129" s="14">
        <v>13</v>
      </c>
      <c r="H129" s="15">
        <v>9</v>
      </c>
      <c r="I129" s="11">
        <f t="shared" si="10"/>
        <v>59</v>
      </c>
      <c r="J129" s="12">
        <f t="shared" si="11"/>
        <v>8.85</v>
      </c>
      <c r="K129" s="30">
        <v>2</v>
      </c>
      <c r="L129" s="31">
        <v>3.5</v>
      </c>
      <c r="M129" s="31">
        <v>3.5</v>
      </c>
      <c r="N129" s="31">
        <v>3.5</v>
      </c>
      <c r="O129" s="151">
        <v>3.5</v>
      </c>
      <c r="P129" s="28">
        <f t="shared" si="12"/>
        <v>16</v>
      </c>
      <c r="Q129" s="29">
        <f t="shared" si="13"/>
        <v>0.8</v>
      </c>
      <c r="R129" s="35">
        <f t="shared" si="14"/>
        <v>1.6</v>
      </c>
      <c r="S129" s="137">
        <f t="shared" si="14"/>
        <v>2.4249999999999998</v>
      </c>
      <c r="T129" s="137">
        <f t="shared" si="18"/>
        <v>1.9749999999999999</v>
      </c>
      <c r="U129" s="137">
        <f t="shared" si="15"/>
        <v>2.125</v>
      </c>
      <c r="V129" s="138">
        <f t="shared" si="15"/>
        <v>1.5249999999999999</v>
      </c>
      <c r="W129" s="122">
        <f t="shared" si="19"/>
        <v>75</v>
      </c>
      <c r="X129" s="43">
        <f t="shared" si="16"/>
        <v>15</v>
      </c>
      <c r="Y129" s="159">
        <v>64</v>
      </c>
      <c r="Z129" s="47">
        <f t="shared" si="17"/>
        <v>51.2</v>
      </c>
    </row>
    <row r="130" spans="1:26" ht="21.75" customHeight="1" thickBot="1" x14ac:dyDescent="0.35">
      <c r="A130" s="5">
        <v>124</v>
      </c>
      <c r="B130" s="154">
        <v>666731</v>
      </c>
      <c r="C130" s="155" t="s">
        <v>225</v>
      </c>
      <c r="D130" s="13">
        <v>11.5</v>
      </c>
      <c r="E130" s="14">
        <v>10.5</v>
      </c>
      <c r="F130" s="14">
        <v>9.5</v>
      </c>
      <c r="G130" s="14">
        <v>11.5</v>
      </c>
      <c r="H130" s="15">
        <v>11</v>
      </c>
      <c r="I130" s="11">
        <f t="shared" si="10"/>
        <v>54</v>
      </c>
      <c r="J130" s="12">
        <f t="shared" si="11"/>
        <v>8.1</v>
      </c>
      <c r="K130" s="30">
        <v>2.5</v>
      </c>
      <c r="L130" s="31">
        <v>2.5</v>
      </c>
      <c r="M130" s="31">
        <v>3.5</v>
      </c>
      <c r="N130" s="31">
        <v>3.5</v>
      </c>
      <c r="O130" s="151">
        <v>3</v>
      </c>
      <c r="P130" s="28">
        <f t="shared" si="12"/>
        <v>15</v>
      </c>
      <c r="Q130" s="29">
        <f t="shared" si="13"/>
        <v>0.75</v>
      </c>
      <c r="R130" s="35">
        <f t="shared" si="14"/>
        <v>1.8499999999999999</v>
      </c>
      <c r="S130" s="137">
        <f t="shared" si="14"/>
        <v>1.7</v>
      </c>
      <c r="T130" s="137">
        <f t="shared" si="18"/>
        <v>1.6</v>
      </c>
      <c r="U130" s="137">
        <f t="shared" si="15"/>
        <v>1.9</v>
      </c>
      <c r="V130" s="138">
        <f t="shared" si="15"/>
        <v>1.7999999999999998</v>
      </c>
      <c r="W130" s="122">
        <f t="shared" si="19"/>
        <v>69</v>
      </c>
      <c r="X130" s="43">
        <f t="shared" si="16"/>
        <v>13.8</v>
      </c>
      <c r="Y130" s="159">
        <v>58</v>
      </c>
      <c r="Z130" s="47">
        <f t="shared" si="17"/>
        <v>46.400000000000006</v>
      </c>
    </row>
    <row r="131" spans="1:26" ht="21.75" customHeight="1" thickBot="1" x14ac:dyDescent="0.35">
      <c r="A131" s="6">
        <v>125</v>
      </c>
      <c r="B131" s="154">
        <v>666732</v>
      </c>
      <c r="C131" s="155" t="s">
        <v>226</v>
      </c>
      <c r="D131" s="13">
        <v>12</v>
      </c>
      <c r="E131" s="14">
        <v>15.5</v>
      </c>
      <c r="F131" s="14">
        <v>14</v>
      </c>
      <c r="G131" s="14">
        <v>12</v>
      </c>
      <c r="H131" s="15">
        <v>14</v>
      </c>
      <c r="I131" s="11">
        <f t="shared" si="10"/>
        <v>67.5</v>
      </c>
      <c r="J131" s="12">
        <f t="shared" si="11"/>
        <v>10.125</v>
      </c>
      <c r="K131" s="30">
        <v>3</v>
      </c>
      <c r="L131" s="31">
        <v>2.5</v>
      </c>
      <c r="M131" s="31">
        <v>4.5</v>
      </c>
      <c r="N131" s="31">
        <v>4</v>
      </c>
      <c r="O131" s="151">
        <v>4</v>
      </c>
      <c r="P131" s="28">
        <f t="shared" si="12"/>
        <v>18</v>
      </c>
      <c r="Q131" s="29">
        <f t="shared" si="13"/>
        <v>0.9</v>
      </c>
      <c r="R131" s="35">
        <f t="shared" si="14"/>
        <v>1.9499999999999997</v>
      </c>
      <c r="S131" s="137">
        <f t="shared" si="14"/>
        <v>2.4499999999999997</v>
      </c>
      <c r="T131" s="137">
        <f t="shared" si="18"/>
        <v>2.3250000000000002</v>
      </c>
      <c r="U131" s="137">
        <f t="shared" si="15"/>
        <v>1.9999999999999998</v>
      </c>
      <c r="V131" s="138">
        <f t="shared" si="15"/>
        <v>2.3000000000000003</v>
      </c>
      <c r="W131" s="122">
        <f t="shared" si="19"/>
        <v>85.5</v>
      </c>
      <c r="X131" s="43">
        <f t="shared" si="16"/>
        <v>17.100000000000001</v>
      </c>
      <c r="Y131" s="159">
        <v>70</v>
      </c>
      <c r="Z131" s="47">
        <f t="shared" si="17"/>
        <v>56</v>
      </c>
    </row>
    <row r="132" spans="1:26" ht="21.75" customHeight="1" thickBot="1" x14ac:dyDescent="0.35">
      <c r="A132" s="5">
        <v>126</v>
      </c>
      <c r="B132" s="154">
        <v>666733</v>
      </c>
      <c r="C132" s="155" t="s">
        <v>227</v>
      </c>
      <c r="D132" s="13">
        <v>9</v>
      </c>
      <c r="E132" s="14">
        <v>10</v>
      </c>
      <c r="F132" s="14">
        <v>9</v>
      </c>
      <c r="G132" s="14">
        <v>7.5</v>
      </c>
      <c r="H132" s="15">
        <v>8.5</v>
      </c>
      <c r="I132" s="11">
        <f t="shared" si="10"/>
        <v>44</v>
      </c>
      <c r="J132" s="12">
        <f t="shared" si="11"/>
        <v>6.6</v>
      </c>
      <c r="K132" s="30">
        <v>2.5</v>
      </c>
      <c r="L132" s="31">
        <v>2.5</v>
      </c>
      <c r="M132" s="31">
        <v>3.5</v>
      </c>
      <c r="N132" s="31">
        <v>3</v>
      </c>
      <c r="O132" s="151">
        <v>2.5</v>
      </c>
      <c r="P132" s="28">
        <f t="shared" si="12"/>
        <v>14</v>
      </c>
      <c r="Q132" s="29">
        <f t="shared" si="13"/>
        <v>0.70000000000000007</v>
      </c>
      <c r="R132" s="35">
        <f t="shared" si="14"/>
        <v>1.4749999999999999</v>
      </c>
      <c r="S132" s="137">
        <f t="shared" si="14"/>
        <v>1.625</v>
      </c>
      <c r="T132" s="137">
        <f t="shared" si="18"/>
        <v>1.5249999999999999</v>
      </c>
      <c r="U132" s="137">
        <f t="shared" si="15"/>
        <v>1.2749999999999999</v>
      </c>
      <c r="V132" s="138">
        <f t="shared" si="15"/>
        <v>1.4</v>
      </c>
      <c r="W132" s="122">
        <f t="shared" si="19"/>
        <v>58</v>
      </c>
      <c r="X132" s="43">
        <f t="shared" si="16"/>
        <v>11.600000000000001</v>
      </c>
      <c r="Y132" s="159">
        <v>50</v>
      </c>
      <c r="Z132" s="47">
        <f t="shared" si="17"/>
        <v>40</v>
      </c>
    </row>
    <row r="133" spans="1:26" ht="21.75" customHeight="1" thickBot="1" x14ac:dyDescent="0.35">
      <c r="A133" s="6">
        <v>127</v>
      </c>
      <c r="B133" s="154">
        <v>666734</v>
      </c>
      <c r="C133" s="155" t="s">
        <v>228</v>
      </c>
      <c r="D133" s="13">
        <v>12</v>
      </c>
      <c r="E133" s="14">
        <v>9</v>
      </c>
      <c r="F133" s="14">
        <v>6</v>
      </c>
      <c r="G133" s="14">
        <v>12</v>
      </c>
      <c r="H133" s="15">
        <v>12.5</v>
      </c>
      <c r="I133" s="11">
        <f t="shared" si="10"/>
        <v>51.5</v>
      </c>
      <c r="J133" s="12">
        <f t="shared" si="11"/>
        <v>7.7249999999999996</v>
      </c>
      <c r="K133" s="30">
        <v>3</v>
      </c>
      <c r="L133" s="31">
        <v>3</v>
      </c>
      <c r="M133" s="31">
        <v>2.5</v>
      </c>
      <c r="N133" s="31">
        <v>3</v>
      </c>
      <c r="O133" s="151">
        <v>3.5</v>
      </c>
      <c r="P133" s="28">
        <f t="shared" si="12"/>
        <v>15</v>
      </c>
      <c r="Q133" s="29">
        <f t="shared" si="13"/>
        <v>0.75</v>
      </c>
      <c r="R133" s="35">
        <f t="shared" si="14"/>
        <v>1.9499999999999997</v>
      </c>
      <c r="S133" s="137">
        <f t="shared" si="14"/>
        <v>1.5</v>
      </c>
      <c r="T133" s="137">
        <f t="shared" si="18"/>
        <v>1.0249999999999999</v>
      </c>
      <c r="U133" s="137">
        <f t="shared" si="15"/>
        <v>1.9499999999999997</v>
      </c>
      <c r="V133" s="138">
        <f t="shared" si="15"/>
        <v>2.0499999999999998</v>
      </c>
      <c r="W133" s="122">
        <f t="shared" si="19"/>
        <v>66.5</v>
      </c>
      <c r="X133" s="43">
        <f t="shared" si="16"/>
        <v>13.3</v>
      </c>
      <c r="Y133" s="159">
        <v>52</v>
      </c>
      <c r="Z133" s="47">
        <f t="shared" si="17"/>
        <v>41.6</v>
      </c>
    </row>
    <row r="134" spans="1:26" ht="21.75" customHeight="1" thickBot="1" x14ac:dyDescent="0.35">
      <c r="A134" s="5">
        <v>128</v>
      </c>
      <c r="B134" s="154">
        <v>666735</v>
      </c>
      <c r="C134" s="155" t="s">
        <v>229</v>
      </c>
      <c r="D134" s="13">
        <v>11</v>
      </c>
      <c r="E134" s="14">
        <v>10</v>
      </c>
      <c r="F134" s="14">
        <v>9</v>
      </c>
      <c r="G134" s="14">
        <v>12</v>
      </c>
      <c r="H134" s="15">
        <v>13</v>
      </c>
      <c r="I134" s="11">
        <f t="shared" si="10"/>
        <v>55</v>
      </c>
      <c r="J134" s="12">
        <f t="shared" si="11"/>
        <v>8.25</v>
      </c>
      <c r="K134" s="30">
        <v>3</v>
      </c>
      <c r="L134" s="31">
        <v>2.5</v>
      </c>
      <c r="M134" s="31">
        <v>3.5</v>
      </c>
      <c r="N134" s="31">
        <v>3.5</v>
      </c>
      <c r="O134" s="151">
        <v>3.5</v>
      </c>
      <c r="P134" s="28">
        <f t="shared" si="12"/>
        <v>16</v>
      </c>
      <c r="Q134" s="29">
        <f t="shared" si="13"/>
        <v>0.8</v>
      </c>
      <c r="R134" s="35">
        <f t="shared" si="14"/>
        <v>1.7999999999999998</v>
      </c>
      <c r="S134" s="137">
        <f t="shared" si="14"/>
        <v>1.625</v>
      </c>
      <c r="T134" s="137">
        <f t="shared" si="18"/>
        <v>1.5249999999999999</v>
      </c>
      <c r="U134" s="137">
        <f t="shared" si="15"/>
        <v>1.9749999999999999</v>
      </c>
      <c r="V134" s="138">
        <f t="shared" si="15"/>
        <v>2.125</v>
      </c>
      <c r="W134" s="122">
        <f t="shared" si="19"/>
        <v>71</v>
      </c>
      <c r="X134" s="43">
        <f t="shared" si="16"/>
        <v>14.200000000000001</v>
      </c>
      <c r="Y134" s="159">
        <v>58</v>
      </c>
      <c r="Z134" s="47">
        <f t="shared" si="17"/>
        <v>46.400000000000006</v>
      </c>
    </row>
    <row r="135" spans="1:26" ht="21.75" customHeight="1" thickBot="1" x14ac:dyDescent="0.35">
      <c r="A135" s="6">
        <v>129</v>
      </c>
      <c r="B135" s="154">
        <v>666736</v>
      </c>
      <c r="C135" s="155" t="s">
        <v>230</v>
      </c>
      <c r="D135" s="13">
        <v>10.5</v>
      </c>
      <c r="E135" s="14">
        <v>11.5</v>
      </c>
      <c r="F135" s="14">
        <v>9.5</v>
      </c>
      <c r="G135" s="14">
        <v>9</v>
      </c>
      <c r="H135" s="15">
        <v>11</v>
      </c>
      <c r="I135" s="11">
        <f t="shared" si="10"/>
        <v>51.5</v>
      </c>
      <c r="J135" s="12">
        <f t="shared" si="11"/>
        <v>7.7249999999999996</v>
      </c>
      <c r="K135" s="30">
        <v>3.5</v>
      </c>
      <c r="L135" s="31">
        <v>2.5</v>
      </c>
      <c r="M135" s="31">
        <v>3</v>
      </c>
      <c r="N135" s="31">
        <v>3.5</v>
      </c>
      <c r="O135" s="151">
        <v>3</v>
      </c>
      <c r="P135" s="28">
        <f t="shared" si="12"/>
        <v>15.5</v>
      </c>
      <c r="Q135" s="29">
        <f t="shared" si="13"/>
        <v>0.77500000000000002</v>
      </c>
      <c r="R135" s="35">
        <f t="shared" si="14"/>
        <v>1.75</v>
      </c>
      <c r="S135" s="137">
        <f t="shared" si="14"/>
        <v>1.8499999999999999</v>
      </c>
      <c r="T135" s="137">
        <f t="shared" si="18"/>
        <v>1.5750000000000002</v>
      </c>
      <c r="U135" s="137">
        <f t="shared" si="15"/>
        <v>1.5249999999999999</v>
      </c>
      <c r="V135" s="138">
        <f t="shared" si="15"/>
        <v>1.7999999999999998</v>
      </c>
      <c r="W135" s="122">
        <f t="shared" si="19"/>
        <v>67</v>
      </c>
      <c r="X135" s="43">
        <f t="shared" si="16"/>
        <v>13.4</v>
      </c>
      <c r="Y135" s="159">
        <v>54</v>
      </c>
      <c r="Z135" s="47">
        <f t="shared" si="17"/>
        <v>43.2</v>
      </c>
    </row>
    <row r="136" spans="1:26" ht="21.75" customHeight="1" thickBot="1" x14ac:dyDescent="0.35">
      <c r="A136" s="5">
        <v>130</v>
      </c>
      <c r="B136" s="154">
        <v>666737</v>
      </c>
      <c r="C136" s="155" t="s">
        <v>231</v>
      </c>
      <c r="D136" s="13"/>
      <c r="E136" s="14"/>
      <c r="F136" s="14"/>
      <c r="G136" s="14"/>
      <c r="H136" s="15"/>
      <c r="I136" s="11">
        <f t="shared" ref="I136:I138" si="20">SUM(D136:H136)</f>
        <v>0</v>
      </c>
      <c r="J136" s="12">
        <f t="shared" ref="J136:J138" si="21">I136*0.15</f>
        <v>0</v>
      </c>
      <c r="K136" s="30"/>
      <c r="L136" s="31"/>
      <c r="M136" s="31"/>
      <c r="N136" s="31"/>
      <c r="O136" s="151"/>
      <c r="P136" s="28">
        <f t="shared" ref="P136:P138" si="22">SUM(K136:O136)</f>
        <v>0</v>
      </c>
      <c r="Q136" s="29">
        <f t="shared" ref="Q136:Q138" si="23">P136*0.05</f>
        <v>0</v>
      </c>
      <c r="R136" s="35">
        <f t="shared" ref="R136:S138" si="24">(D136*0.15+K136*0.05)</f>
        <v>0</v>
      </c>
      <c r="S136" s="137">
        <f t="shared" si="24"/>
        <v>0</v>
      </c>
      <c r="T136" s="137">
        <f t="shared" si="18"/>
        <v>0</v>
      </c>
      <c r="U136" s="137">
        <f t="shared" si="18"/>
        <v>0</v>
      </c>
      <c r="V136" s="138">
        <f t="shared" si="18"/>
        <v>0</v>
      </c>
      <c r="W136" s="122">
        <f t="shared" si="19"/>
        <v>0</v>
      </c>
      <c r="X136" s="43">
        <f t="shared" ref="X136:X138" si="25">(W136*0.2)</f>
        <v>0</v>
      </c>
      <c r="Y136" s="159" t="s">
        <v>234</v>
      </c>
      <c r="Z136" s="47" t="e">
        <f t="shared" ref="Z136:Z138" si="26">Y136*0.8</f>
        <v>#VALUE!</v>
      </c>
    </row>
    <row r="137" spans="1:26" ht="21.75" customHeight="1" thickBot="1" x14ac:dyDescent="0.35">
      <c r="A137" s="6">
        <v>131</v>
      </c>
      <c r="B137" s="154">
        <v>666738</v>
      </c>
      <c r="C137" s="155" t="s">
        <v>232</v>
      </c>
      <c r="D137" s="13">
        <v>9.5</v>
      </c>
      <c r="E137" s="14">
        <v>9</v>
      </c>
      <c r="F137" s="14">
        <v>6</v>
      </c>
      <c r="G137" s="14">
        <v>7.5</v>
      </c>
      <c r="H137" s="15">
        <v>8</v>
      </c>
      <c r="I137" s="11">
        <f t="shared" si="20"/>
        <v>40</v>
      </c>
      <c r="J137" s="12">
        <f t="shared" si="21"/>
        <v>6</v>
      </c>
      <c r="K137" s="30">
        <v>4</v>
      </c>
      <c r="L137" s="31">
        <v>2.5</v>
      </c>
      <c r="M137" s="31">
        <v>3.5</v>
      </c>
      <c r="N137" s="31">
        <v>2</v>
      </c>
      <c r="O137" s="151">
        <v>1.5</v>
      </c>
      <c r="P137" s="28">
        <f t="shared" si="22"/>
        <v>13.5</v>
      </c>
      <c r="Q137" s="29">
        <f t="shared" si="23"/>
        <v>0.67500000000000004</v>
      </c>
      <c r="R137" s="35">
        <f t="shared" si="24"/>
        <v>1.625</v>
      </c>
      <c r="S137" s="137">
        <f t="shared" si="24"/>
        <v>1.4749999999999999</v>
      </c>
      <c r="T137" s="137">
        <f t="shared" si="18"/>
        <v>1.075</v>
      </c>
      <c r="U137" s="137">
        <f t="shared" si="18"/>
        <v>1.2250000000000001</v>
      </c>
      <c r="V137" s="138">
        <f t="shared" si="18"/>
        <v>1.2749999999999999</v>
      </c>
      <c r="W137" s="122">
        <f t="shared" si="19"/>
        <v>53.5</v>
      </c>
      <c r="X137" s="43">
        <f t="shared" si="25"/>
        <v>10.700000000000001</v>
      </c>
      <c r="Y137" s="159">
        <v>42</v>
      </c>
      <c r="Z137" s="47">
        <f t="shared" si="26"/>
        <v>33.6</v>
      </c>
    </row>
    <row r="138" spans="1:26" ht="21.75" customHeight="1" x14ac:dyDescent="0.3">
      <c r="A138" s="5">
        <v>132</v>
      </c>
      <c r="B138" s="156">
        <v>666739</v>
      </c>
      <c r="C138" s="157" t="s">
        <v>233</v>
      </c>
      <c r="D138" s="13">
        <v>12</v>
      </c>
      <c r="E138" s="14">
        <v>13.5</v>
      </c>
      <c r="F138" s="14">
        <v>14.5</v>
      </c>
      <c r="G138" s="14">
        <v>11</v>
      </c>
      <c r="H138" s="15">
        <v>11.5</v>
      </c>
      <c r="I138" s="11">
        <f t="shared" si="20"/>
        <v>62.5</v>
      </c>
      <c r="J138" s="12">
        <f t="shared" si="21"/>
        <v>9.375</v>
      </c>
      <c r="K138" s="30">
        <v>4</v>
      </c>
      <c r="L138" s="31">
        <v>3.5</v>
      </c>
      <c r="M138" s="31">
        <v>3.5</v>
      </c>
      <c r="N138" s="31">
        <v>4</v>
      </c>
      <c r="O138" s="151">
        <v>3.5</v>
      </c>
      <c r="P138" s="28">
        <f t="shared" si="22"/>
        <v>18.5</v>
      </c>
      <c r="Q138" s="29">
        <f t="shared" si="23"/>
        <v>0.92500000000000004</v>
      </c>
      <c r="R138" s="35">
        <f t="shared" si="24"/>
        <v>1.9999999999999998</v>
      </c>
      <c r="S138" s="137">
        <f t="shared" si="24"/>
        <v>2.1999999999999997</v>
      </c>
      <c r="T138" s="137">
        <f t="shared" si="18"/>
        <v>2.3499999999999996</v>
      </c>
      <c r="U138" s="137">
        <f t="shared" si="18"/>
        <v>1.8499999999999999</v>
      </c>
      <c r="V138" s="138">
        <f t="shared" si="18"/>
        <v>1.9</v>
      </c>
      <c r="W138" s="122">
        <f t="shared" si="19"/>
        <v>81</v>
      </c>
      <c r="X138" s="43">
        <f t="shared" si="25"/>
        <v>16.2</v>
      </c>
      <c r="Y138" s="160">
        <v>64</v>
      </c>
      <c r="Z138" s="47">
        <f t="shared" si="26"/>
        <v>51.2</v>
      </c>
    </row>
    <row r="139" spans="1:26" ht="21" thickBot="1" x14ac:dyDescent="0.35"/>
    <row r="140" spans="1:26" x14ac:dyDescent="0.3">
      <c r="A140" s="174" t="s">
        <v>16</v>
      </c>
      <c r="B140" s="175"/>
      <c r="C140" s="176"/>
      <c r="D140" s="8">
        <f t="shared" ref="D140:Z140" si="27">COUNT(D7:D138)</f>
        <v>130</v>
      </c>
      <c r="E140" s="9">
        <f t="shared" si="27"/>
        <v>129</v>
      </c>
      <c r="F140" s="9">
        <f t="shared" si="27"/>
        <v>128</v>
      </c>
      <c r="G140" s="9">
        <f t="shared" si="27"/>
        <v>130</v>
      </c>
      <c r="H140" s="115">
        <f t="shared" si="27"/>
        <v>128</v>
      </c>
      <c r="I140" s="12">
        <f t="shared" si="27"/>
        <v>132</v>
      </c>
      <c r="J140" s="116">
        <f t="shared" si="27"/>
        <v>132</v>
      </c>
      <c r="K140" s="108">
        <f t="shared" si="27"/>
        <v>129</v>
      </c>
      <c r="L140" s="27">
        <f t="shared" si="27"/>
        <v>129</v>
      </c>
      <c r="M140" s="27">
        <f t="shared" si="27"/>
        <v>129</v>
      </c>
      <c r="N140" s="27">
        <f t="shared" si="27"/>
        <v>129</v>
      </c>
      <c r="O140" s="109">
        <f t="shared" si="27"/>
        <v>129</v>
      </c>
      <c r="P140" s="104">
        <f t="shared" si="27"/>
        <v>132</v>
      </c>
      <c r="Q140" s="126">
        <f t="shared" si="27"/>
        <v>132</v>
      </c>
      <c r="R140" s="129">
        <f t="shared" si="27"/>
        <v>132</v>
      </c>
      <c r="S140" s="36">
        <f t="shared" si="27"/>
        <v>132</v>
      </c>
      <c r="T140" s="36">
        <f t="shared" si="27"/>
        <v>132</v>
      </c>
      <c r="U140" s="36">
        <f t="shared" si="27"/>
        <v>132</v>
      </c>
      <c r="V140" s="37">
        <f t="shared" si="27"/>
        <v>132</v>
      </c>
      <c r="W140" s="139">
        <f t="shared" si="27"/>
        <v>132</v>
      </c>
      <c r="X140" s="132">
        <f t="shared" si="27"/>
        <v>132</v>
      </c>
      <c r="Y140" s="28">
        <f t="shared" si="27"/>
        <v>128</v>
      </c>
      <c r="Z140" s="136">
        <f t="shared" si="27"/>
        <v>128</v>
      </c>
    </row>
    <row r="141" spans="1:26" ht="21" customHeight="1" x14ac:dyDescent="0.3">
      <c r="A141" s="177" t="s">
        <v>17</v>
      </c>
      <c r="B141" s="178"/>
      <c r="C141" s="179"/>
      <c r="D141" s="13">
        <v>20</v>
      </c>
      <c r="E141" s="14">
        <v>20</v>
      </c>
      <c r="F141" s="14">
        <v>20</v>
      </c>
      <c r="G141" s="14">
        <v>20</v>
      </c>
      <c r="H141" s="117">
        <v>20</v>
      </c>
      <c r="I141" s="16">
        <f>SUM(D141:H141)</f>
        <v>100</v>
      </c>
      <c r="J141" s="118">
        <f>I141*0.15</f>
        <v>15</v>
      </c>
      <c r="K141" s="110">
        <v>6</v>
      </c>
      <c r="L141" s="31">
        <v>6</v>
      </c>
      <c r="M141" s="31">
        <v>6</v>
      </c>
      <c r="N141" s="31">
        <v>6</v>
      </c>
      <c r="O141" s="111">
        <v>6</v>
      </c>
      <c r="P141" s="105">
        <f>SUM(K141:O141)</f>
        <v>30</v>
      </c>
      <c r="Q141" s="127">
        <f>P141*0.05</f>
        <v>1.5</v>
      </c>
      <c r="R141" s="130">
        <f>(D141*0.15+K141*0.05)</f>
        <v>3.3</v>
      </c>
      <c r="S141" s="38">
        <f>((E141*0.15+L141*0.05))</f>
        <v>3.3</v>
      </c>
      <c r="T141" s="38">
        <f t="shared" ref="T141:U141" si="28">((F141*0.15+M141*0.05))</f>
        <v>3.3</v>
      </c>
      <c r="U141" s="38">
        <f t="shared" si="28"/>
        <v>3.3</v>
      </c>
      <c r="V141" s="39">
        <f>((H141*0.15+O141*0.05))</f>
        <v>3.3</v>
      </c>
      <c r="W141" s="140">
        <v>130</v>
      </c>
      <c r="X141" s="133">
        <f>W141*0.2</f>
        <v>26</v>
      </c>
      <c r="Y141" s="32">
        <v>100</v>
      </c>
      <c r="Z141" s="112">
        <f>Y141*0.8</f>
        <v>80</v>
      </c>
    </row>
    <row r="142" spans="1:26" x14ac:dyDescent="0.3">
      <c r="A142" s="177" t="s">
        <v>78</v>
      </c>
      <c r="B142" s="178"/>
      <c r="C142" s="179"/>
      <c r="D142" s="13">
        <f>D141*0.4</f>
        <v>8</v>
      </c>
      <c r="E142" s="14">
        <f>E141*0.4</f>
        <v>8</v>
      </c>
      <c r="F142" s="14">
        <f t="shared" ref="F142:J142" si="29">F141*0.4</f>
        <v>8</v>
      </c>
      <c r="G142" s="14">
        <f t="shared" si="29"/>
        <v>8</v>
      </c>
      <c r="H142" s="117">
        <f t="shared" si="29"/>
        <v>8</v>
      </c>
      <c r="I142" s="16">
        <f t="shared" si="29"/>
        <v>40</v>
      </c>
      <c r="J142" s="118">
        <f t="shared" si="29"/>
        <v>6</v>
      </c>
      <c r="K142" s="110">
        <f>K141*0.4</f>
        <v>2.4000000000000004</v>
      </c>
      <c r="L142" s="31">
        <f>L141*0.4</f>
        <v>2.4000000000000004</v>
      </c>
      <c r="M142" s="31">
        <f t="shared" ref="M142:Z142" si="30">M141*0.4</f>
        <v>2.4000000000000004</v>
      </c>
      <c r="N142" s="31">
        <f t="shared" si="30"/>
        <v>2.4000000000000004</v>
      </c>
      <c r="O142" s="111">
        <f t="shared" si="30"/>
        <v>2.4000000000000004</v>
      </c>
      <c r="P142" s="105">
        <f t="shared" si="30"/>
        <v>12</v>
      </c>
      <c r="Q142" s="127">
        <f t="shared" si="30"/>
        <v>0.60000000000000009</v>
      </c>
      <c r="R142" s="130">
        <f t="shared" si="30"/>
        <v>1.32</v>
      </c>
      <c r="S142" s="38">
        <f t="shared" si="30"/>
        <v>1.32</v>
      </c>
      <c r="T142" s="38">
        <f t="shared" si="30"/>
        <v>1.32</v>
      </c>
      <c r="U142" s="38">
        <f t="shared" si="30"/>
        <v>1.32</v>
      </c>
      <c r="V142" s="39">
        <f t="shared" si="30"/>
        <v>1.32</v>
      </c>
      <c r="W142" s="140">
        <f t="shared" si="30"/>
        <v>52</v>
      </c>
      <c r="X142" s="133">
        <f t="shared" si="30"/>
        <v>10.4</v>
      </c>
      <c r="Y142" s="32">
        <f t="shared" si="30"/>
        <v>40</v>
      </c>
      <c r="Z142" s="112">
        <f t="shared" si="30"/>
        <v>32</v>
      </c>
    </row>
    <row r="143" spans="1:26" ht="21" customHeight="1" x14ac:dyDescent="0.3">
      <c r="A143" s="177" t="s">
        <v>18</v>
      </c>
      <c r="B143" s="178"/>
      <c r="C143" s="179"/>
      <c r="D143" s="13">
        <f>COUNTIF(D7:D138, "&gt;=8")</f>
        <v>112</v>
      </c>
      <c r="E143" s="14">
        <f>COUNTIF(E7:E138, "&gt;=8")</f>
        <v>116</v>
      </c>
      <c r="F143" s="14">
        <f>COUNTIF(F7:F138, "&gt;=8")</f>
        <v>112</v>
      </c>
      <c r="G143" s="14">
        <f>COUNTIF(G7:G138, "&gt;=8")</f>
        <v>107</v>
      </c>
      <c r="H143" s="117">
        <f>COUNTIF(H7:H138, "&gt;=8")</f>
        <v>107</v>
      </c>
      <c r="I143" s="16">
        <f>COUNTIF(I7:I138, "&gt;=40")</f>
        <v>112</v>
      </c>
      <c r="J143" s="118">
        <f>COUNTIF(J7:J138, "&gt;=6")</f>
        <v>112</v>
      </c>
      <c r="K143" s="110">
        <f>COUNTIF(K7:K138, "&gt;=2.4")</f>
        <v>106</v>
      </c>
      <c r="L143" s="31">
        <f>COUNTIF(L7:L138, "&gt;=2.4")</f>
        <v>106</v>
      </c>
      <c r="M143" s="31">
        <f>COUNTIF(M7:M138, "&gt;=2.4")</f>
        <v>106</v>
      </c>
      <c r="N143" s="31">
        <f>COUNTIF(N7:N138, "&gt;=2.4")</f>
        <v>111</v>
      </c>
      <c r="O143" s="111">
        <f>COUNTIF(O7:O138, "&gt;=2.4")</f>
        <v>106</v>
      </c>
      <c r="P143" s="105">
        <f>COUNTIF(P7:P138, "&gt;=12")</f>
        <v>109</v>
      </c>
      <c r="Q143" s="127">
        <f>COUNTIF(Q7:Q138, "&gt;=0.6")</f>
        <v>109</v>
      </c>
      <c r="R143" s="130">
        <f>COUNTIF(R7:R138, "&gt;=1.32")</f>
        <v>109</v>
      </c>
      <c r="S143" s="38">
        <f>COUNTIF(S7:S138, "&gt;=1.32")</f>
        <v>112</v>
      </c>
      <c r="T143" s="38">
        <f>COUNTIF(T7:T138, "&gt;=1.32")</f>
        <v>107</v>
      </c>
      <c r="U143" s="38">
        <f>COUNTIF(U7:U138, "&gt;=1.32")</f>
        <v>107</v>
      </c>
      <c r="V143" s="39">
        <f>COUNTIF(V7:V138, "&gt;=1.32")</f>
        <v>103</v>
      </c>
      <c r="W143" s="140">
        <f>COUNTIF(W7:W138, "&gt;=52")</f>
        <v>110</v>
      </c>
      <c r="X143" s="133">
        <f>COUNTIF(X7:X138, "&gt;=10.4")</f>
        <v>110</v>
      </c>
      <c r="Y143" s="32">
        <f>COUNTIF(Y7:Y138, "&gt;=40")</f>
        <v>119</v>
      </c>
      <c r="Z143" s="112">
        <f>COUNTIF(Z7:Z138, "&gt;=32")</f>
        <v>119</v>
      </c>
    </row>
    <row r="144" spans="1:26" x14ac:dyDescent="0.3">
      <c r="A144" s="177" t="s">
        <v>19</v>
      </c>
      <c r="B144" s="178"/>
      <c r="C144" s="179"/>
      <c r="D144" s="119" t="str">
        <f t="shared" ref="D144:Z144" si="31" xml:space="preserve"> IF(((D143/COUNT(D7:D138))*100)&gt;=60,"3", IF(AND(((D143/COUNT(D7:D138))*100)&lt;60, ((D143/COUNT(D7:D138))*100)&gt;=50),"2", IF( AND(((D143/COUNT(D7:D138))*100)&lt;50, ((D143/COUNT(D7:D138))*100)&gt;=40),"1","0")))</f>
        <v>3</v>
      </c>
      <c r="E144" s="14" t="str">
        <f t="shared" si="31"/>
        <v>3</v>
      </c>
      <c r="F144" s="14" t="str">
        <f t="shared" si="31"/>
        <v>3</v>
      </c>
      <c r="G144" s="14" t="str">
        <f t="shared" si="31"/>
        <v>3</v>
      </c>
      <c r="H144" s="117" t="str">
        <f t="shared" si="31"/>
        <v>3</v>
      </c>
      <c r="I144" s="16" t="str">
        <f t="shared" si="31"/>
        <v>3</v>
      </c>
      <c r="J144" s="118" t="str">
        <f t="shared" si="31"/>
        <v>3</v>
      </c>
      <c r="K144" s="110" t="str">
        <f t="shared" si="31"/>
        <v>3</v>
      </c>
      <c r="L144" s="30" t="str">
        <f t="shared" si="31"/>
        <v>3</v>
      </c>
      <c r="M144" s="30" t="str">
        <f t="shared" si="31"/>
        <v>3</v>
      </c>
      <c r="N144" s="30" t="str">
        <f t="shared" si="31"/>
        <v>3</v>
      </c>
      <c r="O144" s="112" t="str">
        <f t="shared" si="31"/>
        <v>3</v>
      </c>
      <c r="P144" s="105" t="str">
        <f t="shared" si="31"/>
        <v>3</v>
      </c>
      <c r="Q144" s="127" t="str">
        <f t="shared" si="31"/>
        <v>3</v>
      </c>
      <c r="R144" s="130" t="str">
        <f t="shared" si="31"/>
        <v>3</v>
      </c>
      <c r="S144" s="38" t="str">
        <f t="shared" si="31"/>
        <v>3</v>
      </c>
      <c r="T144" s="38" t="str">
        <f t="shared" si="31"/>
        <v>3</v>
      </c>
      <c r="U144" s="38" t="str">
        <f t="shared" si="31"/>
        <v>3</v>
      </c>
      <c r="V144" s="39" t="str">
        <f t="shared" si="31"/>
        <v>3</v>
      </c>
      <c r="W144" s="133" t="str">
        <f t="shared" si="31"/>
        <v>3</v>
      </c>
      <c r="X144" s="134" t="str">
        <f t="shared" si="31"/>
        <v>3</v>
      </c>
      <c r="Y144" s="127" t="str">
        <f t="shared" si="31"/>
        <v>3</v>
      </c>
      <c r="Z144" s="32" t="str">
        <f t="shared" si="31"/>
        <v>3</v>
      </c>
    </row>
    <row r="145" spans="1:26" ht="21" thickBot="1" x14ac:dyDescent="0.35">
      <c r="A145" s="222" t="s">
        <v>20</v>
      </c>
      <c r="B145" s="223"/>
      <c r="C145" s="224"/>
      <c r="D145" s="17">
        <f t="shared" ref="D145:Z145" si="32">((D143/COUNT(D7:D138))*D144)</f>
        <v>2.5846153846153848</v>
      </c>
      <c r="E145" s="18">
        <f t="shared" si="32"/>
        <v>2.6976744186046515</v>
      </c>
      <c r="F145" s="18">
        <f t="shared" si="32"/>
        <v>2.625</v>
      </c>
      <c r="G145" s="18">
        <f t="shared" si="32"/>
        <v>2.4692307692307693</v>
      </c>
      <c r="H145" s="120">
        <f t="shared" si="32"/>
        <v>2.5078125</v>
      </c>
      <c r="I145" s="19">
        <f t="shared" si="32"/>
        <v>2.5454545454545454</v>
      </c>
      <c r="J145" s="121">
        <f t="shared" si="32"/>
        <v>2.5454545454545454</v>
      </c>
      <c r="K145" s="113">
        <f t="shared" si="32"/>
        <v>2.4651162790697674</v>
      </c>
      <c r="L145" s="33">
        <f t="shared" si="32"/>
        <v>2.4651162790697674</v>
      </c>
      <c r="M145" s="33">
        <f t="shared" si="32"/>
        <v>2.4651162790697674</v>
      </c>
      <c r="N145" s="33">
        <f t="shared" si="32"/>
        <v>2.5813953488372094</v>
      </c>
      <c r="O145" s="114">
        <f t="shared" si="32"/>
        <v>2.4651162790697674</v>
      </c>
      <c r="P145" s="106">
        <f t="shared" si="32"/>
        <v>2.4772727272727275</v>
      </c>
      <c r="Q145" s="128">
        <f t="shared" si="32"/>
        <v>2.4772727272727275</v>
      </c>
      <c r="R145" s="131">
        <f t="shared" si="32"/>
        <v>2.4772727272727275</v>
      </c>
      <c r="S145" s="40">
        <f t="shared" si="32"/>
        <v>2.5454545454545454</v>
      </c>
      <c r="T145" s="40">
        <f t="shared" si="32"/>
        <v>2.4318181818181817</v>
      </c>
      <c r="U145" s="40">
        <f t="shared" si="32"/>
        <v>2.4318181818181817</v>
      </c>
      <c r="V145" s="41">
        <f t="shared" si="32"/>
        <v>2.3409090909090908</v>
      </c>
      <c r="W145" s="141">
        <f t="shared" si="32"/>
        <v>2.5</v>
      </c>
      <c r="X145" s="135">
        <f t="shared" si="32"/>
        <v>2.5</v>
      </c>
      <c r="Y145" s="128">
        <f t="shared" si="32"/>
        <v>2.7890625</v>
      </c>
      <c r="Z145" s="34">
        <f t="shared" si="32"/>
        <v>2.7890625</v>
      </c>
    </row>
    <row r="146" spans="1:26" ht="21" thickBot="1" x14ac:dyDescent="0.35">
      <c r="A146" s="2"/>
      <c r="B146" s="2"/>
      <c r="C146" s="2"/>
      <c r="D146" s="2"/>
    </row>
    <row r="147" spans="1:26" x14ac:dyDescent="0.3">
      <c r="A147" s="225" t="s">
        <v>21</v>
      </c>
      <c r="B147" s="226"/>
      <c r="C147" s="227"/>
      <c r="D147" s="2"/>
      <c r="E147" s="204" t="s">
        <v>22</v>
      </c>
      <c r="F147" s="205"/>
      <c r="G147" s="205"/>
      <c r="H147" s="205"/>
      <c r="I147" s="205"/>
      <c r="J147" s="205"/>
      <c r="K147" s="205"/>
      <c r="L147" s="205"/>
      <c r="M147" s="205"/>
      <c r="N147" s="206"/>
      <c r="O147" s="107" t="s">
        <v>12</v>
      </c>
      <c r="P147" s="48" t="s">
        <v>3</v>
      </c>
      <c r="Q147" s="48" t="s">
        <v>4</v>
      </c>
      <c r="R147" s="48" t="s">
        <v>5</v>
      </c>
      <c r="S147" s="49" t="s">
        <v>6</v>
      </c>
    </row>
    <row r="148" spans="1:26" ht="21" thickBot="1" x14ac:dyDescent="0.35">
      <c r="A148" s="50" t="s">
        <v>79</v>
      </c>
      <c r="B148" s="3"/>
      <c r="C148" s="51"/>
      <c r="D148" s="2"/>
      <c r="E148" s="207"/>
      <c r="F148" s="208"/>
      <c r="G148" s="208"/>
      <c r="H148" s="208"/>
      <c r="I148" s="208"/>
      <c r="J148" s="208"/>
      <c r="K148" s="208"/>
      <c r="L148" s="208"/>
      <c r="M148" s="208"/>
      <c r="N148" s="209"/>
      <c r="O148" s="4">
        <f>(R145*0.2+Z145*0.8)</f>
        <v>2.7267045454545458</v>
      </c>
      <c r="P148" s="4">
        <f>(S145*0.2+Z145*0.8)</f>
        <v>2.7403409090909094</v>
      </c>
      <c r="Q148" s="4">
        <f>(T145*0.2+Z145*0.8)</f>
        <v>2.7176136363636365</v>
      </c>
      <c r="R148" s="4">
        <f>(U145*0.2+Z145*0.8)</f>
        <v>2.7176136363636365</v>
      </c>
      <c r="S148" s="7">
        <f>(V145*0.2+Z145*0.8)</f>
        <v>2.6994318181818184</v>
      </c>
    </row>
    <row r="149" spans="1:26" x14ac:dyDescent="0.3">
      <c r="A149" s="50" t="s">
        <v>80</v>
      </c>
      <c r="B149" s="3"/>
      <c r="C149" s="51"/>
      <c r="D149" s="2"/>
    </row>
    <row r="150" spans="1:26" ht="21" thickBot="1" x14ac:dyDescent="0.35">
      <c r="A150" s="52" t="s">
        <v>81</v>
      </c>
      <c r="B150" s="53"/>
      <c r="C150" s="54"/>
      <c r="D150" s="2"/>
    </row>
  </sheetData>
  <mergeCells count="22">
    <mergeCell ref="A142:C142"/>
    <mergeCell ref="A143:C143"/>
    <mergeCell ref="A144:C144"/>
    <mergeCell ref="A145:C145"/>
    <mergeCell ref="A147:C147"/>
    <mergeCell ref="E147:N148"/>
    <mergeCell ref="Y4:Y6"/>
    <mergeCell ref="Z4:Z6"/>
    <mergeCell ref="D5:J5"/>
    <mergeCell ref="K5:Q5"/>
    <mergeCell ref="A140:C140"/>
    <mergeCell ref="A141:C14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50"/>
  <sheetViews>
    <sheetView topLeftCell="D1" zoomScale="80" zoomScaleNormal="80" workbookViewId="0">
      <selection activeCell="C4" sqref="C4:C6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37.42578125" style="1" customWidth="1"/>
    <col min="4" max="8" width="13.28515625" style="1" bestFit="1" customWidth="1"/>
    <col min="9" max="9" width="12.140625" style="1" customWidth="1"/>
    <col min="10" max="10" width="14.28515625" style="1" bestFit="1" customWidth="1"/>
    <col min="11" max="14" width="9.140625" style="1" bestFit="1" customWidth="1"/>
    <col min="15" max="22" width="13.7109375" style="1" bestFit="1" customWidth="1"/>
    <col min="23" max="23" width="22.140625" style="1" bestFit="1" customWidth="1"/>
    <col min="24" max="24" width="20.140625" style="1" bestFit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80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ht="21" thickBot="1" x14ac:dyDescent="0.35">
      <c r="A2" s="180" t="s">
        <v>235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1" thickBot="1" x14ac:dyDescent="0.35">
      <c r="A3" s="181" t="s">
        <v>84</v>
      </c>
      <c r="B3" s="182"/>
      <c r="C3" s="142" t="str">
        <f>'CO (All Subjects)'!D8</f>
        <v>E-Commerce</v>
      </c>
      <c r="D3" s="143" t="s">
        <v>99</v>
      </c>
      <c r="E3" s="142"/>
      <c r="F3" s="183" t="s">
        <v>236</v>
      </c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1:26" ht="21" customHeight="1" thickBot="1" x14ac:dyDescent="0.35">
      <c r="A4" s="184" t="s">
        <v>0</v>
      </c>
      <c r="B4" s="186" t="s">
        <v>1</v>
      </c>
      <c r="C4" s="189" t="s">
        <v>2</v>
      </c>
      <c r="D4" s="192" t="s">
        <v>100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4"/>
      <c r="R4" s="195" t="s">
        <v>101</v>
      </c>
      <c r="S4" s="196"/>
      <c r="T4" s="196"/>
      <c r="U4" s="196"/>
      <c r="V4" s="197"/>
      <c r="W4" s="44" t="s">
        <v>15</v>
      </c>
      <c r="X4" s="201" t="s">
        <v>14</v>
      </c>
      <c r="Y4" s="210" t="s">
        <v>82</v>
      </c>
      <c r="Z4" s="213" t="s">
        <v>83</v>
      </c>
    </row>
    <row r="5" spans="1:26" x14ac:dyDescent="0.3">
      <c r="A5" s="185"/>
      <c r="B5" s="187"/>
      <c r="C5" s="190"/>
      <c r="D5" s="216" t="s">
        <v>11</v>
      </c>
      <c r="E5" s="217"/>
      <c r="F5" s="217"/>
      <c r="G5" s="217"/>
      <c r="H5" s="217"/>
      <c r="I5" s="217"/>
      <c r="J5" s="218"/>
      <c r="K5" s="219" t="s">
        <v>88</v>
      </c>
      <c r="L5" s="220"/>
      <c r="M5" s="220"/>
      <c r="N5" s="220"/>
      <c r="O5" s="220"/>
      <c r="P5" s="220"/>
      <c r="Q5" s="221"/>
      <c r="R5" s="198"/>
      <c r="S5" s="199"/>
      <c r="T5" s="199"/>
      <c r="U5" s="199"/>
      <c r="V5" s="200"/>
      <c r="W5" s="45" t="s">
        <v>13</v>
      </c>
      <c r="X5" s="202"/>
      <c r="Y5" s="211"/>
      <c r="Z5" s="214"/>
    </row>
    <row r="6" spans="1:26" ht="21" thickBot="1" x14ac:dyDescent="0.35">
      <c r="A6" s="185"/>
      <c r="B6" s="188"/>
      <c r="C6" s="191"/>
      <c r="D6" s="22" t="s">
        <v>9</v>
      </c>
      <c r="E6" s="20" t="s">
        <v>85</v>
      </c>
      <c r="F6" s="20" t="s">
        <v>8</v>
      </c>
      <c r="G6" s="20" t="s">
        <v>86</v>
      </c>
      <c r="H6" s="20" t="s">
        <v>87</v>
      </c>
      <c r="I6" s="21" t="s">
        <v>10</v>
      </c>
      <c r="J6" s="23" t="s">
        <v>96</v>
      </c>
      <c r="K6" s="24" t="s">
        <v>89</v>
      </c>
      <c r="L6" s="25" t="s">
        <v>90</v>
      </c>
      <c r="M6" s="25" t="s">
        <v>91</v>
      </c>
      <c r="N6" s="25" t="s">
        <v>92</v>
      </c>
      <c r="O6" s="25" t="s">
        <v>93</v>
      </c>
      <c r="P6" s="25" t="s">
        <v>94</v>
      </c>
      <c r="Q6" s="42" t="s">
        <v>97</v>
      </c>
      <c r="R6" s="124" t="s">
        <v>12</v>
      </c>
      <c r="S6" s="125" t="s">
        <v>3</v>
      </c>
      <c r="T6" s="125" t="s">
        <v>4</v>
      </c>
      <c r="U6" s="125" t="s">
        <v>5</v>
      </c>
      <c r="V6" s="123" t="s">
        <v>6</v>
      </c>
      <c r="W6" s="46" t="s">
        <v>95</v>
      </c>
      <c r="X6" s="203"/>
      <c r="Y6" s="212"/>
      <c r="Z6" s="215"/>
    </row>
    <row r="7" spans="1:26" ht="21.75" customHeight="1" thickBot="1" x14ac:dyDescent="0.35">
      <c r="A7" s="5">
        <v>1</v>
      </c>
      <c r="B7" s="153">
        <v>666608</v>
      </c>
      <c r="C7" s="153" t="s">
        <v>103</v>
      </c>
      <c r="D7" s="8">
        <v>9.5</v>
      </c>
      <c r="E7" s="8">
        <v>7</v>
      </c>
      <c r="F7" s="8">
        <v>8.5</v>
      </c>
      <c r="G7" s="8">
        <v>9</v>
      </c>
      <c r="H7" s="8">
        <v>8.5</v>
      </c>
      <c r="I7" s="11">
        <f>SUM(D7:H7)</f>
        <v>42.5</v>
      </c>
      <c r="J7" s="12">
        <f>I7*0.15</f>
        <v>6.375</v>
      </c>
      <c r="K7" s="26">
        <v>3.5</v>
      </c>
      <c r="L7" s="26">
        <v>2.5</v>
      </c>
      <c r="M7" s="26">
        <v>1.5</v>
      </c>
      <c r="N7" s="26">
        <v>2.5</v>
      </c>
      <c r="O7" s="150">
        <v>2.5</v>
      </c>
      <c r="P7" s="28">
        <f>SUM(K7:O7)</f>
        <v>12.5</v>
      </c>
      <c r="Q7" s="29">
        <f>P7*0.05</f>
        <v>0.625</v>
      </c>
      <c r="R7" s="35">
        <f>(D7*0.15+K7*0.05)</f>
        <v>1.6</v>
      </c>
      <c r="S7" s="137">
        <f t="shared" ref="S7:V109" si="0">(E7*0.15+L7*0.05)</f>
        <v>1.175</v>
      </c>
      <c r="T7" s="137">
        <f t="shared" si="0"/>
        <v>1.3499999999999999</v>
      </c>
      <c r="U7" s="137">
        <f t="shared" si="0"/>
        <v>1.4749999999999999</v>
      </c>
      <c r="V7" s="138">
        <f t="shared" si="0"/>
        <v>1.4</v>
      </c>
      <c r="W7" s="122">
        <f t="shared" ref="W7:W109" si="1">I7+P7</f>
        <v>55</v>
      </c>
      <c r="X7" s="43">
        <f>(W7*0.2)</f>
        <v>11</v>
      </c>
      <c r="Y7" s="158">
        <v>45</v>
      </c>
      <c r="Z7" s="47">
        <f>Y7*0.8</f>
        <v>36</v>
      </c>
    </row>
    <row r="8" spans="1:26" ht="21.75" customHeight="1" thickBot="1" x14ac:dyDescent="0.35">
      <c r="A8" s="6">
        <v>2</v>
      </c>
      <c r="B8" s="153">
        <v>666609</v>
      </c>
      <c r="C8" s="153" t="s">
        <v>104</v>
      </c>
      <c r="D8" s="13">
        <v>8</v>
      </c>
      <c r="E8" s="14">
        <v>10.5</v>
      </c>
      <c r="F8" s="14">
        <v>10</v>
      </c>
      <c r="G8" s="14">
        <v>9</v>
      </c>
      <c r="H8" s="10">
        <v>10</v>
      </c>
      <c r="I8" s="11">
        <f t="shared" ref="I8:I71" si="2">SUM(D8:H8)</f>
        <v>47.5</v>
      </c>
      <c r="J8" s="12">
        <f t="shared" ref="J8:J71" si="3">I8*0.15</f>
        <v>7.125</v>
      </c>
      <c r="K8" s="30">
        <v>3.5</v>
      </c>
      <c r="L8" s="31">
        <v>2.5</v>
      </c>
      <c r="M8" s="31">
        <v>2.5</v>
      </c>
      <c r="N8" s="31">
        <v>1.5</v>
      </c>
      <c r="O8" s="151">
        <v>3</v>
      </c>
      <c r="P8" s="28">
        <f t="shared" ref="P8:P71" si="4">SUM(K8:O8)</f>
        <v>13</v>
      </c>
      <c r="Q8" s="29">
        <f t="shared" ref="Q8:Q71" si="5">P8*0.05</f>
        <v>0.65</v>
      </c>
      <c r="R8" s="35">
        <f t="shared" ref="R8:R71" si="6">(D8*0.15+K8*0.05)</f>
        <v>1.375</v>
      </c>
      <c r="S8" s="137">
        <f t="shared" si="0"/>
        <v>1.7</v>
      </c>
      <c r="T8" s="137">
        <f t="shared" si="0"/>
        <v>1.625</v>
      </c>
      <c r="U8" s="137">
        <f t="shared" ref="U8:V71" si="7">(G8*0.15+N8*0.05)</f>
        <v>1.4249999999999998</v>
      </c>
      <c r="V8" s="138">
        <f t="shared" si="7"/>
        <v>1.65</v>
      </c>
      <c r="W8" s="122">
        <f t="shared" si="1"/>
        <v>60.5</v>
      </c>
      <c r="X8" s="43">
        <f t="shared" ref="X8:X71" si="8">(W8*0.2)</f>
        <v>12.100000000000001</v>
      </c>
      <c r="Y8" s="158">
        <v>50</v>
      </c>
      <c r="Z8" s="47">
        <f t="shared" ref="Z8:Z71" si="9">Y8*0.8</f>
        <v>40</v>
      </c>
    </row>
    <row r="9" spans="1:26" ht="21.75" customHeight="1" thickBot="1" x14ac:dyDescent="0.35">
      <c r="A9" s="5">
        <v>3</v>
      </c>
      <c r="B9" s="153">
        <v>666610</v>
      </c>
      <c r="C9" s="153" t="s">
        <v>105</v>
      </c>
      <c r="D9" s="13">
        <v>11</v>
      </c>
      <c r="E9" s="14">
        <v>10</v>
      </c>
      <c r="F9" s="14">
        <v>9</v>
      </c>
      <c r="G9" s="14">
        <v>10</v>
      </c>
      <c r="H9" s="10">
        <v>11</v>
      </c>
      <c r="I9" s="11">
        <f t="shared" si="2"/>
        <v>51</v>
      </c>
      <c r="J9" s="12">
        <f t="shared" si="3"/>
        <v>7.6499999999999995</v>
      </c>
      <c r="K9" s="30">
        <v>2.5</v>
      </c>
      <c r="L9" s="31">
        <v>3.5</v>
      </c>
      <c r="M9" s="31">
        <v>3.5</v>
      </c>
      <c r="N9" s="31">
        <v>2.5</v>
      </c>
      <c r="O9" s="151">
        <v>3</v>
      </c>
      <c r="P9" s="28">
        <f t="shared" si="4"/>
        <v>15</v>
      </c>
      <c r="Q9" s="29">
        <f t="shared" si="5"/>
        <v>0.75</v>
      </c>
      <c r="R9" s="35">
        <f t="shared" si="6"/>
        <v>1.7749999999999999</v>
      </c>
      <c r="S9" s="137">
        <f t="shared" si="0"/>
        <v>1.675</v>
      </c>
      <c r="T9" s="137">
        <f t="shared" si="0"/>
        <v>1.5249999999999999</v>
      </c>
      <c r="U9" s="137">
        <f t="shared" si="7"/>
        <v>1.625</v>
      </c>
      <c r="V9" s="138">
        <f t="shared" si="7"/>
        <v>1.7999999999999998</v>
      </c>
      <c r="W9" s="122">
        <f t="shared" si="1"/>
        <v>66</v>
      </c>
      <c r="X9" s="43">
        <f t="shared" si="8"/>
        <v>13.200000000000001</v>
      </c>
      <c r="Y9" s="158">
        <v>52</v>
      </c>
      <c r="Z9" s="47">
        <f t="shared" si="9"/>
        <v>41.6</v>
      </c>
    </row>
    <row r="10" spans="1:26" ht="21.75" customHeight="1" thickBot="1" x14ac:dyDescent="0.35">
      <c r="A10" s="6">
        <v>4</v>
      </c>
      <c r="B10" s="153">
        <v>666611</v>
      </c>
      <c r="C10" s="153" t="s">
        <v>106</v>
      </c>
      <c r="D10" s="13">
        <v>7.5</v>
      </c>
      <c r="E10" s="14">
        <v>8</v>
      </c>
      <c r="F10" s="14">
        <v>8</v>
      </c>
      <c r="G10" s="14">
        <v>7</v>
      </c>
      <c r="H10" s="10">
        <v>6</v>
      </c>
      <c r="I10" s="11">
        <f t="shared" si="2"/>
        <v>36.5</v>
      </c>
      <c r="J10" s="12">
        <f t="shared" si="3"/>
        <v>5.4749999999999996</v>
      </c>
      <c r="K10" s="30">
        <v>2.5</v>
      </c>
      <c r="L10" s="31">
        <v>1.5</v>
      </c>
      <c r="M10" s="31">
        <v>2.5</v>
      </c>
      <c r="N10" s="31">
        <v>1.5</v>
      </c>
      <c r="O10" s="151">
        <v>2.5</v>
      </c>
      <c r="P10" s="28">
        <f t="shared" si="4"/>
        <v>10.5</v>
      </c>
      <c r="Q10" s="29">
        <f t="shared" si="5"/>
        <v>0.52500000000000002</v>
      </c>
      <c r="R10" s="35">
        <f t="shared" si="6"/>
        <v>1.25</v>
      </c>
      <c r="S10" s="137">
        <f t="shared" si="0"/>
        <v>1.2749999999999999</v>
      </c>
      <c r="T10" s="137">
        <f t="shared" si="0"/>
        <v>1.325</v>
      </c>
      <c r="U10" s="137">
        <f t="shared" si="7"/>
        <v>1.125</v>
      </c>
      <c r="V10" s="138">
        <f t="shared" si="7"/>
        <v>1.0249999999999999</v>
      </c>
      <c r="W10" s="122">
        <f t="shared" si="1"/>
        <v>47</v>
      </c>
      <c r="X10" s="43">
        <f t="shared" si="8"/>
        <v>9.4</v>
      </c>
      <c r="Y10" s="158">
        <v>40</v>
      </c>
      <c r="Z10" s="47">
        <f t="shared" si="9"/>
        <v>32</v>
      </c>
    </row>
    <row r="11" spans="1:26" ht="21.75" customHeight="1" thickBot="1" x14ac:dyDescent="0.35">
      <c r="A11" s="5">
        <v>5</v>
      </c>
      <c r="B11" s="154">
        <v>666612</v>
      </c>
      <c r="C11" s="155" t="s">
        <v>107</v>
      </c>
      <c r="D11" s="13">
        <v>9.5</v>
      </c>
      <c r="E11" s="14">
        <v>8.5</v>
      </c>
      <c r="F11" s="14">
        <v>10</v>
      </c>
      <c r="G11" s="14">
        <v>9</v>
      </c>
      <c r="H11" s="15">
        <v>9.5</v>
      </c>
      <c r="I11" s="11">
        <f t="shared" si="2"/>
        <v>46.5</v>
      </c>
      <c r="J11" s="12">
        <f t="shared" si="3"/>
        <v>6.9749999999999996</v>
      </c>
      <c r="K11" s="30">
        <v>2</v>
      </c>
      <c r="L11" s="31">
        <v>3</v>
      </c>
      <c r="M11" s="31">
        <v>2</v>
      </c>
      <c r="N11" s="31">
        <v>3.5</v>
      </c>
      <c r="O11" s="151">
        <v>2.5</v>
      </c>
      <c r="P11" s="28">
        <f t="shared" si="4"/>
        <v>13</v>
      </c>
      <c r="Q11" s="29">
        <f t="shared" si="5"/>
        <v>0.65</v>
      </c>
      <c r="R11" s="35">
        <f t="shared" si="6"/>
        <v>1.5250000000000001</v>
      </c>
      <c r="S11" s="137">
        <f t="shared" si="0"/>
        <v>1.4249999999999998</v>
      </c>
      <c r="T11" s="137">
        <f t="shared" si="0"/>
        <v>1.6</v>
      </c>
      <c r="U11" s="137">
        <f t="shared" si="7"/>
        <v>1.5249999999999999</v>
      </c>
      <c r="V11" s="138">
        <f t="shared" si="7"/>
        <v>1.55</v>
      </c>
      <c r="W11" s="122">
        <f t="shared" si="1"/>
        <v>59.5</v>
      </c>
      <c r="X11" s="43">
        <f t="shared" si="8"/>
        <v>11.9</v>
      </c>
      <c r="Y11" s="159">
        <v>53</v>
      </c>
      <c r="Z11" s="47">
        <f t="shared" si="9"/>
        <v>42.400000000000006</v>
      </c>
    </row>
    <row r="12" spans="1:26" ht="21.75" customHeight="1" thickBot="1" x14ac:dyDescent="0.35">
      <c r="A12" s="6">
        <v>6</v>
      </c>
      <c r="B12" s="154">
        <v>666613</v>
      </c>
      <c r="C12" s="155" t="s">
        <v>108</v>
      </c>
      <c r="D12" s="13">
        <v>7</v>
      </c>
      <c r="E12" s="14">
        <v>8</v>
      </c>
      <c r="F12" s="14">
        <v>10</v>
      </c>
      <c r="G12" s="14">
        <v>7</v>
      </c>
      <c r="H12" s="15">
        <v>8</v>
      </c>
      <c r="I12" s="11">
        <f t="shared" si="2"/>
        <v>40</v>
      </c>
      <c r="J12" s="12">
        <f t="shared" si="3"/>
        <v>6</v>
      </c>
      <c r="K12" s="30">
        <v>3</v>
      </c>
      <c r="L12" s="31">
        <v>2</v>
      </c>
      <c r="M12" s="31">
        <v>1.5</v>
      </c>
      <c r="N12" s="31">
        <v>2.5</v>
      </c>
      <c r="O12" s="151">
        <v>2.5</v>
      </c>
      <c r="P12" s="28">
        <f t="shared" si="4"/>
        <v>11.5</v>
      </c>
      <c r="Q12" s="29">
        <f t="shared" si="5"/>
        <v>0.57500000000000007</v>
      </c>
      <c r="R12" s="35">
        <f t="shared" si="6"/>
        <v>1.2000000000000002</v>
      </c>
      <c r="S12" s="137">
        <f t="shared" si="0"/>
        <v>1.3</v>
      </c>
      <c r="T12" s="137">
        <f t="shared" si="0"/>
        <v>1.575</v>
      </c>
      <c r="U12" s="137">
        <f t="shared" si="7"/>
        <v>1.175</v>
      </c>
      <c r="V12" s="138">
        <f t="shared" si="7"/>
        <v>1.325</v>
      </c>
      <c r="W12" s="122">
        <f t="shared" si="1"/>
        <v>51.5</v>
      </c>
      <c r="X12" s="43">
        <f t="shared" si="8"/>
        <v>10.3</v>
      </c>
      <c r="Y12" s="159">
        <v>42</v>
      </c>
      <c r="Z12" s="47">
        <f t="shared" si="9"/>
        <v>33.6</v>
      </c>
    </row>
    <row r="13" spans="1:26" ht="21.75" customHeight="1" thickBot="1" x14ac:dyDescent="0.35">
      <c r="A13" s="5">
        <v>7</v>
      </c>
      <c r="B13" s="154">
        <v>666614</v>
      </c>
      <c r="C13" s="155" t="s">
        <v>109</v>
      </c>
      <c r="D13" s="13">
        <v>10</v>
      </c>
      <c r="E13" s="14">
        <v>9</v>
      </c>
      <c r="F13" s="14">
        <v>12</v>
      </c>
      <c r="G13" s="14">
        <v>8</v>
      </c>
      <c r="H13" s="15">
        <v>11.5</v>
      </c>
      <c r="I13" s="11">
        <f t="shared" si="2"/>
        <v>50.5</v>
      </c>
      <c r="J13" s="12">
        <f t="shared" si="3"/>
        <v>7.5749999999999993</v>
      </c>
      <c r="K13" s="30">
        <v>3.5</v>
      </c>
      <c r="L13" s="31">
        <v>2.5</v>
      </c>
      <c r="M13" s="31">
        <v>3</v>
      </c>
      <c r="N13" s="31">
        <v>3.5</v>
      </c>
      <c r="O13" s="151">
        <v>2.5</v>
      </c>
      <c r="P13" s="28">
        <f t="shared" si="4"/>
        <v>15</v>
      </c>
      <c r="Q13" s="29">
        <f t="shared" si="5"/>
        <v>0.75</v>
      </c>
      <c r="R13" s="35">
        <f t="shared" si="6"/>
        <v>1.675</v>
      </c>
      <c r="S13" s="137">
        <f t="shared" si="0"/>
        <v>1.4749999999999999</v>
      </c>
      <c r="T13" s="137">
        <f t="shared" si="0"/>
        <v>1.9499999999999997</v>
      </c>
      <c r="U13" s="137">
        <f t="shared" si="7"/>
        <v>1.375</v>
      </c>
      <c r="V13" s="138">
        <f t="shared" si="7"/>
        <v>1.8499999999999999</v>
      </c>
      <c r="W13" s="122">
        <f t="shared" si="1"/>
        <v>65.5</v>
      </c>
      <c r="X13" s="43">
        <f t="shared" si="8"/>
        <v>13.100000000000001</v>
      </c>
      <c r="Y13" s="159">
        <v>53</v>
      </c>
      <c r="Z13" s="47">
        <f t="shared" si="9"/>
        <v>42.400000000000006</v>
      </c>
    </row>
    <row r="14" spans="1:26" ht="21.75" customHeight="1" thickBot="1" x14ac:dyDescent="0.35">
      <c r="A14" s="6">
        <v>8</v>
      </c>
      <c r="B14" s="156">
        <v>666615</v>
      </c>
      <c r="C14" s="157" t="s">
        <v>110</v>
      </c>
      <c r="D14" s="13">
        <v>11</v>
      </c>
      <c r="E14" s="14">
        <v>12</v>
      </c>
      <c r="F14" s="14">
        <v>10</v>
      </c>
      <c r="G14" s="14">
        <v>9</v>
      </c>
      <c r="H14" s="15">
        <v>9</v>
      </c>
      <c r="I14" s="11">
        <f t="shared" si="2"/>
        <v>51</v>
      </c>
      <c r="J14" s="12">
        <f t="shared" si="3"/>
        <v>7.6499999999999995</v>
      </c>
      <c r="K14" s="30">
        <v>3.5</v>
      </c>
      <c r="L14" s="31">
        <v>2.5</v>
      </c>
      <c r="M14" s="31">
        <v>2.5</v>
      </c>
      <c r="N14" s="31">
        <v>2.5</v>
      </c>
      <c r="O14" s="151">
        <v>4.5</v>
      </c>
      <c r="P14" s="28">
        <f t="shared" si="4"/>
        <v>15.5</v>
      </c>
      <c r="Q14" s="29">
        <f t="shared" si="5"/>
        <v>0.77500000000000002</v>
      </c>
      <c r="R14" s="35">
        <f t="shared" si="6"/>
        <v>1.825</v>
      </c>
      <c r="S14" s="137">
        <f t="shared" si="0"/>
        <v>1.9249999999999998</v>
      </c>
      <c r="T14" s="137">
        <f t="shared" si="0"/>
        <v>1.625</v>
      </c>
      <c r="U14" s="137">
        <f t="shared" si="7"/>
        <v>1.4749999999999999</v>
      </c>
      <c r="V14" s="138">
        <f t="shared" si="7"/>
        <v>1.575</v>
      </c>
      <c r="W14" s="122">
        <f t="shared" si="1"/>
        <v>66.5</v>
      </c>
      <c r="X14" s="43">
        <f t="shared" si="8"/>
        <v>13.3</v>
      </c>
      <c r="Y14" s="160">
        <v>53</v>
      </c>
      <c r="Z14" s="47">
        <f t="shared" si="9"/>
        <v>42.400000000000006</v>
      </c>
    </row>
    <row r="15" spans="1:26" ht="21.75" customHeight="1" thickBot="1" x14ac:dyDescent="0.35">
      <c r="A15" s="5">
        <v>9</v>
      </c>
      <c r="B15" s="154">
        <v>666616</v>
      </c>
      <c r="C15" s="155" t="s">
        <v>111</v>
      </c>
      <c r="D15" s="13">
        <v>6</v>
      </c>
      <c r="E15" s="14">
        <v>8</v>
      </c>
      <c r="F15" s="14">
        <v>8</v>
      </c>
      <c r="G15" s="14">
        <v>7</v>
      </c>
      <c r="H15" s="15">
        <v>9</v>
      </c>
      <c r="I15" s="11">
        <f t="shared" si="2"/>
        <v>38</v>
      </c>
      <c r="J15" s="12">
        <f t="shared" si="3"/>
        <v>5.7</v>
      </c>
      <c r="K15" s="30">
        <v>2.5</v>
      </c>
      <c r="L15" s="31">
        <v>2</v>
      </c>
      <c r="M15" s="31">
        <v>2</v>
      </c>
      <c r="N15" s="31">
        <v>2.5</v>
      </c>
      <c r="O15" s="151">
        <v>2</v>
      </c>
      <c r="P15" s="28">
        <f t="shared" si="4"/>
        <v>11</v>
      </c>
      <c r="Q15" s="29">
        <f t="shared" si="5"/>
        <v>0.55000000000000004</v>
      </c>
      <c r="R15" s="35">
        <f t="shared" si="6"/>
        <v>1.0249999999999999</v>
      </c>
      <c r="S15" s="137">
        <f t="shared" si="0"/>
        <v>1.3</v>
      </c>
      <c r="T15" s="137">
        <f t="shared" si="0"/>
        <v>1.3</v>
      </c>
      <c r="U15" s="137">
        <f t="shared" si="7"/>
        <v>1.175</v>
      </c>
      <c r="V15" s="138">
        <f t="shared" si="7"/>
        <v>1.45</v>
      </c>
      <c r="W15" s="122">
        <f t="shared" si="1"/>
        <v>49</v>
      </c>
      <c r="X15" s="43">
        <f t="shared" si="8"/>
        <v>9.8000000000000007</v>
      </c>
      <c r="Y15" s="159">
        <v>40</v>
      </c>
      <c r="Z15" s="47">
        <f t="shared" si="9"/>
        <v>32</v>
      </c>
    </row>
    <row r="16" spans="1:26" ht="21.75" customHeight="1" thickBot="1" x14ac:dyDescent="0.35">
      <c r="A16" s="6">
        <v>10</v>
      </c>
      <c r="B16" s="154">
        <v>666617</v>
      </c>
      <c r="C16" s="155" t="s">
        <v>112</v>
      </c>
      <c r="D16" s="13">
        <v>11.5</v>
      </c>
      <c r="E16" s="14">
        <v>10.5</v>
      </c>
      <c r="F16" s="14">
        <v>7</v>
      </c>
      <c r="G16" s="14">
        <v>6</v>
      </c>
      <c r="H16" s="15">
        <v>8</v>
      </c>
      <c r="I16" s="11">
        <f t="shared" si="2"/>
        <v>43</v>
      </c>
      <c r="J16" s="12">
        <f t="shared" si="3"/>
        <v>6.45</v>
      </c>
      <c r="K16" s="30">
        <v>2</v>
      </c>
      <c r="L16" s="31">
        <v>3</v>
      </c>
      <c r="M16" s="31">
        <v>2</v>
      </c>
      <c r="N16" s="31">
        <v>3.5</v>
      </c>
      <c r="O16" s="151">
        <v>2.5</v>
      </c>
      <c r="P16" s="28">
        <f t="shared" si="4"/>
        <v>13</v>
      </c>
      <c r="Q16" s="29">
        <f t="shared" si="5"/>
        <v>0.65</v>
      </c>
      <c r="R16" s="35">
        <f t="shared" si="6"/>
        <v>1.825</v>
      </c>
      <c r="S16" s="137">
        <f t="shared" si="0"/>
        <v>1.7250000000000001</v>
      </c>
      <c r="T16" s="137">
        <f t="shared" si="0"/>
        <v>1.1500000000000001</v>
      </c>
      <c r="U16" s="137">
        <f t="shared" si="7"/>
        <v>1.075</v>
      </c>
      <c r="V16" s="138">
        <f t="shared" si="7"/>
        <v>1.325</v>
      </c>
      <c r="W16" s="122">
        <f t="shared" si="1"/>
        <v>56</v>
      </c>
      <c r="X16" s="43">
        <f t="shared" si="8"/>
        <v>11.200000000000001</v>
      </c>
      <c r="Y16" s="159">
        <v>44</v>
      </c>
      <c r="Z16" s="47">
        <f t="shared" si="9"/>
        <v>35.200000000000003</v>
      </c>
    </row>
    <row r="17" spans="1:26" ht="21.75" customHeight="1" thickBot="1" x14ac:dyDescent="0.35">
      <c r="A17" s="5">
        <v>11</v>
      </c>
      <c r="B17" s="154">
        <v>666618</v>
      </c>
      <c r="C17" s="155" t="s">
        <v>113</v>
      </c>
      <c r="D17" s="13">
        <v>9</v>
      </c>
      <c r="E17" s="14">
        <v>10</v>
      </c>
      <c r="F17" s="14">
        <v>9.5</v>
      </c>
      <c r="G17" s="14">
        <v>7.5</v>
      </c>
      <c r="H17" s="15">
        <v>8.5</v>
      </c>
      <c r="I17" s="11">
        <f t="shared" si="2"/>
        <v>44.5</v>
      </c>
      <c r="J17" s="12">
        <f t="shared" si="3"/>
        <v>6.6749999999999998</v>
      </c>
      <c r="K17" s="30">
        <v>2.5</v>
      </c>
      <c r="L17" s="31">
        <v>3.5</v>
      </c>
      <c r="M17" s="31">
        <v>2.5</v>
      </c>
      <c r="N17" s="31">
        <v>2.5</v>
      </c>
      <c r="O17" s="151">
        <v>2.5</v>
      </c>
      <c r="P17" s="28">
        <f t="shared" si="4"/>
        <v>13.5</v>
      </c>
      <c r="Q17" s="29">
        <f t="shared" si="5"/>
        <v>0.67500000000000004</v>
      </c>
      <c r="R17" s="35">
        <f t="shared" si="6"/>
        <v>1.4749999999999999</v>
      </c>
      <c r="S17" s="137">
        <f t="shared" si="0"/>
        <v>1.675</v>
      </c>
      <c r="T17" s="137">
        <f t="shared" si="0"/>
        <v>1.55</v>
      </c>
      <c r="U17" s="137">
        <f t="shared" si="7"/>
        <v>1.25</v>
      </c>
      <c r="V17" s="138">
        <f t="shared" si="7"/>
        <v>1.4</v>
      </c>
      <c r="W17" s="122">
        <f t="shared" si="1"/>
        <v>58</v>
      </c>
      <c r="X17" s="43">
        <f t="shared" si="8"/>
        <v>11.600000000000001</v>
      </c>
      <c r="Y17" s="159">
        <v>50</v>
      </c>
      <c r="Z17" s="47">
        <f t="shared" si="9"/>
        <v>40</v>
      </c>
    </row>
    <row r="18" spans="1:26" ht="21.75" customHeight="1" thickBot="1" x14ac:dyDescent="0.35">
      <c r="A18" s="6">
        <v>12</v>
      </c>
      <c r="B18" s="154">
        <v>666619</v>
      </c>
      <c r="C18" s="155" t="s">
        <v>114</v>
      </c>
      <c r="D18" s="13">
        <v>10</v>
      </c>
      <c r="E18" s="14">
        <v>9</v>
      </c>
      <c r="F18" s="14">
        <v>12</v>
      </c>
      <c r="G18" s="14">
        <v>11</v>
      </c>
      <c r="H18" s="15">
        <v>10</v>
      </c>
      <c r="I18" s="11">
        <f t="shared" si="2"/>
        <v>52</v>
      </c>
      <c r="J18" s="12">
        <f t="shared" si="3"/>
        <v>7.8</v>
      </c>
      <c r="K18" s="30">
        <v>3</v>
      </c>
      <c r="L18" s="31">
        <v>2.5</v>
      </c>
      <c r="M18" s="31">
        <v>2.5</v>
      </c>
      <c r="N18" s="31">
        <v>3.5</v>
      </c>
      <c r="O18" s="151">
        <v>3.5</v>
      </c>
      <c r="P18" s="28">
        <f t="shared" si="4"/>
        <v>15</v>
      </c>
      <c r="Q18" s="29">
        <f t="shared" si="5"/>
        <v>0.75</v>
      </c>
      <c r="R18" s="35">
        <f t="shared" si="6"/>
        <v>1.65</v>
      </c>
      <c r="S18" s="137">
        <f t="shared" si="0"/>
        <v>1.4749999999999999</v>
      </c>
      <c r="T18" s="137">
        <f t="shared" si="0"/>
        <v>1.9249999999999998</v>
      </c>
      <c r="U18" s="137">
        <f t="shared" si="7"/>
        <v>1.825</v>
      </c>
      <c r="V18" s="138">
        <f t="shared" si="7"/>
        <v>1.675</v>
      </c>
      <c r="W18" s="122">
        <f t="shared" si="1"/>
        <v>67</v>
      </c>
      <c r="X18" s="43">
        <f t="shared" si="8"/>
        <v>13.4</v>
      </c>
      <c r="Y18" s="159">
        <v>59</v>
      </c>
      <c r="Z18" s="47">
        <f t="shared" si="9"/>
        <v>47.2</v>
      </c>
    </row>
    <row r="19" spans="1:26" ht="21.75" customHeight="1" thickBot="1" x14ac:dyDescent="0.35">
      <c r="A19" s="5">
        <v>13</v>
      </c>
      <c r="B19" s="154">
        <v>666620</v>
      </c>
      <c r="C19" s="155" t="s">
        <v>115</v>
      </c>
      <c r="D19" s="13">
        <v>14.5</v>
      </c>
      <c r="E19" s="14">
        <v>12.5</v>
      </c>
      <c r="F19" s="14">
        <v>13.5</v>
      </c>
      <c r="G19" s="14">
        <v>12</v>
      </c>
      <c r="H19" s="15">
        <v>10.5</v>
      </c>
      <c r="I19" s="11">
        <f t="shared" si="2"/>
        <v>63</v>
      </c>
      <c r="J19" s="12">
        <f t="shared" si="3"/>
        <v>9.4499999999999993</v>
      </c>
      <c r="K19" s="30">
        <v>3.5</v>
      </c>
      <c r="L19" s="31">
        <v>2.5</v>
      </c>
      <c r="M19" s="31">
        <v>2.5</v>
      </c>
      <c r="N19" s="31">
        <v>4.5</v>
      </c>
      <c r="O19" s="151">
        <v>3.5</v>
      </c>
      <c r="P19" s="28">
        <f t="shared" si="4"/>
        <v>16.5</v>
      </c>
      <c r="Q19" s="29">
        <f t="shared" si="5"/>
        <v>0.82500000000000007</v>
      </c>
      <c r="R19" s="35">
        <f t="shared" si="6"/>
        <v>2.3499999999999996</v>
      </c>
      <c r="S19" s="137">
        <f t="shared" si="0"/>
        <v>2</v>
      </c>
      <c r="T19" s="137">
        <f t="shared" si="0"/>
        <v>2.15</v>
      </c>
      <c r="U19" s="137">
        <f t="shared" si="7"/>
        <v>2.0249999999999999</v>
      </c>
      <c r="V19" s="138">
        <f t="shared" si="7"/>
        <v>1.75</v>
      </c>
      <c r="W19" s="122">
        <f t="shared" si="1"/>
        <v>79.5</v>
      </c>
      <c r="X19" s="43">
        <f t="shared" si="8"/>
        <v>15.9</v>
      </c>
      <c r="Y19" s="159">
        <v>67</v>
      </c>
      <c r="Z19" s="47">
        <f t="shared" si="9"/>
        <v>53.6</v>
      </c>
    </row>
    <row r="20" spans="1:26" ht="21.75" customHeight="1" thickBot="1" x14ac:dyDescent="0.35">
      <c r="A20" s="6">
        <v>14</v>
      </c>
      <c r="B20" s="154">
        <v>666621</v>
      </c>
      <c r="C20" s="155" t="s">
        <v>116</v>
      </c>
      <c r="D20" s="13">
        <v>11.5</v>
      </c>
      <c r="E20" s="14">
        <v>9.5</v>
      </c>
      <c r="F20" s="14">
        <v>11.5</v>
      </c>
      <c r="G20" s="14">
        <v>11</v>
      </c>
      <c r="H20" s="15">
        <v>9.5</v>
      </c>
      <c r="I20" s="11">
        <f t="shared" si="2"/>
        <v>53</v>
      </c>
      <c r="J20" s="12">
        <f t="shared" si="3"/>
        <v>7.9499999999999993</v>
      </c>
      <c r="K20" s="30">
        <v>2.5</v>
      </c>
      <c r="L20" s="31">
        <v>3.5</v>
      </c>
      <c r="M20" s="31">
        <v>3.5</v>
      </c>
      <c r="N20" s="31">
        <v>2.5</v>
      </c>
      <c r="O20" s="151">
        <v>3.5</v>
      </c>
      <c r="P20" s="28">
        <f t="shared" si="4"/>
        <v>15.5</v>
      </c>
      <c r="Q20" s="29">
        <f t="shared" si="5"/>
        <v>0.77500000000000002</v>
      </c>
      <c r="R20" s="35">
        <f t="shared" si="6"/>
        <v>1.8499999999999999</v>
      </c>
      <c r="S20" s="137">
        <f t="shared" si="0"/>
        <v>1.6</v>
      </c>
      <c r="T20" s="137">
        <f t="shared" si="0"/>
        <v>1.9</v>
      </c>
      <c r="U20" s="137">
        <f t="shared" si="7"/>
        <v>1.7749999999999999</v>
      </c>
      <c r="V20" s="138">
        <f t="shared" si="7"/>
        <v>1.6</v>
      </c>
      <c r="W20" s="122">
        <f t="shared" si="1"/>
        <v>68.5</v>
      </c>
      <c r="X20" s="43">
        <f t="shared" si="8"/>
        <v>13.700000000000001</v>
      </c>
      <c r="Y20" s="159">
        <v>59</v>
      </c>
      <c r="Z20" s="47">
        <f t="shared" si="9"/>
        <v>47.2</v>
      </c>
    </row>
    <row r="21" spans="1:26" ht="21.75" customHeight="1" thickBot="1" x14ac:dyDescent="0.35">
      <c r="A21" s="5">
        <v>15</v>
      </c>
      <c r="B21" s="154">
        <v>666622</v>
      </c>
      <c r="C21" s="155" t="s">
        <v>117</v>
      </c>
      <c r="D21" s="13">
        <v>12</v>
      </c>
      <c r="E21" s="14">
        <v>10</v>
      </c>
      <c r="F21" s="14">
        <v>10</v>
      </c>
      <c r="G21" s="14">
        <v>13.5</v>
      </c>
      <c r="H21" s="15">
        <v>14.5</v>
      </c>
      <c r="I21" s="11">
        <f t="shared" si="2"/>
        <v>60</v>
      </c>
      <c r="J21" s="12">
        <f t="shared" si="3"/>
        <v>9</v>
      </c>
      <c r="K21" s="30">
        <v>4.5</v>
      </c>
      <c r="L21" s="31">
        <v>4</v>
      </c>
      <c r="M21" s="31">
        <v>2.5</v>
      </c>
      <c r="N21" s="31">
        <v>2.5</v>
      </c>
      <c r="O21" s="151">
        <v>2.5</v>
      </c>
      <c r="P21" s="28">
        <f t="shared" si="4"/>
        <v>16</v>
      </c>
      <c r="Q21" s="29">
        <f t="shared" si="5"/>
        <v>0.8</v>
      </c>
      <c r="R21" s="35">
        <f t="shared" si="6"/>
        <v>2.0249999999999999</v>
      </c>
      <c r="S21" s="137">
        <f t="shared" si="0"/>
        <v>1.7</v>
      </c>
      <c r="T21" s="137">
        <f t="shared" si="0"/>
        <v>1.625</v>
      </c>
      <c r="U21" s="137">
        <f t="shared" si="7"/>
        <v>2.15</v>
      </c>
      <c r="V21" s="138">
        <f t="shared" si="7"/>
        <v>2.2999999999999998</v>
      </c>
      <c r="W21" s="122">
        <f t="shared" si="1"/>
        <v>76</v>
      </c>
      <c r="X21" s="43">
        <f t="shared" si="8"/>
        <v>15.200000000000001</v>
      </c>
      <c r="Y21" s="159">
        <v>63</v>
      </c>
      <c r="Z21" s="47">
        <f t="shared" si="9"/>
        <v>50.400000000000006</v>
      </c>
    </row>
    <row r="22" spans="1:26" ht="21.75" customHeight="1" thickBot="1" x14ac:dyDescent="0.35">
      <c r="A22" s="6">
        <v>16</v>
      </c>
      <c r="B22" s="154">
        <v>666623</v>
      </c>
      <c r="C22" s="155" t="s">
        <v>118</v>
      </c>
      <c r="D22" s="13">
        <v>1</v>
      </c>
      <c r="E22" s="14">
        <v>2</v>
      </c>
      <c r="F22" s="14">
        <v>1</v>
      </c>
      <c r="G22" s="14">
        <v>1</v>
      </c>
      <c r="H22" s="15">
        <v>2</v>
      </c>
      <c r="I22" s="11">
        <f t="shared" si="2"/>
        <v>7</v>
      </c>
      <c r="J22" s="12">
        <f t="shared" si="3"/>
        <v>1.05</v>
      </c>
      <c r="K22" s="30">
        <v>0</v>
      </c>
      <c r="L22" s="31">
        <v>0</v>
      </c>
      <c r="M22" s="31">
        <v>1</v>
      </c>
      <c r="N22" s="31">
        <v>1.5</v>
      </c>
      <c r="O22" s="151">
        <v>0</v>
      </c>
      <c r="P22" s="28">
        <f t="shared" si="4"/>
        <v>2.5</v>
      </c>
      <c r="Q22" s="29">
        <f t="shared" si="5"/>
        <v>0.125</v>
      </c>
      <c r="R22" s="35">
        <f t="shared" si="6"/>
        <v>0.15</v>
      </c>
      <c r="S22" s="137">
        <f t="shared" si="0"/>
        <v>0.3</v>
      </c>
      <c r="T22" s="137">
        <f t="shared" si="0"/>
        <v>0.2</v>
      </c>
      <c r="U22" s="137">
        <f t="shared" si="7"/>
        <v>0.22500000000000001</v>
      </c>
      <c r="V22" s="138">
        <f t="shared" si="7"/>
        <v>0.3</v>
      </c>
      <c r="W22" s="122">
        <f t="shared" si="1"/>
        <v>9.5</v>
      </c>
      <c r="X22" s="43">
        <f t="shared" si="8"/>
        <v>1.9000000000000001</v>
      </c>
      <c r="Y22" s="159" t="s">
        <v>234</v>
      </c>
      <c r="Z22" s="47" t="e">
        <f t="shared" si="9"/>
        <v>#VALUE!</v>
      </c>
    </row>
    <row r="23" spans="1:26" ht="21.75" customHeight="1" thickBot="1" x14ac:dyDescent="0.35">
      <c r="A23" s="5">
        <v>17</v>
      </c>
      <c r="B23" s="154">
        <v>666624</v>
      </c>
      <c r="C23" s="155" t="s">
        <v>119</v>
      </c>
      <c r="D23" s="13"/>
      <c r="E23" s="14"/>
      <c r="F23" s="14"/>
      <c r="G23" s="14"/>
      <c r="H23" s="15"/>
      <c r="I23" s="11">
        <f t="shared" si="2"/>
        <v>0</v>
      </c>
      <c r="J23" s="12">
        <f t="shared" si="3"/>
        <v>0</v>
      </c>
      <c r="K23" s="30"/>
      <c r="L23" s="31"/>
      <c r="M23" s="31"/>
      <c r="N23" s="31"/>
      <c r="O23" s="151"/>
      <c r="P23" s="28">
        <f t="shared" si="4"/>
        <v>0</v>
      </c>
      <c r="Q23" s="29">
        <f t="shared" si="5"/>
        <v>0</v>
      </c>
      <c r="R23" s="35">
        <f t="shared" si="6"/>
        <v>0</v>
      </c>
      <c r="S23" s="137">
        <f t="shared" si="0"/>
        <v>0</v>
      </c>
      <c r="T23" s="137">
        <f t="shared" si="0"/>
        <v>0</v>
      </c>
      <c r="U23" s="137">
        <f t="shared" si="7"/>
        <v>0</v>
      </c>
      <c r="V23" s="138">
        <f t="shared" si="7"/>
        <v>0</v>
      </c>
      <c r="W23" s="122">
        <f t="shared" si="1"/>
        <v>0</v>
      </c>
      <c r="X23" s="43">
        <f t="shared" si="8"/>
        <v>0</v>
      </c>
      <c r="Y23" s="159" t="s">
        <v>234</v>
      </c>
      <c r="Z23" s="47" t="e">
        <f t="shared" si="9"/>
        <v>#VALUE!</v>
      </c>
    </row>
    <row r="24" spans="1:26" ht="21.75" customHeight="1" thickBot="1" x14ac:dyDescent="0.35">
      <c r="A24" s="6">
        <v>18</v>
      </c>
      <c r="B24" s="154">
        <v>666625</v>
      </c>
      <c r="C24" s="155" t="s">
        <v>120</v>
      </c>
      <c r="D24" s="13">
        <v>8</v>
      </c>
      <c r="E24" s="14">
        <v>9.5</v>
      </c>
      <c r="F24" s="14">
        <v>6.5</v>
      </c>
      <c r="G24" s="14">
        <v>9</v>
      </c>
      <c r="H24" s="15">
        <v>8.5</v>
      </c>
      <c r="I24" s="11">
        <f t="shared" si="2"/>
        <v>41.5</v>
      </c>
      <c r="J24" s="12">
        <f t="shared" si="3"/>
        <v>6.2249999999999996</v>
      </c>
      <c r="K24" s="30">
        <v>3</v>
      </c>
      <c r="L24" s="31">
        <v>2</v>
      </c>
      <c r="M24" s="31">
        <v>1.5</v>
      </c>
      <c r="N24" s="31">
        <v>2.5</v>
      </c>
      <c r="O24" s="151">
        <v>2.5</v>
      </c>
      <c r="P24" s="28">
        <f t="shared" si="4"/>
        <v>11.5</v>
      </c>
      <c r="Q24" s="29">
        <f t="shared" si="5"/>
        <v>0.57500000000000007</v>
      </c>
      <c r="R24" s="35">
        <f t="shared" si="6"/>
        <v>1.35</v>
      </c>
      <c r="S24" s="137">
        <f t="shared" si="0"/>
        <v>1.5250000000000001</v>
      </c>
      <c r="T24" s="137">
        <f t="shared" si="0"/>
        <v>1.05</v>
      </c>
      <c r="U24" s="137">
        <f t="shared" si="7"/>
        <v>1.4749999999999999</v>
      </c>
      <c r="V24" s="138">
        <f t="shared" si="7"/>
        <v>1.4</v>
      </c>
      <c r="W24" s="122">
        <f t="shared" si="1"/>
        <v>53</v>
      </c>
      <c r="X24" s="43">
        <f t="shared" si="8"/>
        <v>10.600000000000001</v>
      </c>
      <c r="Y24" s="159">
        <v>48</v>
      </c>
      <c r="Z24" s="47">
        <f t="shared" si="9"/>
        <v>38.400000000000006</v>
      </c>
    </row>
    <row r="25" spans="1:26" ht="21.75" customHeight="1" thickBot="1" x14ac:dyDescent="0.35">
      <c r="A25" s="5">
        <v>19</v>
      </c>
      <c r="B25" s="154">
        <v>666626</v>
      </c>
      <c r="C25" s="155" t="s">
        <v>121</v>
      </c>
      <c r="D25" s="13">
        <v>12</v>
      </c>
      <c r="E25" s="14">
        <v>9</v>
      </c>
      <c r="F25" s="14">
        <v>10</v>
      </c>
      <c r="G25" s="14">
        <v>9</v>
      </c>
      <c r="H25" s="15">
        <v>10</v>
      </c>
      <c r="I25" s="11">
        <f t="shared" si="2"/>
        <v>50</v>
      </c>
      <c r="J25" s="12">
        <f t="shared" si="3"/>
        <v>7.5</v>
      </c>
      <c r="K25" s="30">
        <v>2.5</v>
      </c>
      <c r="L25" s="31">
        <v>3.5</v>
      </c>
      <c r="M25" s="31">
        <v>2</v>
      </c>
      <c r="N25" s="31">
        <v>3.5</v>
      </c>
      <c r="O25" s="151">
        <v>3.5</v>
      </c>
      <c r="P25" s="28">
        <f t="shared" si="4"/>
        <v>15</v>
      </c>
      <c r="Q25" s="29">
        <f t="shared" si="5"/>
        <v>0.75</v>
      </c>
      <c r="R25" s="35">
        <f t="shared" si="6"/>
        <v>1.9249999999999998</v>
      </c>
      <c r="S25" s="137">
        <f t="shared" si="0"/>
        <v>1.5249999999999999</v>
      </c>
      <c r="T25" s="137">
        <f t="shared" si="0"/>
        <v>1.6</v>
      </c>
      <c r="U25" s="137">
        <f t="shared" si="7"/>
        <v>1.5249999999999999</v>
      </c>
      <c r="V25" s="138">
        <f t="shared" si="7"/>
        <v>1.675</v>
      </c>
      <c r="W25" s="122">
        <f t="shared" si="1"/>
        <v>65</v>
      </c>
      <c r="X25" s="43">
        <f t="shared" si="8"/>
        <v>13</v>
      </c>
      <c r="Y25" s="159">
        <v>49</v>
      </c>
      <c r="Z25" s="47">
        <f t="shared" si="9"/>
        <v>39.200000000000003</v>
      </c>
    </row>
    <row r="26" spans="1:26" ht="21.75" customHeight="1" thickBot="1" x14ac:dyDescent="0.35">
      <c r="A26" s="6">
        <v>20</v>
      </c>
      <c r="B26" s="154">
        <v>666627</v>
      </c>
      <c r="C26" s="155" t="s">
        <v>122</v>
      </c>
      <c r="D26" s="13">
        <v>11</v>
      </c>
      <c r="E26" s="14">
        <v>10.5</v>
      </c>
      <c r="F26" s="14">
        <v>12.5</v>
      </c>
      <c r="G26" s="14">
        <v>13.5</v>
      </c>
      <c r="H26" s="15">
        <v>12</v>
      </c>
      <c r="I26" s="11">
        <f t="shared" si="2"/>
        <v>59.5</v>
      </c>
      <c r="J26" s="12">
        <f t="shared" si="3"/>
        <v>8.9249999999999989</v>
      </c>
      <c r="K26" s="30">
        <v>3</v>
      </c>
      <c r="L26" s="31">
        <v>3.5</v>
      </c>
      <c r="M26" s="31">
        <v>3</v>
      </c>
      <c r="N26" s="31">
        <v>2.5</v>
      </c>
      <c r="O26" s="151">
        <v>4</v>
      </c>
      <c r="P26" s="28">
        <f t="shared" si="4"/>
        <v>16</v>
      </c>
      <c r="Q26" s="29">
        <f t="shared" si="5"/>
        <v>0.8</v>
      </c>
      <c r="R26" s="35">
        <f t="shared" si="6"/>
        <v>1.7999999999999998</v>
      </c>
      <c r="S26" s="137">
        <f t="shared" si="0"/>
        <v>1.75</v>
      </c>
      <c r="T26" s="137">
        <f t="shared" si="0"/>
        <v>2.0249999999999999</v>
      </c>
      <c r="U26" s="137">
        <f t="shared" si="7"/>
        <v>2.15</v>
      </c>
      <c r="V26" s="138">
        <f t="shared" si="7"/>
        <v>1.9999999999999998</v>
      </c>
      <c r="W26" s="122">
        <f t="shared" si="1"/>
        <v>75.5</v>
      </c>
      <c r="X26" s="43">
        <f t="shared" si="8"/>
        <v>15.100000000000001</v>
      </c>
      <c r="Y26" s="159">
        <v>66</v>
      </c>
      <c r="Z26" s="47">
        <f t="shared" si="9"/>
        <v>52.800000000000004</v>
      </c>
    </row>
    <row r="27" spans="1:26" ht="21.75" customHeight="1" thickBot="1" x14ac:dyDescent="0.35">
      <c r="A27" s="5">
        <v>21</v>
      </c>
      <c r="B27" s="154">
        <v>666628</v>
      </c>
      <c r="C27" s="155" t="s">
        <v>123</v>
      </c>
      <c r="D27" s="13">
        <v>10</v>
      </c>
      <c r="E27" s="14">
        <v>14</v>
      </c>
      <c r="F27" s="14">
        <v>13</v>
      </c>
      <c r="G27" s="14">
        <v>10.5</v>
      </c>
      <c r="H27" s="15">
        <v>9.5</v>
      </c>
      <c r="I27" s="11">
        <f t="shared" si="2"/>
        <v>57</v>
      </c>
      <c r="J27" s="12">
        <f t="shared" si="3"/>
        <v>8.5499999999999989</v>
      </c>
      <c r="K27" s="30">
        <v>3</v>
      </c>
      <c r="L27" s="31">
        <v>3.5</v>
      </c>
      <c r="M27" s="31">
        <v>2.5</v>
      </c>
      <c r="N27" s="31">
        <v>3.5</v>
      </c>
      <c r="O27" s="151">
        <v>3</v>
      </c>
      <c r="P27" s="28">
        <f t="shared" si="4"/>
        <v>15.5</v>
      </c>
      <c r="Q27" s="29">
        <f t="shared" si="5"/>
        <v>0.77500000000000002</v>
      </c>
      <c r="R27" s="35">
        <f t="shared" si="6"/>
        <v>1.65</v>
      </c>
      <c r="S27" s="137">
        <f t="shared" si="0"/>
        <v>2.2749999999999999</v>
      </c>
      <c r="T27" s="137">
        <f t="shared" si="0"/>
        <v>2.0750000000000002</v>
      </c>
      <c r="U27" s="137">
        <f t="shared" si="7"/>
        <v>1.75</v>
      </c>
      <c r="V27" s="138">
        <f t="shared" si="7"/>
        <v>1.5750000000000002</v>
      </c>
      <c r="W27" s="122">
        <f t="shared" si="1"/>
        <v>72.5</v>
      </c>
      <c r="X27" s="43">
        <f t="shared" si="8"/>
        <v>14.5</v>
      </c>
      <c r="Y27" s="159">
        <v>62</v>
      </c>
      <c r="Z27" s="47">
        <f t="shared" si="9"/>
        <v>49.6</v>
      </c>
    </row>
    <row r="28" spans="1:26" ht="21.75" customHeight="1" thickBot="1" x14ac:dyDescent="0.35">
      <c r="A28" s="6">
        <v>22</v>
      </c>
      <c r="B28" s="154">
        <v>666629</v>
      </c>
      <c r="C28" s="155" t="s">
        <v>124</v>
      </c>
      <c r="D28" s="13">
        <v>6.5</v>
      </c>
      <c r="E28" s="14">
        <v>7.5</v>
      </c>
      <c r="F28" s="14">
        <v>10.5</v>
      </c>
      <c r="G28" s="14">
        <v>9</v>
      </c>
      <c r="H28" s="15">
        <v>10</v>
      </c>
      <c r="I28" s="11">
        <f t="shared" si="2"/>
        <v>43.5</v>
      </c>
      <c r="J28" s="12">
        <f t="shared" si="3"/>
        <v>6.5249999999999995</v>
      </c>
      <c r="K28" s="30">
        <v>3</v>
      </c>
      <c r="L28" s="31">
        <v>2.5</v>
      </c>
      <c r="M28" s="31">
        <v>3.5</v>
      </c>
      <c r="N28" s="31">
        <v>2.5</v>
      </c>
      <c r="O28" s="151">
        <v>1.5</v>
      </c>
      <c r="P28" s="28">
        <f t="shared" si="4"/>
        <v>13</v>
      </c>
      <c r="Q28" s="29">
        <f t="shared" si="5"/>
        <v>0.65</v>
      </c>
      <c r="R28" s="35">
        <f t="shared" si="6"/>
        <v>1.125</v>
      </c>
      <c r="S28" s="137">
        <f t="shared" si="0"/>
        <v>1.25</v>
      </c>
      <c r="T28" s="137">
        <f t="shared" si="0"/>
        <v>1.75</v>
      </c>
      <c r="U28" s="137">
        <f t="shared" si="7"/>
        <v>1.4749999999999999</v>
      </c>
      <c r="V28" s="138">
        <f t="shared" si="7"/>
        <v>1.575</v>
      </c>
      <c r="W28" s="122">
        <f t="shared" si="1"/>
        <v>56.5</v>
      </c>
      <c r="X28" s="43">
        <f t="shared" si="8"/>
        <v>11.3</v>
      </c>
      <c r="Y28" s="159">
        <v>48</v>
      </c>
      <c r="Z28" s="47">
        <f t="shared" si="9"/>
        <v>38.400000000000006</v>
      </c>
    </row>
    <row r="29" spans="1:26" ht="21.75" customHeight="1" thickBot="1" x14ac:dyDescent="0.35">
      <c r="A29" s="5">
        <v>23</v>
      </c>
      <c r="B29" s="154">
        <v>666630</v>
      </c>
      <c r="C29" s="155" t="s">
        <v>125</v>
      </c>
      <c r="D29" s="13">
        <v>10</v>
      </c>
      <c r="E29" s="14">
        <v>9.5</v>
      </c>
      <c r="F29" s="14">
        <v>11</v>
      </c>
      <c r="G29" s="14">
        <v>8</v>
      </c>
      <c r="H29" s="15">
        <v>9</v>
      </c>
      <c r="I29" s="11">
        <f t="shared" si="2"/>
        <v>47.5</v>
      </c>
      <c r="J29" s="12">
        <f t="shared" si="3"/>
        <v>7.125</v>
      </c>
      <c r="K29" s="30">
        <v>3</v>
      </c>
      <c r="L29" s="31">
        <v>2.5</v>
      </c>
      <c r="M29" s="31">
        <v>3.5</v>
      </c>
      <c r="N29" s="31">
        <v>2.5</v>
      </c>
      <c r="O29" s="151">
        <v>2.5</v>
      </c>
      <c r="P29" s="28">
        <f t="shared" si="4"/>
        <v>14</v>
      </c>
      <c r="Q29" s="29">
        <f t="shared" si="5"/>
        <v>0.70000000000000007</v>
      </c>
      <c r="R29" s="35">
        <f t="shared" si="6"/>
        <v>1.65</v>
      </c>
      <c r="S29" s="137">
        <f t="shared" si="0"/>
        <v>1.55</v>
      </c>
      <c r="T29" s="137">
        <f t="shared" si="0"/>
        <v>1.825</v>
      </c>
      <c r="U29" s="137">
        <f t="shared" si="7"/>
        <v>1.325</v>
      </c>
      <c r="V29" s="138">
        <f t="shared" si="7"/>
        <v>1.4749999999999999</v>
      </c>
      <c r="W29" s="122">
        <f t="shared" si="1"/>
        <v>61.5</v>
      </c>
      <c r="X29" s="43">
        <f t="shared" si="8"/>
        <v>12.3</v>
      </c>
      <c r="Y29" s="159">
        <v>51</v>
      </c>
      <c r="Z29" s="47">
        <f t="shared" si="9"/>
        <v>40.800000000000004</v>
      </c>
    </row>
    <row r="30" spans="1:26" ht="21.75" customHeight="1" thickBot="1" x14ac:dyDescent="0.35">
      <c r="A30" s="6">
        <v>24</v>
      </c>
      <c r="B30" s="154">
        <v>666631</v>
      </c>
      <c r="C30" s="155" t="s">
        <v>126</v>
      </c>
      <c r="D30" s="13">
        <v>15</v>
      </c>
      <c r="E30" s="14">
        <v>11</v>
      </c>
      <c r="F30" s="14">
        <v>12</v>
      </c>
      <c r="G30" s="14">
        <v>11</v>
      </c>
      <c r="H30" s="15">
        <v>12</v>
      </c>
      <c r="I30" s="11">
        <f t="shared" si="2"/>
        <v>61</v>
      </c>
      <c r="J30" s="12">
        <f t="shared" si="3"/>
        <v>9.15</v>
      </c>
      <c r="K30" s="30">
        <v>3</v>
      </c>
      <c r="L30" s="31">
        <v>3.5</v>
      </c>
      <c r="M30" s="31">
        <v>2.5</v>
      </c>
      <c r="N30" s="31">
        <v>3.5</v>
      </c>
      <c r="O30" s="151">
        <v>4.5</v>
      </c>
      <c r="P30" s="28">
        <f t="shared" si="4"/>
        <v>17</v>
      </c>
      <c r="Q30" s="29">
        <f t="shared" si="5"/>
        <v>0.85000000000000009</v>
      </c>
      <c r="R30" s="35">
        <f t="shared" si="6"/>
        <v>2.4</v>
      </c>
      <c r="S30" s="137">
        <f t="shared" si="0"/>
        <v>1.825</v>
      </c>
      <c r="T30" s="137">
        <f t="shared" si="0"/>
        <v>1.9249999999999998</v>
      </c>
      <c r="U30" s="137">
        <f t="shared" si="7"/>
        <v>1.825</v>
      </c>
      <c r="V30" s="138">
        <f t="shared" si="7"/>
        <v>2.0249999999999999</v>
      </c>
      <c r="W30" s="122">
        <f t="shared" si="1"/>
        <v>78</v>
      </c>
      <c r="X30" s="43">
        <f t="shared" si="8"/>
        <v>15.600000000000001</v>
      </c>
      <c r="Y30" s="159">
        <v>62</v>
      </c>
      <c r="Z30" s="47">
        <f t="shared" si="9"/>
        <v>49.6</v>
      </c>
    </row>
    <row r="31" spans="1:26" ht="21.75" customHeight="1" thickBot="1" x14ac:dyDescent="0.35">
      <c r="A31" s="5">
        <v>25</v>
      </c>
      <c r="B31" s="154">
        <v>666632</v>
      </c>
      <c r="C31" s="155" t="s">
        <v>127</v>
      </c>
      <c r="D31" s="13">
        <v>11</v>
      </c>
      <c r="E31" s="14">
        <v>13</v>
      </c>
      <c r="F31" s="14">
        <v>10</v>
      </c>
      <c r="G31" s="14">
        <v>12.5</v>
      </c>
      <c r="H31" s="15">
        <v>12.5</v>
      </c>
      <c r="I31" s="11">
        <f t="shared" si="2"/>
        <v>59</v>
      </c>
      <c r="J31" s="12">
        <f t="shared" si="3"/>
        <v>8.85</v>
      </c>
      <c r="K31" s="30">
        <v>2</v>
      </c>
      <c r="L31" s="31">
        <v>3.5</v>
      </c>
      <c r="M31" s="31">
        <v>3.5</v>
      </c>
      <c r="N31" s="31">
        <v>3.5</v>
      </c>
      <c r="O31" s="151">
        <v>3.5</v>
      </c>
      <c r="P31" s="28">
        <f t="shared" si="4"/>
        <v>16</v>
      </c>
      <c r="Q31" s="29">
        <f t="shared" si="5"/>
        <v>0.8</v>
      </c>
      <c r="R31" s="35">
        <f t="shared" si="6"/>
        <v>1.75</v>
      </c>
      <c r="S31" s="137">
        <f t="shared" si="0"/>
        <v>2.125</v>
      </c>
      <c r="T31" s="137">
        <f t="shared" si="0"/>
        <v>1.675</v>
      </c>
      <c r="U31" s="137">
        <f t="shared" si="7"/>
        <v>2.0499999999999998</v>
      </c>
      <c r="V31" s="138">
        <f t="shared" si="7"/>
        <v>2.0499999999999998</v>
      </c>
      <c r="W31" s="122">
        <f t="shared" si="1"/>
        <v>75</v>
      </c>
      <c r="X31" s="43">
        <f t="shared" si="8"/>
        <v>15</v>
      </c>
      <c r="Y31" s="159">
        <v>61</v>
      </c>
      <c r="Z31" s="47">
        <f t="shared" si="9"/>
        <v>48.800000000000004</v>
      </c>
    </row>
    <row r="32" spans="1:26" ht="21.75" customHeight="1" thickBot="1" x14ac:dyDescent="0.35">
      <c r="A32" s="6">
        <v>26</v>
      </c>
      <c r="B32" s="154">
        <v>666633</v>
      </c>
      <c r="C32" s="155" t="s">
        <v>128</v>
      </c>
      <c r="D32" s="13">
        <v>9</v>
      </c>
      <c r="E32" s="14">
        <v>8.5</v>
      </c>
      <c r="F32" s="14">
        <v>7.5</v>
      </c>
      <c r="G32" s="14">
        <v>13</v>
      </c>
      <c r="H32" s="15">
        <v>10</v>
      </c>
      <c r="I32" s="11">
        <f t="shared" si="2"/>
        <v>48</v>
      </c>
      <c r="J32" s="12">
        <f t="shared" si="3"/>
        <v>7.1999999999999993</v>
      </c>
      <c r="K32" s="30">
        <v>2.5</v>
      </c>
      <c r="L32" s="31">
        <v>2.5</v>
      </c>
      <c r="M32" s="31">
        <v>3.5</v>
      </c>
      <c r="N32" s="31">
        <v>3</v>
      </c>
      <c r="O32" s="151">
        <v>3</v>
      </c>
      <c r="P32" s="28">
        <f t="shared" si="4"/>
        <v>14.5</v>
      </c>
      <c r="Q32" s="29">
        <f t="shared" si="5"/>
        <v>0.72500000000000009</v>
      </c>
      <c r="R32" s="35">
        <f t="shared" si="6"/>
        <v>1.4749999999999999</v>
      </c>
      <c r="S32" s="137">
        <f t="shared" si="0"/>
        <v>1.4</v>
      </c>
      <c r="T32" s="137">
        <f t="shared" si="0"/>
        <v>1.3</v>
      </c>
      <c r="U32" s="137">
        <f t="shared" si="7"/>
        <v>2.1</v>
      </c>
      <c r="V32" s="138">
        <f t="shared" si="7"/>
        <v>1.65</v>
      </c>
      <c r="W32" s="122">
        <f t="shared" si="1"/>
        <v>62.5</v>
      </c>
      <c r="X32" s="43">
        <f t="shared" si="8"/>
        <v>12.5</v>
      </c>
      <c r="Y32" s="159">
        <v>51</v>
      </c>
      <c r="Z32" s="47">
        <f t="shared" si="9"/>
        <v>40.800000000000004</v>
      </c>
    </row>
    <row r="33" spans="1:26" ht="21.75" customHeight="1" thickBot="1" x14ac:dyDescent="0.35">
      <c r="A33" s="5">
        <v>27</v>
      </c>
      <c r="B33" s="154">
        <v>666634</v>
      </c>
      <c r="C33" s="155" t="s">
        <v>129</v>
      </c>
      <c r="D33" s="13">
        <v>10</v>
      </c>
      <c r="E33" s="14">
        <v>15</v>
      </c>
      <c r="F33" s="14">
        <v>12</v>
      </c>
      <c r="G33" s="14">
        <v>13.5</v>
      </c>
      <c r="H33" s="15">
        <v>15</v>
      </c>
      <c r="I33" s="11">
        <f t="shared" si="2"/>
        <v>65.5</v>
      </c>
      <c r="J33" s="12">
        <f t="shared" si="3"/>
        <v>9.8249999999999993</v>
      </c>
      <c r="K33" s="30">
        <v>3</v>
      </c>
      <c r="L33" s="31">
        <v>2.5</v>
      </c>
      <c r="M33" s="31">
        <v>4.5</v>
      </c>
      <c r="N33" s="31">
        <v>4</v>
      </c>
      <c r="O33" s="151">
        <v>4</v>
      </c>
      <c r="P33" s="28">
        <f t="shared" si="4"/>
        <v>18</v>
      </c>
      <c r="Q33" s="29">
        <f t="shared" si="5"/>
        <v>0.9</v>
      </c>
      <c r="R33" s="35">
        <f t="shared" si="6"/>
        <v>1.65</v>
      </c>
      <c r="S33" s="137">
        <f t="shared" si="0"/>
        <v>2.375</v>
      </c>
      <c r="T33" s="137">
        <f t="shared" si="0"/>
        <v>2.0249999999999999</v>
      </c>
      <c r="U33" s="137">
        <f t="shared" si="7"/>
        <v>2.2250000000000001</v>
      </c>
      <c r="V33" s="138">
        <f t="shared" si="7"/>
        <v>2.4500000000000002</v>
      </c>
      <c r="W33" s="122">
        <f t="shared" si="1"/>
        <v>83.5</v>
      </c>
      <c r="X33" s="43">
        <f t="shared" si="8"/>
        <v>16.7</v>
      </c>
      <c r="Y33" s="159">
        <v>65</v>
      </c>
      <c r="Z33" s="47">
        <f t="shared" si="9"/>
        <v>52</v>
      </c>
    </row>
    <row r="34" spans="1:26" ht="21.75" customHeight="1" thickBot="1" x14ac:dyDescent="0.35">
      <c r="A34" s="6">
        <v>28</v>
      </c>
      <c r="B34" s="154">
        <v>666635</v>
      </c>
      <c r="C34" s="155" t="s">
        <v>130</v>
      </c>
      <c r="D34" s="13">
        <v>8</v>
      </c>
      <c r="E34" s="14">
        <v>9</v>
      </c>
      <c r="F34" s="14">
        <v>11.5</v>
      </c>
      <c r="G34" s="14">
        <v>10.5</v>
      </c>
      <c r="H34" s="15">
        <v>9.5</v>
      </c>
      <c r="I34" s="11">
        <f t="shared" si="2"/>
        <v>48.5</v>
      </c>
      <c r="J34" s="12">
        <f t="shared" si="3"/>
        <v>7.2749999999999995</v>
      </c>
      <c r="K34" s="30">
        <v>2.5</v>
      </c>
      <c r="L34" s="31">
        <v>2.5</v>
      </c>
      <c r="M34" s="31">
        <v>3.5</v>
      </c>
      <c r="N34" s="31">
        <v>3</v>
      </c>
      <c r="O34" s="151">
        <v>2.5</v>
      </c>
      <c r="P34" s="28">
        <f t="shared" si="4"/>
        <v>14</v>
      </c>
      <c r="Q34" s="29">
        <f t="shared" si="5"/>
        <v>0.70000000000000007</v>
      </c>
      <c r="R34" s="35">
        <f t="shared" si="6"/>
        <v>1.325</v>
      </c>
      <c r="S34" s="137">
        <f t="shared" si="0"/>
        <v>1.4749999999999999</v>
      </c>
      <c r="T34" s="137">
        <f t="shared" si="0"/>
        <v>1.9</v>
      </c>
      <c r="U34" s="137">
        <f t="shared" si="7"/>
        <v>1.7250000000000001</v>
      </c>
      <c r="V34" s="138">
        <f t="shared" si="7"/>
        <v>1.55</v>
      </c>
      <c r="W34" s="122">
        <f t="shared" si="1"/>
        <v>62.5</v>
      </c>
      <c r="X34" s="43">
        <f t="shared" si="8"/>
        <v>12.5</v>
      </c>
      <c r="Y34" s="159">
        <v>51</v>
      </c>
      <c r="Z34" s="47">
        <f t="shared" si="9"/>
        <v>40.800000000000004</v>
      </c>
    </row>
    <row r="35" spans="1:26" ht="21.75" customHeight="1" thickBot="1" x14ac:dyDescent="0.35">
      <c r="A35" s="5">
        <v>29</v>
      </c>
      <c r="B35" s="154">
        <v>666636</v>
      </c>
      <c r="C35" s="155" t="s">
        <v>131</v>
      </c>
      <c r="D35" s="13">
        <v>12</v>
      </c>
      <c r="E35" s="14">
        <v>10.5</v>
      </c>
      <c r="F35" s="14">
        <v>11</v>
      </c>
      <c r="G35" s="14">
        <v>8.5</v>
      </c>
      <c r="H35" s="15">
        <v>7.5</v>
      </c>
      <c r="I35" s="11">
        <f t="shared" si="2"/>
        <v>49.5</v>
      </c>
      <c r="J35" s="12">
        <f t="shared" si="3"/>
        <v>7.4249999999999998</v>
      </c>
      <c r="K35" s="30">
        <v>3</v>
      </c>
      <c r="L35" s="31">
        <v>3</v>
      </c>
      <c r="M35" s="31">
        <v>2.5</v>
      </c>
      <c r="N35" s="31">
        <v>3</v>
      </c>
      <c r="O35" s="151">
        <v>3.5</v>
      </c>
      <c r="P35" s="28">
        <f t="shared" si="4"/>
        <v>15</v>
      </c>
      <c r="Q35" s="29">
        <f t="shared" si="5"/>
        <v>0.75</v>
      </c>
      <c r="R35" s="35">
        <f t="shared" si="6"/>
        <v>1.9499999999999997</v>
      </c>
      <c r="S35" s="137">
        <f t="shared" si="0"/>
        <v>1.7250000000000001</v>
      </c>
      <c r="T35" s="137">
        <f t="shared" si="0"/>
        <v>1.7749999999999999</v>
      </c>
      <c r="U35" s="137">
        <f t="shared" si="7"/>
        <v>1.4249999999999998</v>
      </c>
      <c r="V35" s="138">
        <f t="shared" si="7"/>
        <v>1.3</v>
      </c>
      <c r="W35" s="122">
        <f t="shared" si="1"/>
        <v>64.5</v>
      </c>
      <c r="X35" s="43">
        <f t="shared" si="8"/>
        <v>12.9</v>
      </c>
      <c r="Y35" s="159">
        <v>55</v>
      </c>
      <c r="Z35" s="47">
        <f t="shared" si="9"/>
        <v>44</v>
      </c>
    </row>
    <row r="36" spans="1:26" ht="21.75" customHeight="1" thickBot="1" x14ac:dyDescent="0.35">
      <c r="A36" s="6">
        <v>30</v>
      </c>
      <c r="B36" s="154">
        <v>666637</v>
      </c>
      <c r="C36" s="155" t="s">
        <v>132</v>
      </c>
      <c r="D36" s="13">
        <v>13</v>
      </c>
      <c r="E36" s="14">
        <v>9</v>
      </c>
      <c r="F36" s="14">
        <v>9</v>
      </c>
      <c r="G36" s="14">
        <v>12</v>
      </c>
      <c r="H36" s="15">
        <v>11</v>
      </c>
      <c r="I36" s="11">
        <f t="shared" si="2"/>
        <v>54</v>
      </c>
      <c r="J36" s="12">
        <f t="shared" si="3"/>
        <v>8.1</v>
      </c>
      <c r="K36" s="30">
        <v>3</v>
      </c>
      <c r="L36" s="31">
        <v>2.5</v>
      </c>
      <c r="M36" s="31">
        <v>3.5</v>
      </c>
      <c r="N36" s="31">
        <v>3.5</v>
      </c>
      <c r="O36" s="151">
        <v>3.5</v>
      </c>
      <c r="P36" s="28">
        <f t="shared" si="4"/>
        <v>16</v>
      </c>
      <c r="Q36" s="29">
        <f t="shared" si="5"/>
        <v>0.8</v>
      </c>
      <c r="R36" s="35">
        <f t="shared" si="6"/>
        <v>2.1</v>
      </c>
      <c r="S36" s="137">
        <f t="shared" si="0"/>
        <v>1.4749999999999999</v>
      </c>
      <c r="T36" s="137">
        <f t="shared" si="0"/>
        <v>1.5249999999999999</v>
      </c>
      <c r="U36" s="137">
        <f t="shared" si="7"/>
        <v>1.9749999999999999</v>
      </c>
      <c r="V36" s="138">
        <f t="shared" si="7"/>
        <v>1.825</v>
      </c>
      <c r="W36" s="122">
        <f t="shared" si="1"/>
        <v>70</v>
      </c>
      <c r="X36" s="43">
        <f t="shared" si="8"/>
        <v>14</v>
      </c>
      <c r="Y36" s="159">
        <v>58</v>
      </c>
      <c r="Z36" s="47">
        <f t="shared" si="9"/>
        <v>46.400000000000006</v>
      </c>
    </row>
    <row r="37" spans="1:26" ht="21.75" customHeight="1" thickBot="1" x14ac:dyDescent="0.35">
      <c r="A37" s="5">
        <v>31</v>
      </c>
      <c r="B37" s="156">
        <v>666638</v>
      </c>
      <c r="C37" s="157" t="s">
        <v>133</v>
      </c>
      <c r="D37" s="13"/>
      <c r="E37" s="14"/>
      <c r="F37" s="14"/>
      <c r="G37" s="14"/>
      <c r="H37" s="15"/>
      <c r="I37" s="11">
        <f t="shared" si="2"/>
        <v>0</v>
      </c>
      <c r="J37" s="12">
        <f t="shared" si="3"/>
        <v>0</v>
      </c>
      <c r="K37" s="30"/>
      <c r="L37" s="31"/>
      <c r="M37" s="31"/>
      <c r="N37" s="31"/>
      <c r="O37" s="151"/>
      <c r="P37" s="28">
        <f t="shared" si="4"/>
        <v>0</v>
      </c>
      <c r="Q37" s="29">
        <f t="shared" si="5"/>
        <v>0</v>
      </c>
      <c r="R37" s="35">
        <f t="shared" si="6"/>
        <v>0</v>
      </c>
      <c r="S37" s="137">
        <f t="shared" si="0"/>
        <v>0</v>
      </c>
      <c r="T37" s="137">
        <f t="shared" si="0"/>
        <v>0</v>
      </c>
      <c r="U37" s="137">
        <f t="shared" si="7"/>
        <v>0</v>
      </c>
      <c r="V37" s="138">
        <f t="shared" si="7"/>
        <v>0</v>
      </c>
      <c r="W37" s="122">
        <f t="shared" si="1"/>
        <v>0</v>
      </c>
      <c r="X37" s="43">
        <f t="shared" si="8"/>
        <v>0</v>
      </c>
      <c r="Y37" s="160" t="s">
        <v>234</v>
      </c>
      <c r="Z37" s="47" t="e">
        <f t="shared" si="9"/>
        <v>#VALUE!</v>
      </c>
    </row>
    <row r="38" spans="1:26" ht="21.75" customHeight="1" thickBot="1" x14ac:dyDescent="0.35">
      <c r="A38" s="6">
        <v>32</v>
      </c>
      <c r="B38" s="154">
        <v>666639</v>
      </c>
      <c r="C38" s="155" t="s">
        <v>134</v>
      </c>
      <c r="D38" s="13">
        <v>9</v>
      </c>
      <c r="E38" s="14">
        <v>8.5</v>
      </c>
      <c r="F38" s="14">
        <v>7.5</v>
      </c>
      <c r="G38" s="14">
        <v>10</v>
      </c>
      <c r="H38" s="15">
        <v>10</v>
      </c>
      <c r="I38" s="11">
        <f t="shared" si="2"/>
        <v>45</v>
      </c>
      <c r="J38" s="12">
        <f t="shared" si="3"/>
        <v>6.75</v>
      </c>
      <c r="K38" s="30">
        <v>3</v>
      </c>
      <c r="L38" s="31">
        <v>2.5</v>
      </c>
      <c r="M38" s="31">
        <v>2.5</v>
      </c>
      <c r="N38" s="31">
        <v>3.5</v>
      </c>
      <c r="O38" s="151">
        <v>2</v>
      </c>
      <c r="P38" s="28">
        <f t="shared" si="4"/>
        <v>13.5</v>
      </c>
      <c r="Q38" s="29">
        <f t="shared" si="5"/>
        <v>0.67500000000000004</v>
      </c>
      <c r="R38" s="35">
        <f t="shared" si="6"/>
        <v>1.5</v>
      </c>
      <c r="S38" s="137">
        <f t="shared" si="0"/>
        <v>1.4</v>
      </c>
      <c r="T38" s="137">
        <f t="shared" si="0"/>
        <v>1.25</v>
      </c>
      <c r="U38" s="137">
        <f t="shared" si="7"/>
        <v>1.675</v>
      </c>
      <c r="V38" s="138">
        <f t="shared" si="7"/>
        <v>1.6</v>
      </c>
      <c r="W38" s="122">
        <f t="shared" si="1"/>
        <v>58.5</v>
      </c>
      <c r="X38" s="43">
        <f t="shared" si="8"/>
        <v>11.700000000000001</v>
      </c>
      <c r="Y38" s="159">
        <v>48</v>
      </c>
      <c r="Z38" s="47">
        <f t="shared" si="9"/>
        <v>38.400000000000006</v>
      </c>
    </row>
    <row r="39" spans="1:26" ht="21.75" customHeight="1" thickBot="1" x14ac:dyDescent="0.35">
      <c r="A39" s="5">
        <v>33</v>
      </c>
      <c r="B39" s="154">
        <v>666640</v>
      </c>
      <c r="C39" s="155" t="s">
        <v>135</v>
      </c>
      <c r="D39" s="13">
        <v>9</v>
      </c>
      <c r="E39" s="14">
        <v>10</v>
      </c>
      <c r="F39" s="14">
        <v>10</v>
      </c>
      <c r="G39" s="14">
        <v>8</v>
      </c>
      <c r="H39" s="15">
        <v>9</v>
      </c>
      <c r="I39" s="11">
        <f t="shared" si="2"/>
        <v>46</v>
      </c>
      <c r="J39" s="12">
        <f t="shared" si="3"/>
        <v>6.8999999999999995</v>
      </c>
      <c r="K39" s="30">
        <v>2.5</v>
      </c>
      <c r="L39" s="31">
        <v>3</v>
      </c>
      <c r="M39" s="31">
        <v>2.5</v>
      </c>
      <c r="N39" s="31">
        <v>2.5</v>
      </c>
      <c r="O39" s="151">
        <v>3.5</v>
      </c>
      <c r="P39" s="28">
        <f t="shared" si="4"/>
        <v>14</v>
      </c>
      <c r="Q39" s="29">
        <f t="shared" si="5"/>
        <v>0.70000000000000007</v>
      </c>
      <c r="R39" s="35">
        <f t="shared" si="6"/>
        <v>1.4749999999999999</v>
      </c>
      <c r="S39" s="137">
        <f t="shared" si="0"/>
        <v>1.65</v>
      </c>
      <c r="T39" s="137">
        <f t="shared" si="0"/>
        <v>1.625</v>
      </c>
      <c r="U39" s="137">
        <f t="shared" si="7"/>
        <v>1.325</v>
      </c>
      <c r="V39" s="138">
        <f t="shared" si="7"/>
        <v>1.5249999999999999</v>
      </c>
      <c r="W39" s="122">
        <f t="shared" si="1"/>
        <v>60</v>
      </c>
      <c r="X39" s="43">
        <f t="shared" si="8"/>
        <v>12</v>
      </c>
      <c r="Y39" s="159">
        <v>47</v>
      </c>
      <c r="Z39" s="47">
        <f t="shared" si="9"/>
        <v>37.6</v>
      </c>
    </row>
    <row r="40" spans="1:26" ht="21.75" customHeight="1" thickBot="1" x14ac:dyDescent="0.35">
      <c r="A40" s="6">
        <v>34</v>
      </c>
      <c r="B40" s="154">
        <v>666641</v>
      </c>
      <c r="C40" s="155" t="s">
        <v>136</v>
      </c>
      <c r="D40" s="13">
        <v>10.5</v>
      </c>
      <c r="E40" s="14">
        <v>12</v>
      </c>
      <c r="F40" s="14">
        <v>10</v>
      </c>
      <c r="G40" s="14">
        <v>11</v>
      </c>
      <c r="H40" s="15">
        <v>13</v>
      </c>
      <c r="I40" s="11">
        <f t="shared" si="2"/>
        <v>56.5</v>
      </c>
      <c r="J40" s="12">
        <f t="shared" si="3"/>
        <v>8.4749999999999996</v>
      </c>
      <c r="K40" s="30">
        <v>3.5</v>
      </c>
      <c r="L40" s="31">
        <v>2.5</v>
      </c>
      <c r="M40" s="31">
        <v>3.5</v>
      </c>
      <c r="N40" s="31">
        <v>3</v>
      </c>
      <c r="O40" s="151">
        <v>3.5</v>
      </c>
      <c r="P40" s="28">
        <f t="shared" si="4"/>
        <v>16</v>
      </c>
      <c r="Q40" s="29">
        <f t="shared" si="5"/>
        <v>0.8</v>
      </c>
      <c r="R40" s="35">
        <f t="shared" si="6"/>
        <v>1.75</v>
      </c>
      <c r="S40" s="137">
        <f t="shared" si="0"/>
        <v>1.9249999999999998</v>
      </c>
      <c r="T40" s="137">
        <f t="shared" si="0"/>
        <v>1.675</v>
      </c>
      <c r="U40" s="137">
        <f t="shared" si="7"/>
        <v>1.7999999999999998</v>
      </c>
      <c r="V40" s="138">
        <f t="shared" si="7"/>
        <v>2.125</v>
      </c>
      <c r="W40" s="122">
        <f t="shared" si="1"/>
        <v>72.5</v>
      </c>
      <c r="X40" s="43">
        <f t="shared" si="8"/>
        <v>14.5</v>
      </c>
      <c r="Y40" s="159">
        <v>59</v>
      </c>
      <c r="Z40" s="47">
        <f t="shared" si="9"/>
        <v>47.2</v>
      </c>
    </row>
    <row r="41" spans="1:26" ht="21.75" customHeight="1" thickBot="1" x14ac:dyDescent="0.35">
      <c r="A41" s="5">
        <v>35</v>
      </c>
      <c r="B41" s="154">
        <v>666642</v>
      </c>
      <c r="C41" s="155" t="s">
        <v>137</v>
      </c>
      <c r="D41" s="13">
        <v>12</v>
      </c>
      <c r="E41" s="14">
        <v>14.5</v>
      </c>
      <c r="F41" s="14">
        <v>10</v>
      </c>
      <c r="G41" s="14">
        <v>15</v>
      </c>
      <c r="H41" s="15">
        <v>10.5</v>
      </c>
      <c r="I41" s="11">
        <f t="shared" si="2"/>
        <v>62</v>
      </c>
      <c r="J41" s="12">
        <f t="shared" si="3"/>
        <v>9.2999999999999989</v>
      </c>
      <c r="K41" s="30">
        <v>4.5</v>
      </c>
      <c r="L41" s="31">
        <v>3.5</v>
      </c>
      <c r="M41" s="31">
        <v>2.5</v>
      </c>
      <c r="N41" s="31">
        <v>3.5</v>
      </c>
      <c r="O41" s="151">
        <v>4.5</v>
      </c>
      <c r="P41" s="28">
        <f t="shared" si="4"/>
        <v>18.5</v>
      </c>
      <c r="Q41" s="29">
        <f t="shared" si="5"/>
        <v>0.92500000000000004</v>
      </c>
      <c r="R41" s="35">
        <f t="shared" si="6"/>
        <v>2.0249999999999999</v>
      </c>
      <c r="S41" s="137">
        <f t="shared" si="0"/>
        <v>2.3499999999999996</v>
      </c>
      <c r="T41" s="137">
        <f t="shared" si="0"/>
        <v>1.625</v>
      </c>
      <c r="U41" s="137">
        <f t="shared" si="7"/>
        <v>2.4249999999999998</v>
      </c>
      <c r="V41" s="138">
        <f t="shared" si="7"/>
        <v>1.8</v>
      </c>
      <c r="W41" s="122">
        <f t="shared" si="1"/>
        <v>80.5</v>
      </c>
      <c r="X41" s="43">
        <f t="shared" si="8"/>
        <v>16.100000000000001</v>
      </c>
      <c r="Y41" s="159">
        <v>65</v>
      </c>
      <c r="Z41" s="47">
        <f t="shared" si="9"/>
        <v>52</v>
      </c>
    </row>
    <row r="42" spans="1:26" ht="21.75" customHeight="1" thickBot="1" x14ac:dyDescent="0.35">
      <c r="A42" s="6">
        <v>36</v>
      </c>
      <c r="B42" s="154">
        <v>666643</v>
      </c>
      <c r="C42" s="155" t="s">
        <v>138</v>
      </c>
      <c r="D42" s="13">
        <v>9</v>
      </c>
      <c r="E42" s="14">
        <v>12.5</v>
      </c>
      <c r="F42" s="14">
        <v>9</v>
      </c>
      <c r="G42" s="14">
        <v>8</v>
      </c>
      <c r="H42" s="15">
        <v>11</v>
      </c>
      <c r="I42" s="11">
        <f t="shared" si="2"/>
        <v>49.5</v>
      </c>
      <c r="J42" s="12">
        <f t="shared" si="3"/>
        <v>7.4249999999999998</v>
      </c>
      <c r="K42" s="30">
        <v>2.5</v>
      </c>
      <c r="L42" s="31">
        <v>2.5</v>
      </c>
      <c r="M42" s="31">
        <v>3.5</v>
      </c>
      <c r="N42" s="31">
        <v>3</v>
      </c>
      <c r="O42" s="151">
        <v>2.5</v>
      </c>
      <c r="P42" s="28">
        <f t="shared" si="4"/>
        <v>14</v>
      </c>
      <c r="Q42" s="29">
        <f t="shared" si="5"/>
        <v>0.70000000000000007</v>
      </c>
      <c r="R42" s="35">
        <f t="shared" si="6"/>
        <v>1.4749999999999999</v>
      </c>
      <c r="S42" s="137">
        <f t="shared" si="0"/>
        <v>2</v>
      </c>
      <c r="T42" s="137">
        <f t="shared" si="0"/>
        <v>1.5249999999999999</v>
      </c>
      <c r="U42" s="137">
        <f t="shared" si="7"/>
        <v>1.35</v>
      </c>
      <c r="V42" s="138">
        <f t="shared" si="7"/>
        <v>1.7749999999999999</v>
      </c>
      <c r="W42" s="122">
        <f t="shared" si="1"/>
        <v>63.5</v>
      </c>
      <c r="X42" s="43">
        <f t="shared" si="8"/>
        <v>12.700000000000001</v>
      </c>
      <c r="Y42" s="159">
        <v>53</v>
      </c>
      <c r="Z42" s="47">
        <f t="shared" si="9"/>
        <v>42.400000000000006</v>
      </c>
    </row>
    <row r="43" spans="1:26" ht="21.75" customHeight="1" thickBot="1" x14ac:dyDescent="0.35">
      <c r="A43" s="5">
        <v>37</v>
      </c>
      <c r="B43" s="154">
        <v>666644</v>
      </c>
      <c r="C43" s="155" t="s">
        <v>139</v>
      </c>
      <c r="D43" s="13">
        <v>10</v>
      </c>
      <c r="E43" s="14">
        <v>12.5</v>
      </c>
      <c r="F43" s="14">
        <v>10.5</v>
      </c>
      <c r="G43" s="14">
        <v>10</v>
      </c>
      <c r="H43" s="15">
        <v>14</v>
      </c>
      <c r="I43" s="11">
        <f t="shared" si="2"/>
        <v>57</v>
      </c>
      <c r="J43" s="12">
        <f t="shared" si="3"/>
        <v>8.5499999999999989</v>
      </c>
      <c r="K43" s="30">
        <v>4</v>
      </c>
      <c r="L43" s="31">
        <v>3</v>
      </c>
      <c r="M43" s="31">
        <v>3</v>
      </c>
      <c r="N43" s="31">
        <v>3.5</v>
      </c>
      <c r="O43" s="151">
        <v>3.5</v>
      </c>
      <c r="P43" s="28">
        <f t="shared" si="4"/>
        <v>17</v>
      </c>
      <c r="Q43" s="29">
        <f t="shared" si="5"/>
        <v>0.85000000000000009</v>
      </c>
      <c r="R43" s="35">
        <f t="shared" si="6"/>
        <v>1.7</v>
      </c>
      <c r="S43" s="137">
        <f t="shared" si="0"/>
        <v>2.0249999999999999</v>
      </c>
      <c r="T43" s="137">
        <f t="shared" si="0"/>
        <v>1.7250000000000001</v>
      </c>
      <c r="U43" s="137">
        <f t="shared" si="7"/>
        <v>1.675</v>
      </c>
      <c r="V43" s="138">
        <f t="shared" si="7"/>
        <v>2.2749999999999999</v>
      </c>
      <c r="W43" s="122">
        <f t="shared" si="1"/>
        <v>74</v>
      </c>
      <c r="X43" s="43">
        <f t="shared" si="8"/>
        <v>14.8</v>
      </c>
      <c r="Y43" s="159">
        <v>60</v>
      </c>
      <c r="Z43" s="47">
        <f t="shared" si="9"/>
        <v>48</v>
      </c>
    </row>
    <row r="44" spans="1:26" ht="21.75" customHeight="1" thickBot="1" x14ac:dyDescent="0.35">
      <c r="A44" s="6">
        <v>38</v>
      </c>
      <c r="B44" s="154">
        <v>666645</v>
      </c>
      <c r="C44" s="155" t="s">
        <v>140</v>
      </c>
      <c r="D44" s="13">
        <v>9</v>
      </c>
      <c r="E44" s="14">
        <v>12</v>
      </c>
      <c r="F44" s="14">
        <v>11</v>
      </c>
      <c r="G44" s="14">
        <v>9</v>
      </c>
      <c r="H44" s="15">
        <v>10</v>
      </c>
      <c r="I44" s="11">
        <f t="shared" si="2"/>
        <v>51</v>
      </c>
      <c r="J44" s="12">
        <f t="shared" si="3"/>
        <v>7.6499999999999995</v>
      </c>
      <c r="K44" s="30">
        <v>2.5</v>
      </c>
      <c r="L44" s="31">
        <v>2</v>
      </c>
      <c r="M44" s="31">
        <v>2.5</v>
      </c>
      <c r="N44" s="31">
        <v>3.5</v>
      </c>
      <c r="O44" s="151">
        <v>4</v>
      </c>
      <c r="P44" s="28">
        <f t="shared" si="4"/>
        <v>14.5</v>
      </c>
      <c r="Q44" s="29">
        <f t="shared" si="5"/>
        <v>0.72500000000000009</v>
      </c>
      <c r="R44" s="35">
        <f t="shared" si="6"/>
        <v>1.4749999999999999</v>
      </c>
      <c r="S44" s="137">
        <f t="shared" si="0"/>
        <v>1.9</v>
      </c>
      <c r="T44" s="137">
        <f t="shared" si="0"/>
        <v>1.7749999999999999</v>
      </c>
      <c r="U44" s="137">
        <f t="shared" si="7"/>
        <v>1.5249999999999999</v>
      </c>
      <c r="V44" s="138">
        <f t="shared" si="7"/>
        <v>1.7</v>
      </c>
      <c r="W44" s="122">
        <f t="shared" si="1"/>
        <v>65.5</v>
      </c>
      <c r="X44" s="43">
        <f t="shared" si="8"/>
        <v>13.100000000000001</v>
      </c>
      <c r="Y44" s="159">
        <v>50</v>
      </c>
      <c r="Z44" s="47">
        <f t="shared" si="9"/>
        <v>40</v>
      </c>
    </row>
    <row r="45" spans="1:26" ht="21.75" customHeight="1" thickBot="1" x14ac:dyDescent="0.35">
      <c r="A45" s="5">
        <v>39</v>
      </c>
      <c r="B45" s="154">
        <v>666646</v>
      </c>
      <c r="C45" s="155" t="s">
        <v>141</v>
      </c>
      <c r="D45" s="13">
        <v>15</v>
      </c>
      <c r="E45" s="14">
        <v>13</v>
      </c>
      <c r="F45" s="14">
        <v>10</v>
      </c>
      <c r="G45" s="14">
        <v>12</v>
      </c>
      <c r="H45" s="15">
        <v>11</v>
      </c>
      <c r="I45" s="11">
        <f t="shared" si="2"/>
        <v>61</v>
      </c>
      <c r="J45" s="12">
        <f t="shared" si="3"/>
        <v>9.15</v>
      </c>
      <c r="K45" s="30">
        <v>3.5</v>
      </c>
      <c r="L45" s="31">
        <v>4.5</v>
      </c>
      <c r="M45" s="31">
        <v>4.5</v>
      </c>
      <c r="N45" s="31">
        <v>2.5</v>
      </c>
      <c r="O45" s="151">
        <v>4</v>
      </c>
      <c r="P45" s="28">
        <f t="shared" si="4"/>
        <v>19</v>
      </c>
      <c r="Q45" s="29">
        <f t="shared" si="5"/>
        <v>0.95000000000000007</v>
      </c>
      <c r="R45" s="35">
        <f t="shared" si="6"/>
        <v>2.4249999999999998</v>
      </c>
      <c r="S45" s="137">
        <f t="shared" si="0"/>
        <v>2.1749999999999998</v>
      </c>
      <c r="T45" s="137">
        <f t="shared" si="0"/>
        <v>1.7250000000000001</v>
      </c>
      <c r="U45" s="137">
        <f t="shared" si="7"/>
        <v>1.9249999999999998</v>
      </c>
      <c r="V45" s="138">
        <f t="shared" si="7"/>
        <v>1.8499999999999999</v>
      </c>
      <c r="W45" s="122">
        <f t="shared" si="1"/>
        <v>80</v>
      </c>
      <c r="X45" s="43">
        <f t="shared" si="8"/>
        <v>16</v>
      </c>
      <c r="Y45" s="159">
        <v>65</v>
      </c>
      <c r="Z45" s="47">
        <f t="shared" si="9"/>
        <v>52</v>
      </c>
    </row>
    <row r="46" spans="1:26" ht="21.75" customHeight="1" thickBot="1" x14ac:dyDescent="0.35">
      <c r="A46" s="6">
        <v>40</v>
      </c>
      <c r="B46" s="154">
        <v>666647</v>
      </c>
      <c r="C46" s="155" t="s">
        <v>142</v>
      </c>
      <c r="D46" s="13">
        <v>10</v>
      </c>
      <c r="E46" s="14">
        <v>15.5</v>
      </c>
      <c r="F46" s="14">
        <v>12</v>
      </c>
      <c r="G46" s="14">
        <v>10</v>
      </c>
      <c r="H46" s="15">
        <v>12</v>
      </c>
      <c r="I46" s="11">
        <f t="shared" si="2"/>
        <v>59.5</v>
      </c>
      <c r="J46" s="12">
        <f t="shared" si="3"/>
        <v>8.9249999999999989</v>
      </c>
      <c r="K46" s="30">
        <v>4.5</v>
      </c>
      <c r="L46" s="31">
        <v>3.5</v>
      </c>
      <c r="M46" s="31">
        <v>4</v>
      </c>
      <c r="N46" s="31">
        <v>2.5</v>
      </c>
      <c r="O46" s="151">
        <v>1.5</v>
      </c>
      <c r="P46" s="28">
        <f t="shared" si="4"/>
        <v>16</v>
      </c>
      <c r="Q46" s="29">
        <f t="shared" si="5"/>
        <v>0.8</v>
      </c>
      <c r="R46" s="35">
        <f t="shared" si="6"/>
        <v>1.7250000000000001</v>
      </c>
      <c r="S46" s="137">
        <f t="shared" si="0"/>
        <v>2.4999999999999996</v>
      </c>
      <c r="T46" s="137">
        <f t="shared" si="0"/>
        <v>1.9999999999999998</v>
      </c>
      <c r="U46" s="137">
        <f t="shared" si="7"/>
        <v>1.625</v>
      </c>
      <c r="V46" s="138">
        <f t="shared" si="7"/>
        <v>1.8749999999999998</v>
      </c>
      <c r="W46" s="122">
        <f t="shared" si="1"/>
        <v>75.5</v>
      </c>
      <c r="X46" s="43">
        <f t="shared" si="8"/>
        <v>15.100000000000001</v>
      </c>
      <c r="Y46" s="159">
        <v>60</v>
      </c>
      <c r="Z46" s="47">
        <f t="shared" si="9"/>
        <v>48</v>
      </c>
    </row>
    <row r="47" spans="1:26" ht="21.75" customHeight="1" thickBot="1" x14ac:dyDescent="0.35">
      <c r="A47" s="5">
        <v>41</v>
      </c>
      <c r="B47" s="154">
        <v>666648</v>
      </c>
      <c r="C47" s="155" t="s">
        <v>143</v>
      </c>
      <c r="D47" s="13">
        <v>11</v>
      </c>
      <c r="E47" s="14">
        <v>12</v>
      </c>
      <c r="F47" s="14">
        <v>10</v>
      </c>
      <c r="G47" s="14">
        <v>14</v>
      </c>
      <c r="H47" s="15">
        <v>9</v>
      </c>
      <c r="I47" s="11">
        <f t="shared" si="2"/>
        <v>56</v>
      </c>
      <c r="J47" s="12">
        <f t="shared" si="3"/>
        <v>8.4</v>
      </c>
      <c r="K47" s="30">
        <v>3</v>
      </c>
      <c r="L47" s="31">
        <v>3.5</v>
      </c>
      <c r="M47" s="31">
        <v>3.5</v>
      </c>
      <c r="N47" s="31">
        <v>2</v>
      </c>
      <c r="O47" s="151">
        <v>3.5</v>
      </c>
      <c r="P47" s="28">
        <f t="shared" si="4"/>
        <v>15.5</v>
      </c>
      <c r="Q47" s="29">
        <f t="shared" si="5"/>
        <v>0.77500000000000002</v>
      </c>
      <c r="R47" s="35">
        <f t="shared" si="6"/>
        <v>1.7999999999999998</v>
      </c>
      <c r="S47" s="137">
        <f t="shared" si="0"/>
        <v>1.9749999999999999</v>
      </c>
      <c r="T47" s="137">
        <f t="shared" si="0"/>
        <v>1.675</v>
      </c>
      <c r="U47" s="137">
        <f t="shared" si="7"/>
        <v>2.2000000000000002</v>
      </c>
      <c r="V47" s="138">
        <f t="shared" si="7"/>
        <v>1.5249999999999999</v>
      </c>
      <c r="W47" s="122">
        <f t="shared" si="1"/>
        <v>71.5</v>
      </c>
      <c r="X47" s="43">
        <f t="shared" si="8"/>
        <v>14.3</v>
      </c>
      <c r="Y47" s="159">
        <v>61</v>
      </c>
      <c r="Z47" s="47">
        <f t="shared" si="9"/>
        <v>48.800000000000004</v>
      </c>
    </row>
    <row r="48" spans="1:26" ht="21.75" customHeight="1" thickBot="1" x14ac:dyDescent="0.35">
      <c r="A48" s="6">
        <v>42</v>
      </c>
      <c r="B48" s="154">
        <v>666649</v>
      </c>
      <c r="C48" s="155" t="s">
        <v>144</v>
      </c>
      <c r="D48" s="13">
        <v>9</v>
      </c>
      <c r="E48" s="14">
        <v>8</v>
      </c>
      <c r="F48" s="14">
        <v>6</v>
      </c>
      <c r="G48" s="14">
        <v>7</v>
      </c>
      <c r="H48" s="15">
        <v>8</v>
      </c>
      <c r="I48" s="11">
        <f t="shared" si="2"/>
        <v>38</v>
      </c>
      <c r="J48" s="12">
        <f t="shared" si="3"/>
        <v>5.7</v>
      </c>
      <c r="K48" s="30">
        <v>2.5</v>
      </c>
      <c r="L48" s="31">
        <v>1.5</v>
      </c>
      <c r="M48" s="31">
        <v>2.5</v>
      </c>
      <c r="N48" s="31">
        <v>1.5</v>
      </c>
      <c r="O48" s="151">
        <v>2</v>
      </c>
      <c r="P48" s="28">
        <f t="shared" si="4"/>
        <v>10</v>
      </c>
      <c r="Q48" s="29">
        <f t="shared" si="5"/>
        <v>0.5</v>
      </c>
      <c r="R48" s="35">
        <f t="shared" si="6"/>
        <v>1.4749999999999999</v>
      </c>
      <c r="S48" s="137">
        <f t="shared" si="0"/>
        <v>1.2749999999999999</v>
      </c>
      <c r="T48" s="137">
        <f t="shared" si="0"/>
        <v>1.0249999999999999</v>
      </c>
      <c r="U48" s="137">
        <f t="shared" si="7"/>
        <v>1.125</v>
      </c>
      <c r="V48" s="138">
        <f t="shared" si="7"/>
        <v>1.3</v>
      </c>
      <c r="W48" s="122">
        <f t="shared" si="1"/>
        <v>48</v>
      </c>
      <c r="X48" s="43">
        <f t="shared" si="8"/>
        <v>9.6000000000000014</v>
      </c>
      <c r="Y48" s="159">
        <v>42</v>
      </c>
      <c r="Z48" s="47">
        <f t="shared" si="9"/>
        <v>33.6</v>
      </c>
    </row>
    <row r="49" spans="1:26" ht="21.75" customHeight="1" thickBot="1" x14ac:dyDescent="0.35">
      <c r="A49" s="5">
        <v>43</v>
      </c>
      <c r="B49" s="154">
        <v>666650</v>
      </c>
      <c r="C49" s="155" t="s">
        <v>145</v>
      </c>
      <c r="D49" s="13">
        <v>10</v>
      </c>
      <c r="E49" s="14">
        <v>9</v>
      </c>
      <c r="F49" s="14">
        <v>13</v>
      </c>
      <c r="G49" s="14">
        <v>12</v>
      </c>
      <c r="H49" s="15">
        <v>12.5</v>
      </c>
      <c r="I49" s="11">
        <f t="shared" si="2"/>
        <v>56.5</v>
      </c>
      <c r="J49" s="12">
        <f t="shared" si="3"/>
        <v>8.4749999999999996</v>
      </c>
      <c r="K49" s="30">
        <v>4</v>
      </c>
      <c r="L49" s="31">
        <v>2.5</v>
      </c>
      <c r="M49" s="31">
        <v>3</v>
      </c>
      <c r="N49" s="31">
        <v>3.5</v>
      </c>
      <c r="O49" s="151">
        <v>3.5</v>
      </c>
      <c r="P49" s="28">
        <f t="shared" si="4"/>
        <v>16.5</v>
      </c>
      <c r="Q49" s="29">
        <f t="shared" si="5"/>
        <v>0.82500000000000007</v>
      </c>
      <c r="R49" s="35">
        <f t="shared" si="6"/>
        <v>1.7</v>
      </c>
      <c r="S49" s="137">
        <f t="shared" si="0"/>
        <v>1.4749999999999999</v>
      </c>
      <c r="T49" s="137">
        <f t="shared" si="0"/>
        <v>2.1</v>
      </c>
      <c r="U49" s="137">
        <f t="shared" si="7"/>
        <v>1.9749999999999999</v>
      </c>
      <c r="V49" s="138">
        <f t="shared" si="7"/>
        <v>2.0499999999999998</v>
      </c>
      <c r="W49" s="122">
        <f t="shared" si="1"/>
        <v>73</v>
      </c>
      <c r="X49" s="43">
        <f t="shared" si="8"/>
        <v>14.600000000000001</v>
      </c>
      <c r="Y49" s="159">
        <v>60</v>
      </c>
      <c r="Z49" s="47">
        <f t="shared" si="9"/>
        <v>48</v>
      </c>
    </row>
    <row r="50" spans="1:26" ht="21.75" customHeight="1" thickBot="1" x14ac:dyDescent="0.35">
      <c r="A50" s="6">
        <v>44</v>
      </c>
      <c r="B50" s="154">
        <v>666651</v>
      </c>
      <c r="C50" s="155" t="s">
        <v>146</v>
      </c>
      <c r="D50" s="13">
        <v>8</v>
      </c>
      <c r="E50" s="14">
        <v>11</v>
      </c>
      <c r="F50" s="14">
        <v>12</v>
      </c>
      <c r="G50" s="14">
        <v>9</v>
      </c>
      <c r="H50" s="15">
        <v>9</v>
      </c>
      <c r="I50" s="11">
        <f t="shared" si="2"/>
        <v>49</v>
      </c>
      <c r="J50" s="12">
        <f t="shared" si="3"/>
        <v>7.35</v>
      </c>
      <c r="K50" s="30">
        <v>3</v>
      </c>
      <c r="L50" s="31">
        <v>2</v>
      </c>
      <c r="M50" s="31">
        <v>3.5</v>
      </c>
      <c r="N50" s="31">
        <v>3.5</v>
      </c>
      <c r="O50" s="151">
        <v>2</v>
      </c>
      <c r="P50" s="28">
        <f t="shared" si="4"/>
        <v>14</v>
      </c>
      <c r="Q50" s="29">
        <f t="shared" si="5"/>
        <v>0.70000000000000007</v>
      </c>
      <c r="R50" s="35">
        <f t="shared" si="6"/>
        <v>1.35</v>
      </c>
      <c r="S50" s="137">
        <f t="shared" si="0"/>
        <v>1.75</v>
      </c>
      <c r="T50" s="137">
        <f t="shared" si="0"/>
        <v>1.9749999999999999</v>
      </c>
      <c r="U50" s="137">
        <f t="shared" si="7"/>
        <v>1.5249999999999999</v>
      </c>
      <c r="V50" s="138">
        <f t="shared" si="7"/>
        <v>1.45</v>
      </c>
      <c r="W50" s="122">
        <f t="shared" si="1"/>
        <v>63</v>
      </c>
      <c r="X50" s="43">
        <f t="shared" si="8"/>
        <v>12.600000000000001</v>
      </c>
      <c r="Y50" s="159">
        <v>51</v>
      </c>
      <c r="Z50" s="47">
        <f t="shared" si="9"/>
        <v>40.800000000000004</v>
      </c>
    </row>
    <row r="51" spans="1:26" ht="21.75" customHeight="1" thickBot="1" x14ac:dyDescent="0.35">
      <c r="A51" s="5">
        <v>45</v>
      </c>
      <c r="B51" s="154">
        <v>666652</v>
      </c>
      <c r="C51" s="155" t="s">
        <v>147</v>
      </c>
      <c r="D51" s="13">
        <v>10</v>
      </c>
      <c r="E51" s="14">
        <v>11</v>
      </c>
      <c r="F51" s="14">
        <v>9</v>
      </c>
      <c r="G51" s="14">
        <v>9</v>
      </c>
      <c r="H51" s="15">
        <v>8.5</v>
      </c>
      <c r="I51" s="11">
        <f t="shared" si="2"/>
        <v>47.5</v>
      </c>
      <c r="J51" s="12">
        <f t="shared" si="3"/>
        <v>7.125</v>
      </c>
      <c r="K51" s="30">
        <v>2.5</v>
      </c>
      <c r="L51" s="31">
        <v>2.5</v>
      </c>
      <c r="M51" s="31">
        <v>3</v>
      </c>
      <c r="N51" s="31">
        <v>1.5</v>
      </c>
      <c r="O51" s="151">
        <v>3.5</v>
      </c>
      <c r="P51" s="28">
        <f t="shared" si="4"/>
        <v>13</v>
      </c>
      <c r="Q51" s="29">
        <f t="shared" si="5"/>
        <v>0.65</v>
      </c>
      <c r="R51" s="35">
        <f t="shared" si="6"/>
        <v>1.625</v>
      </c>
      <c r="S51" s="137">
        <f t="shared" si="0"/>
        <v>1.7749999999999999</v>
      </c>
      <c r="T51" s="137">
        <f t="shared" si="0"/>
        <v>1.5</v>
      </c>
      <c r="U51" s="137">
        <f t="shared" si="7"/>
        <v>1.4249999999999998</v>
      </c>
      <c r="V51" s="138">
        <f t="shared" si="7"/>
        <v>1.45</v>
      </c>
      <c r="W51" s="122">
        <f t="shared" si="1"/>
        <v>60.5</v>
      </c>
      <c r="X51" s="43">
        <f t="shared" si="8"/>
        <v>12.100000000000001</v>
      </c>
      <c r="Y51" s="159">
        <v>52</v>
      </c>
      <c r="Z51" s="47">
        <f t="shared" si="9"/>
        <v>41.6</v>
      </c>
    </row>
    <row r="52" spans="1:26" ht="21.75" customHeight="1" thickBot="1" x14ac:dyDescent="0.35">
      <c r="A52" s="6">
        <v>46</v>
      </c>
      <c r="B52" s="154">
        <v>666653</v>
      </c>
      <c r="C52" s="155" t="s">
        <v>148</v>
      </c>
      <c r="D52" s="13">
        <v>9</v>
      </c>
      <c r="E52" s="14">
        <v>14</v>
      </c>
      <c r="F52" s="14">
        <v>10</v>
      </c>
      <c r="G52" s="14">
        <v>8</v>
      </c>
      <c r="H52" s="15">
        <v>12</v>
      </c>
      <c r="I52" s="11">
        <f t="shared" si="2"/>
        <v>53</v>
      </c>
      <c r="J52" s="12">
        <f t="shared" si="3"/>
        <v>7.9499999999999993</v>
      </c>
      <c r="K52" s="30">
        <v>3</v>
      </c>
      <c r="L52" s="31">
        <v>2.5</v>
      </c>
      <c r="M52" s="31">
        <v>2.5</v>
      </c>
      <c r="N52" s="31">
        <v>3.5</v>
      </c>
      <c r="O52" s="151">
        <v>3.5</v>
      </c>
      <c r="P52" s="28">
        <f t="shared" si="4"/>
        <v>15</v>
      </c>
      <c r="Q52" s="29">
        <f t="shared" si="5"/>
        <v>0.75</v>
      </c>
      <c r="R52" s="35">
        <f t="shared" si="6"/>
        <v>1.5</v>
      </c>
      <c r="S52" s="137">
        <f t="shared" si="0"/>
        <v>2.2250000000000001</v>
      </c>
      <c r="T52" s="137">
        <f t="shared" si="0"/>
        <v>1.625</v>
      </c>
      <c r="U52" s="137">
        <f t="shared" si="7"/>
        <v>1.375</v>
      </c>
      <c r="V52" s="138">
        <f t="shared" si="7"/>
        <v>1.9749999999999999</v>
      </c>
      <c r="W52" s="122">
        <f t="shared" si="1"/>
        <v>68</v>
      </c>
      <c r="X52" s="43">
        <f t="shared" si="8"/>
        <v>13.600000000000001</v>
      </c>
      <c r="Y52" s="159">
        <v>55</v>
      </c>
      <c r="Z52" s="47">
        <f t="shared" si="9"/>
        <v>44</v>
      </c>
    </row>
    <row r="53" spans="1:26" ht="21.75" customHeight="1" thickBot="1" x14ac:dyDescent="0.35">
      <c r="A53" s="5">
        <v>47</v>
      </c>
      <c r="B53" s="154">
        <v>666654</v>
      </c>
      <c r="C53" s="155" t="s">
        <v>149</v>
      </c>
      <c r="D53" s="13">
        <v>8</v>
      </c>
      <c r="E53" s="14">
        <v>6.5</v>
      </c>
      <c r="F53" s="14">
        <v>9</v>
      </c>
      <c r="G53" s="14">
        <v>10</v>
      </c>
      <c r="H53" s="15">
        <v>12.5</v>
      </c>
      <c r="I53" s="11">
        <f t="shared" si="2"/>
        <v>46</v>
      </c>
      <c r="J53" s="12">
        <f t="shared" si="3"/>
        <v>6.8999999999999995</v>
      </c>
      <c r="K53" s="30">
        <v>2.5</v>
      </c>
      <c r="L53" s="31">
        <v>3.5</v>
      </c>
      <c r="M53" s="31">
        <v>1.5</v>
      </c>
      <c r="N53" s="31">
        <v>2.5</v>
      </c>
      <c r="O53" s="151">
        <v>2.5</v>
      </c>
      <c r="P53" s="28">
        <f t="shared" si="4"/>
        <v>12.5</v>
      </c>
      <c r="Q53" s="29">
        <f t="shared" si="5"/>
        <v>0.625</v>
      </c>
      <c r="R53" s="35">
        <f t="shared" si="6"/>
        <v>1.325</v>
      </c>
      <c r="S53" s="137">
        <f t="shared" si="0"/>
        <v>1.1499999999999999</v>
      </c>
      <c r="T53" s="137">
        <f t="shared" si="0"/>
        <v>1.4249999999999998</v>
      </c>
      <c r="U53" s="137">
        <f t="shared" si="7"/>
        <v>1.625</v>
      </c>
      <c r="V53" s="138">
        <f t="shared" si="7"/>
        <v>2</v>
      </c>
      <c r="W53" s="122">
        <f t="shared" si="1"/>
        <v>58.5</v>
      </c>
      <c r="X53" s="43">
        <f t="shared" si="8"/>
        <v>11.700000000000001</v>
      </c>
      <c r="Y53" s="159">
        <v>50</v>
      </c>
      <c r="Z53" s="47">
        <f t="shared" si="9"/>
        <v>40</v>
      </c>
    </row>
    <row r="54" spans="1:26" ht="21.75" customHeight="1" thickBot="1" x14ac:dyDescent="0.35">
      <c r="A54" s="5">
        <v>48</v>
      </c>
      <c r="B54" s="156">
        <v>666655</v>
      </c>
      <c r="C54" s="157" t="s">
        <v>150</v>
      </c>
      <c r="D54" s="13">
        <v>12</v>
      </c>
      <c r="E54" s="14">
        <v>10</v>
      </c>
      <c r="F54" s="14">
        <v>15</v>
      </c>
      <c r="G54" s="14">
        <v>14</v>
      </c>
      <c r="H54" s="15">
        <v>12</v>
      </c>
      <c r="I54" s="11">
        <f t="shared" si="2"/>
        <v>63</v>
      </c>
      <c r="J54" s="12">
        <f t="shared" si="3"/>
        <v>9.4499999999999993</v>
      </c>
      <c r="K54" s="30">
        <v>5</v>
      </c>
      <c r="L54" s="31">
        <v>4.5</v>
      </c>
      <c r="M54" s="31">
        <v>5.5</v>
      </c>
      <c r="N54" s="31">
        <v>4.5</v>
      </c>
      <c r="O54" s="151">
        <v>3.5</v>
      </c>
      <c r="P54" s="28">
        <f t="shared" si="4"/>
        <v>23</v>
      </c>
      <c r="Q54" s="29">
        <f t="shared" si="5"/>
        <v>1.1500000000000001</v>
      </c>
      <c r="R54" s="35">
        <f t="shared" si="6"/>
        <v>2.0499999999999998</v>
      </c>
      <c r="S54" s="137">
        <f t="shared" si="0"/>
        <v>1.7250000000000001</v>
      </c>
      <c r="T54" s="137">
        <f t="shared" si="0"/>
        <v>2.5249999999999999</v>
      </c>
      <c r="U54" s="137">
        <f t="shared" si="7"/>
        <v>2.3250000000000002</v>
      </c>
      <c r="V54" s="138">
        <f t="shared" si="7"/>
        <v>1.9749999999999999</v>
      </c>
      <c r="W54" s="122">
        <f t="shared" si="1"/>
        <v>86</v>
      </c>
      <c r="X54" s="43">
        <f t="shared" si="8"/>
        <v>17.2</v>
      </c>
      <c r="Y54" s="160">
        <v>65</v>
      </c>
      <c r="Z54" s="47">
        <f t="shared" si="9"/>
        <v>52</v>
      </c>
    </row>
    <row r="55" spans="1:26" ht="21.75" customHeight="1" thickBot="1" x14ac:dyDescent="0.35">
      <c r="A55" s="6">
        <v>49</v>
      </c>
      <c r="B55" s="154">
        <v>666656</v>
      </c>
      <c r="C55" s="155" t="s">
        <v>151</v>
      </c>
      <c r="D55" s="13">
        <v>11</v>
      </c>
      <c r="E55" s="14">
        <v>9</v>
      </c>
      <c r="F55" s="14">
        <v>10</v>
      </c>
      <c r="G55" s="14">
        <v>12.5</v>
      </c>
      <c r="H55" s="15">
        <v>15</v>
      </c>
      <c r="I55" s="11">
        <f t="shared" si="2"/>
        <v>57.5</v>
      </c>
      <c r="J55" s="12">
        <f t="shared" si="3"/>
        <v>8.625</v>
      </c>
      <c r="K55" s="30">
        <v>3.5</v>
      </c>
      <c r="L55" s="31">
        <v>2.5</v>
      </c>
      <c r="M55" s="31">
        <v>4</v>
      </c>
      <c r="N55" s="31">
        <v>3.5</v>
      </c>
      <c r="O55" s="151">
        <v>3</v>
      </c>
      <c r="P55" s="28">
        <f t="shared" si="4"/>
        <v>16.5</v>
      </c>
      <c r="Q55" s="29">
        <f t="shared" si="5"/>
        <v>0.82500000000000007</v>
      </c>
      <c r="R55" s="35">
        <f t="shared" si="6"/>
        <v>1.825</v>
      </c>
      <c r="S55" s="137">
        <f t="shared" si="0"/>
        <v>1.4749999999999999</v>
      </c>
      <c r="T55" s="137">
        <f t="shared" si="0"/>
        <v>1.7</v>
      </c>
      <c r="U55" s="137">
        <f t="shared" si="7"/>
        <v>2.0499999999999998</v>
      </c>
      <c r="V55" s="138">
        <f t="shared" si="7"/>
        <v>2.4</v>
      </c>
      <c r="W55" s="122">
        <f t="shared" si="1"/>
        <v>74</v>
      </c>
      <c r="X55" s="43">
        <f t="shared" si="8"/>
        <v>14.8</v>
      </c>
      <c r="Y55" s="159">
        <v>61</v>
      </c>
      <c r="Z55" s="47">
        <f t="shared" si="9"/>
        <v>48.800000000000004</v>
      </c>
    </row>
    <row r="56" spans="1:26" ht="21.75" customHeight="1" thickBot="1" x14ac:dyDescent="0.35">
      <c r="A56" s="5">
        <v>50</v>
      </c>
      <c r="B56" s="154">
        <v>666657</v>
      </c>
      <c r="C56" s="155" t="s">
        <v>152</v>
      </c>
      <c r="D56" s="13">
        <v>10.5</v>
      </c>
      <c r="E56" s="14">
        <v>9.5</v>
      </c>
      <c r="F56" s="14">
        <v>9.5</v>
      </c>
      <c r="G56" s="14">
        <v>8.5</v>
      </c>
      <c r="H56" s="15">
        <v>9</v>
      </c>
      <c r="I56" s="11">
        <f t="shared" si="2"/>
        <v>47</v>
      </c>
      <c r="J56" s="12">
        <f t="shared" si="3"/>
        <v>7.05</v>
      </c>
      <c r="K56" s="30">
        <v>3</v>
      </c>
      <c r="L56" s="31">
        <v>2.5</v>
      </c>
      <c r="M56" s="31">
        <v>2.5</v>
      </c>
      <c r="N56" s="31">
        <v>1.5</v>
      </c>
      <c r="O56" s="151">
        <v>3</v>
      </c>
      <c r="P56" s="28">
        <f t="shared" si="4"/>
        <v>12.5</v>
      </c>
      <c r="Q56" s="29">
        <f t="shared" si="5"/>
        <v>0.625</v>
      </c>
      <c r="R56" s="35">
        <f t="shared" si="6"/>
        <v>1.7250000000000001</v>
      </c>
      <c r="S56" s="137">
        <f t="shared" si="0"/>
        <v>1.55</v>
      </c>
      <c r="T56" s="137">
        <f t="shared" si="0"/>
        <v>1.55</v>
      </c>
      <c r="U56" s="137">
        <f t="shared" si="7"/>
        <v>1.3499999999999999</v>
      </c>
      <c r="V56" s="138">
        <f t="shared" si="7"/>
        <v>1.5</v>
      </c>
      <c r="W56" s="122">
        <f t="shared" si="1"/>
        <v>59.5</v>
      </c>
      <c r="X56" s="43">
        <f t="shared" si="8"/>
        <v>11.9</v>
      </c>
      <c r="Y56" s="159">
        <v>51</v>
      </c>
      <c r="Z56" s="47">
        <f t="shared" si="9"/>
        <v>40.800000000000004</v>
      </c>
    </row>
    <row r="57" spans="1:26" ht="21.75" customHeight="1" thickBot="1" x14ac:dyDescent="0.35">
      <c r="A57" s="6">
        <v>51</v>
      </c>
      <c r="B57" s="154">
        <v>666658</v>
      </c>
      <c r="C57" s="155" t="s">
        <v>153</v>
      </c>
      <c r="D57" s="13">
        <v>13</v>
      </c>
      <c r="E57" s="14">
        <v>14</v>
      </c>
      <c r="F57" s="14">
        <v>13</v>
      </c>
      <c r="G57" s="14">
        <v>9</v>
      </c>
      <c r="H57" s="15">
        <v>12.5</v>
      </c>
      <c r="I57" s="11">
        <f t="shared" si="2"/>
        <v>61.5</v>
      </c>
      <c r="J57" s="12">
        <f t="shared" si="3"/>
        <v>9.2249999999999996</v>
      </c>
      <c r="K57" s="30">
        <v>3.5</v>
      </c>
      <c r="L57" s="31">
        <v>3.5</v>
      </c>
      <c r="M57" s="31">
        <v>3</v>
      </c>
      <c r="N57" s="31">
        <v>3.5</v>
      </c>
      <c r="O57" s="151">
        <v>2.5</v>
      </c>
      <c r="P57" s="28">
        <f t="shared" si="4"/>
        <v>16</v>
      </c>
      <c r="Q57" s="29">
        <f t="shared" si="5"/>
        <v>0.8</v>
      </c>
      <c r="R57" s="35">
        <f t="shared" si="6"/>
        <v>2.125</v>
      </c>
      <c r="S57" s="137">
        <f t="shared" si="0"/>
        <v>2.2749999999999999</v>
      </c>
      <c r="T57" s="137">
        <f t="shared" si="0"/>
        <v>2.1</v>
      </c>
      <c r="U57" s="137">
        <f t="shared" si="7"/>
        <v>1.5249999999999999</v>
      </c>
      <c r="V57" s="138">
        <f t="shared" si="7"/>
        <v>2</v>
      </c>
      <c r="W57" s="122">
        <f t="shared" si="1"/>
        <v>77.5</v>
      </c>
      <c r="X57" s="43">
        <f t="shared" si="8"/>
        <v>15.5</v>
      </c>
      <c r="Y57" s="159">
        <v>63</v>
      </c>
      <c r="Z57" s="47">
        <f t="shared" si="9"/>
        <v>50.400000000000006</v>
      </c>
    </row>
    <row r="58" spans="1:26" ht="21.75" customHeight="1" thickBot="1" x14ac:dyDescent="0.35">
      <c r="A58" s="5">
        <v>52</v>
      </c>
      <c r="B58" s="154">
        <v>666659</v>
      </c>
      <c r="C58" s="155" t="s">
        <v>154</v>
      </c>
      <c r="D58" s="13">
        <v>12</v>
      </c>
      <c r="E58" s="14">
        <v>10</v>
      </c>
      <c r="F58" s="14">
        <v>9</v>
      </c>
      <c r="G58" s="14">
        <v>12</v>
      </c>
      <c r="H58" s="15">
        <v>14</v>
      </c>
      <c r="I58" s="11">
        <f t="shared" si="2"/>
        <v>57</v>
      </c>
      <c r="J58" s="12">
        <f t="shared" si="3"/>
        <v>8.5499999999999989</v>
      </c>
      <c r="K58" s="30">
        <v>3.5</v>
      </c>
      <c r="L58" s="31">
        <v>2.5</v>
      </c>
      <c r="M58" s="31">
        <v>3.5</v>
      </c>
      <c r="N58" s="31">
        <v>3.5</v>
      </c>
      <c r="O58" s="151">
        <v>2.5</v>
      </c>
      <c r="P58" s="28">
        <f t="shared" si="4"/>
        <v>15.5</v>
      </c>
      <c r="Q58" s="29">
        <f t="shared" si="5"/>
        <v>0.77500000000000002</v>
      </c>
      <c r="R58" s="35">
        <f t="shared" si="6"/>
        <v>1.9749999999999999</v>
      </c>
      <c r="S58" s="137">
        <f t="shared" si="0"/>
        <v>1.625</v>
      </c>
      <c r="T58" s="137">
        <f t="shared" si="0"/>
        <v>1.5249999999999999</v>
      </c>
      <c r="U58" s="137">
        <f t="shared" si="7"/>
        <v>1.9749999999999999</v>
      </c>
      <c r="V58" s="138">
        <f t="shared" si="7"/>
        <v>2.2250000000000001</v>
      </c>
      <c r="W58" s="122">
        <f t="shared" si="1"/>
        <v>72.5</v>
      </c>
      <c r="X58" s="43">
        <f t="shared" si="8"/>
        <v>14.5</v>
      </c>
      <c r="Y58" s="159">
        <v>59</v>
      </c>
      <c r="Z58" s="47">
        <f t="shared" si="9"/>
        <v>47.2</v>
      </c>
    </row>
    <row r="59" spans="1:26" ht="21.75" customHeight="1" thickBot="1" x14ac:dyDescent="0.35">
      <c r="A59" s="6">
        <v>53</v>
      </c>
      <c r="B59" s="154">
        <v>666660</v>
      </c>
      <c r="C59" s="155" t="s">
        <v>155</v>
      </c>
      <c r="D59" s="13">
        <v>15.5</v>
      </c>
      <c r="E59" s="14">
        <v>12.5</v>
      </c>
      <c r="F59" s="14">
        <v>12</v>
      </c>
      <c r="G59" s="14">
        <v>10</v>
      </c>
      <c r="H59" s="15">
        <v>13</v>
      </c>
      <c r="I59" s="11">
        <f t="shared" si="2"/>
        <v>63</v>
      </c>
      <c r="J59" s="12">
        <f t="shared" si="3"/>
        <v>9.4499999999999993</v>
      </c>
      <c r="K59" s="30">
        <v>4.5</v>
      </c>
      <c r="L59" s="31">
        <v>4</v>
      </c>
      <c r="M59" s="31">
        <v>5</v>
      </c>
      <c r="N59" s="31">
        <v>2.5</v>
      </c>
      <c r="O59" s="151">
        <v>4</v>
      </c>
      <c r="P59" s="28">
        <f t="shared" si="4"/>
        <v>20</v>
      </c>
      <c r="Q59" s="29">
        <f t="shared" si="5"/>
        <v>1</v>
      </c>
      <c r="R59" s="35">
        <f t="shared" si="6"/>
        <v>2.5499999999999998</v>
      </c>
      <c r="S59" s="137">
        <f t="shared" si="0"/>
        <v>2.0750000000000002</v>
      </c>
      <c r="T59" s="137">
        <f t="shared" si="0"/>
        <v>2.0499999999999998</v>
      </c>
      <c r="U59" s="137">
        <f t="shared" si="7"/>
        <v>1.625</v>
      </c>
      <c r="V59" s="138">
        <f t="shared" si="7"/>
        <v>2.15</v>
      </c>
      <c r="W59" s="122">
        <f t="shared" si="1"/>
        <v>83</v>
      </c>
      <c r="X59" s="43">
        <f t="shared" si="8"/>
        <v>16.600000000000001</v>
      </c>
      <c r="Y59" s="159">
        <v>65</v>
      </c>
      <c r="Z59" s="47">
        <f t="shared" si="9"/>
        <v>52</v>
      </c>
    </row>
    <row r="60" spans="1:26" ht="21.75" customHeight="1" thickBot="1" x14ac:dyDescent="0.35">
      <c r="A60" s="5">
        <v>54</v>
      </c>
      <c r="B60" s="154">
        <v>666661</v>
      </c>
      <c r="C60" s="155" t="s">
        <v>156</v>
      </c>
      <c r="D60" s="13">
        <v>12</v>
      </c>
      <c r="E60" s="14">
        <v>13.5</v>
      </c>
      <c r="F60" s="14">
        <v>8.5</v>
      </c>
      <c r="G60" s="14">
        <v>9</v>
      </c>
      <c r="H60" s="15">
        <v>8.5</v>
      </c>
      <c r="I60" s="11">
        <f t="shared" si="2"/>
        <v>51.5</v>
      </c>
      <c r="J60" s="12">
        <f t="shared" si="3"/>
        <v>7.7249999999999996</v>
      </c>
      <c r="K60" s="30">
        <v>3</v>
      </c>
      <c r="L60" s="31">
        <v>2.5</v>
      </c>
      <c r="M60" s="31">
        <v>3.5</v>
      </c>
      <c r="N60" s="31">
        <v>2.5</v>
      </c>
      <c r="O60" s="151">
        <v>3.5</v>
      </c>
      <c r="P60" s="28">
        <f t="shared" si="4"/>
        <v>15</v>
      </c>
      <c r="Q60" s="29">
        <f t="shared" si="5"/>
        <v>0.75</v>
      </c>
      <c r="R60" s="35">
        <f t="shared" si="6"/>
        <v>1.9499999999999997</v>
      </c>
      <c r="S60" s="137">
        <f t="shared" si="0"/>
        <v>2.15</v>
      </c>
      <c r="T60" s="137">
        <f t="shared" si="0"/>
        <v>1.45</v>
      </c>
      <c r="U60" s="137">
        <f t="shared" si="7"/>
        <v>1.4749999999999999</v>
      </c>
      <c r="V60" s="138">
        <f t="shared" si="7"/>
        <v>1.45</v>
      </c>
      <c r="W60" s="122">
        <f t="shared" si="1"/>
        <v>66.5</v>
      </c>
      <c r="X60" s="43">
        <f t="shared" si="8"/>
        <v>13.3</v>
      </c>
      <c r="Y60" s="159">
        <v>52</v>
      </c>
      <c r="Z60" s="47">
        <f t="shared" si="9"/>
        <v>41.6</v>
      </c>
    </row>
    <row r="61" spans="1:26" ht="21.75" customHeight="1" thickBot="1" x14ac:dyDescent="0.35">
      <c r="A61" s="6">
        <v>55</v>
      </c>
      <c r="B61" s="154">
        <v>666662</v>
      </c>
      <c r="C61" s="155" t="s">
        <v>157</v>
      </c>
      <c r="D61" s="13">
        <v>10</v>
      </c>
      <c r="E61" s="14">
        <v>9</v>
      </c>
      <c r="F61" s="14">
        <v>11</v>
      </c>
      <c r="G61" s="14">
        <v>12</v>
      </c>
      <c r="H61" s="15">
        <v>14</v>
      </c>
      <c r="I61" s="11">
        <f t="shared" si="2"/>
        <v>56</v>
      </c>
      <c r="J61" s="12">
        <f t="shared" si="3"/>
        <v>8.4</v>
      </c>
      <c r="K61" s="30">
        <v>3</v>
      </c>
      <c r="L61" s="31">
        <v>2.5</v>
      </c>
      <c r="M61" s="31">
        <v>3.5</v>
      </c>
      <c r="N61" s="31">
        <v>3.5</v>
      </c>
      <c r="O61" s="151">
        <v>3.5</v>
      </c>
      <c r="P61" s="28">
        <f t="shared" si="4"/>
        <v>16</v>
      </c>
      <c r="Q61" s="29">
        <f t="shared" si="5"/>
        <v>0.8</v>
      </c>
      <c r="R61" s="35">
        <f t="shared" si="6"/>
        <v>1.65</v>
      </c>
      <c r="S61" s="137">
        <f t="shared" si="0"/>
        <v>1.4749999999999999</v>
      </c>
      <c r="T61" s="137">
        <f t="shared" si="0"/>
        <v>1.825</v>
      </c>
      <c r="U61" s="137">
        <f t="shared" si="7"/>
        <v>1.9749999999999999</v>
      </c>
      <c r="V61" s="138">
        <f t="shared" si="7"/>
        <v>2.2749999999999999</v>
      </c>
      <c r="W61" s="122">
        <f t="shared" si="1"/>
        <v>72</v>
      </c>
      <c r="X61" s="43">
        <f t="shared" si="8"/>
        <v>14.4</v>
      </c>
      <c r="Y61" s="159">
        <v>57</v>
      </c>
      <c r="Z61" s="47">
        <f t="shared" si="9"/>
        <v>45.6</v>
      </c>
    </row>
    <row r="62" spans="1:26" ht="21.75" customHeight="1" thickBot="1" x14ac:dyDescent="0.35">
      <c r="A62" s="5">
        <v>56</v>
      </c>
      <c r="B62" s="156">
        <v>666663</v>
      </c>
      <c r="C62" s="157" t="s">
        <v>158</v>
      </c>
      <c r="D62" s="13">
        <v>9.5</v>
      </c>
      <c r="E62" s="14">
        <v>6</v>
      </c>
      <c r="F62" s="14">
        <v>8</v>
      </c>
      <c r="G62" s="14">
        <v>4.5</v>
      </c>
      <c r="H62" s="15">
        <v>6</v>
      </c>
      <c r="I62" s="11">
        <f t="shared" si="2"/>
        <v>34</v>
      </c>
      <c r="J62" s="12">
        <f t="shared" si="3"/>
        <v>5.0999999999999996</v>
      </c>
      <c r="K62" s="30">
        <v>2</v>
      </c>
      <c r="L62" s="31">
        <v>1</v>
      </c>
      <c r="M62" s="31">
        <v>1.5</v>
      </c>
      <c r="N62" s="31">
        <v>1</v>
      </c>
      <c r="O62" s="151">
        <v>2.5</v>
      </c>
      <c r="P62" s="28">
        <f t="shared" si="4"/>
        <v>8</v>
      </c>
      <c r="Q62" s="29">
        <f t="shared" si="5"/>
        <v>0.4</v>
      </c>
      <c r="R62" s="35">
        <f t="shared" si="6"/>
        <v>1.5250000000000001</v>
      </c>
      <c r="S62" s="137">
        <f t="shared" si="0"/>
        <v>0.95</v>
      </c>
      <c r="T62" s="137">
        <f t="shared" si="0"/>
        <v>1.2749999999999999</v>
      </c>
      <c r="U62" s="137">
        <f t="shared" si="7"/>
        <v>0.72499999999999998</v>
      </c>
      <c r="V62" s="138">
        <f t="shared" si="7"/>
        <v>1.0249999999999999</v>
      </c>
      <c r="W62" s="122">
        <f t="shared" si="1"/>
        <v>42</v>
      </c>
      <c r="X62" s="43">
        <f t="shared" si="8"/>
        <v>8.4</v>
      </c>
      <c r="Y62" s="160">
        <v>36</v>
      </c>
      <c r="Z62" s="47">
        <f t="shared" si="9"/>
        <v>28.8</v>
      </c>
    </row>
    <row r="63" spans="1:26" ht="21.75" customHeight="1" thickBot="1" x14ac:dyDescent="0.35">
      <c r="A63" s="6">
        <v>57</v>
      </c>
      <c r="B63" s="154">
        <v>666664</v>
      </c>
      <c r="C63" s="155" t="s">
        <v>159</v>
      </c>
      <c r="D63" s="13">
        <v>12</v>
      </c>
      <c r="E63" s="14">
        <v>11</v>
      </c>
      <c r="F63" s="14">
        <v>11.5</v>
      </c>
      <c r="G63" s="14">
        <v>14</v>
      </c>
      <c r="H63" s="15">
        <v>11.5</v>
      </c>
      <c r="I63" s="11">
        <f t="shared" si="2"/>
        <v>60</v>
      </c>
      <c r="J63" s="12">
        <f t="shared" si="3"/>
        <v>9</v>
      </c>
      <c r="K63" s="30">
        <v>4.5</v>
      </c>
      <c r="L63" s="31">
        <v>4</v>
      </c>
      <c r="M63" s="31">
        <v>3.5</v>
      </c>
      <c r="N63" s="31">
        <v>3.5</v>
      </c>
      <c r="O63" s="151">
        <v>2.5</v>
      </c>
      <c r="P63" s="28">
        <f t="shared" si="4"/>
        <v>18</v>
      </c>
      <c r="Q63" s="29">
        <f t="shared" si="5"/>
        <v>0.9</v>
      </c>
      <c r="R63" s="35">
        <f t="shared" si="6"/>
        <v>2.0249999999999999</v>
      </c>
      <c r="S63" s="137">
        <f t="shared" si="0"/>
        <v>1.8499999999999999</v>
      </c>
      <c r="T63" s="137">
        <f t="shared" si="0"/>
        <v>1.9</v>
      </c>
      <c r="U63" s="137">
        <f t="shared" si="7"/>
        <v>2.2749999999999999</v>
      </c>
      <c r="V63" s="138">
        <f t="shared" si="7"/>
        <v>1.8499999999999999</v>
      </c>
      <c r="W63" s="122">
        <f t="shared" si="1"/>
        <v>78</v>
      </c>
      <c r="X63" s="43">
        <f t="shared" si="8"/>
        <v>15.600000000000001</v>
      </c>
      <c r="Y63" s="159">
        <v>62</v>
      </c>
      <c r="Z63" s="47">
        <f t="shared" si="9"/>
        <v>49.6</v>
      </c>
    </row>
    <row r="64" spans="1:26" ht="21.75" customHeight="1" thickBot="1" x14ac:dyDescent="0.35">
      <c r="A64" s="5">
        <v>58</v>
      </c>
      <c r="B64" s="154">
        <v>666665</v>
      </c>
      <c r="C64" s="155" t="s">
        <v>160</v>
      </c>
      <c r="D64" s="13">
        <v>10</v>
      </c>
      <c r="E64" s="14">
        <v>9</v>
      </c>
      <c r="F64" s="14">
        <v>12</v>
      </c>
      <c r="G64" s="14">
        <v>11</v>
      </c>
      <c r="H64" s="15">
        <v>10</v>
      </c>
      <c r="I64" s="11">
        <f t="shared" si="2"/>
        <v>52</v>
      </c>
      <c r="J64" s="12">
        <f t="shared" si="3"/>
        <v>7.8</v>
      </c>
      <c r="K64" s="30">
        <v>3.5</v>
      </c>
      <c r="L64" s="31">
        <v>2.5</v>
      </c>
      <c r="M64" s="31">
        <v>2.5</v>
      </c>
      <c r="N64" s="31">
        <v>3.5</v>
      </c>
      <c r="O64" s="151">
        <v>4</v>
      </c>
      <c r="P64" s="28">
        <f t="shared" si="4"/>
        <v>16</v>
      </c>
      <c r="Q64" s="29">
        <f t="shared" si="5"/>
        <v>0.8</v>
      </c>
      <c r="R64" s="35">
        <f t="shared" si="6"/>
        <v>1.675</v>
      </c>
      <c r="S64" s="137">
        <f t="shared" si="0"/>
        <v>1.4749999999999999</v>
      </c>
      <c r="T64" s="137">
        <f t="shared" si="0"/>
        <v>1.9249999999999998</v>
      </c>
      <c r="U64" s="137">
        <f t="shared" si="7"/>
        <v>1.825</v>
      </c>
      <c r="V64" s="138">
        <f t="shared" si="7"/>
        <v>1.7</v>
      </c>
      <c r="W64" s="122">
        <f t="shared" si="1"/>
        <v>68</v>
      </c>
      <c r="X64" s="43">
        <f t="shared" si="8"/>
        <v>13.600000000000001</v>
      </c>
      <c r="Y64" s="159">
        <v>57</v>
      </c>
      <c r="Z64" s="47">
        <f t="shared" si="9"/>
        <v>45.6</v>
      </c>
    </row>
    <row r="65" spans="1:26" ht="21.75" customHeight="1" thickBot="1" x14ac:dyDescent="0.35">
      <c r="A65" s="6">
        <v>59</v>
      </c>
      <c r="B65" s="154">
        <v>666666</v>
      </c>
      <c r="C65" s="155" t="s">
        <v>161</v>
      </c>
      <c r="D65" s="13">
        <v>12.5</v>
      </c>
      <c r="E65" s="14">
        <v>14</v>
      </c>
      <c r="F65" s="14">
        <v>15</v>
      </c>
      <c r="G65" s="14">
        <v>10</v>
      </c>
      <c r="H65" s="15">
        <v>11</v>
      </c>
      <c r="I65" s="11">
        <f t="shared" si="2"/>
        <v>62.5</v>
      </c>
      <c r="J65" s="12">
        <f t="shared" si="3"/>
        <v>9.375</v>
      </c>
      <c r="K65" s="30">
        <v>4</v>
      </c>
      <c r="L65" s="31">
        <v>5</v>
      </c>
      <c r="M65" s="31">
        <v>4.5</v>
      </c>
      <c r="N65" s="31">
        <v>4.5</v>
      </c>
      <c r="O65" s="151">
        <v>3.5</v>
      </c>
      <c r="P65" s="28">
        <f t="shared" si="4"/>
        <v>21.5</v>
      </c>
      <c r="Q65" s="29">
        <f t="shared" si="5"/>
        <v>1.075</v>
      </c>
      <c r="R65" s="35">
        <f t="shared" si="6"/>
        <v>2.0750000000000002</v>
      </c>
      <c r="S65" s="137">
        <f t="shared" si="0"/>
        <v>2.35</v>
      </c>
      <c r="T65" s="137">
        <f t="shared" si="0"/>
        <v>2.4750000000000001</v>
      </c>
      <c r="U65" s="137">
        <f t="shared" si="7"/>
        <v>1.7250000000000001</v>
      </c>
      <c r="V65" s="138">
        <f t="shared" si="7"/>
        <v>1.825</v>
      </c>
      <c r="W65" s="122">
        <f t="shared" si="1"/>
        <v>84</v>
      </c>
      <c r="X65" s="43">
        <f t="shared" si="8"/>
        <v>16.8</v>
      </c>
      <c r="Y65" s="159">
        <v>62</v>
      </c>
      <c r="Z65" s="47">
        <f t="shared" si="9"/>
        <v>49.6</v>
      </c>
    </row>
    <row r="66" spans="1:26" ht="21.75" customHeight="1" thickBot="1" x14ac:dyDescent="0.35">
      <c r="A66" s="5">
        <v>60</v>
      </c>
      <c r="B66" s="154">
        <v>666667</v>
      </c>
      <c r="C66" s="155" t="s">
        <v>162</v>
      </c>
      <c r="D66" s="13">
        <v>12</v>
      </c>
      <c r="E66" s="14">
        <v>10</v>
      </c>
      <c r="F66" s="14">
        <v>13</v>
      </c>
      <c r="G66" s="14">
        <v>15</v>
      </c>
      <c r="H66" s="15">
        <v>12</v>
      </c>
      <c r="I66" s="11">
        <f t="shared" si="2"/>
        <v>62</v>
      </c>
      <c r="J66" s="12">
        <f t="shared" si="3"/>
        <v>9.2999999999999989</v>
      </c>
      <c r="K66" s="30">
        <v>4.5</v>
      </c>
      <c r="L66" s="31">
        <v>3.5</v>
      </c>
      <c r="M66" s="31">
        <v>3.5</v>
      </c>
      <c r="N66" s="31">
        <v>4.5</v>
      </c>
      <c r="O66" s="151">
        <v>4</v>
      </c>
      <c r="P66" s="28">
        <f t="shared" si="4"/>
        <v>20</v>
      </c>
      <c r="Q66" s="29">
        <f t="shared" si="5"/>
        <v>1</v>
      </c>
      <c r="R66" s="35">
        <f t="shared" si="6"/>
        <v>2.0249999999999999</v>
      </c>
      <c r="S66" s="137">
        <f t="shared" si="0"/>
        <v>1.675</v>
      </c>
      <c r="T66" s="137">
        <f t="shared" si="0"/>
        <v>2.125</v>
      </c>
      <c r="U66" s="137">
        <f t="shared" si="7"/>
        <v>2.4750000000000001</v>
      </c>
      <c r="V66" s="138">
        <f t="shared" si="7"/>
        <v>1.9999999999999998</v>
      </c>
      <c r="W66" s="122">
        <f t="shared" si="1"/>
        <v>82</v>
      </c>
      <c r="X66" s="43">
        <f t="shared" si="8"/>
        <v>16.400000000000002</v>
      </c>
      <c r="Y66" s="159">
        <v>64</v>
      </c>
      <c r="Z66" s="47">
        <f t="shared" si="9"/>
        <v>51.2</v>
      </c>
    </row>
    <row r="67" spans="1:26" ht="21.75" customHeight="1" thickBot="1" x14ac:dyDescent="0.35">
      <c r="A67" s="6">
        <v>61</v>
      </c>
      <c r="B67" s="154">
        <v>666668</v>
      </c>
      <c r="C67" s="155" t="s">
        <v>163</v>
      </c>
      <c r="D67" s="13">
        <v>9.5</v>
      </c>
      <c r="E67" s="14">
        <v>10</v>
      </c>
      <c r="F67" s="14">
        <v>7.5</v>
      </c>
      <c r="G67" s="14">
        <v>9</v>
      </c>
      <c r="H67" s="15">
        <v>8.5</v>
      </c>
      <c r="I67" s="11">
        <f t="shared" si="2"/>
        <v>44.5</v>
      </c>
      <c r="J67" s="12">
        <f t="shared" si="3"/>
        <v>6.6749999999999998</v>
      </c>
      <c r="K67" s="30">
        <v>3</v>
      </c>
      <c r="L67" s="31">
        <v>2.5</v>
      </c>
      <c r="M67" s="31">
        <v>2.5</v>
      </c>
      <c r="N67" s="31">
        <v>3.5</v>
      </c>
      <c r="O67" s="151">
        <v>2.5</v>
      </c>
      <c r="P67" s="28">
        <f t="shared" si="4"/>
        <v>14</v>
      </c>
      <c r="Q67" s="29">
        <f t="shared" si="5"/>
        <v>0.70000000000000007</v>
      </c>
      <c r="R67" s="35">
        <f t="shared" si="6"/>
        <v>1.5750000000000002</v>
      </c>
      <c r="S67" s="137">
        <f t="shared" si="0"/>
        <v>1.625</v>
      </c>
      <c r="T67" s="137">
        <f t="shared" si="0"/>
        <v>1.25</v>
      </c>
      <c r="U67" s="137">
        <f t="shared" si="7"/>
        <v>1.5249999999999999</v>
      </c>
      <c r="V67" s="138">
        <f t="shared" si="7"/>
        <v>1.4</v>
      </c>
      <c r="W67" s="122">
        <f t="shared" si="1"/>
        <v>58.5</v>
      </c>
      <c r="X67" s="43">
        <f t="shared" si="8"/>
        <v>11.700000000000001</v>
      </c>
      <c r="Y67" s="159">
        <v>48</v>
      </c>
      <c r="Z67" s="47">
        <f t="shared" si="9"/>
        <v>38.400000000000006</v>
      </c>
    </row>
    <row r="68" spans="1:26" ht="21.75" customHeight="1" thickBot="1" x14ac:dyDescent="0.35">
      <c r="A68" s="5">
        <v>62</v>
      </c>
      <c r="B68" s="154">
        <v>666669</v>
      </c>
      <c r="C68" s="155" t="s">
        <v>164</v>
      </c>
      <c r="D68" s="13">
        <v>11.5</v>
      </c>
      <c r="E68" s="14">
        <v>13.5</v>
      </c>
      <c r="F68" s="14">
        <v>12.5</v>
      </c>
      <c r="G68" s="14">
        <v>13</v>
      </c>
      <c r="H68" s="15">
        <v>11</v>
      </c>
      <c r="I68" s="11">
        <f t="shared" si="2"/>
        <v>61.5</v>
      </c>
      <c r="J68" s="12">
        <f t="shared" si="3"/>
        <v>9.2249999999999996</v>
      </c>
      <c r="K68" s="30">
        <v>4.5</v>
      </c>
      <c r="L68" s="31">
        <v>2.5</v>
      </c>
      <c r="M68" s="31">
        <v>3.5</v>
      </c>
      <c r="N68" s="31">
        <v>2.5</v>
      </c>
      <c r="O68" s="151">
        <v>4.5</v>
      </c>
      <c r="P68" s="28">
        <f t="shared" si="4"/>
        <v>17.5</v>
      </c>
      <c r="Q68" s="29">
        <f t="shared" si="5"/>
        <v>0.875</v>
      </c>
      <c r="R68" s="35">
        <f t="shared" si="6"/>
        <v>1.95</v>
      </c>
      <c r="S68" s="137">
        <f t="shared" si="0"/>
        <v>2.15</v>
      </c>
      <c r="T68" s="137">
        <f t="shared" si="0"/>
        <v>2.0499999999999998</v>
      </c>
      <c r="U68" s="137">
        <f t="shared" si="7"/>
        <v>2.0750000000000002</v>
      </c>
      <c r="V68" s="138">
        <f t="shared" si="7"/>
        <v>1.875</v>
      </c>
      <c r="W68" s="122">
        <f t="shared" si="1"/>
        <v>79</v>
      </c>
      <c r="X68" s="43">
        <f t="shared" si="8"/>
        <v>15.8</v>
      </c>
      <c r="Y68" s="159">
        <v>65</v>
      </c>
      <c r="Z68" s="47">
        <f t="shared" si="9"/>
        <v>52</v>
      </c>
    </row>
    <row r="69" spans="1:26" ht="21.75" customHeight="1" thickBot="1" x14ac:dyDescent="0.35">
      <c r="A69" s="6">
        <v>63</v>
      </c>
      <c r="B69" s="154">
        <v>666670</v>
      </c>
      <c r="C69" s="155" t="s">
        <v>165</v>
      </c>
      <c r="D69" s="13">
        <v>12.5</v>
      </c>
      <c r="E69" s="14">
        <v>11</v>
      </c>
      <c r="F69" s="14">
        <v>12</v>
      </c>
      <c r="G69" s="14">
        <v>11</v>
      </c>
      <c r="H69" s="15">
        <v>14</v>
      </c>
      <c r="I69" s="11">
        <f t="shared" si="2"/>
        <v>60.5</v>
      </c>
      <c r="J69" s="12">
        <f t="shared" si="3"/>
        <v>9.0749999999999993</v>
      </c>
      <c r="K69" s="30">
        <v>4.5</v>
      </c>
      <c r="L69" s="31">
        <v>3.5</v>
      </c>
      <c r="M69" s="31">
        <v>2.5</v>
      </c>
      <c r="N69" s="31">
        <v>3.5</v>
      </c>
      <c r="O69" s="151">
        <v>3.5</v>
      </c>
      <c r="P69" s="28">
        <f t="shared" si="4"/>
        <v>17.5</v>
      </c>
      <c r="Q69" s="29">
        <f t="shared" si="5"/>
        <v>0.875</v>
      </c>
      <c r="R69" s="35">
        <f t="shared" si="6"/>
        <v>2.1</v>
      </c>
      <c r="S69" s="137">
        <f t="shared" si="0"/>
        <v>1.825</v>
      </c>
      <c r="T69" s="137">
        <f t="shared" si="0"/>
        <v>1.9249999999999998</v>
      </c>
      <c r="U69" s="137">
        <f t="shared" si="7"/>
        <v>1.825</v>
      </c>
      <c r="V69" s="138">
        <f t="shared" si="7"/>
        <v>2.2749999999999999</v>
      </c>
      <c r="W69" s="122">
        <f t="shared" si="1"/>
        <v>78</v>
      </c>
      <c r="X69" s="43">
        <f t="shared" si="8"/>
        <v>15.600000000000001</v>
      </c>
      <c r="Y69" s="159">
        <v>62</v>
      </c>
      <c r="Z69" s="47">
        <f t="shared" si="9"/>
        <v>49.6</v>
      </c>
    </row>
    <row r="70" spans="1:26" ht="21.75" customHeight="1" thickBot="1" x14ac:dyDescent="0.35">
      <c r="A70" s="5">
        <v>64</v>
      </c>
      <c r="B70" s="156">
        <v>666671</v>
      </c>
      <c r="C70" s="157" t="s">
        <v>166</v>
      </c>
      <c r="D70" s="13">
        <v>11</v>
      </c>
      <c r="E70" s="14">
        <v>14.5</v>
      </c>
      <c r="F70" s="14">
        <v>12</v>
      </c>
      <c r="G70" s="14">
        <v>10</v>
      </c>
      <c r="H70" s="15">
        <v>9</v>
      </c>
      <c r="I70" s="11">
        <f t="shared" si="2"/>
        <v>56.5</v>
      </c>
      <c r="J70" s="12">
        <f t="shared" si="3"/>
        <v>8.4749999999999996</v>
      </c>
      <c r="K70" s="30">
        <v>4</v>
      </c>
      <c r="L70" s="31">
        <v>3.5</v>
      </c>
      <c r="M70" s="31">
        <v>4.5</v>
      </c>
      <c r="N70" s="31">
        <v>1.5</v>
      </c>
      <c r="O70" s="151">
        <v>2.5</v>
      </c>
      <c r="P70" s="28">
        <f t="shared" si="4"/>
        <v>16</v>
      </c>
      <c r="Q70" s="29">
        <f t="shared" si="5"/>
        <v>0.8</v>
      </c>
      <c r="R70" s="35">
        <f t="shared" si="6"/>
        <v>1.8499999999999999</v>
      </c>
      <c r="S70" s="137">
        <f t="shared" si="0"/>
        <v>2.3499999999999996</v>
      </c>
      <c r="T70" s="137">
        <f t="shared" si="0"/>
        <v>2.0249999999999999</v>
      </c>
      <c r="U70" s="137">
        <f t="shared" si="7"/>
        <v>1.575</v>
      </c>
      <c r="V70" s="138">
        <f t="shared" si="7"/>
        <v>1.4749999999999999</v>
      </c>
      <c r="W70" s="122">
        <f t="shared" si="1"/>
        <v>72.5</v>
      </c>
      <c r="X70" s="43">
        <f t="shared" si="8"/>
        <v>14.5</v>
      </c>
      <c r="Y70" s="160">
        <v>60</v>
      </c>
      <c r="Z70" s="47">
        <f t="shared" si="9"/>
        <v>48</v>
      </c>
    </row>
    <row r="71" spans="1:26" ht="21.75" customHeight="1" thickBot="1" x14ac:dyDescent="0.35">
      <c r="A71" s="6">
        <v>65</v>
      </c>
      <c r="B71" s="154">
        <v>666672</v>
      </c>
      <c r="C71" s="155" t="s">
        <v>167</v>
      </c>
      <c r="D71" s="13">
        <v>8.5</v>
      </c>
      <c r="E71" s="14">
        <v>10.5</v>
      </c>
      <c r="F71" s="14">
        <v>7</v>
      </c>
      <c r="G71" s="14">
        <v>8.5</v>
      </c>
      <c r="H71" s="15">
        <v>9</v>
      </c>
      <c r="I71" s="11">
        <f t="shared" si="2"/>
        <v>43.5</v>
      </c>
      <c r="J71" s="12">
        <f t="shared" si="3"/>
        <v>6.5249999999999995</v>
      </c>
      <c r="K71" s="30">
        <v>2.5</v>
      </c>
      <c r="L71" s="31">
        <v>3.5</v>
      </c>
      <c r="M71" s="31">
        <v>2.5</v>
      </c>
      <c r="N71" s="31">
        <v>2.5</v>
      </c>
      <c r="O71" s="151">
        <v>1.5</v>
      </c>
      <c r="P71" s="28">
        <f t="shared" si="4"/>
        <v>12.5</v>
      </c>
      <c r="Q71" s="29">
        <f t="shared" si="5"/>
        <v>0.625</v>
      </c>
      <c r="R71" s="35">
        <f t="shared" si="6"/>
        <v>1.4</v>
      </c>
      <c r="S71" s="137">
        <f t="shared" si="0"/>
        <v>1.75</v>
      </c>
      <c r="T71" s="137">
        <f t="shared" si="0"/>
        <v>1.175</v>
      </c>
      <c r="U71" s="137">
        <f t="shared" si="7"/>
        <v>1.4</v>
      </c>
      <c r="V71" s="138">
        <f t="shared" si="7"/>
        <v>1.4249999999999998</v>
      </c>
      <c r="W71" s="122">
        <f t="shared" si="1"/>
        <v>56</v>
      </c>
      <c r="X71" s="43">
        <f t="shared" si="8"/>
        <v>11.200000000000001</v>
      </c>
      <c r="Y71" s="159">
        <v>46</v>
      </c>
      <c r="Z71" s="47">
        <f t="shared" si="9"/>
        <v>36.800000000000004</v>
      </c>
    </row>
    <row r="72" spans="1:26" ht="21.75" customHeight="1" thickBot="1" x14ac:dyDescent="0.35">
      <c r="A72" s="5">
        <v>66</v>
      </c>
      <c r="B72" s="154">
        <v>666673</v>
      </c>
      <c r="C72" s="155" t="s">
        <v>168</v>
      </c>
      <c r="D72" s="13">
        <v>13.5</v>
      </c>
      <c r="E72" s="14">
        <v>11.5</v>
      </c>
      <c r="F72" s="14">
        <v>13.5</v>
      </c>
      <c r="G72" s="14">
        <v>12.5</v>
      </c>
      <c r="H72" s="15">
        <v>12</v>
      </c>
      <c r="I72" s="11">
        <f t="shared" ref="I72:I135" si="10">SUM(D72:H72)</f>
        <v>63</v>
      </c>
      <c r="J72" s="12">
        <f t="shared" ref="J72:J135" si="11">I72*0.15</f>
        <v>9.4499999999999993</v>
      </c>
      <c r="K72" s="30">
        <v>3.5</v>
      </c>
      <c r="L72" s="31">
        <v>3.5</v>
      </c>
      <c r="M72" s="31">
        <v>2</v>
      </c>
      <c r="N72" s="31">
        <v>4</v>
      </c>
      <c r="O72" s="151">
        <v>4.5</v>
      </c>
      <c r="P72" s="28">
        <f t="shared" ref="P72:P135" si="12">SUM(K72:O72)</f>
        <v>17.5</v>
      </c>
      <c r="Q72" s="29">
        <f t="shared" ref="Q72:Q135" si="13">P72*0.05</f>
        <v>0.875</v>
      </c>
      <c r="R72" s="35">
        <f t="shared" ref="R72:S135" si="14">(D72*0.15+K72*0.05)</f>
        <v>2.1999999999999997</v>
      </c>
      <c r="S72" s="137">
        <f t="shared" si="0"/>
        <v>1.9</v>
      </c>
      <c r="T72" s="137">
        <f t="shared" si="0"/>
        <v>2.125</v>
      </c>
      <c r="U72" s="137">
        <f t="shared" ref="U72:V135" si="15">(G72*0.15+N72*0.05)</f>
        <v>2.0750000000000002</v>
      </c>
      <c r="V72" s="138">
        <f t="shared" si="15"/>
        <v>2.0249999999999999</v>
      </c>
      <c r="W72" s="122">
        <f t="shared" si="1"/>
        <v>80.5</v>
      </c>
      <c r="X72" s="43">
        <f t="shared" ref="X72:X135" si="16">(W72*0.2)</f>
        <v>16.100000000000001</v>
      </c>
      <c r="Y72" s="159">
        <v>65</v>
      </c>
      <c r="Z72" s="47">
        <f t="shared" ref="Z72:Z135" si="17">Y72*0.8</f>
        <v>52</v>
      </c>
    </row>
    <row r="73" spans="1:26" ht="21.75" customHeight="1" thickBot="1" x14ac:dyDescent="0.35">
      <c r="A73" s="6">
        <v>67</v>
      </c>
      <c r="B73" s="154">
        <v>666674</v>
      </c>
      <c r="C73" s="155" t="s">
        <v>169</v>
      </c>
      <c r="D73" s="13">
        <v>12</v>
      </c>
      <c r="E73" s="14">
        <v>14.5</v>
      </c>
      <c r="F73" s="14">
        <v>11</v>
      </c>
      <c r="G73" s="14">
        <v>14</v>
      </c>
      <c r="H73" s="15">
        <v>12</v>
      </c>
      <c r="I73" s="11">
        <f t="shared" si="10"/>
        <v>63.5</v>
      </c>
      <c r="J73" s="12">
        <f t="shared" si="11"/>
        <v>9.5250000000000004</v>
      </c>
      <c r="K73" s="30">
        <v>4</v>
      </c>
      <c r="L73" s="31">
        <v>2.5</v>
      </c>
      <c r="M73" s="31">
        <v>3.5</v>
      </c>
      <c r="N73" s="31">
        <v>4</v>
      </c>
      <c r="O73" s="151">
        <v>4</v>
      </c>
      <c r="P73" s="28">
        <f t="shared" si="12"/>
        <v>18</v>
      </c>
      <c r="Q73" s="29">
        <f t="shared" si="13"/>
        <v>0.9</v>
      </c>
      <c r="R73" s="35">
        <f t="shared" si="14"/>
        <v>1.9999999999999998</v>
      </c>
      <c r="S73" s="137">
        <f t="shared" si="0"/>
        <v>2.2999999999999998</v>
      </c>
      <c r="T73" s="137">
        <f t="shared" si="0"/>
        <v>1.825</v>
      </c>
      <c r="U73" s="137">
        <f t="shared" si="15"/>
        <v>2.3000000000000003</v>
      </c>
      <c r="V73" s="138">
        <f t="shared" si="15"/>
        <v>1.9999999999999998</v>
      </c>
      <c r="W73" s="122">
        <f t="shared" si="1"/>
        <v>81.5</v>
      </c>
      <c r="X73" s="43">
        <f t="shared" si="16"/>
        <v>16.3</v>
      </c>
      <c r="Y73" s="159">
        <v>66</v>
      </c>
      <c r="Z73" s="47">
        <f t="shared" si="17"/>
        <v>52.800000000000004</v>
      </c>
    </row>
    <row r="74" spans="1:26" ht="21.75" customHeight="1" thickBot="1" x14ac:dyDescent="0.35">
      <c r="A74" s="5">
        <v>68</v>
      </c>
      <c r="B74" s="154">
        <v>666675</v>
      </c>
      <c r="C74" s="155" t="s">
        <v>170</v>
      </c>
      <c r="D74" s="13">
        <v>11</v>
      </c>
      <c r="E74" s="14">
        <v>10</v>
      </c>
      <c r="F74" s="14">
        <v>14.5</v>
      </c>
      <c r="G74" s="14">
        <v>12</v>
      </c>
      <c r="H74" s="15">
        <v>11</v>
      </c>
      <c r="I74" s="11">
        <f t="shared" si="10"/>
        <v>58.5</v>
      </c>
      <c r="J74" s="12">
        <f t="shared" si="11"/>
        <v>8.7750000000000004</v>
      </c>
      <c r="K74" s="30">
        <v>3.5</v>
      </c>
      <c r="L74" s="31">
        <v>3.5</v>
      </c>
      <c r="M74" s="31">
        <v>2.5</v>
      </c>
      <c r="N74" s="31">
        <v>4.5</v>
      </c>
      <c r="O74" s="151">
        <v>3</v>
      </c>
      <c r="P74" s="28">
        <f t="shared" si="12"/>
        <v>17</v>
      </c>
      <c r="Q74" s="29">
        <f t="shared" si="13"/>
        <v>0.85000000000000009</v>
      </c>
      <c r="R74" s="35">
        <f t="shared" si="14"/>
        <v>1.825</v>
      </c>
      <c r="S74" s="137">
        <f t="shared" si="0"/>
        <v>1.675</v>
      </c>
      <c r="T74" s="137">
        <f t="shared" si="0"/>
        <v>2.2999999999999998</v>
      </c>
      <c r="U74" s="137">
        <f t="shared" si="15"/>
        <v>2.0249999999999999</v>
      </c>
      <c r="V74" s="138">
        <f t="shared" si="15"/>
        <v>1.7999999999999998</v>
      </c>
      <c r="W74" s="122">
        <f t="shared" si="1"/>
        <v>75.5</v>
      </c>
      <c r="X74" s="43">
        <f t="shared" si="16"/>
        <v>15.100000000000001</v>
      </c>
      <c r="Y74" s="159">
        <v>62</v>
      </c>
      <c r="Z74" s="47">
        <f t="shared" si="17"/>
        <v>49.6</v>
      </c>
    </row>
    <row r="75" spans="1:26" ht="21.75" customHeight="1" thickBot="1" x14ac:dyDescent="0.35">
      <c r="A75" s="6">
        <v>69</v>
      </c>
      <c r="B75" s="154">
        <v>666676</v>
      </c>
      <c r="C75" s="155" t="s">
        <v>171</v>
      </c>
      <c r="D75" s="13">
        <v>10</v>
      </c>
      <c r="E75" s="14">
        <v>12</v>
      </c>
      <c r="F75" s="14">
        <v>9</v>
      </c>
      <c r="G75" s="14">
        <v>9</v>
      </c>
      <c r="H75" s="15">
        <v>8</v>
      </c>
      <c r="I75" s="11">
        <f t="shared" si="10"/>
        <v>48</v>
      </c>
      <c r="J75" s="12">
        <f t="shared" si="11"/>
        <v>7.1999999999999993</v>
      </c>
      <c r="K75" s="30">
        <v>2.5</v>
      </c>
      <c r="L75" s="31">
        <v>2.5</v>
      </c>
      <c r="M75" s="31">
        <v>2.5</v>
      </c>
      <c r="N75" s="31">
        <v>2.5</v>
      </c>
      <c r="O75" s="151">
        <v>3.5</v>
      </c>
      <c r="P75" s="28">
        <f t="shared" si="12"/>
        <v>13.5</v>
      </c>
      <c r="Q75" s="29">
        <f t="shared" si="13"/>
        <v>0.67500000000000004</v>
      </c>
      <c r="R75" s="35">
        <f t="shared" si="14"/>
        <v>1.625</v>
      </c>
      <c r="S75" s="137">
        <f t="shared" si="0"/>
        <v>1.9249999999999998</v>
      </c>
      <c r="T75" s="137">
        <f t="shared" si="0"/>
        <v>1.4749999999999999</v>
      </c>
      <c r="U75" s="137">
        <f t="shared" si="15"/>
        <v>1.4749999999999999</v>
      </c>
      <c r="V75" s="138">
        <f t="shared" si="15"/>
        <v>1.375</v>
      </c>
      <c r="W75" s="122">
        <f t="shared" si="1"/>
        <v>61.5</v>
      </c>
      <c r="X75" s="43">
        <f t="shared" si="16"/>
        <v>12.3</v>
      </c>
      <c r="Y75" s="159">
        <v>53</v>
      </c>
      <c r="Z75" s="47">
        <f t="shared" si="17"/>
        <v>42.400000000000006</v>
      </c>
    </row>
    <row r="76" spans="1:26" ht="21.75" customHeight="1" thickBot="1" x14ac:dyDescent="0.35">
      <c r="A76" s="5">
        <v>70</v>
      </c>
      <c r="B76" s="154">
        <v>666677</v>
      </c>
      <c r="C76" s="155" t="s">
        <v>172</v>
      </c>
      <c r="D76" s="13">
        <v>10.5</v>
      </c>
      <c r="E76" s="14">
        <v>11.5</v>
      </c>
      <c r="F76" s="14">
        <v>13</v>
      </c>
      <c r="G76" s="14">
        <v>15.5</v>
      </c>
      <c r="H76" s="15">
        <v>10</v>
      </c>
      <c r="I76" s="11">
        <f t="shared" si="10"/>
        <v>60.5</v>
      </c>
      <c r="J76" s="12">
        <f t="shared" si="11"/>
        <v>9.0749999999999993</v>
      </c>
      <c r="K76" s="30">
        <v>4</v>
      </c>
      <c r="L76" s="31">
        <v>2.5</v>
      </c>
      <c r="M76" s="31">
        <v>2.5</v>
      </c>
      <c r="N76" s="31">
        <v>4</v>
      </c>
      <c r="O76" s="151">
        <v>3.5</v>
      </c>
      <c r="P76" s="28">
        <f t="shared" si="12"/>
        <v>16.5</v>
      </c>
      <c r="Q76" s="29">
        <f t="shared" si="13"/>
        <v>0.82500000000000007</v>
      </c>
      <c r="R76" s="35">
        <f t="shared" si="14"/>
        <v>1.7749999999999999</v>
      </c>
      <c r="S76" s="137">
        <f t="shared" si="0"/>
        <v>1.8499999999999999</v>
      </c>
      <c r="T76" s="137">
        <f t="shared" si="0"/>
        <v>2.0750000000000002</v>
      </c>
      <c r="U76" s="137">
        <f t="shared" si="15"/>
        <v>2.5249999999999999</v>
      </c>
      <c r="V76" s="138">
        <f t="shared" si="15"/>
        <v>1.675</v>
      </c>
      <c r="W76" s="122">
        <f t="shared" si="1"/>
        <v>77</v>
      </c>
      <c r="X76" s="43">
        <f t="shared" si="16"/>
        <v>15.4</v>
      </c>
      <c r="Y76" s="159">
        <v>62</v>
      </c>
      <c r="Z76" s="47">
        <f t="shared" si="17"/>
        <v>49.6</v>
      </c>
    </row>
    <row r="77" spans="1:26" ht="21.75" customHeight="1" thickBot="1" x14ac:dyDescent="0.35">
      <c r="A77" s="6">
        <v>71</v>
      </c>
      <c r="B77" s="154">
        <v>666678</v>
      </c>
      <c r="C77" s="155" t="s">
        <v>173</v>
      </c>
      <c r="D77" s="13">
        <v>9.5</v>
      </c>
      <c r="E77" s="14">
        <v>9</v>
      </c>
      <c r="F77" s="14">
        <v>8.5</v>
      </c>
      <c r="G77" s="14">
        <v>11</v>
      </c>
      <c r="H77" s="15">
        <v>10.5</v>
      </c>
      <c r="I77" s="11">
        <f t="shared" si="10"/>
        <v>48.5</v>
      </c>
      <c r="J77" s="12">
        <f t="shared" si="11"/>
        <v>7.2749999999999995</v>
      </c>
      <c r="K77" s="30">
        <v>1.5</v>
      </c>
      <c r="L77" s="31">
        <v>2.5</v>
      </c>
      <c r="M77" s="31">
        <v>2.5</v>
      </c>
      <c r="N77" s="31">
        <v>3.5</v>
      </c>
      <c r="O77" s="151">
        <v>3.5</v>
      </c>
      <c r="P77" s="28">
        <f t="shared" si="12"/>
        <v>13.5</v>
      </c>
      <c r="Q77" s="29">
        <f t="shared" si="13"/>
        <v>0.67500000000000004</v>
      </c>
      <c r="R77" s="35">
        <f t="shared" si="14"/>
        <v>1.5</v>
      </c>
      <c r="S77" s="137">
        <f t="shared" si="0"/>
        <v>1.4749999999999999</v>
      </c>
      <c r="T77" s="137">
        <f t="shared" si="0"/>
        <v>1.4</v>
      </c>
      <c r="U77" s="137">
        <f t="shared" si="15"/>
        <v>1.825</v>
      </c>
      <c r="V77" s="138">
        <f t="shared" si="15"/>
        <v>1.75</v>
      </c>
      <c r="W77" s="122">
        <f t="shared" si="1"/>
        <v>62</v>
      </c>
      <c r="X77" s="43">
        <f t="shared" si="16"/>
        <v>12.4</v>
      </c>
      <c r="Y77" s="159">
        <v>52</v>
      </c>
      <c r="Z77" s="47">
        <f t="shared" si="17"/>
        <v>41.6</v>
      </c>
    </row>
    <row r="78" spans="1:26" ht="21.75" customHeight="1" thickBot="1" x14ac:dyDescent="0.35">
      <c r="A78" s="5">
        <v>72</v>
      </c>
      <c r="B78" s="156">
        <v>666679</v>
      </c>
      <c r="C78" s="157" t="s">
        <v>174</v>
      </c>
      <c r="D78" s="13">
        <v>11</v>
      </c>
      <c r="E78" s="14">
        <v>11.5</v>
      </c>
      <c r="F78" s="14">
        <v>13.5</v>
      </c>
      <c r="G78" s="14">
        <v>12.5</v>
      </c>
      <c r="H78" s="15">
        <v>12</v>
      </c>
      <c r="I78" s="11">
        <f t="shared" si="10"/>
        <v>60.5</v>
      </c>
      <c r="J78" s="12">
        <f t="shared" si="11"/>
        <v>9.0749999999999993</v>
      </c>
      <c r="K78" s="30">
        <v>3</v>
      </c>
      <c r="L78" s="31">
        <v>4</v>
      </c>
      <c r="M78" s="31">
        <v>2.5</v>
      </c>
      <c r="N78" s="31">
        <v>3.5</v>
      </c>
      <c r="O78" s="151">
        <v>4</v>
      </c>
      <c r="P78" s="28">
        <f t="shared" si="12"/>
        <v>17</v>
      </c>
      <c r="Q78" s="29">
        <f t="shared" si="13"/>
        <v>0.85000000000000009</v>
      </c>
      <c r="R78" s="35">
        <f t="shared" si="14"/>
        <v>1.7999999999999998</v>
      </c>
      <c r="S78" s="137">
        <f t="shared" si="0"/>
        <v>1.9249999999999998</v>
      </c>
      <c r="T78" s="137">
        <f t="shared" si="0"/>
        <v>2.15</v>
      </c>
      <c r="U78" s="137">
        <f t="shared" si="15"/>
        <v>2.0499999999999998</v>
      </c>
      <c r="V78" s="138">
        <f t="shared" si="15"/>
        <v>1.9999999999999998</v>
      </c>
      <c r="W78" s="122">
        <f t="shared" si="1"/>
        <v>77.5</v>
      </c>
      <c r="X78" s="43">
        <f t="shared" si="16"/>
        <v>15.5</v>
      </c>
      <c r="Y78" s="160">
        <v>62</v>
      </c>
      <c r="Z78" s="47">
        <f t="shared" si="17"/>
        <v>49.6</v>
      </c>
    </row>
    <row r="79" spans="1:26" ht="21.75" customHeight="1" thickBot="1" x14ac:dyDescent="0.35">
      <c r="A79" s="6">
        <v>73</v>
      </c>
      <c r="B79" s="154">
        <v>666680</v>
      </c>
      <c r="C79" s="155" t="s">
        <v>175</v>
      </c>
      <c r="D79" s="13">
        <v>13</v>
      </c>
      <c r="E79" s="14">
        <v>12</v>
      </c>
      <c r="F79" s="14">
        <v>11.5</v>
      </c>
      <c r="G79" s="14">
        <v>12.5</v>
      </c>
      <c r="H79" s="15">
        <v>10.5</v>
      </c>
      <c r="I79" s="11">
        <f t="shared" si="10"/>
        <v>59.5</v>
      </c>
      <c r="J79" s="12">
        <f t="shared" si="11"/>
        <v>8.9249999999999989</v>
      </c>
      <c r="K79" s="30">
        <v>4</v>
      </c>
      <c r="L79" s="31">
        <v>4.5</v>
      </c>
      <c r="M79" s="31">
        <v>2.5</v>
      </c>
      <c r="N79" s="31">
        <v>2.5</v>
      </c>
      <c r="O79" s="151">
        <v>2.5</v>
      </c>
      <c r="P79" s="28">
        <f t="shared" si="12"/>
        <v>16</v>
      </c>
      <c r="Q79" s="29">
        <f t="shared" si="13"/>
        <v>0.8</v>
      </c>
      <c r="R79" s="35">
        <f t="shared" si="14"/>
        <v>2.15</v>
      </c>
      <c r="S79" s="137">
        <f t="shared" si="0"/>
        <v>2.0249999999999999</v>
      </c>
      <c r="T79" s="137">
        <f t="shared" si="0"/>
        <v>1.8499999999999999</v>
      </c>
      <c r="U79" s="137">
        <f t="shared" si="15"/>
        <v>2</v>
      </c>
      <c r="V79" s="138">
        <f t="shared" si="15"/>
        <v>1.7</v>
      </c>
      <c r="W79" s="122">
        <f t="shared" si="1"/>
        <v>75.5</v>
      </c>
      <c r="X79" s="43">
        <f t="shared" si="16"/>
        <v>15.100000000000001</v>
      </c>
      <c r="Y79" s="159">
        <v>64</v>
      </c>
      <c r="Z79" s="47">
        <f t="shared" si="17"/>
        <v>51.2</v>
      </c>
    </row>
    <row r="80" spans="1:26" ht="21.75" customHeight="1" thickBot="1" x14ac:dyDescent="0.35">
      <c r="A80" s="5">
        <v>74</v>
      </c>
      <c r="B80" s="154">
        <v>666681</v>
      </c>
      <c r="C80" s="155" t="s">
        <v>176</v>
      </c>
      <c r="D80" s="13">
        <v>14</v>
      </c>
      <c r="E80" s="14">
        <v>13.5</v>
      </c>
      <c r="F80" s="14">
        <v>13</v>
      </c>
      <c r="G80" s="14">
        <v>11</v>
      </c>
      <c r="H80" s="15">
        <v>12</v>
      </c>
      <c r="I80" s="11">
        <f t="shared" si="10"/>
        <v>63.5</v>
      </c>
      <c r="J80" s="12">
        <f t="shared" si="11"/>
        <v>9.5250000000000004</v>
      </c>
      <c r="K80" s="30">
        <v>4.5</v>
      </c>
      <c r="L80" s="31">
        <v>4.5</v>
      </c>
      <c r="M80" s="31">
        <v>5</v>
      </c>
      <c r="N80" s="31">
        <v>4.5</v>
      </c>
      <c r="O80" s="151">
        <v>5.5</v>
      </c>
      <c r="P80" s="28">
        <f t="shared" si="12"/>
        <v>24</v>
      </c>
      <c r="Q80" s="29">
        <f t="shared" si="13"/>
        <v>1.2000000000000002</v>
      </c>
      <c r="R80" s="35">
        <f t="shared" si="14"/>
        <v>2.3250000000000002</v>
      </c>
      <c r="S80" s="137">
        <f t="shared" si="0"/>
        <v>2.25</v>
      </c>
      <c r="T80" s="137">
        <f t="shared" si="0"/>
        <v>2.2000000000000002</v>
      </c>
      <c r="U80" s="137">
        <f t="shared" si="15"/>
        <v>1.875</v>
      </c>
      <c r="V80" s="138">
        <f t="shared" si="15"/>
        <v>2.0749999999999997</v>
      </c>
      <c r="W80" s="122">
        <f t="shared" si="1"/>
        <v>87.5</v>
      </c>
      <c r="X80" s="43">
        <f t="shared" si="16"/>
        <v>17.5</v>
      </c>
      <c r="Y80" s="159">
        <v>64</v>
      </c>
      <c r="Z80" s="47">
        <f t="shared" si="17"/>
        <v>51.2</v>
      </c>
    </row>
    <row r="81" spans="1:26" ht="21.75" customHeight="1" thickBot="1" x14ac:dyDescent="0.35">
      <c r="A81" s="6">
        <v>75</v>
      </c>
      <c r="B81" s="154">
        <v>666682</v>
      </c>
      <c r="C81" s="155" t="s">
        <v>177</v>
      </c>
      <c r="D81" s="13">
        <v>11.5</v>
      </c>
      <c r="E81" s="14">
        <v>15.5</v>
      </c>
      <c r="F81" s="14">
        <v>15</v>
      </c>
      <c r="G81" s="14">
        <v>11</v>
      </c>
      <c r="H81" s="15">
        <v>10</v>
      </c>
      <c r="I81" s="11">
        <f t="shared" si="10"/>
        <v>63</v>
      </c>
      <c r="J81" s="12">
        <f t="shared" si="11"/>
        <v>9.4499999999999993</v>
      </c>
      <c r="K81" s="30">
        <v>5</v>
      </c>
      <c r="L81" s="31">
        <v>5</v>
      </c>
      <c r="M81" s="31">
        <v>4.5</v>
      </c>
      <c r="N81" s="31">
        <v>4</v>
      </c>
      <c r="O81" s="151">
        <v>4.5</v>
      </c>
      <c r="P81" s="28">
        <f t="shared" si="12"/>
        <v>23</v>
      </c>
      <c r="Q81" s="29">
        <f t="shared" si="13"/>
        <v>1.1500000000000001</v>
      </c>
      <c r="R81" s="35">
        <f t="shared" si="14"/>
        <v>1.9749999999999999</v>
      </c>
      <c r="S81" s="137">
        <f t="shared" si="0"/>
        <v>2.5749999999999997</v>
      </c>
      <c r="T81" s="137">
        <f t="shared" si="0"/>
        <v>2.4750000000000001</v>
      </c>
      <c r="U81" s="137">
        <f t="shared" si="15"/>
        <v>1.8499999999999999</v>
      </c>
      <c r="V81" s="138">
        <f t="shared" si="15"/>
        <v>1.7250000000000001</v>
      </c>
      <c r="W81" s="122">
        <f t="shared" si="1"/>
        <v>86</v>
      </c>
      <c r="X81" s="43">
        <f t="shared" si="16"/>
        <v>17.2</v>
      </c>
      <c r="Y81" s="159">
        <v>65</v>
      </c>
      <c r="Z81" s="47">
        <f t="shared" si="17"/>
        <v>52</v>
      </c>
    </row>
    <row r="82" spans="1:26" ht="21.75" customHeight="1" thickBot="1" x14ac:dyDescent="0.35">
      <c r="A82" s="5">
        <v>76</v>
      </c>
      <c r="B82" s="154">
        <v>666683</v>
      </c>
      <c r="C82" s="155" t="s">
        <v>178</v>
      </c>
      <c r="D82" s="13">
        <v>13</v>
      </c>
      <c r="E82" s="14">
        <v>11</v>
      </c>
      <c r="F82" s="14">
        <v>12</v>
      </c>
      <c r="G82" s="14">
        <v>10.5</v>
      </c>
      <c r="H82" s="15">
        <v>12</v>
      </c>
      <c r="I82" s="11">
        <f t="shared" si="10"/>
        <v>58.5</v>
      </c>
      <c r="J82" s="12">
        <f t="shared" si="11"/>
        <v>8.7750000000000004</v>
      </c>
      <c r="K82" s="30">
        <v>2.5</v>
      </c>
      <c r="L82" s="31">
        <v>3.5</v>
      </c>
      <c r="M82" s="31">
        <v>3.5</v>
      </c>
      <c r="N82" s="31">
        <v>3.5</v>
      </c>
      <c r="O82" s="151">
        <v>3.5</v>
      </c>
      <c r="P82" s="28">
        <f t="shared" si="12"/>
        <v>16.5</v>
      </c>
      <c r="Q82" s="29">
        <f t="shared" si="13"/>
        <v>0.82500000000000007</v>
      </c>
      <c r="R82" s="35">
        <f t="shared" si="14"/>
        <v>2.0750000000000002</v>
      </c>
      <c r="S82" s="137">
        <f t="shared" si="0"/>
        <v>1.825</v>
      </c>
      <c r="T82" s="137">
        <f t="shared" si="0"/>
        <v>1.9749999999999999</v>
      </c>
      <c r="U82" s="137">
        <f t="shared" si="15"/>
        <v>1.75</v>
      </c>
      <c r="V82" s="138">
        <f t="shared" si="15"/>
        <v>1.9749999999999999</v>
      </c>
      <c r="W82" s="122">
        <f t="shared" si="1"/>
        <v>75</v>
      </c>
      <c r="X82" s="43">
        <f t="shared" si="16"/>
        <v>15</v>
      </c>
      <c r="Y82" s="159">
        <v>62</v>
      </c>
      <c r="Z82" s="47">
        <f t="shared" si="17"/>
        <v>49.6</v>
      </c>
    </row>
    <row r="83" spans="1:26" ht="21.75" customHeight="1" thickBot="1" x14ac:dyDescent="0.35">
      <c r="A83" s="6">
        <v>77</v>
      </c>
      <c r="B83" s="154">
        <v>666684</v>
      </c>
      <c r="C83" s="155" t="s">
        <v>179</v>
      </c>
      <c r="D83" s="13">
        <v>10</v>
      </c>
      <c r="E83" s="14">
        <v>9.5</v>
      </c>
      <c r="F83" s="14">
        <v>13</v>
      </c>
      <c r="G83" s="14">
        <v>12</v>
      </c>
      <c r="H83" s="15">
        <v>8.5</v>
      </c>
      <c r="I83" s="11">
        <f t="shared" si="10"/>
        <v>53</v>
      </c>
      <c r="J83" s="12">
        <f t="shared" si="11"/>
        <v>7.9499999999999993</v>
      </c>
      <c r="K83" s="30">
        <v>3.5</v>
      </c>
      <c r="L83" s="31">
        <v>2.5</v>
      </c>
      <c r="M83" s="31">
        <v>2.5</v>
      </c>
      <c r="N83" s="31">
        <v>3.5</v>
      </c>
      <c r="O83" s="151">
        <v>3.5</v>
      </c>
      <c r="P83" s="28">
        <f t="shared" si="12"/>
        <v>15.5</v>
      </c>
      <c r="Q83" s="29">
        <f t="shared" si="13"/>
        <v>0.77500000000000002</v>
      </c>
      <c r="R83" s="35">
        <f t="shared" si="14"/>
        <v>1.675</v>
      </c>
      <c r="S83" s="137">
        <f t="shared" si="0"/>
        <v>1.55</v>
      </c>
      <c r="T83" s="137">
        <f t="shared" si="0"/>
        <v>2.0750000000000002</v>
      </c>
      <c r="U83" s="137">
        <f t="shared" si="15"/>
        <v>1.9749999999999999</v>
      </c>
      <c r="V83" s="138">
        <f t="shared" si="15"/>
        <v>1.45</v>
      </c>
      <c r="W83" s="122">
        <f t="shared" si="1"/>
        <v>68.5</v>
      </c>
      <c r="X83" s="43">
        <f t="shared" si="16"/>
        <v>13.700000000000001</v>
      </c>
      <c r="Y83" s="159">
        <v>55</v>
      </c>
      <c r="Z83" s="47">
        <f t="shared" si="17"/>
        <v>44</v>
      </c>
    </row>
    <row r="84" spans="1:26" ht="21.75" customHeight="1" thickBot="1" x14ac:dyDescent="0.35">
      <c r="A84" s="5">
        <v>78</v>
      </c>
      <c r="B84" s="154">
        <v>666685</v>
      </c>
      <c r="C84" s="155" t="s">
        <v>180</v>
      </c>
      <c r="D84" s="13">
        <v>8.5</v>
      </c>
      <c r="E84" s="14">
        <v>8.5</v>
      </c>
      <c r="F84" s="14">
        <v>7</v>
      </c>
      <c r="G84" s="14">
        <v>7.5</v>
      </c>
      <c r="H84" s="15">
        <v>6</v>
      </c>
      <c r="I84" s="11">
        <f t="shared" si="10"/>
        <v>37.5</v>
      </c>
      <c r="J84" s="12">
        <f t="shared" si="11"/>
        <v>5.625</v>
      </c>
      <c r="K84" s="30">
        <v>3.5</v>
      </c>
      <c r="L84" s="31">
        <v>1</v>
      </c>
      <c r="M84" s="31">
        <v>2.5</v>
      </c>
      <c r="N84" s="31">
        <v>2.5</v>
      </c>
      <c r="O84" s="151">
        <v>1.5</v>
      </c>
      <c r="P84" s="28">
        <f t="shared" si="12"/>
        <v>11</v>
      </c>
      <c r="Q84" s="29">
        <f t="shared" si="13"/>
        <v>0.55000000000000004</v>
      </c>
      <c r="R84" s="35">
        <f t="shared" si="14"/>
        <v>1.45</v>
      </c>
      <c r="S84" s="137">
        <f t="shared" si="0"/>
        <v>1.325</v>
      </c>
      <c r="T84" s="137">
        <f t="shared" si="0"/>
        <v>1.175</v>
      </c>
      <c r="U84" s="137">
        <f t="shared" si="15"/>
        <v>1.25</v>
      </c>
      <c r="V84" s="138">
        <f t="shared" si="15"/>
        <v>0.97499999999999987</v>
      </c>
      <c r="W84" s="122">
        <f t="shared" si="1"/>
        <v>48.5</v>
      </c>
      <c r="X84" s="43">
        <f t="shared" si="16"/>
        <v>9.7000000000000011</v>
      </c>
      <c r="Y84" s="159">
        <v>39</v>
      </c>
      <c r="Z84" s="47">
        <f t="shared" si="17"/>
        <v>31.200000000000003</v>
      </c>
    </row>
    <row r="85" spans="1:26" ht="21.75" customHeight="1" thickBot="1" x14ac:dyDescent="0.35">
      <c r="A85" s="6">
        <v>79</v>
      </c>
      <c r="B85" s="154">
        <v>666686</v>
      </c>
      <c r="C85" s="155" t="s">
        <v>181</v>
      </c>
      <c r="D85" s="13">
        <v>10.5</v>
      </c>
      <c r="E85" s="14">
        <v>10.5</v>
      </c>
      <c r="F85" s="14">
        <v>14</v>
      </c>
      <c r="G85" s="14">
        <v>13</v>
      </c>
      <c r="H85" s="15">
        <v>12.5</v>
      </c>
      <c r="I85" s="11">
        <f t="shared" si="10"/>
        <v>60.5</v>
      </c>
      <c r="J85" s="12">
        <f t="shared" si="11"/>
        <v>9.0749999999999993</v>
      </c>
      <c r="K85" s="30">
        <v>2.5</v>
      </c>
      <c r="L85" s="31">
        <v>3.5</v>
      </c>
      <c r="M85" s="31">
        <v>4</v>
      </c>
      <c r="N85" s="31">
        <v>3</v>
      </c>
      <c r="O85" s="151">
        <v>3.5</v>
      </c>
      <c r="P85" s="28">
        <f t="shared" si="12"/>
        <v>16.5</v>
      </c>
      <c r="Q85" s="29">
        <f t="shared" si="13"/>
        <v>0.82500000000000007</v>
      </c>
      <c r="R85" s="35">
        <f t="shared" si="14"/>
        <v>1.7</v>
      </c>
      <c r="S85" s="137">
        <f t="shared" si="0"/>
        <v>1.75</v>
      </c>
      <c r="T85" s="137">
        <f t="shared" si="0"/>
        <v>2.3000000000000003</v>
      </c>
      <c r="U85" s="137">
        <f t="shared" si="15"/>
        <v>2.1</v>
      </c>
      <c r="V85" s="138">
        <f t="shared" si="15"/>
        <v>2.0499999999999998</v>
      </c>
      <c r="W85" s="122">
        <f t="shared" si="1"/>
        <v>77</v>
      </c>
      <c r="X85" s="43">
        <f t="shared" si="16"/>
        <v>15.4</v>
      </c>
      <c r="Y85" s="159">
        <v>62</v>
      </c>
      <c r="Z85" s="47">
        <f t="shared" si="17"/>
        <v>49.6</v>
      </c>
    </row>
    <row r="86" spans="1:26" ht="21.75" customHeight="1" thickBot="1" x14ac:dyDescent="0.35">
      <c r="A86" s="5">
        <v>80</v>
      </c>
      <c r="B86" s="156">
        <v>666687</v>
      </c>
      <c r="C86" s="157" t="s">
        <v>182</v>
      </c>
      <c r="D86" s="13">
        <v>11</v>
      </c>
      <c r="E86" s="14">
        <v>9.5</v>
      </c>
      <c r="F86" s="14">
        <v>11</v>
      </c>
      <c r="G86" s="14">
        <v>9.5</v>
      </c>
      <c r="H86" s="15">
        <v>10.5</v>
      </c>
      <c r="I86" s="11">
        <f t="shared" si="10"/>
        <v>51.5</v>
      </c>
      <c r="J86" s="12">
        <f t="shared" si="11"/>
        <v>7.7249999999999996</v>
      </c>
      <c r="K86" s="30">
        <v>2</v>
      </c>
      <c r="L86" s="31">
        <v>3.5</v>
      </c>
      <c r="M86" s="31">
        <v>3.5</v>
      </c>
      <c r="N86" s="31">
        <v>2.5</v>
      </c>
      <c r="O86" s="151">
        <v>3.5</v>
      </c>
      <c r="P86" s="28">
        <f t="shared" si="12"/>
        <v>15</v>
      </c>
      <c r="Q86" s="29">
        <f t="shared" si="13"/>
        <v>0.75</v>
      </c>
      <c r="R86" s="35">
        <f t="shared" si="14"/>
        <v>1.75</v>
      </c>
      <c r="S86" s="137">
        <f t="shared" si="0"/>
        <v>1.6</v>
      </c>
      <c r="T86" s="137">
        <f t="shared" si="0"/>
        <v>1.825</v>
      </c>
      <c r="U86" s="137">
        <f t="shared" si="15"/>
        <v>1.55</v>
      </c>
      <c r="V86" s="138">
        <f t="shared" si="15"/>
        <v>1.75</v>
      </c>
      <c r="W86" s="122">
        <f t="shared" si="1"/>
        <v>66.5</v>
      </c>
      <c r="X86" s="43">
        <f t="shared" si="16"/>
        <v>13.3</v>
      </c>
      <c r="Y86" s="160">
        <v>53</v>
      </c>
      <c r="Z86" s="47">
        <f t="shared" si="17"/>
        <v>42.400000000000006</v>
      </c>
    </row>
    <row r="87" spans="1:26" ht="21.75" customHeight="1" thickBot="1" x14ac:dyDescent="0.35">
      <c r="A87" s="6">
        <v>81</v>
      </c>
      <c r="B87" s="154">
        <v>666688</v>
      </c>
      <c r="C87" s="155" t="s">
        <v>183</v>
      </c>
      <c r="D87" s="13">
        <v>10</v>
      </c>
      <c r="E87" s="14">
        <v>12</v>
      </c>
      <c r="F87" s="14">
        <v>11.5</v>
      </c>
      <c r="G87" s="14">
        <v>13.5</v>
      </c>
      <c r="H87" s="15">
        <v>14.5</v>
      </c>
      <c r="I87" s="11">
        <f t="shared" si="10"/>
        <v>61.5</v>
      </c>
      <c r="J87" s="12">
        <f t="shared" si="11"/>
        <v>9.2249999999999996</v>
      </c>
      <c r="K87" s="30">
        <v>3</v>
      </c>
      <c r="L87" s="31">
        <v>3.5</v>
      </c>
      <c r="M87" s="31">
        <v>3.5</v>
      </c>
      <c r="N87" s="31">
        <v>3.5</v>
      </c>
      <c r="O87" s="151">
        <v>3.5</v>
      </c>
      <c r="P87" s="28">
        <f t="shared" si="12"/>
        <v>17</v>
      </c>
      <c r="Q87" s="29">
        <f t="shared" si="13"/>
        <v>0.85000000000000009</v>
      </c>
      <c r="R87" s="35">
        <f t="shared" si="14"/>
        <v>1.65</v>
      </c>
      <c r="S87" s="137">
        <f t="shared" si="0"/>
        <v>1.9749999999999999</v>
      </c>
      <c r="T87" s="137">
        <f t="shared" si="0"/>
        <v>1.9</v>
      </c>
      <c r="U87" s="137">
        <f t="shared" si="15"/>
        <v>2.1999999999999997</v>
      </c>
      <c r="V87" s="138">
        <f t="shared" si="15"/>
        <v>2.3499999999999996</v>
      </c>
      <c r="W87" s="122">
        <f t="shared" si="1"/>
        <v>78.5</v>
      </c>
      <c r="X87" s="43">
        <f t="shared" si="16"/>
        <v>15.700000000000001</v>
      </c>
      <c r="Y87" s="159">
        <v>62</v>
      </c>
      <c r="Z87" s="47">
        <f t="shared" si="17"/>
        <v>49.6</v>
      </c>
    </row>
    <row r="88" spans="1:26" ht="21.75" customHeight="1" thickBot="1" x14ac:dyDescent="0.35">
      <c r="A88" s="5">
        <v>82</v>
      </c>
      <c r="B88" s="154">
        <v>666689</v>
      </c>
      <c r="C88" s="155" t="s">
        <v>184</v>
      </c>
      <c r="D88" s="13">
        <v>12.5</v>
      </c>
      <c r="E88" s="14">
        <v>13</v>
      </c>
      <c r="F88" s="14">
        <v>14</v>
      </c>
      <c r="G88" s="14">
        <v>11</v>
      </c>
      <c r="H88" s="15">
        <v>10.5</v>
      </c>
      <c r="I88" s="11">
        <f t="shared" si="10"/>
        <v>61</v>
      </c>
      <c r="J88" s="12">
        <f t="shared" si="11"/>
        <v>9.15</v>
      </c>
      <c r="K88" s="30">
        <v>2.5</v>
      </c>
      <c r="L88" s="31">
        <v>3</v>
      </c>
      <c r="M88" s="31">
        <v>3.5</v>
      </c>
      <c r="N88" s="31">
        <v>2.5</v>
      </c>
      <c r="O88" s="151">
        <v>5</v>
      </c>
      <c r="P88" s="28">
        <f t="shared" si="12"/>
        <v>16.5</v>
      </c>
      <c r="Q88" s="29">
        <f t="shared" si="13"/>
        <v>0.82500000000000007</v>
      </c>
      <c r="R88" s="35">
        <f t="shared" si="14"/>
        <v>2</v>
      </c>
      <c r="S88" s="137">
        <f t="shared" si="0"/>
        <v>2.1</v>
      </c>
      <c r="T88" s="137">
        <f t="shared" si="0"/>
        <v>2.2749999999999999</v>
      </c>
      <c r="U88" s="137">
        <f t="shared" si="15"/>
        <v>1.7749999999999999</v>
      </c>
      <c r="V88" s="138">
        <f t="shared" si="15"/>
        <v>1.825</v>
      </c>
      <c r="W88" s="122">
        <f t="shared" si="1"/>
        <v>77.5</v>
      </c>
      <c r="X88" s="43">
        <f t="shared" si="16"/>
        <v>15.5</v>
      </c>
      <c r="Y88" s="159">
        <v>64</v>
      </c>
      <c r="Z88" s="47">
        <f t="shared" si="17"/>
        <v>51.2</v>
      </c>
    </row>
    <row r="89" spans="1:26" ht="21.75" customHeight="1" thickBot="1" x14ac:dyDescent="0.35">
      <c r="A89" s="6">
        <v>83</v>
      </c>
      <c r="B89" s="154">
        <v>666690</v>
      </c>
      <c r="C89" s="155" t="s">
        <v>185</v>
      </c>
      <c r="D89" s="13">
        <v>12</v>
      </c>
      <c r="E89" s="14">
        <v>13</v>
      </c>
      <c r="F89" s="14">
        <v>13.5</v>
      </c>
      <c r="G89" s="14">
        <v>12.5</v>
      </c>
      <c r="H89" s="15">
        <v>14</v>
      </c>
      <c r="I89" s="11">
        <f t="shared" si="10"/>
        <v>65</v>
      </c>
      <c r="J89" s="12">
        <f t="shared" si="11"/>
        <v>9.75</v>
      </c>
      <c r="K89" s="30">
        <v>3.5</v>
      </c>
      <c r="L89" s="31">
        <v>3.5</v>
      </c>
      <c r="M89" s="31">
        <v>4.5</v>
      </c>
      <c r="N89" s="31">
        <v>4.5</v>
      </c>
      <c r="O89" s="151">
        <v>5</v>
      </c>
      <c r="P89" s="28">
        <f t="shared" si="12"/>
        <v>21</v>
      </c>
      <c r="Q89" s="29">
        <f t="shared" si="13"/>
        <v>1.05</v>
      </c>
      <c r="R89" s="35">
        <f t="shared" si="14"/>
        <v>1.9749999999999999</v>
      </c>
      <c r="S89" s="137">
        <f t="shared" si="0"/>
        <v>2.125</v>
      </c>
      <c r="T89" s="137">
        <f t="shared" si="0"/>
        <v>2.25</v>
      </c>
      <c r="U89" s="137">
        <f t="shared" si="15"/>
        <v>2.1</v>
      </c>
      <c r="V89" s="138">
        <f t="shared" si="15"/>
        <v>2.35</v>
      </c>
      <c r="W89" s="122">
        <f t="shared" si="1"/>
        <v>86</v>
      </c>
      <c r="X89" s="43">
        <f t="shared" si="16"/>
        <v>17.2</v>
      </c>
      <c r="Y89" s="159">
        <v>67</v>
      </c>
      <c r="Z89" s="47">
        <f t="shared" si="17"/>
        <v>53.6</v>
      </c>
    </row>
    <row r="90" spans="1:26" ht="21.75" customHeight="1" thickBot="1" x14ac:dyDescent="0.35">
      <c r="A90" s="5">
        <v>84</v>
      </c>
      <c r="B90" s="154">
        <v>666691</v>
      </c>
      <c r="C90" s="155" t="s">
        <v>186</v>
      </c>
      <c r="D90" s="13">
        <v>6</v>
      </c>
      <c r="E90" s="14">
        <v>4</v>
      </c>
      <c r="F90" s="14">
        <v>5</v>
      </c>
      <c r="G90" s="14">
        <v>4</v>
      </c>
      <c r="H90" s="15">
        <v>6</v>
      </c>
      <c r="I90" s="11">
        <f t="shared" si="10"/>
        <v>25</v>
      </c>
      <c r="J90" s="12">
        <f t="shared" si="11"/>
        <v>3.75</v>
      </c>
      <c r="K90" s="30">
        <v>1.5</v>
      </c>
      <c r="L90" s="31">
        <v>2</v>
      </c>
      <c r="M90" s="31">
        <v>2.5</v>
      </c>
      <c r="N90" s="31">
        <v>1</v>
      </c>
      <c r="O90" s="151">
        <v>1.5</v>
      </c>
      <c r="P90" s="28">
        <f t="shared" si="12"/>
        <v>8.5</v>
      </c>
      <c r="Q90" s="29">
        <f t="shared" si="13"/>
        <v>0.42500000000000004</v>
      </c>
      <c r="R90" s="35">
        <f t="shared" si="14"/>
        <v>0.97499999999999987</v>
      </c>
      <c r="S90" s="137">
        <f t="shared" si="0"/>
        <v>0.7</v>
      </c>
      <c r="T90" s="137">
        <f t="shared" si="0"/>
        <v>0.875</v>
      </c>
      <c r="U90" s="137">
        <f t="shared" si="15"/>
        <v>0.65</v>
      </c>
      <c r="V90" s="138">
        <f t="shared" si="15"/>
        <v>0.97499999999999987</v>
      </c>
      <c r="W90" s="122">
        <f t="shared" si="1"/>
        <v>33.5</v>
      </c>
      <c r="X90" s="43">
        <f t="shared" si="16"/>
        <v>6.7</v>
      </c>
      <c r="Y90" s="159">
        <v>28</v>
      </c>
      <c r="Z90" s="47">
        <f t="shared" si="17"/>
        <v>22.400000000000002</v>
      </c>
    </row>
    <row r="91" spans="1:26" ht="21.75" customHeight="1" thickBot="1" x14ac:dyDescent="0.35">
      <c r="A91" s="6">
        <v>85</v>
      </c>
      <c r="B91" s="154">
        <v>666692</v>
      </c>
      <c r="C91" s="155" t="s">
        <v>187</v>
      </c>
      <c r="D91" s="13">
        <v>9</v>
      </c>
      <c r="E91" s="14">
        <v>8.5</v>
      </c>
      <c r="F91" s="14">
        <v>8.5</v>
      </c>
      <c r="G91" s="14">
        <v>9</v>
      </c>
      <c r="H91" s="15">
        <v>9.5</v>
      </c>
      <c r="I91" s="11">
        <f t="shared" si="10"/>
        <v>44.5</v>
      </c>
      <c r="J91" s="12">
        <f t="shared" si="11"/>
        <v>6.6749999999999998</v>
      </c>
      <c r="K91" s="30">
        <v>2.5</v>
      </c>
      <c r="L91" s="31">
        <v>2.5</v>
      </c>
      <c r="M91" s="31">
        <v>3.5</v>
      </c>
      <c r="N91" s="31">
        <v>3</v>
      </c>
      <c r="O91" s="151">
        <v>3</v>
      </c>
      <c r="P91" s="28">
        <f t="shared" si="12"/>
        <v>14.5</v>
      </c>
      <c r="Q91" s="29">
        <f t="shared" si="13"/>
        <v>0.72500000000000009</v>
      </c>
      <c r="R91" s="35">
        <f t="shared" si="14"/>
        <v>1.4749999999999999</v>
      </c>
      <c r="S91" s="137">
        <f t="shared" si="0"/>
        <v>1.4</v>
      </c>
      <c r="T91" s="137">
        <f t="shared" si="0"/>
        <v>1.45</v>
      </c>
      <c r="U91" s="137">
        <f t="shared" si="15"/>
        <v>1.5</v>
      </c>
      <c r="V91" s="138">
        <f t="shared" si="15"/>
        <v>1.5750000000000002</v>
      </c>
      <c r="W91" s="122">
        <f t="shared" si="1"/>
        <v>59</v>
      </c>
      <c r="X91" s="43">
        <f t="shared" si="16"/>
        <v>11.8</v>
      </c>
      <c r="Y91" s="159">
        <v>46</v>
      </c>
      <c r="Z91" s="47">
        <f t="shared" si="17"/>
        <v>36.800000000000004</v>
      </c>
    </row>
    <row r="92" spans="1:26" ht="21.75" customHeight="1" thickBot="1" x14ac:dyDescent="0.35">
      <c r="A92" s="5">
        <v>86</v>
      </c>
      <c r="B92" s="154">
        <v>666693</v>
      </c>
      <c r="C92" s="155" t="s">
        <v>187</v>
      </c>
      <c r="D92" s="13">
        <v>15.5</v>
      </c>
      <c r="E92" s="14">
        <v>12</v>
      </c>
      <c r="F92" s="14">
        <v>14.5</v>
      </c>
      <c r="G92" s="14">
        <v>12.5</v>
      </c>
      <c r="H92" s="15">
        <v>10</v>
      </c>
      <c r="I92" s="11">
        <f t="shared" si="10"/>
        <v>64.5</v>
      </c>
      <c r="J92" s="12">
        <f t="shared" si="11"/>
        <v>9.6749999999999989</v>
      </c>
      <c r="K92" s="30">
        <v>3.5</v>
      </c>
      <c r="L92" s="31">
        <v>4.5</v>
      </c>
      <c r="M92" s="31">
        <v>2.5</v>
      </c>
      <c r="N92" s="31">
        <v>2.5</v>
      </c>
      <c r="O92" s="151">
        <v>3</v>
      </c>
      <c r="P92" s="28">
        <f t="shared" si="12"/>
        <v>16</v>
      </c>
      <c r="Q92" s="29">
        <f t="shared" si="13"/>
        <v>0.8</v>
      </c>
      <c r="R92" s="35">
        <f t="shared" si="14"/>
        <v>2.4999999999999996</v>
      </c>
      <c r="S92" s="137">
        <f t="shared" si="0"/>
        <v>2.0249999999999999</v>
      </c>
      <c r="T92" s="137">
        <f t="shared" si="0"/>
        <v>2.2999999999999998</v>
      </c>
      <c r="U92" s="137">
        <f t="shared" si="15"/>
        <v>2</v>
      </c>
      <c r="V92" s="138">
        <f t="shared" si="15"/>
        <v>1.65</v>
      </c>
      <c r="W92" s="122">
        <f t="shared" si="1"/>
        <v>80.5</v>
      </c>
      <c r="X92" s="43">
        <f t="shared" si="16"/>
        <v>16.100000000000001</v>
      </c>
      <c r="Y92" s="159">
        <v>65</v>
      </c>
      <c r="Z92" s="47">
        <f t="shared" si="17"/>
        <v>52</v>
      </c>
    </row>
    <row r="93" spans="1:26" ht="21.75" customHeight="1" thickBot="1" x14ac:dyDescent="0.35">
      <c r="A93" s="6">
        <v>87</v>
      </c>
      <c r="B93" s="154">
        <v>666694</v>
      </c>
      <c r="C93" s="155" t="s">
        <v>188</v>
      </c>
      <c r="D93" s="13">
        <v>6</v>
      </c>
      <c r="E93" s="14">
        <v>5</v>
      </c>
      <c r="F93" s="14">
        <v>7.5</v>
      </c>
      <c r="G93" s="14">
        <v>7.5</v>
      </c>
      <c r="H93" s="15">
        <v>8</v>
      </c>
      <c r="I93" s="11">
        <f t="shared" si="10"/>
        <v>34</v>
      </c>
      <c r="J93" s="12">
        <f t="shared" si="11"/>
        <v>5.0999999999999996</v>
      </c>
      <c r="K93" s="30">
        <v>1.5</v>
      </c>
      <c r="L93" s="31">
        <v>2.5</v>
      </c>
      <c r="M93" s="31">
        <v>2.5</v>
      </c>
      <c r="N93" s="31">
        <v>1.5</v>
      </c>
      <c r="O93" s="151">
        <v>2.5</v>
      </c>
      <c r="P93" s="28">
        <f t="shared" si="12"/>
        <v>10.5</v>
      </c>
      <c r="Q93" s="29">
        <f t="shared" si="13"/>
        <v>0.52500000000000002</v>
      </c>
      <c r="R93" s="35">
        <f t="shared" si="14"/>
        <v>0.97499999999999987</v>
      </c>
      <c r="S93" s="137">
        <f t="shared" si="0"/>
        <v>0.875</v>
      </c>
      <c r="T93" s="137">
        <f t="shared" si="0"/>
        <v>1.25</v>
      </c>
      <c r="U93" s="137">
        <f t="shared" si="15"/>
        <v>1.2</v>
      </c>
      <c r="V93" s="138">
        <f t="shared" si="15"/>
        <v>1.325</v>
      </c>
      <c r="W93" s="122">
        <f t="shared" si="1"/>
        <v>44.5</v>
      </c>
      <c r="X93" s="43">
        <f t="shared" si="16"/>
        <v>8.9</v>
      </c>
      <c r="Y93" s="159">
        <v>35</v>
      </c>
      <c r="Z93" s="47">
        <f t="shared" si="17"/>
        <v>28</v>
      </c>
    </row>
    <row r="94" spans="1:26" ht="21.75" customHeight="1" thickBot="1" x14ac:dyDescent="0.35">
      <c r="A94" s="5">
        <v>88</v>
      </c>
      <c r="B94" s="156">
        <v>666695</v>
      </c>
      <c r="C94" s="157" t="s">
        <v>189</v>
      </c>
      <c r="D94" s="13">
        <v>9.5</v>
      </c>
      <c r="E94" s="14">
        <v>8.5</v>
      </c>
      <c r="F94" s="14">
        <v>9</v>
      </c>
      <c r="G94" s="14">
        <v>10</v>
      </c>
      <c r="H94" s="15">
        <v>11</v>
      </c>
      <c r="I94" s="11">
        <f t="shared" si="10"/>
        <v>48</v>
      </c>
      <c r="J94" s="12">
        <f t="shared" si="11"/>
        <v>7.1999999999999993</v>
      </c>
      <c r="K94" s="30">
        <v>2.5</v>
      </c>
      <c r="L94" s="31">
        <v>2</v>
      </c>
      <c r="M94" s="31">
        <v>3</v>
      </c>
      <c r="N94" s="31">
        <v>3.5</v>
      </c>
      <c r="O94" s="151">
        <v>3.5</v>
      </c>
      <c r="P94" s="28">
        <f t="shared" si="12"/>
        <v>14.5</v>
      </c>
      <c r="Q94" s="29">
        <f t="shared" si="13"/>
        <v>0.72500000000000009</v>
      </c>
      <c r="R94" s="35">
        <f t="shared" si="14"/>
        <v>1.55</v>
      </c>
      <c r="S94" s="137">
        <f t="shared" si="0"/>
        <v>1.375</v>
      </c>
      <c r="T94" s="137">
        <f t="shared" si="0"/>
        <v>1.5</v>
      </c>
      <c r="U94" s="137">
        <f t="shared" si="15"/>
        <v>1.675</v>
      </c>
      <c r="V94" s="138">
        <f t="shared" si="15"/>
        <v>1.825</v>
      </c>
      <c r="W94" s="122">
        <f t="shared" si="1"/>
        <v>62.5</v>
      </c>
      <c r="X94" s="43">
        <f t="shared" si="16"/>
        <v>12.5</v>
      </c>
      <c r="Y94" s="160">
        <v>52</v>
      </c>
      <c r="Z94" s="47">
        <f t="shared" si="17"/>
        <v>41.6</v>
      </c>
    </row>
    <row r="95" spans="1:26" ht="21.75" customHeight="1" thickBot="1" x14ac:dyDescent="0.35">
      <c r="A95" s="6">
        <v>89</v>
      </c>
      <c r="B95" s="154">
        <v>666696</v>
      </c>
      <c r="C95" s="155" t="s">
        <v>190</v>
      </c>
      <c r="D95" s="13">
        <v>12</v>
      </c>
      <c r="E95" s="14">
        <v>13</v>
      </c>
      <c r="F95" s="14">
        <v>13.5</v>
      </c>
      <c r="G95" s="14">
        <v>10.5</v>
      </c>
      <c r="H95" s="15">
        <v>11.5</v>
      </c>
      <c r="I95" s="11">
        <f t="shared" si="10"/>
        <v>60.5</v>
      </c>
      <c r="J95" s="12">
        <f t="shared" si="11"/>
        <v>9.0749999999999993</v>
      </c>
      <c r="K95" s="30">
        <v>4</v>
      </c>
      <c r="L95" s="31">
        <v>4.5</v>
      </c>
      <c r="M95" s="31">
        <v>5</v>
      </c>
      <c r="N95" s="31">
        <v>4.5</v>
      </c>
      <c r="O95" s="151">
        <v>4</v>
      </c>
      <c r="P95" s="28">
        <f t="shared" si="12"/>
        <v>22</v>
      </c>
      <c r="Q95" s="29">
        <f t="shared" si="13"/>
        <v>1.1000000000000001</v>
      </c>
      <c r="R95" s="35">
        <f t="shared" si="14"/>
        <v>1.9999999999999998</v>
      </c>
      <c r="S95" s="137">
        <f t="shared" si="0"/>
        <v>2.1749999999999998</v>
      </c>
      <c r="T95" s="137">
        <f t="shared" si="0"/>
        <v>2.2749999999999999</v>
      </c>
      <c r="U95" s="137">
        <f t="shared" si="15"/>
        <v>1.8</v>
      </c>
      <c r="V95" s="138">
        <f t="shared" si="15"/>
        <v>1.9249999999999998</v>
      </c>
      <c r="W95" s="122">
        <f t="shared" si="1"/>
        <v>82.5</v>
      </c>
      <c r="X95" s="43">
        <f t="shared" si="16"/>
        <v>16.5</v>
      </c>
      <c r="Y95" s="159">
        <v>62</v>
      </c>
      <c r="Z95" s="47">
        <f t="shared" si="17"/>
        <v>49.6</v>
      </c>
    </row>
    <row r="96" spans="1:26" ht="21.75" customHeight="1" thickBot="1" x14ac:dyDescent="0.35">
      <c r="A96" s="5">
        <v>90</v>
      </c>
      <c r="B96" s="154">
        <v>666697</v>
      </c>
      <c r="C96" s="155" t="s">
        <v>191</v>
      </c>
      <c r="D96" s="13">
        <v>10.5</v>
      </c>
      <c r="E96" s="14">
        <v>9.5</v>
      </c>
      <c r="F96" s="14">
        <v>10</v>
      </c>
      <c r="G96" s="14">
        <v>9</v>
      </c>
      <c r="H96" s="15">
        <v>7</v>
      </c>
      <c r="I96" s="11">
        <f t="shared" si="10"/>
        <v>46</v>
      </c>
      <c r="J96" s="12">
        <f t="shared" si="11"/>
        <v>6.8999999999999995</v>
      </c>
      <c r="K96" s="30">
        <v>2.5</v>
      </c>
      <c r="L96" s="31">
        <v>2.5</v>
      </c>
      <c r="M96" s="31">
        <v>3.5</v>
      </c>
      <c r="N96" s="31">
        <v>3.5</v>
      </c>
      <c r="O96" s="151">
        <v>2</v>
      </c>
      <c r="P96" s="28">
        <f t="shared" si="12"/>
        <v>14</v>
      </c>
      <c r="Q96" s="29">
        <f t="shared" si="13"/>
        <v>0.70000000000000007</v>
      </c>
      <c r="R96" s="35">
        <f t="shared" si="14"/>
        <v>1.7</v>
      </c>
      <c r="S96" s="137">
        <f t="shared" si="0"/>
        <v>1.55</v>
      </c>
      <c r="T96" s="137">
        <f t="shared" si="0"/>
        <v>1.675</v>
      </c>
      <c r="U96" s="137">
        <f t="shared" si="15"/>
        <v>1.5249999999999999</v>
      </c>
      <c r="V96" s="138">
        <f t="shared" si="15"/>
        <v>1.1500000000000001</v>
      </c>
      <c r="W96" s="122">
        <f t="shared" si="1"/>
        <v>60</v>
      </c>
      <c r="X96" s="43">
        <f t="shared" si="16"/>
        <v>12</v>
      </c>
      <c r="Y96" s="159">
        <v>45</v>
      </c>
      <c r="Z96" s="47">
        <f t="shared" si="17"/>
        <v>36</v>
      </c>
    </row>
    <row r="97" spans="1:26" ht="21.75" customHeight="1" thickBot="1" x14ac:dyDescent="0.35">
      <c r="A97" s="6">
        <v>91</v>
      </c>
      <c r="B97" s="154">
        <v>666698</v>
      </c>
      <c r="C97" s="155" t="s">
        <v>192</v>
      </c>
      <c r="D97" s="13">
        <v>9</v>
      </c>
      <c r="E97" s="14">
        <v>10</v>
      </c>
      <c r="F97" s="14">
        <v>10.5</v>
      </c>
      <c r="G97" s="14">
        <v>12.5</v>
      </c>
      <c r="H97" s="15">
        <v>11</v>
      </c>
      <c r="I97" s="11">
        <f t="shared" si="10"/>
        <v>53</v>
      </c>
      <c r="J97" s="12">
        <f t="shared" si="11"/>
        <v>7.9499999999999993</v>
      </c>
      <c r="K97" s="30">
        <v>3.5</v>
      </c>
      <c r="L97" s="31">
        <v>2</v>
      </c>
      <c r="M97" s="31">
        <v>3.5</v>
      </c>
      <c r="N97" s="31">
        <v>3.5</v>
      </c>
      <c r="O97" s="151">
        <v>2.5</v>
      </c>
      <c r="P97" s="28">
        <f t="shared" si="12"/>
        <v>15</v>
      </c>
      <c r="Q97" s="29">
        <f t="shared" si="13"/>
        <v>0.75</v>
      </c>
      <c r="R97" s="35">
        <f t="shared" si="14"/>
        <v>1.5249999999999999</v>
      </c>
      <c r="S97" s="137">
        <f t="shared" si="0"/>
        <v>1.6</v>
      </c>
      <c r="T97" s="137">
        <f t="shared" si="0"/>
        <v>1.75</v>
      </c>
      <c r="U97" s="137">
        <f t="shared" si="15"/>
        <v>2.0499999999999998</v>
      </c>
      <c r="V97" s="138">
        <f t="shared" si="15"/>
        <v>1.7749999999999999</v>
      </c>
      <c r="W97" s="122">
        <f t="shared" si="1"/>
        <v>68</v>
      </c>
      <c r="X97" s="43">
        <f t="shared" si="16"/>
        <v>13.600000000000001</v>
      </c>
      <c r="Y97" s="159">
        <v>54</v>
      </c>
      <c r="Z97" s="47">
        <f t="shared" si="17"/>
        <v>43.2</v>
      </c>
    </row>
    <row r="98" spans="1:26" ht="21.75" customHeight="1" thickBot="1" x14ac:dyDescent="0.35">
      <c r="A98" s="5">
        <v>92</v>
      </c>
      <c r="B98" s="154">
        <v>666699</v>
      </c>
      <c r="C98" s="155" t="s">
        <v>193</v>
      </c>
      <c r="D98" s="13">
        <v>10</v>
      </c>
      <c r="E98" s="14">
        <v>9</v>
      </c>
      <c r="F98" s="14">
        <v>8.5</v>
      </c>
      <c r="G98" s="14">
        <v>8.5</v>
      </c>
      <c r="H98" s="15">
        <v>8</v>
      </c>
      <c r="I98" s="11">
        <f t="shared" si="10"/>
        <v>44</v>
      </c>
      <c r="J98" s="12">
        <f t="shared" si="11"/>
        <v>6.6</v>
      </c>
      <c r="K98" s="30">
        <v>4</v>
      </c>
      <c r="L98" s="31">
        <v>2.5</v>
      </c>
      <c r="M98" s="31">
        <v>2.5</v>
      </c>
      <c r="N98" s="31">
        <v>3.5</v>
      </c>
      <c r="O98" s="151">
        <v>2</v>
      </c>
      <c r="P98" s="28">
        <f t="shared" si="12"/>
        <v>14.5</v>
      </c>
      <c r="Q98" s="29">
        <f t="shared" si="13"/>
        <v>0.72500000000000009</v>
      </c>
      <c r="R98" s="35">
        <f t="shared" si="14"/>
        <v>1.7</v>
      </c>
      <c r="S98" s="137">
        <f t="shared" si="0"/>
        <v>1.4749999999999999</v>
      </c>
      <c r="T98" s="137">
        <f t="shared" si="0"/>
        <v>1.4</v>
      </c>
      <c r="U98" s="137">
        <f t="shared" si="15"/>
        <v>1.45</v>
      </c>
      <c r="V98" s="138">
        <f t="shared" si="15"/>
        <v>1.3</v>
      </c>
      <c r="W98" s="122">
        <f t="shared" si="1"/>
        <v>58.5</v>
      </c>
      <c r="X98" s="43">
        <f t="shared" si="16"/>
        <v>11.700000000000001</v>
      </c>
      <c r="Y98" s="159">
        <v>46</v>
      </c>
      <c r="Z98" s="47">
        <f t="shared" si="17"/>
        <v>36.800000000000004</v>
      </c>
    </row>
    <row r="99" spans="1:26" ht="21.75" customHeight="1" thickBot="1" x14ac:dyDescent="0.35">
      <c r="A99" s="6">
        <v>93</v>
      </c>
      <c r="B99" s="154">
        <v>666700</v>
      </c>
      <c r="C99" s="155" t="s">
        <v>194</v>
      </c>
      <c r="D99" s="13">
        <v>12.5</v>
      </c>
      <c r="E99" s="14">
        <v>9.5</v>
      </c>
      <c r="F99" s="14">
        <v>11.5</v>
      </c>
      <c r="G99" s="14">
        <v>10.5</v>
      </c>
      <c r="H99" s="15">
        <v>15</v>
      </c>
      <c r="I99" s="11">
        <f t="shared" si="10"/>
        <v>59</v>
      </c>
      <c r="J99" s="12">
        <f t="shared" si="11"/>
        <v>8.85</v>
      </c>
      <c r="K99" s="30">
        <v>3.5</v>
      </c>
      <c r="L99" s="31">
        <v>3</v>
      </c>
      <c r="M99" s="31">
        <v>2.5</v>
      </c>
      <c r="N99" s="31">
        <v>3</v>
      </c>
      <c r="O99" s="151">
        <v>3.5</v>
      </c>
      <c r="P99" s="28">
        <f t="shared" si="12"/>
        <v>15.5</v>
      </c>
      <c r="Q99" s="29">
        <f t="shared" si="13"/>
        <v>0.77500000000000002</v>
      </c>
      <c r="R99" s="35">
        <f t="shared" si="14"/>
        <v>2.0499999999999998</v>
      </c>
      <c r="S99" s="137">
        <f t="shared" si="0"/>
        <v>1.5750000000000002</v>
      </c>
      <c r="T99" s="137">
        <f t="shared" si="0"/>
        <v>1.8499999999999999</v>
      </c>
      <c r="U99" s="137">
        <f t="shared" si="15"/>
        <v>1.7250000000000001</v>
      </c>
      <c r="V99" s="138">
        <f t="shared" si="15"/>
        <v>2.4249999999999998</v>
      </c>
      <c r="W99" s="122">
        <f t="shared" si="1"/>
        <v>74.5</v>
      </c>
      <c r="X99" s="43">
        <f t="shared" si="16"/>
        <v>14.9</v>
      </c>
      <c r="Y99" s="159">
        <v>60</v>
      </c>
      <c r="Z99" s="47">
        <f t="shared" si="17"/>
        <v>48</v>
      </c>
    </row>
    <row r="100" spans="1:26" ht="21.75" customHeight="1" thickBot="1" x14ac:dyDescent="0.35">
      <c r="A100" s="5">
        <v>94</v>
      </c>
      <c r="B100" s="154">
        <v>666701</v>
      </c>
      <c r="C100" s="155" t="s">
        <v>195</v>
      </c>
      <c r="D100" s="13">
        <v>5</v>
      </c>
      <c r="E100" s="14">
        <v>6.5</v>
      </c>
      <c r="F100" s="14">
        <v>7.5</v>
      </c>
      <c r="G100" s="14">
        <v>5</v>
      </c>
      <c r="H100" s="15">
        <v>6</v>
      </c>
      <c r="I100" s="11">
        <f t="shared" si="10"/>
        <v>30</v>
      </c>
      <c r="J100" s="12">
        <f t="shared" si="11"/>
        <v>4.5</v>
      </c>
      <c r="K100" s="30">
        <v>3</v>
      </c>
      <c r="L100" s="31">
        <v>2.5</v>
      </c>
      <c r="M100" s="31">
        <v>2.5</v>
      </c>
      <c r="N100" s="31">
        <v>1.5</v>
      </c>
      <c r="O100" s="151">
        <v>1.5</v>
      </c>
      <c r="P100" s="28">
        <f t="shared" si="12"/>
        <v>11</v>
      </c>
      <c r="Q100" s="29">
        <f t="shared" si="13"/>
        <v>0.55000000000000004</v>
      </c>
      <c r="R100" s="35">
        <f t="shared" si="14"/>
        <v>0.9</v>
      </c>
      <c r="S100" s="137">
        <f t="shared" si="0"/>
        <v>1.1000000000000001</v>
      </c>
      <c r="T100" s="137">
        <f t="shared" si="0"/>
        <v>1.25</v>
      </c>
      <c r="U100" s="137">
        <f t="shared" si="15"/>
        <v>0.82499999999999996</v>
      </c>
      <c r="V100" s="138">
        <f t="shared" si="15"/>
        <v>0.97499999999999987</v>
      </c>
      <c r="W100" s="122">
        <f t="shared" si="1"/>
        <v>41</v>
      </c>
      <c r="X100" s="43">
        <f t="shared" si="16"/>
        <v>8.2000000000000011</v>
      </c>
      <c r="Y100" s="159">
        <v>31</v>
      </c>
      <c r="Z100" s="47">
        <f t="shared" si="17"/>
        <v>24.8</v>
      </c>
    </row>
    <row r="101" spans="1:26" ht="21.75" customHeight="1" thickBot="1" x14ac:dyDescent="0.35">
      <c r="A101" s="6">
        <v>95</v>
      </c>
      <c r="B101" s="154">
        <v>666702</v>
      </c>
      <c r="C101" s="155" t="s">
        <v>196</v>
      </c>
      <c r="D101" s="13">
        <v>13.5</v>
      </c>
      <c r="E101" s="14">
        <v>12</v>
      </c>
      <c r="F101" s="14">
        <v>12</v>
      </c>
      <c r="G101" s="14">
        <v>10</v>
      </c>
      <c r="H101" s="15">
        <v>13</v>
      </c>
      <c r="I101" s="11">
        <f t="shared" si="10"/>
        <v>60.5</v>
      </c>
      <c r="J101" s="12">
        <f t="shared" si="11"/>
        <v>9.0749999999999993</v>
      </c>
      <c r="K101" s="30">
        <v>4</v>
      </c>
      <c r="L101" s="31">
        <v>5</v>
      </c>
      <c r="M101" s="31">
        <v>3.5</v>
      </c>
      <c r="N101" s="31">
        <v>3.5</v>
      </c>
      <c r="O101" s="151">
        <v>3.5</v>
      </c>
      <c r="P101" s="28">
        <f t="shared" si="12"/>
        <v>19.5</v>
      </c>
      <c r="Q101" s="29">
        <f t="shared" si="13"/>
        <v>0.97500000000000009</v>
      </c>
      <c r="R101" s="35">
        <f t="shared" si="14"/>
        <v>2.2250000000000001</v>
      </c>
      <c r="S101" s="137">
        <f t="shared" si="0"/>
        <v>2.0499999999999998</v>
      </c>
      <c r="T101" s="137">
        <f t="shared" si="0"/>
        <v>1.9749999999999999</v>
      </c>
      <c r="U101" s="137">
        <f t="shared" si="15"/>
        <v>1.675</v>
      </c>
      <c r="V101" s="138">
        <f t="shared" si="15"/>
        <v>2.125</v>
      </c>
      <c r="W101" s="122">
        <f t="shared" si="1"/>
        <v>80</v>
      </c>
      <c r="X101" s="43">
        <f t="shared" si="16"/>
        <v>16</v>
      </c>
      <c r="Y101" s="159">
        <v>61</v>
      </c>
      <c r="Z101" s="47">
        <f t="shared" si="17"/>
        <v>48.800000000000004</v>
      </c>
    </row>
    <row r="102" spans="1:26" ht="21.75" customHeight="1" thickBot="1" x14ac:dyDescent="0.35">
      <c r="A102" s="5">
        <v>96</v>
      </c>
      <c r="B102" s="156">
        <v>666703</v>
      </c>
      <c r="C102" s="157" t="s">
        <v>197</v>
      </c>
      <c r="D102" s="13">
        <v>7</v>
      </c>
      <c r="E102" s="14">
        <v>4</v>
      </c>
      <c r="F102" s="14">
        <v>4</v>
      </c>
      <c r="G102" s="14">
        <v>5</v>
      </c>
      <c r="H102" s="15">
        <v>8</v>
      </c>
      <c r="I102" s="11">
        <f t="shared" si="10"/>
        <v>28</v>
      </c>
      <c r="J102" s="12">
        <f t="shared" si="11"/>
        <v>4.2</v>
      </c>
      <c r="K102" s="30">
        <v>1.5</v>
      </c>
      <c r="L102" s="31">
        <v>1</v>
      </c>
      <c r="M102" s="31">
        <v>1</v>
      </c>
      <c r="N102" s="31">
        <v>1</v>
      </c>
      <c r="O102" s="151">
        <v>1.5</v>
      </c>
      <c r="P102" s="28">
        <f t="shared" si="12"/>
        <v>6</v>
      </c>
      <c r="Q102" s="29">
        <f t="shared" si="13"/>
        <v>0.30000000000000004</v>
      </c>
      <c r="R102" s="35">
        <f t="shared" si="14"/>
        <v>1.125</v>
      </c>
      <c r="S102" s="137">
        <f t="shared" si="0"/>
        <v>0.65</v>
      </c>
      <c r="T102" s="137">
        <f t="shared" si="0"/>
        <v>0.65</v>
      </c>
      <c r="U102" s="137">
        <f t="shared" si="15"/>
        <v>0.8</v>
      </c>
      <c r="V102" s="138">
        <f t="shared" si="15"/>
        <v>1.2749999999999999</v>
      </c>
      <c r="W102" s="122">
        <f t="shared" si="1"/>
        <v>34</v>
      </c>
      <c r="X102" s="43">
        <f t="shared" si="16"/>
        <v>6.8000000000000007</v>
      </c>
      <c r="Y102" s="160">
        <v>35</v>
      </c>
      <c r="Z102" s="47">
        <f t="shared" si="17"/>
        <v>28</v>
      </c>
    </row>
    <row r="103" spans="1:26" ht="21.75" customHeight="1" thickBot="1" x14ac:dyDescent="0.35">
      <c r="A103" s="6">
        <v>97</v>
      </c>
      <c r="B103" s="154">
        <v>666704</v>
      </c>
      <c r="C103" s="155" t="s">
        <v>198</v>
      </c>
      <c r="D103" s="13">
        <v>9.5</v>
      </c>
      <c r="E103" s="14">
        <v>12</v>
      </c>
      <c r="F103" s="14">
        <v>11</v>
      </c>
      <c r="G103" s="14">
        <v>10.5</v>
      </c>
      <c r="H103" s="15">
        <v>11.5</v>
      </c>
      <c r="I103" s="11">
        <f t="shared" si="10"/>
        <v>54.5</v>
      </c>
      <c r="J103" s="12">
        <f t="shared" si="11"/>
        <v>8.1749999999999989</v>
      </c>
      <c r="K103" s="30">
        <v>2.5</v>
      </c>
      <c r="L103" s="31">
        <v>3.5</v>
      </c>
      <c r="M103" s="31">
        <v>3.5</v>
      </c>
      <c r="N103" s="31">
        <v>3.5</v>
      </c>
      <c r="O103" s="151">
        <v>2.5</v>
      </c>
      <c r="P103" s="28">
        <f t="shared" si="12"/>
        <v>15.5</v>
      </c>
      <c r="Q103" s="29">
        <f t="shared" si="13"/>
        <v>0.77500000000000002</v>
      </c>
      <c r="R103" s="35">
        <f t="shared" si="14"/>
        <v>1.55</v>
      </c>
      <c r="S103" s="137">
        <f t="shared" si="0"/>
        <v>1.9749999999999999</v>
      </c>
      <c r="T103" s="137">
        <f t="shared" si="0"/>
        <v>1.825</v>
      </c>
      <c r="U103" s="137">
        <f t="shared" si="15"/>
        <v>1.75</v>
      </c>
      <c r="V103" s="138">
        <f t="shared" si="15"/>
        <v>1.8499999999999999</v>
      </c>
      <c r="W103" s="122">
        <f t="shared" si="1"/>
        <v>70</v>
      </c>
      <c r="X103" s="43">
        <f t="shared" si="16"/>
        <v>14</v>
      </c>
      <c r="Y103" s="159">
        <v>57</v>
      </c>
      <c r="Z103" s="47">
        <f t="shared" si="17"/>
        <v>45.6</v>
      </c>
    </row>
    <row r="104" spans="1:26" ht="21.75" customHeight="1" thickBot="1" x14ac:dyDescent="0.35">
      <c r="A104" s="5">
        <v>98</v>
      </c>
      <c r="B104" s="154">
        <v>666705</v>
      </c>
      <c r="C104" s="155" t="s">
        <v>199</v>
      </c>
      <c r="D104" s="13">
        <v>12</v>
      </c>
      <c r="E104" s="14">
        <v>11</v>
      </c>
      <c r="F104" s="14">
        <v>10.5</v>
      </c>
      <c r="G104" s="14">
        <v>9.5</v>
      </c>
      <c r="H104" s="15">
        <v>8.5</v>
      </c>
      <c r="I104" s="11">
        <f t="shared" si="10"/>
        <v>51.5</v>
      </c>
      <c r="J104" s="12">
        <f t="shared" si="11"/>
        <v>7.7249999999999996</v>
      </c>
      <c r="K104" s="30">
        <v>3.5</v>
      </c>
      <c r="L104" s="31">
        <v>2</v>
      </c>
      <c r="M104" s="31">
        <v>3</v>
      </c>
      <c r="N104" s="31">
        <v>3.5</v>
      </c>
      <c r="O104" s="151">
        <v>3.5</v>
      </c>
      <c r="P104" s="28">
        <f t="shared" si="12"/>
        <v>15.5</v>
      </c>
      <c r="Q104" s="29">
        <f t="shared" si="13"/>
        <v>0.77500000000000002</v>
      </c>
      <c r="R104" s="35">
        <f t="shared" si="14"/>
        <v>1.9749999999999999</v>
      </c>
      <c r="S104" s="137">
        <f t="shared" si="0"/>
        <v>1.75</v>
      </c>
      <c r="T104" s="137">
        <f t="shared" si="0"/>
        <v>1.7250000000000001</v>
      </c>
      <c r="U104" s="137">
        <f t="shared" si="15"/>
        <v>1.6</v>
      </c>
      <c r="V104" s="138">
        <f t="shared" si="15"/>
        <v>1.45</v>
      </c>
      <c r="W104" s="122">
        <f t="shared" si="1"/>
        <v>67</v>
      </c>
      <c r="X104" s="43">
        <f t="shared" si="16"/>
        <v>13.4</v>
      </c>
      <c r="Y104" s="159">
        <v>55</v>
      </c>
      <c r="Z104" s="47">
        <f t="shared" si="17"/>
        <v>44</v>
      </c>
    </row>
    <row r="105" spans="1:26" ht="21.75" customHeight="1" thickBot="1" x14ac:dyDescent="0.35">
      <c r="A105" s="6">
        <v>99</v>
      </c>
      <c r="B105" s="154">
        <v>666706</v>
      </c>
      <c r="C105" s="155" t="s">
        <v>200</v>
      </c>
      <c r="D105" s="13">
        <v>10</v>
      </c>
      <c r="E105" s="14">
        <v>11.5</v>
      </c>
      <c r="F105" s="14">
        <v>8</v>
      </c>
      <c r="G105" s="14">
        <v>11.5</v>
      </c>
      <c r="H105" s="15">
        <v>9.5</v>
      </c>
      <c r="I105" s="11">
        <f t="shared" si="10"/>
        <v>50.5</v>
      </c>
      <c r="J105" s="12">
        <f t="shared" si="11"/>
        <v>7.5749999999999993</v>
      </c>
      <c r="K105" s="30">
        <v>3.5</v>
      </c>
      <c r="L105" s="31">
        <v>2</v>
      </c>
      <c r="M105" s="31">
        <v>2.5</v>
      </c>
      <c r="N105" s="31">
        <v>3.5</v>
      </c>
      <c r="O105" s="151">
        <v>3.5</v>
      </c>
      <c r="P105" s="28">
        <f t="shared" si="12"/>
        <v>15</v>
      </c>
      <c r="Q105" s="29">
        <f t="shared" si="13"/>
        <v>0.75</v>
      </c>
      <c r="R105" s="35">
        <f t="shared" si="14"/>
        <v>1.675</v>
      </c>
      <c r="S105" s="137">
        <f t="shared" si="0"/>
        <v>1.825</v>
      </c>
      <c r="T105" s="137">
        <f t="shared" si="0"/>
        <v>1.325</v>
      </c>
      <c r="U105" s="137">
        <f t="shared" si="15"/>
        <v>1.9</v>
      </c>
      <c r="V105" s="138">
        <f t="shared" si="15"/>
        <v>1.6</v>
      </c>
      <c r="W105" s="122">
        <f t="shared" si="1"/>
        <v>65.5</v>
      </c>
      <c r="X105" s="43">
        <f t="shared" si="16"/>
        <v>13.100000000000001</v>
      </c>
      <c r="Y105" s="159">
        <v>52</v>
      </c>
      <c r="Z105" s="47">
        <f t="shared" si="17"/>
        <v>41.6</v>
      </c>
    </row>
    <row r="106" spans="1:26" ht="21.75" customHeight="1" thickBot="1" x14ac:dyDescent="0.35">
      <c r="A106" s="5">
        <v>100</v>
      </c>
      <c r="B106" s="154">
        <v>666707</v>
      </c>
      <c r="C106" s="155" t="s">
        <v>201</v>
      </c>
      <c r="D106" s="13">
        <v>9.5</v>
      </c>
      <c r="E106" s="14">
        <v>5.5</v>
      </c>
      <c r="F106" s="14">
        <v>8</v>
      </c>
      <c r="G106" s="14">
        <v>6</v>
      </c>
      <c r="H106" s="15">
        <v>6.5</v>
      </c>
      <c r="I106" s="11">
        <f t="shared" si="10"/>
        <v>35.5</v>
      </c>
      <c r="J106" s="12">
        <f t="shared" si="11"/>
        <v>5.3250000000000002</v>
      </c>
      <c r="K106" s="30">
        <v>2.5</v>
      </c>
      <c r="L106" s="31">
        <v>3.5</v>
      </c>
      <c r="M106" s="31">
        <v>1.5</v>
      </c>
      <c r="N106" s="31">
        <v>1.5</v>
      </c>
      <c r="O106" s="151">
        <v>1</v>
      </c>
      <c r="P106" s="28">
        <f t="shared" si="12"/>
        <v>10</v>
      </c>
      <c r="Q106" s="29">
        <f t="shared" si="13"/>
        <v>0.5</v>
      </c>
      <c r="R106" s="35">
        <f t="shared" si="14"/>
        <v>1.55</v>
      </c>
      <c r="S106" s="137">
        <f t="shared" si="0"/>
        <v>1</v>
      </c>
      <c r="T106" s="137">
        <f t="shared" si="0"/>
        <v>1.2749999999999999</v>
      </c>
      <c r="U106" s="137">
        <f t="shared" si="15"/>
        <v>0.97499999999999987</v>
      </c>
      <c r="V106" s="138">
        <f t="shared" si="15"/>
        <v>1.0249999999999999</v>
      </c>
      <c r="W106" s="122">
        <f t="shared" si="1"/>
        <v>45.5</v>
      </c>
      <c r="X106" s="43">
        <f t="shared" si="16"/>
        <v>9.1</v>
      </c>
      <c r="Y106" s="159">
        <v>38</v>
      </c>
      <c r="Z106" s="47">
        <f t="shared" si="17"/>
        <v>30.400000000000002</v>
      </c>
    </row>
    <row r="107" spans="1:26" ht="21.75" customHeight="1" thickBot="1" x14ac:dyDescent="0.35">
      <c r="A107" s="6">
        <v>101</v>
      </c>
      <c r="B107" s="154">
        <v>666708</v>
      </c>
      <c r="C107" s="155" t="s">
        <v>202</v>
      </c>
      <c r="D107" s="13">
        <v>5</v>
      </c>
      <c r="E107" s="14">
        <v>6</v>
      </c>
      <c r="F107" s="14">
        <v>6.5</v>
      </c>
      <c r="G107" s="14">
        <v>8.5</v>
      </c>
      <c r="H107" s="15">
        <v>5</v>
      </c>
      <c r="I107" s="11">
        <f t="shared" si="10"/>
        <v>31</v>
      </c>
      <c r="J107" s="12">
        <f t="shared" si="11"/>
        <v>4.6499999999999995</v>
      </c>
      <c r="K107" s="30">
        <v>1.5</v>
      </c>
      <c r="L107" s="31">
        <v>2.5</v>
      </c>
      <c r="M107" s="31">
        <v>1.5</v>
      </c>
      <c r="N107" s="31">
        <v>1.5</v>
      </c>
      <c r="O107" s="151">
        <v>1.5</v>
      </c>
      <c r="P107" s="28">
        <f t="shared" si="12"/>
        <v>8.5</v>
      </c>
      <c r="Q107" s="29">
        <f t="shared" si="13"/>
        <v>0.42500000000000004</v>
      </c>
      <c r="R107" s="35">
        <f t="shared" si="14"/>
        <v>0.82499999999999996</v>
      </c>
      <c r="S107" s="137">
        <f t="shared" si="0"/>
        <v>1.0249999999999999</v>
      </c>
      <c r="T107" s="137">
        <f t="shared" si="0"/>
        <v>1.05</v>
      </c>
      <c r="U107" s="137">
        <f t="shared" si="15"/>
        <v>1.3499999999999999</v>
      </c>
      <c r="V107" s="138">
        <f t="shared" si="15"/>
        <v>0.82499999999999996</v>
      </c>
      <c r="W107" s="122">
        <f t="shared" si="1"/>
        <v>39.5</v>
      </c>
      <c r="X107" s="43">
        <f t="shared" si="16"/>
        <v>7.9</v>
      </c>
      <c r="Y107" s="159">
        <v>32</v>
      </c>
      <c r="Z107" s="47">
        <f t="shared" si="17"/>
        <v>25.6</v>
      </c>
    </row>
    <row r="108" spans="1:26" ht="21.75" customHeight="1" thickBot="1" x14ac:dyDescent="0.35">
      <c r="A108" s="5">
        <v>102</v>
      </c>
      <c r="B108" s="154">
        <v>666709</v>
      </c>
      <c r="C108" s="155" t="s">
        <v>203</v>
      </c>
      <c r="D108" s="13">
        <v>15.5</v>
      </c>
      <c r="E108" s="14">
        <v>14</v>
      </c>
      <c r="F108" s="14">
        <v>13</v>
      </c>
      <c r="G108" s="14">
        <v>14</v>
      </c>
      <c r="H108" s="15">
        <v>16.5</v>
      </c>
      <c r="I108" s="11">
        <f t="shared" si="10"/>
        <v>73</v>
      </c>
      <c r="J108" s="12">
        <f t="shared" si="11"/>
        <v>10.95</v>
      </c>
      <c r="K108" s="30">
        <v>4</v>
      </c>
      <c r="L108" s="31">
        <v>5.5</v>
      </c>
      <c r="M108" s="31">
        <v>4.5</v>
      </c>
      <c r="N108" s="31">
        <v>4.5</v>
      </c>
      <c r="O108" s="151">
        <v>5.5</v>
      </c>
      <c r="P108" s="28">
        <f t="shared" si="12"/>
        <v>24</v>
      </c>
      <c r="Q108" s="29">
        <f t="shared" si="13"/>
        <v>1.2000000000000002</v>
      </c>
      <c r="R108" s="35">
        <f t="shared" si="14"/>
        <v>2.5249999999999999</v>
      </c>
      <c r="S108" s="137">
        <f t="shared" si="0"/>
        <v>2.375</v>
      </c>
      <c r="T108" s="137">
        <f t="shared" si="0"/>
        <v>2.1749999999999998</v>
      </c>
      <c r="U108" s="137">
        <f t="shared" si="15"/>
        <v>2.3250000000000002</v>
      </c>
      <c r="V108" s="138">
        <f t="shared" si="15"/>
        <v>2.75</v>
      </c>
      <c r="W108" s="122">
        <f t="shared" si="1"/>
        <v>97</v>
      </c>
      <c r="X108" s="43">
        <f t="shared" si="16"/>
        <v>19.400000000000002</v>
      </c>
      <c r="Y108" s="159">
        <v>71</v>
      </c>
      <c r="Z108" s="47">
        <f t="shared" si="17"/>
        <v>56.800000000000004</v>
      </c>
    </row>
    <row r="109" spans="1:26" ht="21.75" customHeight="1" thickBot="1" x14ac:dyDescent="0.35">
      <c r="A109" s="6">
        <v>103</v>
      </c>
      <c r="B109" s="154">
        <v>666710</v>
      </c>
      <c r="C109" s="155" t="s">
        <v>204</v>
      </c>
      <c r="D109" s="13">
        <v>10</v>
      </c>
      <c r="E109" s="14">
        <v>8.5</v>
      </c>
      <c r="F109" s="14">
        <v>7.5</v>
      </c>
      <c r="G109" s="14">
        <v>12</v>
      </c>
      <c r="H109" s="15">
        <v>11.5</v>
      </c>
      <c r="I109" s="11">
        <f t="shared" si="10"/>
        <v>49.5</v>
      </c>
      <c r="J109" s="12">
        <f t="shared" si="11"/>
        <v>7.4249999999999998</v>
      </c>
      <c r="K109" s="30">
        <v>3.5</v>
      </c>
      <c r="L109" s="31">
        <v>3.5</v>
      </c>
      <c r="M109" s="31">
        <v>2.5</v>
      </c>
      <c r="N109" s="31">
        <v>2.5</v>
      </c>
      <c r="O109" s="151">
        <v>2.5</v>
      </c>
      <c r="P109" s="28">
        <f t="shared" si="12"/>
        <v>14.5</v>
      </c>
      <c r="Q109" s="29">
        <f t="shared" si="13"/>
        <v>0.72500000000000009</v>
      </c>
      <c r="R109" s="35">
        <f t="shared" si="14"/>
        <v>1.675</v>
      </c>
      <c r="S109" s="137">
        <f t="shared" si="0"/>
        <v>1.45</v>
      </c>
      <c r="T109" s="137">
        <f t="shared" ref="T109:V138" si="18">(F109*0.15+M109*0.05)</f>
        <v>1.25</v>
      </c>
      <c r="U109" s="137">
        <f t="shared" si="15"/>
        <v>1.9249999999999998</v>
      </c>
      <c r="V109" s="138">
        <f t="shared" si="15"/>
        <v>1.8499999999999999</v>
      </c>
      <c r="W109" s="122">
        <f t="shared" si="1"/>
        <v>64</v>
      </c>
      <c r="X109" s="43">
        <f t="shared" si="16"/>
        <v>12.8</v>
      </c>
      <c r="Y109" s="159">
        <v>51</v>
      </c>
      <c r="Z109" s="47">
        <f t="shared" si="17"/>
        <v>40.800000000000004</v>
      </c>
    </row>
    <row r="110" spans="1:26" ht="21.75" customHeight="1" thickBot="1" x14ac:dyDescent="0.35">
      <c r="A110" s="5">
        <v>104</v>
      </c>
      <c r="B110" s="156">
        <v>666711</v>
      </c>
      <c r="C110" s="157" t="s">
        <v>205</v>
      </c>
      <c r="D110" s="13">
        <v>10.5</v>
      </c>
      <c r="E110" s="14">
        <v>9.5</v>
      </c>
      <c r="F110" s="14">
        <v>10</v>
      </c>
      <c r="G110" s="14">
        <v>11</v>
      </c>
      <c r="H110" s="15">
        <v>12</v>
      </c>
      <c r="I110" s="11">
        <f t="shared" si="10"/>
        <v>53</v>
      </c>
      <c r="J110" s="12">
        <f t="shared" si="11"/>
        <v>7.9499999999999993</v>
      </c>
      <c r="K110" s="30">
        <v>3.5</v>
      </c>
      <c r="L110" s="31">
        <v>2.5</v>
      </c>
      <c r="M110" s="31">
        <v>2</v>
      </c>
      <c r="N110" s="31">
        <v>3.5</v>
      </c>
      <c r="O110" s="151">
        <v>4</v>
      </c>
      <c r="P110" s="28">
        <f t="shared" si="12"/>
        <v>15.5</v>
      </c>
      <c r="Q110" s="29">
        <f t="shared" si="13"/>
        <v>0.77500000000000002</v>
      </c>
      <c r="R110" s="35">
        <f t="shared" si="14"/>
        <v>1.75</v>
      </c>
      <c r="S110" s="137">
        <f t="shared" si="14"/>
        <v>1.55</v>
      </c>
      <c r="T110" s="137">
        <f t="shared" si="18"/>
        <v>1.6</v>
      </c>
      <c r="U110" s="137">
        <f t="shared" si="15"/>
        <v>1.825</v>
      </c>
      <c r="V110" s="138">
        <f t="shared" si="15"/>
        <v>1.9999999999999998</v>
      </c>
      <c r="W110" s="122">
        <f t="shared" ref="W110:W138" si="19">I110+P110</f>
        <v>68.5</v>
      </c>
      <c r="X110" s="43">
        <f t="shared" si="16"/>
        <v>13.700000000000001</v>
      </c>
      <c r="Y110" s="160">
        <v>57</v>
      </c>
      <c r="Z110" s="47">
        <f t="shared" si="17"/>
        <v>45.6</v>
      </c>
    </row>
    <row r="111" spans="1:26" ht="21.75" customHeight="1" thickBot="1" x14ac:dyDescent="0.35">
      <c r="A111" s="6">
        <v>105</v>
      </c>
      <c r="B111" s="154">
        <v>666712</v>
      </c>
      <c r="C111" s="155" t="s">
        <v>206</v>
      </c>
      <c r="D111" s="13">
        <v>9.5</v>
      </c>
      <c r="E111" s="14">
        <v>9.5</v>
      </c>
      <c r="F111" s="14">
        <v>8.5</v>
      </c>
      <c r="G111" s="14">
        <v>9.5</v>
      </c>
      <c r="H111" s="15">
        <v>11</v>
      </c>
      <c r="I111" s="11">
        <f t="shared" si="10"/>
        <v>48</v>
      </c>
      <c r="J111" s="12">
        <f t="shared" si="11"/>
        <v>7.1999999999999993</v>
      </c>
      <c r="K111" s="30">
        <v>2.5</v>
      </c>
      <c r="L111" s="31">
        <v>3.5</v>
      </c>
      <c r="M111" s="31">
        <v>3.5</v>
      </c>
      <c r="N111" s="31">
        <v>2</v>
      </c>
      <c r="O111" s="151">
        <v>3</v>
      </c>
      <c r="P111" s="28">
        <f t="shared" si="12"/>
        <v>14.5</v>
      </c>
      <c r="Q111" s="29">
        <f t="shared" si="13"/>
        <v>0.72500000000000009</v>
      </c>
      <c r="R111" s="35">
        <f t="shared" si="14"/>
        <v>1.55</v>
      </c>
      <c r="S111" s="137">
        <f t="shared" si="14"/>
        <v>1.6</v>
      </c>
      <c r="T111" s="137">
        <f t="shared" si="18"/>
        <v>1.45</v>
      </c>
      <c r="U111" s="137">
        <f t="shared" si="15"/>
        <v>1.5250000000000001</v>
      </c>
      <c r="V111" s="138">
        <f t="shared" si="15"/>
        <v>1.7999999999999998</v>
      </c>
      <c r="W111" s="122">
        <f t="shared" si="19"/>
        <v>62.5</v>
      </c>
      <c r="X111" s="43">
        <f t="shared" si="16"/>
        <v>12.5</v>
      </c>
      <c r="Y111" s="159">
        <v>52</v>
      </c>
      <c r="Z111" s="47">
        <f t="shared" si="17"/>
        <v>41.6</v>
      </c>
    </row>
    <row r="112" spans="1:26" ht="21.75" customHeight="1" thickBot="1" x14ac:dyDescent="0.35">
      <c r="A112" s="5">
        <v>106</v>
      </c>
      <c r="B112" s="154">
        <v>666713</v>
      </c>
      <c r="C112" s="155" t="s">
        <v>207</v>
      </c>
      <c r="D112" s="13">
        <v>11</v>
      </c>
      <c r="E112" s="14">
        <v>12</v>
      </c>
      <c r="F112" s="14">
        <v>10</v>
      </c>
      <c r="G112" s="14">
        <v>12</v>
      </c>
      <c r="H112" s="15">
        <v>12</v>
      </c>
      <c r="I112" s="11">
        <f t="shared" si="10"/>
        <v>57</v>
      </c>
      <c r="J112" s="12">
        <f t="shared" si="11"/>
        <v>8.5499999999999989</v>
      </c>
      <c r="K112" s="30">
        <v>1.5</v>
      </c>
      <c r="L112" s="31">
        <v>3.5</v>
      </c>
      <c r="M112" s="31">
        <v>2.5</v>
      </c>
      <c r="N112" s="31">
        <v>3.5</v>
      </c>
      <c r="O112" s="151">
        <v>4.5</v>
      </c>
      <c r="P112" s="28">
        <f t="shared" si="12"/>
        <v>15.5</v>
      </c>
      <c r="Q112" s="29">
        <f t="shared" si="13"/>
        <v>0.77500000000000002</v>
      </c>
      <c r="R112" s="35">
        <f t="shared" si="14"/>
        <v>1.7249999999999999</v>
      </c>
      <c r="S112" s="137">
        <f t="shared" si="14"/>
        <v>1.9749999999999999</v>
      </c>
      <c r="T112" s="137">
        <f t="shared" si="18"/>
        <v>1.625</v>
      </c>
      <c r="U112" s="137">
        <f t="shared" si="15"/>
        <v>1.9749999999999999</v>
      </c>
      <c r="V112" s="138">
        <f t="shared" si="15"/>
        <v>2.0249999999999999</v>
      </c>
      <c r="W112" s="122">
        <f t="shared" si="19"/>
        <v>72.5</v>
      </c>
      <c r="X112" s="43">
        <f t="shared" si="16"/>
        <v>14.5</v>
      </c>
      <c r="Y112" s="159">
        <v>59</v>
      </c>
      <c r="Z112" s="47">
        <f t="shared" si="17"/>
        <v>47.2</v>
      </c>
    </row>
    <row r="113" spans="1:26" ht="21.75" customHeight="1" thickBot="1" x14ac:dyDescent="0.35">
      <c r="A113" s="6">
        <v>107</v>
      </c>
      <c r="B113" s="154">
        <v>666714</v>
      </c>
      <c r="C113" s="155" t="s">
        <v>208</v>
      </c>
      <c r="D113" s="13">
        <v>8.5</v>
      </c>
      <c r="E113" s="14">
        <v>9.5</v>
      </c>
      <c r="F113" s="14">
        <v>10</v>
      </c>
      <c r="G113" s="14">
        <v>11.5</v>
      </c>
      <c r="H113" s="15">
        <v>10</v>
      </c>
      <c r="I113" s="11">
        <f t="shared" si="10"/>
        <v>49.5</v>
      </c>
      <c r="J113" s="12">
        <f t="shared" si="11"/>
        <v>7.4249999999999998</v>
      </c>
      <c r="K113" s="30">
        <v>2.5</v>
      </c>
      <c r="L113" s="31">
        <v>4</v>
      </c>
      <c r="M113" s="31">
        <v>3</v>
      </c>
      <c r="N113" s="31">
        <v>2.5</v>
      </c>
      <c r="O113" s="151">
        <v>2.5</v>
      </c>
      <c r="P113" s="28">
        <f t="shared" si="12"/>
        <v>14.5</v>
      </c>
      <c r="Q113" s="29">
        <f t="shared" si="13"/>
        <v>0.72500000000000009</v>
      </c>
      <c r="R113" s="35">
        <f t="shared" si="14"/>
        <v>1.4</v>
      </c>
      <c r="S113" s="137">
        <f t="shared" si="14"/>
        <v>1.625</v>
      </c>
      <c r="T113" s="137">
        <f t="shared" si="18"/>
        <v>1.65</v>
      </c>
      <c r="U113" s="137">
        <f t="shared" si="15"/>
        <v>1.8499999999999999</v>
      </c>
      <c r="V113" s="138">
        <f t="shared" si="15"/>
        <v>1.625</v>
      </c>
      <c r="W113" s="122">
        <f t="shared" si="19"/>
        <v>64</v>
      </c>
      <c r="X113" s="43">
        <f t="shared" si="16"/>
        <v>12.8</v>
      </c>
      <c r="Y113" s="159">
        <v>55</v>
      </c>
      <c r="Z113" s="47">
        <f t="shared" si="17"/>
        <v>44</v>
      </c>
    </row>
    <row r="114" spans="1:26" ht="21.75" customHeight="1" thickBot="1" x14ac:dyDescent="0.35">
      <c r="A114" s="5">
        <v>108</v>
      </c>
      <c r="B114" s="154">
        <v>666715</v>
      </c>
      <c r="C114" s="155" t="s">
        <v>209</v>
      </c>
      <c r="D114" s="13">
        <v>9</v>
      </c>
      <c r="E114" s="14">
        <v>7</v>
      </c>
      <c r="F114" s="14">
        <v>9</v>
      </c>
      <c r="G114" s="14">
        <v>8</v>
      </c>
      <c r="H114" s="15">
        <v>7</v>
      </c>
      <c r="I114" s="11">
        <f t="shared" si="10"/>
        <v>40</v>
      </c>
      <c r="J114" s="12">
        <f t="shared" si="11"/>
        <v>6</v>
      </c>
      <c r="K114" s="30">
        <v>3</v>
      </c>
      <c r="L114" s="31">
        <v>2</v>
      </c>
      <c r="M114" s="31">
        <v>2</v>
      </c>
      <c r="N114" s="31">
        <v>1.5</v>
      </c>
      <c r="O114" s="151">
        <v>2.5</v>
      </c>
      <c r="P114" s="28">
        <f t="shared" si="12"/>
        <v>11</v>
      </c>
      <c r="Q114" s="29">
        <f t="shared" si="13"/>
        <v>0.55000000000000004</v>
      </c>
      <c r="R114" s="35">
        <f t="shared" si="14"/>
        <v>1.5</v>
      </c>
      <c r="S114" s="137">
        <f t="shared" si="14"/>
        <v>1.1500000000000001</v>
      </c>
      <c r="T114" s="137">
        <f t="shared" si="18"/>
        <v>1.45</v>
      </c>
      <c r="U114" s="137">
        <f t="shared" si="15"/>
        <v>1.2749999999999999</v>
      </c>
      <c r="V114" s="138">
        <f t="shared" si="15"/>
        <v>1.175</v>
      </c>
      <c r="W114" s="122">
        <f t="shared" si="19"/>
        <v>51</v>
      </c>
      <c r="X114" s="43">
        <f t="shared" si="16"/>
        <v>10.200000000000001</v>
      </c>
      <c r="Y114" s="159">
        <v>43</v>
      </c>
      <c r="Z114" s="47">
        <f t="shared" si="17"/>
        <v>34.4</v>
      </c>
    </row>
    <row r="115" spans="1:26" ht="21.75" customHeight="1" thickBot="1" x14ac:dyDescent="0.35">
      <c r="A115" s="6">
        <v>109</v>
      </c>
      <c r="B115" s="154">
        <v>666716</v>
      </c>
      <c r="C115" s="155" t="s">
        <v>210</v>
      </c>
      <c r="D115" s="13">
        <v>9</v>
      </c>
      <c r="E115" s="14">
        <v>10</v>
      </c>
      <c r="F115" s="14">
        <v>11.5</v>
      </c>
      <c r="G115" s="14">
        <v>12</v>
      </c>
      <c r="H115" s="15">
        <v>9.5</v>
      </c>
      <c r="I115" s="11">
        <f t="shared" si="10"/>
        <v>52</v>
      </c>
      <c r="J115" s="12">
        <f t="shared" si="11"/>
        <v>7.8</v>
      </c>
      <c r="K115" s="30">
        <v>3</v>
      </c>
      <c r="L115" s="31">
        <v>2.5</v>
      </c>
      <c r="M115" s="31">
        <v>3.5</v>
      </c>
      <c r="N115" s="31">
        <v>3.5</v>
      </c>
      <c r="O115" s="151">
        <v>2.5</v>
      </c>
      <c r="P115" s="28">
        <f t="shared" si="12"/>
        <v>15</v>
      </c>
      <c r="Q115" s="29">
        <f t="shared" si="13"/>
        <v>0.75</v>
      </c>
      <c r="R115" s="35">
        <f t="shared" si="14"/>
        <v>1.5</v>
      </c>
      <c r="S115" s="137">
        <f t="shared" si="14"/>
        <v>1.625</v>
      </c>
      <c r="T115" s="137">
        <f t="shared" si="18"/>
        <v>1.9</v>
      </c>
      <c r="U115" s="137">
        <f t="shared" si="15"/>
        <v>1.9749999999999999</v>
      </c>
      <c r="V115" s="138">
        <f t="shared" si="15"/>
        <v>1.55</v>
      </c>
      <c r="W115" s="122">
        <f t="shared" si="19"/>
        <v>67</v>
      </c>
      <c r="X115" s="43">
        <f t="shared" si="16"/>
        <v>13.4</v>
      </c>
      <c r="Y115" s="159">
        <v>55</v>
      </c>
      <c r="Z115" s="47">
        <f t="shared" si="17"/>
        <v>44</v>
      </c>
    </row>
    <row r="116" spans="1:26" ht="21.75" customHeight="1" thickBot="1" x14ac:dyDescent="0.35">
      <c r="A116" s="5">
        <v>110</v>
      </c>
      <c r="B116" s="154">
        <v>666717</v>
      </c>
      <c r="C116" s="155" t="s">
        <v>211</v>
      </c>
      <c r="D116" s="13">
        <v>11</v>
      </c>
      <c r="E116" s="14">
        <v>9</v>
      </c>
      <c r="F116" s="14">
        <v>8</v>
      </c>
      <c r="G116" s="14">
        <v>11</v>
      </c>
      <c r="H116" s="15">
        <v>9</v>
      </c>
      <c r="I116" s="11">
        <f t="shared" si="10"/>
        <v>48</v>
      </c>
      <c r="J116" s="12">
        <f t="shared" si="11"/>
        <v>7.1999999999999993</v>
      </c>
      <c r="K116" s="30">
        <v>3</v>
      </c>
      <c r="L116" s="31">
        <v>3.5</v>
      </c>
      <c r="M116" s="31">
        <v>1.5</v>
      </c>
      <c r="N116" s="31">
        <v>3.5</v>
      </c>
      <c r="O116" s="151">
        <v>3.5</v>
      </c>
      <c r="P116" s="28">
        <f t="shared" si="12"/>
        <v>15</v>
      </c>
      <c r="Q116" s="29">
        <f t="shared" si="13"/>
        <v>0.75</v>
      </c>
      <c r="R116" s="35">
        <f t="shared" si="14"/>
        <v>1.7999999999999998</v>
      </c>
      <c r="S116" s="137">
        <f t="shared" si="14"/>
        <v>1.5249999999999999</v>
      </c>
      <c r="T116" s="137">
        <f t="shared" si="18"/>
        <v>1.2749999999999999</v>
      </c>
      <c r="U116" s="137">
        <f t="shared" si="15"/>
        <v>1.825</v>
      </c>
      <c r="V116" s="138">
        <f t="shared" si="15"/>
        <v>1.5249999999999999</v>
      </c>
      <c r="W116" s="122">
        <f t="shared" si="19"/>
        <v>63</v>
      </c>
      <c r="X116" s="43">
        <f t="shared" si="16"/>
        <v>12.600000000000001</v>
      </c>
      <c r="Y116" s="159">
        <v>49</v>
      </c>
      <c r="Z116" s="47">
        <f t="shared" si="17"/>
        <v>39.200000000000003</v>
      </c>
    </row>
    <row r="117" spans="1:26" ht="21.75" customHeight="1" thickBot="1" x14ac:dyDescent="0.35">
      <c r="A117" s="6">
        <v>111</v>
      </c>
      <c r="B117" s="154">
        <v>666718</v>
      </c>
      <c r="C117" s="155" t="s">
        <v>212</v>
      </c>
      <c r="D117" s="13">
        <v>8.5</v>
      </c>
      <c r="E117" s="14">
        <v>9.5</v>
      </c>
      <c r="F117" s="14">
        <v>10.5</v>
      </c>
      <c r="G117" s="14">
        <v>11</v>
      </c>
      <c r="H117" s="15">
        <v>10</v>
      </c>
      <c r="I117" s="11">
        <f t="shared" si="10"/>
        <v>49.5</v>
      </c>
      <c r="J117" s="12">
        <f t="shared" si="11"/>
        <v>7.4249999999999998</v>
      </c>
      <c r="K117" s="30">
        <v>3</v>
      </c>
      <c r="L117" s="31">
        <v>2.5</v>
      </c>
      <c r="M117" s="31">
        <v>3.5</v>
      </c>
      <c r="N117" s="31">
        <v>4</v>
      </c>
      <c r="O117" s="151">
        <v>3</v>
      </c>
      <c r="P117" s="28">
        <f t="shared" si="12"/>
        <v>16</v>
      </c>
      <c r="Q117" s="29">
        <f t="shared" si="13"/>
        <v>0.8</v>
      </c>
      <c r="R117" s="35">
        <f t="shared" si="14"/>
        <v>1.4249999999999998</v>
      </c>
      <c r="S117" s="137">
        <f t="shared" si="14"/>
        <v>1.55</v>
      </c>
      <c r="T117" s="137">
        <f t="shared" si="18"/>
        <v>1.75</v>
      </c>
      <c r="U117" s="137">
        <f t="shared" si="15"/>
        <v>1.8499999999999999</v>
      </c>
      <c r="V117" s="138">
        <f t="shared" si="15"/>
        <v>1.65</v>
      </c>
      <c r="W117" s="122">
        <f t="shared" si="19"/>
        <v>65.5</v>
      </c>
      <c r="X117" s="43">
        <f t="shared" si="16"/>
        <v>13.100000000000001</v>
      </c>
      <c r="Y117" s="159">
        <v>51</v>
      </c>
      <c r="Z117" s="47">
        <f t="shared" si="17"/>
        <v>40.800000000000004</v>
      </c>
    </row>
    <row r="118" spans="1:26" ht="21.75" customHeight="1" thickBot="1" x14ac:dyDescent="0.35">
      <c r="A118" s="5">
        <v>112</v>
      </c>
      <c r="B118" s="156">
        <v>666719</v>
      </c>
      <c r="C118" s="157" t="s">
        <v>213</v>
      </c>
      <c r="D118" s="13">
        <v>11</v>
      </c>
      <c r="E118" s="14">
        <v>9</v>
      </c>
      <c r="F118" s="14">
        <v>10</v>
      </c>
      <c r="G118" s="14">
        <v>10</v>
      </c>
      <c r="H118" s="15">
        <v>11</v>
      </c>
      <c r="I118" s="11">
        <f t="shared" si="10"/>
        <v>51</v>
      </c>
      <c r="J118" s="12">
        <f t="shared" si="11"/>
        <v>7.6499999999999995</v>
      </c>
      <c r="K118" s="30">
        <v>4</v>
      </c>
      <c r="L118" s="31">
        <v>3.5</v>
      </c>
      <c r="M118" s="31">
        <v>3</v>
      </c>
      <c r="N118" s="31">
        <v>2</v>
      </c>
      <c r="O118" s="151">
        <v>2.5</v>
      </c>
      <c r="P118" s="28">
        <f t="shared" si="12"/>
        <v>15</v>
      </c>
      <c r="Q118" s="29">
        <f t="shared" si="13"/>
        <v>0.75</v>
      </c>
      <c r="R118" s="35">
        <f t="shared" si="14"/>
        <v>1.8499999999999999</v>
      </c>
      <c r="S118" s="137">
        <f t="shared" si="14"/>
        <v>1.5249999999999999</v>
      </c>
      <c r="T118" s="137">
        <f t="shared" si="18"/>
        <v>1.65</v>
      </c>
      <c r="U118" s="137">
        <f t="shared" si="15"/>
        <v>1.6</v>
      </c>
      <c r="V118" s="138">
        <f t="shared" si="15"/>
        <v>1.7749999999999999</v>
      </c>
      <c r="W118" s="122">
        <f t="shared" si="19"/>
        <v>66</v>
      </c>
      <c r="X118" s="43">
        <f t="shared" si="16"/>
        <v>13.200000000000001</v>
      </c>
      <c r="Y118" s="160">
        <v>53</v>
      </c>
      <c r="Z118" s="47">
        <f t="shared" si="17"/>
        <v>42.400000000000006</v>
      </c>
    </row>
    <row r="119" spans="1:26" ht="21.75" customHeight="1" thickBot="1" x14ac:dyDescent="0.35">
      <c r="A119" s="6">
        <v>113</v>
      </c>
      <c r="B119" s="154">
        <v>666720</v>
      </c>
      <c r="C119" s="155" t="s">
        <v>214</v>
      </c>
      <c r="D119" s="13">
        <v>12.5</v>
      </c>
      <c r="E119" s="14">
        <v>13</v>
      </c>
      <c r="F119" s="14">
        <v>11.5</v>
      </c>
      <c r="G119" s="14">
        <v>9.5</v>
      </c>
      <c r="H119" s="15">
        <v>8</v>
      </c>
      <c r="I119" s="11">
        <f t="shared" si="10"/>
        <v>54.5</v>
      </c>
      <c r="J119" s="12">
        <f t="shared" si="11"/>
        <v>8.1749999999999989</v>
      </c>
      <c r="K119" s="30">
        <v>4</v>
      </c>
      <c r="L119" s="31">
        <v>3.5</v>
      </c>
      <c r="M119" s="31">
        <v>3</v>
      </c>
      <c r="N119" s="31">
        <v>3.5</v>
      </c>
      <c r="O119" s="151">
        <v>4.5</v>
      </c>
      <c r="P119" s="28">
        <f t="shared" si="12"/>
        <v>18.5</v>
      </c>
      <c r="Q119" s="29">
        <f t="shared" si="13"/>
        <v>0.92500000000000004</v>
      </c>
      <c r="R119" s="35">
        <f t="shared" si="14"/>
        <v>2.0750000000000002</v>
      </c>
      <c r="S119" s="137">
        <f t="shared" si="14"/>
        <v>2.125</v>
      </c>
      <c r="T119" s="137">
        <f t="shared" si="18"/>
        <v>1.875</v>
      </c>
      <c r="U119" s="137">
        <f t="shared" si="15"/>
        <v>1.6</v>
      </c>
      <c r="V119" s="138">
        <f t="shared" si="15"/>
        <v>1.425</v>
      </c>
      <c r="W119" s="122">
        <f t="shared" si="19"/>
        <v>73</v>
      </c>
      <c r="X119" s="43">
        <f t="shared" si="16"/>
        <v>14.600000000000001</v>
      </c>
      <c r="Y119" s="159">
        <v>57</v>
      </c>
      <c r="Z119" s="47">
        <f t="shared" si="17"/>
        <v>45.6</v>
      </c>
    </row>
    <row r="120" spans="1:26" ht="21.75" customHeight="1" thickBot="1" x14ac:dyDescent="0.35">
      <c r="A120" s="5">
        <v>114</v>
      </c>
      <c r="B120" s="154">
        <v>666721</v>
      </c>
      <c r="C120" s="155" t="s">
        <v>215</v>
      </c>
      <c r="D120" s="13">
        <v>9</v>
      </c>
      <c r="E120" s="14">
        <v>8.5</v>
      </c>
      <c r="F120" s="14">
        <v>7.5</v>
      </c>
      <c r="G120" s="14">
        <v>5.5</v>
      </c>
      <c r="H120" s="15">
        <v>9</v>
      </c>
      <c r="I120" s="11">
        <f t="shared" si="10"/>
        <v>39.5</v>
      </c>
      <c r="J120" s="12">
        <f t="shared" si="11"/>
        <v>5.9249999999999998</v>
      </c>
      <c r="K120" s="30">
        <v>2</v>
      </c>
      <c r="L120" s="31">
        <v>3.5</v>
      </c>
      <c r="M120" s="31">
        <v>4.5</v>
      </c>
      <c r="N120" s="31">
        <v>4.5</v>
      </c>
      <c r="O120" s="151">
        <v>4</v>
      </c>
      <c r="P120" s="28">
        <f t="shared" si="12"/>
        <v>18.5</v>
      </c>
      <c r="Q120" s="29">
        <f t="shared" si="13"/>
        <v>0.92500000000000004</v>
      </c>
      <c r="R120" s="35">
        <f t="shared" si="14"/>
        <v>1.45</v>
      </c>
      <c r="S120" s="137">
        <f t="shared" si="14"/>
        <v>1.45</v>
      </c>
      <c r="T120" s="137">
        <f t="shared" si="18"/>
        <v>1.35</v>
      </c>
      <c r="U120" s="137">
        <f t="shared" si="15"/>
        <v>1.05</v>
      </c>
      <c r="V120" s="138">
        <f t="shared" si="15"/>
        <v>1.5499999999999998</v>
      </c>
      <c r="W120" s="122">
        <f t="shared" si="19"/>
        <v>58</v>
      </c>
      <c r="X120" s="43">
        <f t="shared" si="16"/>
        <v>11.600000000000001</v>
      </c>
      <c r="Y120" s="159">
        <v>40</v>
      </c>
      <c r="Z120" s="47">
        <f t="shared" si="17"/>
        <v>32</v>
      </c>
    </row>
    <row r="121" spans="1:26" ht="21.75" customHeight="1" thickBot="1" x14ac:dyDescent="0.35">
      <c r="A121" s="6">
        <v>115</v>
      </c>
      <c r="B121" s="154">
        <v>666722</v>
      </c>
      <c r="C121" s="155" t="s">
        <v>216</v>
      </c>
      <c r="D121" s="13">
        <v>11.5</v>
      </c>
      <c r="E121" s="14">
        <v>9</v>
      </c>
      <c r="F121" s="14">
        <v>9</v>
      </c>
      <c r="G121" s="14">
        <v>15.5</v>
      </c>
      <c r="H121" s="15">
        <v>14</v>
      </c>
      <c r="I121" s="11">
        <f t="shared" si="10"/>
        <v>59</v>
      </c>
      <c r="J121" s="12">
        <f t="shared" si="11"/>
        <v>8.85</v>
      </c>
      <c r="K121" s="30">
        <v>4</v>
      </c>
      <c r="L121" s="31">
        <v>3</v>
      </c>
      <c r="M121" s="31">
        <v>3.5</v>
      </c>
      <c r="N121" s="31">
        <v>4.5</v>
      </c>
      <c r="O121" s="151">
        <v>4</v>
      </c>
      <c r="P121" s="28">
        <f t="shared" si="12"/>
        <v>19</v>
      </c>
      <c r="Q121" s="29">
        <f t="shared" si="13"/>
        <v>0.95000000000000007</v>
      </c>
      <c r="R121" s="35">
        <f t="shared" si="14"/>
        <v>1.9249999999999998</v>
      </c>
      <c r="S121" s="137">
        <f t="shared" si="14"/>
        <v>1.5</v>
      </c>
      <c r="T121" s="137">
        <f t="shared" si="18"/>
        <v>1.5249999999999999</v>
      </c>
      <c r="U121" s="137">
        <f t="shared" si="15"/>
        <v>2.5499999999999998</v>
      </c>
      <c r="V121" s="138">
        <f t="shared" si="15"/>
        <v>2.3000000000000003</v>
      </c>
      <c r="W121" s="122">
        <f t="shared" si="19"/>
        <v>78</v>
      </c>
      <c r="X121" s="43">
        <f t="shared" si="16"/>
        <v>15.600000000000001</v>
      </c>
      <c r="Y121" s="159">
        <v>62</v>
      </c>
      <c r="Z121" s="47">
        <f t="shared" si="17"/>
        <v>49.6</v>
      </c>
    </row>
    <row r="122" spans="1:26" ht="21.75" customHeight="1" thickBot="1" x14ac:dyDescent="0.35">
      <c r="A122" s="5">
        <v>116</v>
      </c>
      <c r="B122" s="154">
        <v>666723</v>
      </c>
      <c r="C122" s="155" t="s">
        <v>217</v>
      </c>
      <c r="D122" s="13">
        <v>12.5</v>
      </c>
      <c r="E122" s="14">
        <v>11.5</v>
      </c>
      <c r="F122" s="14">
        <v>10</v>
      </c>
      <c r="G122" s="14">
        <v>9</v>
      </c>
      <c r="H122" s="15">
        <v>7</v>
      </c>
      <c r="I122" s="11">
        <f t="shared" si="10"/>
        <v>50</v>
      </c>
      <c r="J122" s="12">
        <f t="shared" si="11"/>
        <v>7.5</v>
      </c>
      <c r="K122" s="30">
        <v>5</v>
      </c>
      <c r="L122" s="31">
        <v>5.5</v>
      </c>
      <c r="M122" s="31">
        <v>5</v>
      </c>
      <c r="N122" s="31">
        <v>5</v>
      </c>
      <c r="O122" s="151">
        <v>5.5</v>
      </c>
      <c r="P122" s="28">
        <f t="shared" si="12"/>
        <v>26</v>
      </c>
      <c r="Q122" s="29">
        <f t="shared" si="13"/>
        <v>1.3</v>
      </c>
      <c r="R122" s="35">
        <f t="shared" si="14"/>
        <v>2.125</v>
      </c>
      <c r="S122" s="137">
        <f t="shared" si="14"/>
        <v>2</v>
      </c>
      <c r="T122" s="137">
        <f t="shared" si="18"/>
        <v>1.75</v>
      </c>
      <c r="U122" s="137">
        <f t="shared" si="15"/>
        <v>1.5999999999999999</v>
      </c>
      <c r="V122" s="138">
        <f t="shared" si="15"/>
        <v>1.3250000000000002</v>
      </c>
      <c r="W122" s="122">
        <f t="shared" si="19"/>
        <v>76</v>
      </c>
      <c r="X122" s="43">
        <f t="shared" si="16"/>
        <v>15.200000000000001</v>
      </c>
      <c r="Y122" s="159">
        <v>51</v>
      </c>
      <c r="Z122" s="47">
        <f t="shared" si="17"/>
        <v>40.800000000000004</v>
      </c>
    </row>
    <row r="123" spans="1:26" ht="21.75" customHeight="1" thickBot="1" x14ac:dyDescent="0.35">
      <c r="A123" s="6">
        <v>117</v>
      </c>
      <c r="B123" s="154">
        <v>666724</v>
      </c>
      <c r="C123" s="155" t="s">
        <v>218</v>
      </c>
      <c r="D123" s="13">
        <v>12</v>
      </c>
      <c r="E123" s="14">
        <v>15</v>
      </c>
      <c r="F123" s="14">
        <v>13.5</v>
      </c>
      <c r="G123" s="14">
        <v>12.5</v>
      </c>
      <c r="H123" s="15">
        <v>16.5</v>
      </c>
      <c r="I123" s="11">
        <f t="shared" si="10"/>
        <v>69.5</v>
      </c>
      <c r="J123" s="12">
        <f t="shared" si="11"/>
        <v>10.424999999999999</v>
      </c>
      <c r="K123" s="30">
        <v>4.5</v>
      </c>
      <c r="L123" s="31">
        <v>4.5</v>
      </c>
      <c r="M123" s="31">
        <v>4.5</v>
      </c>
      <c r="N123" s="31">
        <v>4.5</v>
      </c>
      <c r="O123" s="151">
        <v>5.5</v>
      </c>
      <c r="P123" s="28">
        <f t="shared" si="12"/>
        <v>23.5</v>
      </c>
      <c r="Q123" s="29">
        <f t="shared" si="13"/>
        <v>1.175</v>
      </c>
      <c r="R123" s="35">
        <f t="shared" si="14"/>
        <v>2.0249999999999999</v>
      </c>
      <c r="S123" s="137">
        <f t="shared" si="14"/>
        <v>2.4750000000000001</v>
      </c>
      <c r="T123" s="137">
        <f t="shared" si="18"/>
        <v>2.25</v>
      </c>
      <c r="U123" s="137">
        <f t="shared" si="15"/>
        <v>2.1</v>
      </c>
      <c r="V123" s="138">
        <f t="shared" si="15"/>
        <v>2.75</v>
      </c>
      <c r="W123" s="122">
        <f t="shared" si="19"/>
        <v>93</v>
      </c>
      <c r="X123" s="43">
        <f t="shared" si="16"/>
        <v>18.600000000000001</v>
      </c>
      <c r="Y123" s="159">
        <v>72</v>
      </c>
      <c r="Z123" s="47">
        <f t="shared" si="17"/>
        <v>57.6</v>
      </c>
    </row>
    <row r="124" spans="1:26" ht="21.75" customHeight="1" thickBot="1" x14ac:dyDescent="0.35">
      <c r="A124" s="5">
        <v>118</v>
      </c>
      <c r="B124" s="154">
        <v>666725</v>
      </c>
      <c r="C124" s="155" t="s">
        <v>219</v>
      </c>
      <c r="D124" s="13">
        <v>12</v>
      </c>
      <c r="E124" s="14">
        <v>9</v>
      </c>
      <c r="F124" s="14">
        <v>8</v>
      </c>
      <c r="G124" s="14">
        <v>9</v>
      </c>
      <c r="H124" s="15">
        <v>8</v>
      </c>
      <c r="I124" s="11">
        <f t="shared" si="10"/>
        <v>46</v>
      </c>
      <c r="J124" s="12">
        <f t="shared" si="11"/>
        <v>6.8999999999999995</v>
      </c>
      <c r="K124" s="30">
        <v>2.5</v>
      </c>
      <c r="L124" s="31">
        <v>1.5</v>
      </c>
      <c r="M124" s="31">
        <v>1.5</v>
      </c>
      <c r="N124" s="31">
        <v>3.5</v>
      </c>
      <c r="O124" s="151">
        <v>4</v>
      </c>
      <c r="P124" s="28">
        <f t="shared" si="12"/>
        <v>13</v>
      </c>
      <c r="Q124" s="29">
        <f t="shared" si="13"/>
        <v>0.65</v>
      </c>
      <c r="R124" s="35">
        <f t="shared" si="14"/>
        <v>1.9249999999999998</v>
      </c>
      <c r="S124" s="137">
        <f t="shared" si="14"/>
        <v>1.4249999999999998</v>
      </c>
      <c r="T124" s="137">
        <f t="shared" si="18"/>
        <v>1.2749999999999999</v>
      </c>
      <c r="U124" s="137">
        <f t="shared" si="15"/>
        <v>1.5249999999999999</v>
      </c>
      <c r="V124" s="138">
        <f t="shared" si="15"/>
        <v>1.4</v>
      </c>
      <c r="W124" s="122">
        <f t="shared" si="19"/>
        <v>59</v>
      </c>
      <c r="X124" s="43">
        <f t="shared" si="16"/>
        <v>11.8</v>
      </c>
      <c r="Y124" s="159">
        <v>49</v>
      </c>
      <c r="Z124" s="47">
        <f t="shared" si="17"/>
        <v>39.200000000000003</v>
      </c>
    </row>
    <row r="125" spans="1:26" ht="21.75" customHeight="1" thickBot="1" x14ac:dyDescent="0.35">
      <c r="A125" s="6">
        <v>119</v>
      </c>
      <c r="B125" s="154">
        <v>666726</v>
      </c>
      <c r="C125" s="155" t="s">
        <v>220</v>
      </c>
      <c r="D125" s="13">
        <v>5.5</v>
      </c>
      <c r="E125" s="14">
        <v>6.5</v>
      </c>
      <c r="F125" s="14">
        <v>6.5</v>
      </c>
      <c r="G125" s="14">
        <v>5</v>
      </c>
      <c r="H125" s="15">
        <v>8.5</v>
      </c>
      <c r="I125" s="11">
        <f t="shared" si="10"/>
        <v>32</v>
      </c>
      <c r="J125" s="12">
        <f t="shared" si="11"/>
        <v>4.8</v>
      </c>
      <c r="K125" s="30">
        <v>2</v>
      </c>
      <c r="L125" s="31">
        <v>1.5</v>
      </c>
      <c r="M125" s="31">
        <v>2.5</v>
      </c>
      <c r="N125" s="31">
        <v>1.5</v>
      </c>
      <c r="O125" s="151">
        <v>1.5</v>
      </c>
      <c r="P125" s="28">
        <f t="shared" si="12"/>
        <v>9</v>
      </c>
      <c r="Q125" s="29">
        <f t="shared" si="13"/>
        <v>0.45</v>
      </c>
      <c r="R125" s="35">
        <f t="shared" si="14"/>
        <v>0.92499999999999993</v>
      </c>
      <c r="S125" s="137">
        <f t="shared" si="14"/>
        <v>1.05</v>
      </c>
      <c r="T125" s="137">
        <f t="shared" si="18"/>
        <v>1.1000000000000001</v>
      </c>
      <c r="U125" s="137">
        <f t="shared" si="15"/>
        <v>0.82499999999999996</v>
      </c>
      <c r="V125" s="138">
        <f t="shared" si="15"/>
        <v>1.3499999999999999</v>
      </c>
      <c r="W125" s="122">
        <f t="shared" si="19"/>
        <v>41</v>
      </c>
      <c r="X125" s="43">
        <f t="shared" si="16"/>
        <v>8.2000000000000011</v>
      </c>
      <c r="Y125" s="159">
        <v>35</v>
      </c>
      <c r="Z125" s="47">
        <f t="shared" si="17"/>
        <v>28</v>
      </c>
    </row>
    <row r="126" spans="1:26" ht="21.75" customHeight="1" thickBot="1" x14ac:dyDescent="0.35">
      <c r="A126" s="5">
        <v>120</v>
      </c>
      <c r="B126" s="156">
        <v>666727</v>
      </c>
      <c r="C126" s="157" t="s">
        <v>221</v>
      </c>
      <c r="D126" s="13">
        <v>11</v>
      </c>
      <c r="E126" s="14">
        <v>12</v>
      </c>
      <c r="F126" s="14">
        <v>10</v>
      </c>
      <c r="G126" s="14">
        <v>13.5</v>
      </c>
      <c r="H126" s="15">
        <v>9</v>
      </c>
      <c r="I126" s="11">
        <f t="shared" si="10"/>
        <v>55.5</v>
      </c>
      <c r="J126" s="12">
        <f t="shared" si="11"/>
        <v>8.3249999999999993</v>
      </c>
      <c r="K126" s="30">
        <v>3.5</v>
      </c>
      <c r="L126" s="31">
        <v>2.5</v>
      </c>
      <c r="M126" s="31">
        <v>2.5</v>
      </c>
      <c r="N126" s="31">
        <v>4</v>
      </c>
      <c r="O126" s="151">
        <v>3.5</v>
      </c>
      <c r="P126" s="28">
        <f t="shared" si="12"/>
        <v>16</v>
      </c>
      <c r="Q126" s="29">
        <f t="shared" si="13"/>
        <v>0.8</v>
      </c>
      <c r="R126" s="35">
        <f t="shared" si="14"/>
        <v>1.825</v>
      </c>
      <c r="S126" s="137">
        <f t="shared" si="14"/>
        <v>1.9249999999999998</v>
      </c>
      <c r="T126" s="137">
        <f t="shared" si="18"/>
        <v>1.625</v>
      </c>
      <c r="U126" s="137">
        <f t="shared" si="15"/>
        <v>2.2250000000000001</v>
      </c>
      <c r="V126" s="138">
        <f t="shared" si="15"/>
        <v>1.5249999999999999</v>
      </c>
      <c r="W126" s="122">
        <f t="shared" si="19"/>
        <v>71.5</v>
      </c>
      <c r="X126" s="43">
        <f t="shared" si="16"/>
        <v>14.3</v>
      </c>
      <c r="Y126" s="160">
        <v>57</v>
      </c>
      <c r="Z126" s="47">
        <f t="shared" si="17"/>
        <v>45.6</v>
      </c>
    </row>
    <row r="127" spans="1:26" ht="21.75" customHeight="1" thickBot="1" x14ac:dyDescent="0.35">
      <c r="A127" s="6">
        <v>121</v>
      </c>
      <c r="B127" s="154">
        <v>666728</v>
      </c>
      <c r="C127" s="155" t="s">
        <v>222</v>
      </c>
      <c r="D127" s="13">
        <v>9.5</v>
      </c>
      <c r="E127" s="14">
        <v>8.5</v>
      </c>
      <c r="F127" s="14">
        <v>8</v>
      </c>
      <c r="G127" s="14">
        <v>7</v>
      </c>
      <c r="H127" s="15">
        <v>9</v>
      </c>
      <c r="I127" s="11">
        <f t="shared" si="10"/>
        <v>42</v>
      </c>
      <c r="J127" s="12">
        <f t="shared" si="11"/>
        <v>6.3</v>
      </c>
      <c r="K127" s="30">
        <v>2.5</v>
      </c>
      <c r="L127" s="31">
        <v>2.5</v>
      </c>
      <c r="M127" s="31">
        <v>2.5</v>
      </c>
      <c r="N127" s="31">
        <v>1.5</v>
      </c>
      <c r="O127" s="151">
        <v>4.5</v>
      </c>
      <c r="P127" s="28">
        <f t="shared" si="12"/>
        <v>13.5</v>
      </c>
      <c r="Q127" s="29">
        <f t="shared" si="13"/>
        <v>0.67500000000000004</v>
      </c>
      <c r="R127" s="35">
        <f t="shared" si="14"/>
        <v>1.55</v>
      </c>
      <c r="S127" s="137">
        <f t="shared" si="14"/>
        <v>1.4</v>
      </c>
      <c r="T127" s="137">
        <f t="shared" si="18"/>
        <v>1.325</v>
      </c>
      <c r="U127" s="137">
        <f t="shared" si="15"/>
        <v>1.125</v>
      </c>
      <c r="V127" s="138">
        <f t="shared" si="15"/>
        <v>1.575</v>
      </c>
      <c r="W127" s="122">
        <f t="shared" si="19"/>
        <v>55.5</v>
      </c>
      <c r="X127" s="43">
        <f t="shared" si="16"/>
        <v>11.100000000000001</v>
      </c>
      <c r="Y127" s="159">
        <v>49</v>
      </c>
      <c r="Z127" s="47">
        <f t="shared" si="17"/>
        <v>39.200000000000003</v>
      </c>
    </row>
    <row r="128" spans="1:26" ht="21.75" customHeight="1" thickBot="1" x14ac:dyDescent="0.35">
      <c r="A128" s="5">
        <v>122</v>
      </c>
      <c r="B128" s="154">
        <v>666729</v>
      </c>
      <c r="C128" s="155" t="s">
        <v>223</v>
      </c>
      <c r="D128" s="13">
        <v>14.5</v>
      </c>
      <c r="E128" s="14">
        <v>16</v>
      </c>
      <c r="F128" s="14">
        <v>12</v>
      </c>
      <c r="G128" s="14">
        <v>12.5</v>
      </c>
      <c r="H128" s="15">
        <v>15</v>
      </c>
      <c r="I128" s="11">
        <f t="shared" si="10"/>
        <v>70</v>
      </c>
      <c r="J128" s="12">
        <f t="shared" si="11"/>
        <v>10.5</v>
      </c>
      <c r="K128" s="30">
        <v>4.5</v>
      </c>
      <c r="L128" s="31">
        <v>5</v>
      </c>
      <c r="M128" s="31">
        <v>4.5</v>
      </c>
      <c r="N128" s="31">
        <v>4.5</v>
      </c>
      <c r="O128" s="151">
        <v>5.5</v>
      </c>
      <c r="P128" s="28">
        <f t="shared" si="12"/>
        <v>24</v>
      </c>
      <c r="Q128" s="29">
        <f t="shared" si="13"/>
        <v>1.2000000000000002</v>
      </c>
      <c r="R128" s="35">
        <f t="shared" si="14"/>
        <v>2.4</v>
      </c>
      <c r="S128" s="137">
        <f t="shared" si="14"/>
        <v>2.65</v>
      </c>
      <c r="T128" s="137">
        <f t="shared" si="18"/>
        <v>2.0249999999999999</v>
      </c>
      <c r="U128" s="137">
        <f t="shared" si="15"/>
        <v>2.1</v>
      </c>
      <c r="V128" s="138">
        <f t="shared" si="15"/>
        <v>2.5249999999999999</v>
      </c>
      <c r="W128" s="122">
        <f t="shared" si="19"/>
        <v>94</v>
      </c>
      <c r="X128" s="43">
        <f t="shared" si="16"/>
        <v>18.8</v>
      </c>
      <c r="Y128" s="159">
        <v>71</v>
      </c>
      <c r="Z128" s="47">
        <f t="shared" si="17"/>
        <v>56.800000000000004</v>
      </c>
    </row>
    <row r="129" spans="1:26" ht="21.75" customHeight="1" thickBot="1" x14ac:dyDescent="0.35">
      <c r="A129" s="6">
        <v>123</v>
      </c>
      <c r="B129" s="154">
        <v>666730</v>
      </c>
      <c r="C129" s="155" t="s">
        <v>224</v>
      </c>
      <c r="D129" s="13">
        <v>10</v>
      </c>
      <c r="E129" s="14">
        <v>15</v>
      </c>
      <c r="F129" s="14">
        <v>12</v>
      </c>
      <c r="G129" s="14">
        <v>13</v>
      </c>
      <c r="H129" s="15">
        <v>9</v>
      </c>
      <c r="I129" s="11">
        <f t="shared" si="10"/>
        <v>59</v>
      </c>
      <c r="J129" s="12">
        <f t="shared" si="11"/>
        <v>8.85</v>
      </c>
      <c r="K129" s="30">
        <v>2</v>
      </c>
      <c r="L129" s="31">
        <v>3.5</v>
      </c>
      <c r="M129" s="31">
        <v>3.5</v>
      </c>
      <c r="N129" s="31">
        <v>3.5</v>
      </c>
      <c r="O129" s="151">
        <v>3.5</v>
      </c>
      <c r="P129" s="28">
        <f t="shared" si="12"/>
        <v>16</v>
      </c>
      <c r="Q129" s="29">
        <f t="shared" si="13"/>
        <v>0.8</v>
      </c>
      <c r="R129" s="35">
        <f t="shared" si="14"/>
        <v>1.6</v>
      </c>
      <c r="S129" s="137">
        <f t="shared" si="14"/>
        <v>2.4249999999999998</v>
      </c>
      <c r="T129" s="137">
        <f t="shared" si="18"/>
        <v>1.9749999999999999</v>
      </c>
      <c r="U129" s="137">
        <f t="shared" si="15"/>
        <v>2.125</v>
      </c>
      <c r="V129" s="138">
        <f t="shared" si="15"/>
        <v>1.5249999999999999</v>
      </c>
      <c r="W129" s="122">
        <f t="shared" si="19"/>
        <v>75</v>
      </c>
      <c r="X129" s="43">
        <f t="shared" si="16"/>
        <v>15</v>
      </c>
      <c r="Y129" s="159">
        <v>60</v>
      </c>
      <c r="Z129" s="47">
        <f t="shared" si="17"/>
        <v>48</v>
      </c>
    </row>
    <row r="130" spans="1:26" ht="21.75" customHeight="1" thickBot="1" x14ac:dyDescent="0.35">
      <c r="A130" s="5">
        <v>124</v>
      </c>
      <c r="B130" s="154">
        <v>666731</v>
      </c>
      <c r="C130" s="155" t="s">
        <v>225</v>
      </c>
      <c r="D130" s="13">
        <v>11.5</v>
      </c>
      <c r="E130" s="14">
        <v>9</v>
      </c>
      <c r="F130" s="14">
        <v>8</v>
      </c>
      <c r="G130" s="14">
        <v>7</v>
      </c>
      <c r="H130" s="15">
        <v>9</v>
      </c>
      <c r="I130" s="11">
        <f t="shared" si="10"/>
        <v>44.5</v>
      </c>
      <c r="J130" s="12">
        <f t="shared" si="11"/>
        <v>6.6749999999999998</v>
      </c>
      <c r="K130" s="30">
        <v>2.5</v>
      </c>
      <c r="L130" s="31">
        <v>2.5</v>
      </c>
      <c r="M130" s="31">
        <v>3.5</v>
      </c>
      <c r="N130" s="31">
        <v>3.5</v>
      </c>
      <c r="O130" s="151">
        <v>2</v>
      </c>
      <c r="P130" s="28">
        <f t="shared" si="12"/>
        <v>14</v>
      </c>
      <c r="Q130" s="29">
        <f t="shared" si="13"/>
        <v>0.70000000000000007</v>
      </c>
      <c r="R130" s="35">
        <f t="shared" si="14"/>
        <v>1.8499999999999999</v>
      </c>
      <c r="S130" s="137">
        <f t="shared" si="14"/>
        <v>1.4749999999999999</v>
      </c>
      <c r="T130" s="137">
        <f t="shared" si="18"/>
        <v>1.375</v>
      </c>
      <c r="U130" s="137">
        <f t="shared" si="15"/>
        <v>1.2250000000000001</v>
      </c>
      <c r="V130" s="138">
        <f t="shared" si="15"/>
        <v>1.45</v>
      </c>
      <c r="W130" s="122">
        <f t="shared" si="19"/>
        <v>58.5</v>
      </c>
      <c r="X130" s="43">
        <f t="shared" si="16"/>
        <v>11.700000000000001</v>
      </c>
      <c r="Y130" s="159">
        <v>47</v>
      </c>
      <c r="Z130" s="47">
        <f t="shared" si="17"/>
        <v>37.6</v>
      </c>
    </row>
    <row r="131" spans="1:26" ht="21.75" customHeight="1" thickBot="1" x14ac:dyDescent="0.35">
      <c r="A131" s="6">
        <v>125</v>
      </c>
      <c r="B131" s="154">
        <v>666732</v>
      </c>
      <c r="C131" s="155" t="s">
        <v>226</v>
      </c>
      <c r="D131" s="13">
        <v>9</v>
      </c>
      <c r="E131" s="14">
        <v>6</v>
      </c>
      <c r="F131" s="14">
        <v>5</v>
      </c>
      <c r="G131" s="14">
        <v>10.5</v>
      </c>
      <c r="H131" s="15">
        <v>11</v>
      </c>
      <c r="I131" s="11">
        <f t="shared" si="10"/>
        <v>41.5</v>
      </c>
      <c r="J131" s="12">
        <f t="shared" si="11"/>
        <v>6.2249999999999996</v>
      </c>
      <c r="K131" s="30">
        <v>3</v>
      </c>
      <c r="L131" s="31">
        <v>2.5</v>
      </c>
      <c r="M131" s="31">
        <v>2.5</v>
      </c>
      <c r="N131" s="31">
        <v>2</v>
      </c>
      <c r="O131" s="151">
        <v>3</v>
      </c>
      <c r="P131" s="28">
        <f t="shared" si="12"/>
        <v>13</v>
      </c>
      <c r="Q131" s="29">
        <f t="shared" si="13"/>
        <v>0.65</v>
      </c>
      <c r="R131" s="35">
        <f t="shared" si="14"/>
        <v>1.5</v>
      </c>
      <c r="S131" s="137">
        <f t="shared" si="14"/>
        <v>1.0249999999999999</v>
      </c>
      <c r="T131" s="137">
        <f t="shared" si="18"/>
        <v>0.875</v>
      </c>
      <c r="U131" s="137">
        <f t="shared" si="15"/>
        <v>1.675</v>
      </c>
      <c r="V131" s="138">
        <f t="shared" si="15"/>
        <v>1.7999999999999998</v>
      </c>
      <c r="W131" s="122">
        <f t="shared" si="19"/>
        <v>54.5</v>
      </c>
      <c r="X131" s="43">
        <f t="shared" si="16"/>
        <v>10.9</v>
      </c>
      <c r="Y131" s="159">
        <v>42</v>
      </c>
      <c r="Z131" s="47">
        <f t="shared" si="17"/>
        <v>33.6</v>
      </c>
    </row>
    <row r="132" spans="1:26" ht="21.75" customHeight="1" thickBot="1" x14ac:dyDescent="0.35">
      <c r="A132" s="5">
        <v>126</v>
      </c>
      <c r="B132" s="154">
        <v>666733</v>
      </c>
      <c r="C132" s="155" t="s">
        <v>227</v>
      </c>
      <c r="D132" s="13">
        <v>5</v>
      </c>
      <c r="E132" s="14">
        <v>6</v>
      </c>
      <c r="F132" s="14">
        <v>9</v>
      </c>
      <c r="G132" s="14">
        <v>6.5</v>
      </c>
      <c r="H132" s="15">
        <v>5.5</v>
      </c>
      <c r="I132" s="11">
        <f t="shared" si="10"/>
        <v>32</v>
      </c>
      <c r="J132" s="12">
        <f t="shared" si="11"/>
        <v>4.8</v>
      </c>
      <c r="K132" s="30">
        <v>2.5</v>
      </c>
      <c r="L132" s="31">
        <v>1</v>
      </c>
      <c r="M132" s="31">
        <v>1.5</v>
      </c>
      <c r="N132" s="31">
        <v>1.5</v>
      </c>
      <c r="O132" s="151">
        <v>2.5</v>
      </c>
      <c r="P132" s="28">
        <f t="shared" si="12"/>
        <v>9</v>
      </c>
      <c r="Q132" s="29">
        <f t="shared" si="13"/>
        <v>0.45</v>
      </c>
      <c r="R132" s="35">
        <f t="shared" si="14"/>
        <v>0.875</v>
      </c>
      <c r="S132" s="137">
        <f t="shared" si="14"/>
        <v>0.95</v>
      </c>
      <c r="T132" s="137">
        <f t="shared" si="18"/>
        <v>1.4249999999999998</v>
      </c>
      <c r="U132" s="137">
        <f t="shared" si="15"/>
        <v>1.05</v>
      </c>
      <c r="V132" s="138">
        <f t="shared" si="15"/>
        <v>0.95</v>
      </c>
      <c r="W132" s="122">
        <f t="shared" si="19"/>
        <v>41</v>
      </c>
      <c r="X132" s="43">
        <f t="shared" si="16"/>
        <v>8.2000000000000011</v>
      </c>
      <c r="Y132" s="159">
        <v>35</v>
      </c>
      <c r="Z132" s="47">
        <f t="shared" si="17"/>
        <v>28</v>
      </c>
    </row>
    <row r="133" spans="1:26" ht="21.75" customHeight="1" thickBot="1" x14ac:dyDescent="0.35">
      <c r="A133" s="6">
        <v>127</v>
      </c>
      <c r="B133" s="154">
        <v>666734</v>
      </c>
      <c r="C133" s="155" t="s">
        <v>228</v>
      </c>
      <c r="D133" s="13">
        <v>6</v>
      </c>
      <c r="E133" s="14">
        <v>7</v>
      </c>
      <c r="F133" s="14">
        <v>6</v>
      </c>
      <c r="G133" s="14">
        <v>8.5</v>
      </c>
      <c r="H133" s="15">
        <v>8.5</v>
      </c>
      <c r="I133" s="11">
        <f t="shared" si="10"/>
        <v>36</v>
      </c>
      <c r="J133" s="12">
        <f t="shared" si="11"/>
        <v>5.3999999999999995</v>
      </c>
      <c r="K133" s="30">
        <v>1.5</v>
      </c>
      <c r="L133" s="31">
        <v>1.5</v>
      </c>
      <c r="M133" s="31">
        <v>2.5</v>
      </c>
      <c r="N133" s="31">
        <v>2</v>
      </c>
      <c r="O133" s="151">
        <v>3</v>
      </c>
      <c r="P133" s="28">
        <f t="shared" si="12"/>
        <v>10.5</v>
      </c>
      <c r="Q133" s="29">
        <f t="shared" si="13"/>
        <v>0.52500000000000002</v>
      </c>
      <c r="R133" s="35">
        <f t="shared" si="14"/>
        <v>0.97499999999999987</v>
      </c>
      <c r="S133" s="137">
        <f t="shared" si="14"/>
        <v>1.125</v>
      </c>
      <c r="T133" s="137">
        <f t="shared" si="18"/>
        <v>1.0249999999999999</v>
      </c>
      <c r="U133" s="137">
        <f t="shared" si="15"/>
        <v>1.375</v>
      </c>
      <c r="V133" s="138">
        <f t="shared" si="15"/>
        <v>1.4249999999999998</v>
      </c>
      <c r="W133" s="122">
        <f t="shared" si="19"/>
        <v>46.5</v>
      </c>
      <c r="X133" s="43">
        <f t="shared" si="16"/>
        <v>9.3000000000000007</v>
      </c>
      <c r="Y133" s="159">
        <v>38</v>
      </c>
      <c r="Z133" s="47">
        <f t="shared" si="17"/>
        <v>30.400000000000002</v>
      </c>
    </row>
    <row r="134" spans="1:26" ht="21.75" customHeight="1" thickBot="1" x14ac:dyDescent="0.35">
      <c r="A134" s="5">
        <v>128</v>
      </c>
      <c r="B134" s="154">
        <v>666735</v>
      </c>
      <c r="C134" s="155" t="s">
        <v>229</v>
      </c>
      <c r="D134" s="13">
        <v>11</v>
      </c>
      <c r="E134" s="14">
        <v>10</v>
      </c>
      <c r="F134" s="14">
        <v>9</v>
      </c>
      <c r="G134" s="14">
        <v>10.5</v>
      </c>
      <c r="H134" s="15">
        <v>10.5</v>
      </c>
      <c r="I134" s="11">
        <f t="shared" si="10"/>
        <v>51</v>
      </c>
      <c r="J134" s="12">
        <f t="shared" si="11"/>
        <v>7.6499999999999995</v>
      </c>
      <c r="K134" s="30">
        <v>2.5</v>
      </c>
      <c r="L134" s="31">
        <v>2.5</v>
      </c>
      <c r="M134" s="31">
        <v>3.5</v>
      </c>
      <c r="N134" s="31">
        <v>3</v>
      </c>
      <c r="O134" s="151">
        <v>3.5</v>
      </c>
      <c r="P134" s="28">
        <f t="shared" si="12"/>
        <v>15</v>
      </c>
      <c r="Q134" s="29">
        <f t="shared" si="13"/>
        <v>0.75</v>
      </c>
      <c r="R134" s="35">
        <f t="shared" si="14"/>
        <v>1.7749999999999999</v>
      </c>
      <c r="S134" s="137">
        <f t="shared" si="14"/>
        <v>1.625</v>
      </c>
      <c r="T134" s="137">
        <f t="shared" si="18"/>
        <v>1.5249999999999999</v>
      </c>
      <c r="U134" s="137">
        <f t="shared" si="15"/>
        <v>1.7250000000000001</v>
      </c>
      <c r="V134" s="138">
        <f t="shared" si="15"/>
        <v>1.75</v>
      </c>
      <c r="W134" s="122">
        <f t="shared" si="19"/>
        <v>66</v>
      </c>
      <c r="X134" s="43">
        <f t="shared" si="16"/>
        <v>13.200000000000001</v>
      </c>
      <c r="Y134" s="159">
        <v>55</v>
      </c>
      <c r="Z134" s="47">
        <f t="shared" si="17"/>
        <v>44</v>
      </c>
    </row>
    <row r="135" spans="1:26" ht="21.75" customHeight="1" thickBot="1" x14ac:dyDescent="0.35">
      <c r="A135" s="6">
        <v>129</v>
      </c>
      <c r="B135" s="154">
        <v>666736</v>
      </c>
      <c r="C135" s="155" t="s">
        <v>230</v>
      </c>
      <c r="D135" s="13">
        <v>10.5</v>
      </c>
      <c r="E135" s="14">
        <v>5.5</v>
      </c>
      <c r="F135" s="14">
        <v>4.5</v>
      </c>
      <c r="G135" s="14">
        <v>8</v>
      </c>
      <c r="H135" s="15">
        <v>6</v>
      </c>
      <c r="I135" s="11">
        <f t="shared" si="10"/>
        <v>34.5</v>
      </c>
      <c r="J135" s="12">
        <f t="shared" si="11"/>
        <v>5.1749999999999998</v>
      </c>
      <c r="K135" s="30">
        <v>2.5</v>
      </c>
      <c r="L135" s="31">
        <v>2.5</v>
      </c>
      <c r="M135" s="31">
        <v>1.5</v>
      </c>
      <c r="N135" s="31">
        <v>1.5</v>
      </c>
      <c r="O135" s="151">
        <v>1.5</v>
      </c>
      <c r="P135" s="28">
        <f t="shared" si="12"/>
        <v>9.5</v>
      </c>
      <c r="Q135" s="29">
        <f t="shared" si="13"/>
        <v>0.47500000000000003</v>
      </c>
      <c r="R135" s="35">
        <f t="shared" si="14"/>
        <v>1.7</v>
      </c>
      <c r="S135" s="137">
        <f t="shared" si="14"/>
        <v>0.95</v>
      </c>
      <c r="T135" s="137">
        <f t="shared" si="18"/>
        <v>0.75</v>
      </c>
      <c r="U135" s="137">
        <f t="shared" si="15"/>
        <v>1.2749999999999999</v>
      </c>
      <c r="V135" s="138">
        <f t="shared" si="15"/>
        <v>0.97499999999999987</v>
      </c>
      <c r="W135" s="122">
        <f t="shared" si="19"/>
        <v>44</v>
      </c>
      <c r="X135" s="43">
        <f t="shared" si="16"/>
        <v>8.8000000000000007</v>
      </c>
      <c r="Y135" s="159">
        <v>37</v>
      </c>
      <c r="Z135" s="47">
        <f t="shared" si="17"/>
        <v>29.6</v>
      </c>
    </row>
    <row r="136" spans="1:26" ht="21.75" customHeight="1" thickBot="1" x14ac:dyDescent="0.35">
      <c r="A136" s="5">
        <v>130</v>
      </c>
      <c r="B136" s="154">
        <v>666737</v>
      </c>
      <c r="C136" s="155" t="s">
        <v>231</v>
      </c>
      <c r="D136" s="13"/>
      <c r="E136" s="14"/>
      <c r="F136" s="14"/>
      <c r="G136" s="14"/>
      <c r="H136" s="15"/>
      <c r="I136" s="11">
        <f t="shared" ref="I136:I138" si="20">SUM(D136:H136)</f>
        <v>0</v>
      </c>
      <c r="J136" s="12">
        <f t="shared" ref="J136:J138" si="21">I136*0.15</f>
        <v>0</v>
      </c>
      <c r="K136" s="30"/>
      <c r="L136" s="31"/>
      <c r="M136" s="31"/>
      <c r="N136" s="31"/>
      <c r="O136" s="151"/>
      <c r="P136" s="28">
        <f t="shared" ref="P136:P138" si="22">SUM(K136:O136)</f>
        <v>0</v>
      </c>
      <c r="Q136" s="29">
        <f t="shared" ref="Q136:Q138" si="23">P136*0.05</f>
        <v>0</v>
      </c>
      <c r="R136" s="35">
        <f t="shared" ref="R136:S138" si="24">(D136*0.15+K136*0.05)</f>
        <v>0</v>
      </c>
      <c r="S136" s="137">
        <f t="shared" si="24"/>
        <v>0</v>
      </c>
      <c r="T136" s="137">
        <f t="shared" si="18"/>
        <v>0</v>
      </c>
      <c r="U136" s="137">
        <f t="shared" si="18"/>
        <v>0</v>
      </c>
      <c r="V136" s="138">
        <f t="shared" si="18"/>
        <v>0</v>
      </c>
      <c r="W136" s="122">
        <f t="shared" si="19"/>
        <v>0</v>
      </c>
      <c r="X136" s="43">
        <f t="shared" ref="X136:X138" si="25">(W136*0.2)</f>
        <v>0</v>
      </c>
      <c r="Y136" s="159" t="s">
        <v>234</v>
      </c>
      <c r="Z136" s="47" t="e">
        <f t="shared" ref="Z136:Z138" si="26">Y136*0.8</f>
        <v>#VALUE!</v>
      </c>
    </row>
    <row r="137" spans="1:26" ht="21.75" customHeight="1" thickBot="1" x14ac:dyDescent="0.35">
      <c r="A137" s="6">
        <v>131</v>
      </c>
      <c r="B137" s="154">
        <v>666738</v>
      </c>
      <c r="C137" s="155" t="s">
        <v>232</v>
      </c>
      <c r="D137" s="13">
        <v>9.5</v>
      </c>
      <c r="E137" s="14">
        <v>9</v>
      </c>
      <c r="F137" s="14">
        <v>8</v>
      </c>
      <c r="G137" s="14">
        <v>7.5</v>
      </c>
      <c r="H137" s="15">
        <v>10</v>
      </c>
      <c r="I137" s="11">
        <f t="shared" si="20"/>
        <v>44</v>
      </c>
      <c r="J137" s="12">
        <f t="shared" si="21"/>
        <v>6.6</v>
      </c>
      <c r="K137" s="30">
        <v>4</v>
      </c>
      <c r="L137" s="31">
        <v>2.5</v>
      </c>
      <c r="M137" s="31">
        <v>3.5</v>
      </c>
      <c r="N137" s="31">
        <v>2</v>
      </c>
      <c r="O137" s="151">
        <v>1.5</v>
      </c>
      <c r="P137" s="28">
        <f t="shared" si="22"/>
        <v>13.5</v>
      </c>
      <c r="Q137" s="29">
        <f t="shared" si="23"/>
        <v>0.67500000000000004</v>
      </c>
      <c r="R137" s="35">
        <f t="shared" si="24"/>
        <v>1.625</v>
      </c>
      <c r="S137" s="137">
        <f t="shared" si="24"/>
        <v>1.4749999999999999</v>
      </c>
      <c r="T137" s="137">
        <f t="shared" si="18"/>
        <v>1.375</v>
      </c>
      <c r="U137" s="137">
        <f t="shared" si="18"/>
        <v>1.2250000000000001</v>
      </c>
      <c r="V137" s="138">
        <f t="shared" si="18"/>
        <v>1.575</v>
      </c>
      <c r="W137" s="122">
        <f t="shared" si="19"/>
        <v>57.5</v>
      </c>
      <c r="X137" s="43">
        <f t="shared" si="25"/>
        <v>11.5</v>
      </c>
      <c r="Y137" s="159">
        <v>49</v>
      </c>
      <c r="Z137" s="47">
        <f t="shared" si="26"/>
        <v>39.200000000000003</v>
      </c>
    </row>
    <row r="138" spans="1:26" ht="21.75" customHeight="1" x14ac:dyDescent="0.3">
      <c r="A138" s="5">
        <v>132</v>
      </c>
      <c r="B138" s="156">
        <v>666739</v>
      </c>
      <c r="C138" s="157" t="s">
        <v>233</v>
      </c>
      <c r="D138" s="13">
        <v>13.5</v>
      </c>
      <c r="E138" s="14">
        <v>13.5</v>
      </c>
      <c r="F138" s="14">
        <v>14.5</v>
      </c>
      <c r="G138" s="14">
        <v>14.5</v>
      </c>
      <c r="H138" s="15">
        <v>15.5</v>
      </c>
      <c r="I138" s="11">
        <f t="shared" si="20"/>
        <v>71.5</v>
      </c>
      <c r="J138" s="12">
        <f t="shared" si="21"/>
        <v>10.725</v>
      </c>
      <c r="K138" s="30">
        <v>4</v>
      </c>
      <c r="L138" s="31">
        <v>4.5</v>
      </c>
      <c r="M138" s="31">
        <v>3.5</v>
      </c>
      <c r="N138" s="31">
        <v>4</v>
      </c>
      <c r="O138" s="151">
        <v>4.5</v>
      </c>
      <c r="P138" s="28">
        <f t="shared" si="22"/>
        <v>20.5</v>
      </c>
      <c r="Q138" s="29">
        <f t="shared" si="23"/>
        <v>1.0250000000000001</v>
      </c>
      <c r="R138" s="35">
        <f t="shared" si="24"/>
        <v>2.2250000000000001</v>
      </c>
      <c r="S138" s="137">
        <f t="shared" si="24"/>
        <v>2.25</v>
      </c>
      <c r="T138" s="137">
        <f t="shared" si="18"/>
        <v>2.3499999999999996</v>
      </c>
      <c r="U138" s="137">
        <f t="shared" si="18"/>
        <v>2.375</v>
      </c>
      <c r="V138" s="138">
        <f t="shared" si="18"/>
        <v>2.5499999999999998</v>
      </c>
      <c r="W138" s="122">
        <f t="shared" si="19"/>
        <v>92</v>
      </c>
      <c r="X138" s="43">
        <f t="shared" si="25"/>
        <v>18.400000000000002</v>
      </c>
      <c r="Y138" s="160">
        <v>75</v>
      </c>
      <c r="Z138" s="47">
        <f t="shared" si="26"/>
        <v>60</v>
      </c>
    </row>
    <row r="139" spans="1:26" ht="21" thickBot="1" x14ac:dyDescent="0.35"/>
    <row r="140" spans="1:26" x14ac:dyDescent="0.3">
      <c r="A140" s="174" t="s">
        <v>16</v>
      </c>
      <c r="B140" s="175"/>
      <c r="C140" s="176"/>
      <c r="D140" s="8">
        <f t="shared" ref="D140:Z140" si="27">COUNT(D7:D138)</f>
        <v>129</v>
      </c>
      <c r="E140" s="9">
        <f t="shared" si="27"/>
        <v>129</v>
      </c>
      <c r="F140" s="9">
        <f t="shared" si="27"/>
        <v>129</v>
      </c>
      <c r="G140" s="9">
        <f t="shared" si="27"/>
        <v>129</v>
      </c>
      <c r="H140" s="115">
        <f t="shared" si="27"/>
        <v>129</v>
      </c>
      <c r="I140" s="12">
        <f t="shared" si="27"/>
        <v>132</v>
      </c>
      <c r="J140" s="116">
        <f t="shared" si="27"/>
        <v>132</v>
      </c>
      <c r="K140" s="108">
        <f t="shared" si="27"/>
        <v>129</v>
      </c>
      <c r="L140" s="27">
        <f t="shared" si="27"/>
        <v>129</v>
      </c>
      <c r="M140" s="27">
        <f t="shared" si="27"/>
        <v>129</v>
      </c>
      <c r="N140" s="27">
        <f t="shared" si="27"/>
        <v>129</v>
      </c>
      <c r="O140" s="109">
        <f t="shared" si="27"/>
        <v>129</v>
      </c>
      <c r="P140" s="104">
        <f t="shared" si="27"/>
        <v>132</v>
      </c>
      <c r="Q140" s="126">
        <f t="shared" si="27"/>
        <v>132</v>
      </c>
      <c r="R140" s="129">
        <f t="shared" si="27"/>
        <v>132</v>
      </c>
      <c r="S140" s="36">
        <f t="shared" si="27"/>
        <v>132</v>
      </c>
      <c r="T140" s="36">
        <f t="shared" si="27"/>
        <v>132</v>
      </c>
      <c r="U140" s="36">
        <f t="shared" si="27"/>
        <v>132</v>
      </c>
      <c r="V140" s="37">
        <f t="shared" si="27"/>
        <v>132</v>
      </c>
      <c r="W140" s="139">
        <f t="shared" si="27"/>
        <v>132</v>
      </c>
      <c r="X140" s="132">
        <f t="shared" si="27"/>
        <v>132</v>
      </c>
      <c r="Y140" s="28">
        <f t="shared" si="27"/>
        <v>128</v>
      </c>
      <c r="Z140" s="136">
        <f t="shared" si="27"/>
        <v>128</v>
      </c>
    </row>
    <row r="141" spans="1:26" ht="21" customHeight="1" x14ac:dyDescent="0.3">
      <c r="A141" s="177" t="s">
        <v>17</v>
      </c>
      <c r="B141" s="178"/>
      <c r="C141" s="179"/>
      <c r="D141" s="13">
        <v>20</v>
      </c>
      <c r="E141" s="14">
        <v>20</v>
      </c>
      <c r="F141" s="14">
        <v>20</v>
      </c>
      <c r="G141" s="14">
        <v>20</v>
      </c>
      <c r="H141" s="117">
        <v>20</v>
      </c>
      <c r="I141" s="16">
        <f>SUM(D141:H141)</f>
        <v>100</v>
      </c>
      <c r="J141" s="118">
        <f>I141*0.15</f>
        <v>15</v>
      </c>
      <c r="K141" s="110">
        <v>6</v>
      </c>
      <c r="L141" s="31">
        <v>6</v>
      </c>
      <c r="M141" s="31">
        <v>6</v>
      </c>
      <c r="N141" s="31">
        <v>6</v>
      </c>
      <c r="O141" s="111">
        <v>6</v>
      </c>
      <c r="P141" s="105">
        <f>SUM(K141:O141)</f>
        <v>30</v>
      </c>
      <c r="Q141" s="127">
        <f>P141*0.05</f>
        <v>1.5</v>
      </c>
      <c r="R141" s="130">
        <f>(D141*0.15+K141*0.05)</f>
        <v>3.3</v>
      </c>
      <c r="S141" s="38">
        <f>((E141*0.15+L141*0.05))</f>
        <v>3.3</v>
      </c>
      <c r="T141" s="38">
        <f t="shared" ref="T141:U141" si="28">((F141*0.15+M141*0.05))</f>
        <v>3.3</v>
      </c>
      <c r="U141" s="38">
        <f t="shared" si="28"/>
        <v>3.3</v>
      </c>
      <c r="V141" s="39">
        <f>((H141*0.15+O141*0.05))</f>
        <v>3.3</v>
      </c>
      <c r="W141" s="140">
        <v>130</v>
      </c>
      <c r="X141" s="133">
        <f>W141*0.2</f>
        <v>26</v>
      </c>
      <c r="Y141" s="32">
        <v>100</v>
      </c>
      <c r="Z141" s="112">
        <f>Y141*0.8</f>
        <v>80</v>
      </c>
    </row>
    <row r="142" spans="1:26" x14ac:dyDescent="0.3">
      <c r="A142" s="177" t="s">
        <v>78</v>
      </c>
      <c r="B142" s="178"/>
      <c r="C142" s="179"/>
      <c r="D142" s="13">
        <f>D141*0.4</f>
        <v>8</v>
      </c>
      <c r="E142" s="14">
        <f>E141*0.4</f>
        <v>8</v>
      </c>
      <c r="F142" s="14">
        <f t="shared" ref="F142:J142" si="29">F141*0.4</f>
        <v>8</v>
      </c>
      <c r="G142" s="14">
        <f t="shared" si="29"/>
        <v>8</v>
      </c>
      <c r="H142" s="117">
        <f t="shared" si="29"/>
        <v>8</v>
      </c>
      <c r="I142" s="16">
        <f t="shared" si="29"/>
        <v>40</v>
      </c>
      <c r="J142" s="118">
        <f t="shared" si="29"/>
        <v>6</v>
      </c>
      <c r="K142" s="110">
        <f>K141*0.4</f>
        <v>2.4000000000000004</v>
      </c>
      <c r="L142" s="31">
        <f>L141*0.4</f>
        <v>2.4000000000000004</v>
      </c>
      <c r="M142" s="31">
        <f t="shared" ref="M142:Z142" si="30">M141*0.4</f>
        <v>2.4000000000000004</v>
      </c>
      <c r="N142" s="31">
        <f t="shared" si="30"/>
        <v>2.4000000000000004</v>
      </c>
      <c r="O142" s="111">
        <f t="shared" si="30"/>
        <v>2.4000000000000004</v>
      </c>
      <c r="P142" s="105">
        <f t="shared" si="30"/>
        <v>12</v>
      </c>
      <c r="Q142" s="127">
        <f t="shared" si="30"/>
        <v>0.60000000000000009</v>
      </c>
      <c r="R142" s="130">
        <f t="shared" si="30"/>
        <v>1.32</v>
      </c>
      <c r="S142" s="38">
        <f t="shared" si="30"/>
        <v>1.32</v>
      </c>
      <c r="T142" s="38">
        <f t="shared" si="30"/>
        <v>1.32</v>
      </c>
      <c r="U142" s="38">
        <f t="shared" si="30"/>
        <v>1.32</v>
      </c>
      <c r="V142" s="39">
        <f t="shared" si="30"/>
        <v>1.32</v>
      </c>
      <c r="W142" s="140">
        <f t="shared" si="30"/>
        <v>52</v>
      </c>
      <c r="X142" s="133">
        <f t="shared" si="30"/>
        <v>10.4</v>
      </c>
      <c r="Y142" s="32">
        <f t="shared" si="30"/>
        <v>40</v>
      </c>
      <c r="Z142" s="112">
        <f t="shared" si="30"/>
        <v>32</v>
      </c>
    </row>
    <row r="143" spans="1:26" ht="21" customHeight="1" x14ac:dyDescent="0.3">
      <c r="A143" s="177" t="s">
        <v>18</v>
      </c>
      <c r="B143" s="178"/>
      <c r="C143" s="179"/>
      <c r="D143" s="13">
        <f>COUNTIF(D7:D138, "&gt;=8")</f>
        <v>116</v>
      </c>
      <c r="E143" s="14">
        <f>COUNTIF(E7:E138, "&gt;=8")</f>
        <v>112</v>
      </c>
      <c r="F143" s="14">
        <f>COUNTIF(F7:F138, "&gt;=8")</f>
        <v>109</v>
      </c>
      <c r="G143" s="14">
        <f>COUNTIF(G7:G138, "&gt;=8")</f>
        <v>109</v>
      </c>
      <c r="H143" s="117">
        <f>COUNTIF(H7:H138, "&gt;=8")</f>
        <v>115</v>
      </c>
      <c r="I143" s="16">
        <f>COUNTIF(I7:I138, "&gt;=40")</f>
        <v>112</v>
      </c>
      <c r="J143" s="118">
        <f>COUNTIF(J7:J138, "&gt;=6")</f>
        <v>112</v>
      </c>
      <c r="K143" s="110">
        <f>COUNTIF(K7:K138, "&gt;=2.4")</f>
        <v>113</v>
      </c>
      <c r="L143" s="31">
        <f>COUNTIF(L7:L138, "&gt;=2.4")</f>
        <v>108</v>
      </c>
      <c r="M143" s="31">
        <f>COUNTIF(M7:M138, "&gt;=2.4")</f>
        <v>109</v>
      </c>
      <c r="N143" s="31">
        <f>COUNTIF(N7:N138, "&gt;=2.4")</f>
        <v>104</v>
      </c>
      <c r="O143" s="111">
        <f>COUNTIF(O7:O138, "&gt;=2.4")</f>
        <v>109</v>
      </c>
      <c r="P143" s="105">
        <f>COUNTIF(P7:P138, "&gt;=12")</f>
        <v>110</v>
      </c>
      <c r="Q143" s="127">
        <f>COUNTIF(Q7:Q138, "&gt;=0.6")</f>
        <v>110</v>
      </c>
      <c r="R143" s="130">
        <f>COUNTIF(R7:R138, "&gt;=1.32")</f>
        <v>116</v>
      </c>
      <c r="S143" s="38">
        <f>COUNTIF(S7:S138, "&gt;=1.32")</f>
        <v>108</v>
      </c>
      <c r="T143" s="38">
        <f>COUNTIF(T7:T138, "&gt;=1.32")</f>
        <v>105</v>
      </c>
      <c r="U143" s="38">
        <f>COUNTIF(U7:U138, "&gt;=1.32")</f>
        <v>107</v>
      </c>
      <c r="V143" s="39">
        <f>COUNTIF(V7:V138, "&gt;=1.32")</f>
        <v>113</v>
      </c>
      <c r="W143" s="140">
        <f>COUNTIF(W7:W138, "&gt;=52")</f>
        <v>111</v>
      </c>
      <c r="X143" s="133">
        <f>COUNTIF(X7:X138, "&gt;=10.4")</f>
        <v>111</v>
      </c>
      <c r="Y143" s="32">
        <f>COUNTIF(Y7:Y138, "&gt;=40")</f>
        <v>116</v>
      </c>
      <c r="Z143" s="112">
        <f>COUNTIF(Z7:Z138, "&gt;=32")</f>
        <v>116</v>
      </c>
    </row>
    <row r="144" spans="1:26" x14ac:dyDescent="0.3">
      <c r="A144" s="177" t="s">
        <v>19</v>
      </c>
      <c r="B144" s="178"/>
      <c r="C144" s="179"/>
      <c r="D144" s="119" t="str">
        <f t="shared" ref="D144:Z144" si="31" xml:space="preserve"> IF(((D143/COUNT(D7:D138))*100)&gt;=60,"3", IF(AND(((D143/COUNT(D7:D138))*100)&lt;60, ((D143/COUNT(D7:D138))*100)&gt;=50),"2", IF( AND(((D143/COUNT(D7:D138))*100)&lt;50, ((D143/COUNT(D7:D138))*100)&gt;=40),"1","0")))</f>
        <v>3</v>
      </c>
      <c r="E144" s="14" t="str">
        <f t="shared" si="31"/>
        <v>3</v>
      </c>
      <c r="F144" s="14" t="str">
        <f t="shared" si="31"/>
        <v>3</v>
      </c>
      <c r="G144" s="14" t="str">
        <f t="shared" si="31"/>
        <v>3</v>
      </c>
      <c r="H144" s="117" t="str">
        <f t="shared" si="31"/>
        <v>3</v>
      </c>
      <c r="I144" s="16" t="str">
        <f t="shared" si="31"/>
        <v>3</v>
      </c>
      <c r="J144" s="118" t="str">
        <f t="shared" si="31"/>
        <v>3</v>
      </c>
      <c r="K144" s="110" t="str">
        <f t="shared" si="31"/>
        <v>3</v>
      </c>
      <c r="L144" s="30" t="str">
        <f t="shared" si="31"/>
        <v>3</v>
      </c>
      <c r="M144" s="30" t="str">
        <f t="shared" si="31"/>
        <v>3</v>
      </c>
      <c r="N144" s="30" t="str">
        <f t="shared" si="31"/>
        <v>3</v>
      </c>
      <c r="O144" s="112" t="str">
        <f t="shared" si="31"/>
        <v>3</v>
      </c>
      <c r="P144" s="105" t="str">
        <f t="shared" si="31"/>
        <v>3</v>
      </c>
      <c r="Q144" s="127" t="str">
        <f t="shared" si="31"/>
        <v>3</v>
      </c>
      <c r="R144" s="130" t="str">
        <f t="shared" si="31"/>
        <v>3</v>
      </c>
      <c r="S144" s="38" t="str">
        <f t="shared" si="31"/>
        <v>3</v>
      </c>
      <c r="T144" s="38" t="str">
        <f t="shared" si="31"/>
        <v>3</v>
      </c>
      <c r="U144" s="38" t="str">
        <f t="shared" si="31"/>
        <v>3</v>
      </c>
      <c r="V144" s="39" t="str">
        <f t="shared" si="31"/>
        <v>3</v>
      </c>
      <c r="W144" s="133" t="str">
        <f t="shared" si="31"/>
        <v>3</v>
      </c>
      <c r="X144" s="134" t="str">
        <f t="shared" si="31"/>
        <v>3</v>
      </c>
      <c r="Y144" s="127" t="str">
        <f t="shared" si="31"/>
        <v>3</v>
      </c>
      <c r="Z144" s="32" t="str">
        <f t="shared" si="31"/>
        <v>3</v>
      </c>
    </row>
    <row r="145" spans="1:26" ht="21" thickBot="1" x14ac:dyDescent="0.35">
      <c r="A145" s="222" t="s">
        <v>20</v>
      </c>
      <c r="B145" s="223"/>
      <c r="C145" s="224"/>
      <c r="D145" s="17">
        <f t="shared" ref="D145:Z145" si="32">((D143/COUNT(D7:D138))*D144)</f>
        <v>2.6976744186046515</v>
      </c>
      <c r="E145" s="18">
        <f t="shared" si="32"/>
        <v>2.6046511627906979</v>
      </c>
      <c r="F145" s="18">
        <f t="shared" si="32"/>
        <v>2.5348837209302326</v>
      </c>
      <c r="G145" s="18">
        <f t="shared" si="32"/>
        <v>2.5348837209302326</v>
      </c>
      <c r="H145" s="120">
        <f t="shared" si="32"/>
        <v>2.6744186046511631</v>
      </c>
      <c r="I145" s="19">
        <f t="shared" si="32"/>
        <v>2.5454545454545454</v>
      </c>
      <c r="J145" s="121">
        <f t="shared" si="32"/>
        <v>2.5454545454545454</v>
      </c>
      <c r="K145" s="113">
        <f t="shared" si="32"/>
        <v>2.6279069767441863</v>
      </c>
      <c r="L145" s="33">
        <f t="shared" si="32"/>
        <v>2.5116279069767442</v>
      </c>
      <c r="M145" s="33">
        <f t="shared" si="32"/>
        <v>2.5348837209302326</v>
      </c>
      <c r="N145" s="33">
        <f t="shared" si="32"/>
        <v>2.4186046511627906</v>
      </c>
      <c r="O145" s="114">
        <f t="shared" si="32"/>
        <v>2.5348837209302326</v>
      </c>
      <c r="P145" s="106">
        <f t="shared" si="32"/>
        <v>2.5</v>
      </c>
      <c r="Q145" s="128">
        <f t="shared" si="32"/>
        <v>2.5</v>
      </c>
      <c r="R145" s="131">
        <f t="shared" si="32"/>
        <v>2.6363636363636362</v>
      </c>
      <c r="S145" s="40">
        <f t="shared" si="32"/>
        <v>2.4545454545454546</v>
      </c>
      <c r="T145" s="40">
        <f t="shared" si="32"/>
        <v>2.3863636363636362</v>
      </c>
      <c r="U145" s="40">
        <f t="shared" si="32"/>
        <v>2.4318181818181817</v>
      </c>
      <c r="V145" s="41">
        <f t="shared" si="32"/>
        <v>2.5681818181818183</v>
      </c>
      <c r="W145" s="141">
        <f t="shared" si="32"/>
        <v>2.5227272727272729</v>
      </c>
      <c r="X145" s="135">
        <f t="shared" si="32"/>
        <v>2.5227272727272729</v>
      </c>
      <c r="Y145" s="128">
        <f t="shared" si="32"/>
        <v>2.71875</v>
      </c>
      <c r="Z145" s="34">
        <f t="shared" si="32"/>
        <v>2.71875</v>
      </c>
    </row>
    <row r="146" spans="1:26" ht="21" thickBot="1" x14ac:dyDescent="0.35">
      <c r="A146" s="2"/>
      <c r="B146" s="2"/>
      <c r="C146" s="2"/>
      <c r="D146" s="2"/>
    </row>
    <row r="147" spans="1:26" x14ac:dyDescent="0.3">
      <c r="A147" s="225" t="s">
        <v>21</v>
      </c>
      <c r="B147" s="226"/>
      <c r="C147" s="227"/>
      <c r="D147" s="2"/>
      <c r="E147" s="204" t="s">
        <v>22</v>
      </c>
      <c r="F147" s="205"/>
      <c r="G147" s="205"/>
      <c r="H147" s="205"/>
      <c r="I147" s="205"/>
      <c r="J147" s="205"/>
      <c r="K147" s="205"/>
      <c r="L147" s="205"/>
      <c r="M147" s="205"/>
      <c r="N147" s="206"/>
      <c r="O147" s="107" t="s">
        <v>12</v>
      </c>
      <c r="P147" s="48" t="s">
        <v>3</v>
      </c>
      <c r="Q147" s="48" t="s">
        <v>4</v>
      </c>
      <c r="R147" s="48" t="s">
        <v>5</v>
      </c>
      <c r="S147" s="49" t="s">
        <v>6</v>
      </c>
    </row>
    <row r="148" spans="1:26" ht="21" thickBot="1" x14ac:dyDescent="0.35">
      <c r="A148" s="50" t="s">
        <v>79</v>
      </c>
      <c r="B148" s="3"/>
      <c r="C148" s="51"/>
      <c r="D148" s="2"/>
      <c r="E148" s="207"/>
      <c r="F148" s="208"/>
      <c r="G148" s="208"/>
      <c r="H148" s="208"/>
      <c r="I148" s="208"/>
      <c r="J148" s="208"/>
      <c r="K148" s="208"/>
      <c r="L148" s="208"/>
      <c r="M148" s="208"/>
      <c r="N148" s="209"/>
      <c r="O148" s="4">
        <f>(R145*0.2+Z145*0.8)</f>
        <v>2.7022727272727276</v>
      </c>
      <c r="P148" s="4">
        <f>(S145*0.2+Z145*0.8)</f>
        <v>2.665909090909091</v>
      </c>
      <c r="Q148" s="4">
        <f>(T145*0.2+Z145*0.8)</f>
        <v>2.6522727272727273</v>
      </c>
      <c r="R148" s="4">
        <f>(U145*0.2+Z145*0.8)</f>
        <v>2.6613636363636366</v>
      </c>
      <c r="S148" s="7">
        <f>(V145*0.2+Z145*0.8)</f>
        <v>2.6886363636363639</v>
      </c>
    </row>
    <row r="149" spans="1:26" x14ac:dyDescent="0.3">
      <c r="A149" s="50" t="s">
        <v>80</v>
      </c>
      <c r="B149" s="3"/>
      <c r="C149" s="51"/>
      <c r="D149" s="2"/>
    </row>
    <row r="150" spans="1:26" ht="21" thickBot="1" x14ac:dyDescent="0.35">
      <c r="A150" s="52" t="s">
        <v>81</v>
      </c>
      <c r="B150" s="53"/>
      <c r="C150" s="54"/>
      <c r="D150" s="2"/>
    </row>
  </sheetData>
  <mergeCells count="22">
    <mergeCell ref="A142:C142"/>
    <mergeCell ref="A143:C143"/>
    <mergeCell ref="A144:C144"/>
    <mergeCell ref="A145:C145"/>
    <mergeCell ref="A147:C147"/>
    <mergeCell ref="E147:N148"/>
    <mergeCell ref="Y4:Y6"/>
    <mergeCell ref="Z4:Z6"/>
    <mergeCell ref="D5:J5"/>
    <mergeCell ref="K5:Q5"/>
    <mergeCell ref="A140:C140"/>
    <mergeCell ref="A141:C14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50"/>
  <sheetViews>
    <sheetView topLeftCell="L1" zoomScale="80" zoomScaleNormal="80" workbookViewId="0">
      <selection activeCell="X14" sqref="X14"/>
    </sheetView>
  </sheetViews>
  <sheetFormatPr defaultColWidth="8.85546875" defaultRowHeight="20.25" x14ac:dyDescent="0.3"/>
  <cols>
    <col min="1" max="1" width="8.5703125" style="1" bestFit="1" customWidth="1"/>
    <col min="2" max="2" width="19.7109375" style="1" bestFit="1" customWidth="1"/>
    <col min="3" max="3" width="37.5703125" style="1" customWidth="1"/>
    <col min="4" max="8" width="13.28515625" style="1" bestFit="1" customWidth="1"/>
    <col min="9" max="9" width="12.85546875" style="1" customWidth="1"/>
    <col min="10" max="10" width="12.28515625" style="1" customWidth="1"/>
    <col min="11" max="15" width="9.140625" style="1" bestFit="1" customWidth="1"/>
    <col min="16" max="17" width="10.7109375" style="1" bestFit="1" customWidth="1"/>
    <col min="18" max="18" width="10.85546875" style="1" customWidth="1"/>
    <col min="19" max="19" width="9.28515625" style="1" customWidth="1"/>
    <col min="20" max="20" width="13.85546875" style="1" customWidth="1"/>
    <col min="21" max="21" width="11.7109375" style="1" customWidth="1"/>
    <col min="22" max="22" width="17.42578125" style="1" customWidth="1"/>
    <col min="23" max="23" width="29.140625" style="1" customWidth="1"/>
    <col min="24" max="24" width="16.140625" style="1" customWidth="1"/>
    <col min="25" max="25" width="17.42578125" style="1" customWidth="1"/>
    <col min="26" max="26" width="12.7109375" style="1" customWidth="1"/>
    <col min="27" max="16384" width="8.85546875" style="1"/>
  </cols>
  <sheetData>
    <row r="1" spans="1:26" x14ac:dyDescent="0.3">
      <c r="A1" s="180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ht="21" thickBot="1" x14ac:dyDescent="0.35">
      <c r="A2" s="180" t="s">
        <v>235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21" thickBot="1" x14ac:dyDescent="0.35">
      <c r="A3" s="181" t="s">
        <v>84</v>
      </c>
      <c r="B3" s="182"/>
      <c r="C3" s="142" t="str">
        <f>'CO (All Subjects)'!D9</f>
        <v>Comprehensive Viva Voce</v>
      </c>
      <c r="D3" s="143" t="s">
        <v>99</v>
      </c>
      <c r="E3" s="142"/>
      <c r="F3" s="183" t="s">
        <v>236</v>
      </c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1:26" ht="21" customHeight="1" thickBot="1" x14ac:dyDescent="0.35">
      <c r="A4" s="184" t="s">
        <v>0</v>
      </c>
      <c r="B4" s="186" t="s">
        <v>1</v>
      </c>
      <c r="C4" s="189" t="s">
        <v>2</v>
      </c>
      <c r="D4" s="192" t="s">
        <v>100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4"/>
      <c r="R4" s="195" t="s">
        <v>101</v>
      </c>
      <c r="S4" s="196"/>
      <c r="T4" s="196"/>
      <c r="U4" s="196"/>
      <c r="V4" s="197"/>
      <c r="W4" s="44" t="s">
        <v>15</v>
      </c>
      <c r="X4" s="201" t="s">
        <v>14</v>
      </c>
      <c r="Y4" s="210" t="s">
        <v>82</v>
      </c>
      <c r="Z4" s="213" t="s">
        <v>83</v>
      </c>
    </row>
    <row r="5" spans="1:26" x14ac:dyDescent="0.3">
      <c r="A5" s="185"/>
      <c r="B5" s="187"/>
      <c r="C5" s="190"/>
      <c r="D5" s="216" t="s">
        <v>11</v>
      </c>
      <c r="E5" s="217"/>
      <c r="F5" s="217"/>
      <c r="G5" s="217"/>
      <c r="H5" s="217"/>
      <c r="I5" s="217"/>
      <c r="J5" s="218"/>
      <c r="K5" s="219" t="s">
        <v>88</v>
      </c>
      <c r="L5" s="220"/>
      <c r="M5" s="220"/>
      <c r="N5" s="220"/>
      <c r="O5" s="220"/>
      <c r="P5" s="220"/>
      <c r="Q5" s="221"/>
      <c r="R5" s="198"/>
      <c r="S5" s="199"/>
      <c r="T5" s="199"/>
      <c r="U5" s="199"/>
      <c r="V5" s="200"/>
      <c r="W5" s="45" t="s">
        <v>13</v>
      </c>
      <c r="X5" s="202"/>
      <c r="Y5" s="211"/>
      <c r="Z5" s="214"/>
    </row>
    <row r="6" spans="1:26" ht="21" thickBot="1" x14ac:dyDescent="0.35">
      <c r="A6" s="185"/>
      <c r="B6" s="188"/>
      <c r="C6" s="191"/>
      <c r="D6" s="22" t="s">
        <v>9</v>
      </c>
      <c r="E6" s="20" t="s">
        <v>85</v>
      </c>
      <c r="F6" s="20" t="s">
        <v>8</v>
      </c>
      <c r="G6" s="20" t="s">
        <v>86</v>
      </c>
      <c r="H6" s="20" t="s">
        <v>87</v>
      </c>
      <c r="I6" s="21" t="s">
        <v>10</v>
      </c>
      <c r="J6" s="23" t="s">
        <v>96</v>
      </c>
      <c r="K6" s="24" t="s">
        <v>89</v>
      </c>
      <c r="L6" s="25" t="s">
        <v>90</v>
      </c>
      <c r="M6" s="25" t="s">
        <v>91</v>
      </c>
      <c r="N6" s="25" t="s">
        <v>92</v>
      </c>
      <c r="O6" s="25" t="s">
        <v>93</v>
      </c>
      <c r="P6" s="25" t="s">
        <v>94</v>
      </c>
      <c r="Q6" s="42" t="s">
        <v>97</v>
      </c>
      <c r="R6" s="124" t="s">
        <v>12</v>
      </c>
      <c r="S6" s="125" t="s">
        <v>3</v>
      </c>
      <c r="T6" s="125" t="s">
        <v>4</v>
      </c>
      <c r="U6" s="125" t="s">
        <v>5</v>
      </c>
      <c r="V6" s="123" t="s">
        <v>6</v>
      </c>
      <c r="W6" s="46" t="s">
        <v>95</v>
      </c>
      <c r="X6" s="203"/>
      <c r="Y6" s="212"/>
      <c r="Z6" s="215"/>
    </row>
    <row r="7" spans="1:26" ht="21.75" customHeight="1" thickBot="1" x14ac:dyDescent="0.35">
      <c r="A7" s="5">
        <v>1</v>
      </c>
      <c r="B7" s="153">
        <v>666608</v>
      </c>
      <c r="C7" s="153" t="s">
        <v>103</v>
      </c>
      <c r="D7" s="8">
        <v>15.5</v>
      </c>
      <c r="E7" s="8">
        <v>12</v>
      </c>
      <c r="F7" s="8">
        <v>10</v>
      </c>
      <c r="G7" s="8">
        <v>16.5</v>
      </c>
      <c r="H7" s="8">
        <v>16</v>
      </c>
      <c r="I7" s="11">
        <f>SUM(D7:H7)</f>
        <v>70</v>
      </c>
      <c r="J7" s="12">
        <f>I7*0.15</f>
        <v>10.5</v>
      </c>
      <c r="K7" s="30">
        <v>4</v>
      </c>
      <c r="L7" s="31">
        <v>4.5</v>
      </c>
      <c r="M7" s="31">
        <v>4.5</v>
      </c>
      <c r="N7" s="31">
        <v>4.5</v>
      </c>
      <c r="O7" s="151">
        <v>3</v>
      </c>
      <c r="P7" s="28">
        <f>SUM(K7:O7)</f>
        <v>20.5</v>
      </c>
      <c r="Q7" s="29">
        <f>P7*0.05</f>
        <v>1.0250000000000001</v>
      </c>
      <c r="R7" s="35">
        <f>(D7*0.15+K7*0.05)</f>
        <v>2.5249999999999999</v>
      </c>
      <c r="S7" s="137">
        <f t="shared" ref="S7:V109" si="0">(E7*0.15+L7*0.05)</f>
        <v>2.0249999999999999</v>
      </c>
      <c r="T7" s="137">
        <f t="shared" si="0"/>
        <v>1.7250000000000001</v>
      </c>
      <c r="U7" s="137">
        <f t="shared" si="0"/>
        <v>2.7</v>
      </c>
      <c r="V7" s="138">
        <f t="shared" si="0"/>
        <v>2.5499999999999998</v>
      </c>
      <c r="W7" s="122">
        <f t="shared" ref="W7:W109" si="1">I7+P7</f>
        <v>90.5</v>
      </c>
      <c r="X7" s="43">
        <f>(W7*0.2)</f>
        <v>18.100000000000001</v>
      </c>
      <c r="Y7" s="158">
        <v>75</v>
      </c>
      <c r="Z7" s="47">
        <f>Y7*0.8</f>
        <v>60</v>
      </c>
    </row>
    <row r="8" spans="1:26" ht="21.75" customHeight="1" thickBot="1" x14ac:dyDescent="0.35">
      <c r="A8" s="6">
        <v>2</v>
      </c>
      <c r="B8" s="153">
        <v>666609</v>
      </c>
      <c r="C8" s="153" t="s">
        <v>104</v>
      </c>
      <c r="D8" s="8">
        <v>15.5</v>
      </c>
      <c r="E8" s="8">
        <v>17.5</v>
      </c>
      <c r="F8" s="8">
        <v>10</v>
      </c>
      <c r="G8" s="8">
        <v>16.5</v>
      </c>
      <c r="H8" s="8">
        <v>16</v>
      </c>
      <c r="I8" s="11">
        <f t="shared" ref="I8:I71" si="2">SUM(D8:H8)</f>
        <v>75.5</v>
      </c>
      <c r="J8" s="12">
        <f t="shared" ref="J8:J71" si="3">I8*0.15</f>
        <v>11.324999999999999</v>
      </c>
      <c r="K8" s="30">
        <v>4.5</v>
      </c>
      <c r="L8" s="31">
        <v>4.5</v>
      </c>
      <c r="M8" s="31">
        <v>4.5</v>
      </c>
      <c r="N8" s="31">
        <v>4.5</v>
      </c>
      <c r="O8" s="151">
        <v>4.5</v>
      </c>
      <c r="P8" s="28">
        <f t="shared" ref="P8:P71" si="4">SUM(K8:O8)</f>
        <v>22.5</v>
      </c>
      <c r="Q8" s="29">
        <f t="shared" ref="Q8:Q71" si="5">P8*0.05</f>
        <v>1.125</v>
      </c>
      <c r="R8" s="35">
        <f t="shared" ref="R8:R71" si="6">(D8*0.15+K8*0.05)</f>
        <v>2.5499999999999998</v>
      </c>
      <c r="S8" s="137">
        <f t="shared" si="0"/>
        <v>2.85</v>
      </c>
      <c r="T8" s="137">
        <f t="shared" si="0"/>
        <v>1.7250000000000001</v>
      </c>
      <c r="U8" s="137">
        <f t="shared" ref="U8:V71" si="7">(G8*0.15+N8*0.05)</f>
        <v>2.7</v>
      </c>
      <c r="V8" s="138">
        <f t="shared" si="7"/>
        <v>2.625</v>
      </c>
      <c r="W8" s="122">
        <f t="shared" si="1"/>
        <v>98</v>
      </c>
      <c r="X8" s="43">
        <f t="shared" ref="X8:X71" si="8">(W8*0.2)</f>
        <v>19.600000000000001</v>
      </c>
      <c r="Y8" s="158">
        <v>76</v>
      </c>
      <c r="Z8" s="47">
        <f t="shared" ref="Z8:Z109" si="9">Y8*0.8</f>
        <v>60.800000000000004</v>
      </c>
    </row>
    <row r="9" spans="1:26" ht="21.75" customHeight="1" thickBot="1" x14ac:dyDescent="0.35">
      <c r="A9" s="5">
        <v>3</v>
      </c>
      <c r="B9" s="153">
        <v>666610</v>
      </c>
      <c r="C9" s="153" t="s">
        <v>105</v>
      </c>
      <c r="D9" s="8">
        <v>17</v>
      </c>
      <c r="E9" s="8">
        <v>17.5</v>
      </c>
      <c r="F9" s="8">
        <v>14.5</v>
      </c>
      <c r="G9" s="8">
        <v>16.5</v>
      </c>
      <c r="H9" s="8">
        <v>16</v>
      </c>
      <c r="I9" s="11">
        <f t="shared" si="2"/>
        <v>81.5</v>
      </c>
      <c r="J9" s="12">
        <f t="shared" si="3"/>
        <v>12.225</v>
      </c>
      <c r="K9" s="30">
        <v>4.5</v>
      </c>
      <c r="L9" s="31">
        <v>4</v>
      </c>
      <c r="M9" s="31">
        <v>5.5</v>
      </c>
      <c r="N9" s="31">
        <v>4.5</v>
      </c>
      <c r="O9" s="151">
        <v>5</v>
      </c>
      <c r="P9" s="28">
        <f t="shared" si="4"/>
        <v>23.5</v>
      </c>
      <c r="Q9" s="29">
        <f t="shared" si="5"/>
        <v>1.175</v>
      </c>
      <c r="R9" s="35">
        <f t="shared" si="6"/>
        <v>2.7749999999999999</v>
      </c>
      <c r="S9" s="137">
        <f t="shared" si="0"/>
        <v>2.8250000000000002</v>
      </c>
      <c r="T9" s="137">
        <f t="shared" si="0"/>
        <v>2.4499999999999997</v>
      </c>
      <c r="U9" s="137">
        <f t="shared" si="7"/>
        <v>2.7</v>
      </c>
      <c r="V9" s="138">
        <f t="shared" si="7"/>
        <v>2.65</v>
      </c>
      <c r="W9" s="122">
        <f t="shared" si="1"/>
        <v>105</v>
      </c>
      <c r="X9" s="43">
        <f t="shared" si="8"/>
        <v>21</v>
      </c>
      <c r="Y9" s="158">
        <v>82</v>
      </c>
      <c r="Z9" s="47">
        <f t="shared" si="9"/>
        <v>65.600000000000009</v>
      </c>
    </row>
    <row r="10" spans="1:26" ht="21.75" customHeight="1" thickBot="1" x14ac:dyDescent="0.35">
      <c r="A10" s="6">
        <v>4</v>
      </c>
      <c r="B10" s="153">
        <v>666611</v>
      </c>
      <c r="C10" s="153" t="s">
        <v>106</v>
      </c>
      <c r="D10" s="8">
        <v>17.5</v>
      </c>
      <c r="E10" s="8">
        <v>17.5</v>
      </c>
      <c r="F10" s="8">
        <v>18.5</v>
      </c>
      <c r="G10" s="8">
        <v>16.5</v>
      </c>
      <c r="H10" s="8">
        <v>18.5</v>
      </c>
      <c r="I10" s="11">
        <f t="shared" si="2"/>
        <v>88.5</v>
      </c>
      <c r="J10" s="12">
        <f t="shared" si="3"/>
        <v>13.275</v>
      </c>
      <c r="K10" s="30">
        <v>5</v>
      </c>
      <c r="L10" s="31">
        <v>5.5</v>
      </c>
      <c r="M10" s="31">
        <v>5.5</v>
      </c>
      <c r="N10" s="31">
        <v>5</v>
      </c>
      <c r="O10" s="151">
        <v>5.5</v>
      </c>
      <c r="P10" s="28">
        <f t="shared" si="4"/>
        <v>26.5</v>
      </c>
      <c r="Q10" s="29">
        <f t="shared" si="5"/>
        <v>1.3250000000000002</v>
      </c>
      <c r="R10" s="35">
        <f t="shared" si="6"/>
        <v>2.875</v>
      </c>
      <c r="S10" s="137">
        <f t="shared" si="0"/>
        <v>2.9</v>
      </c>
      <c r="T10" s="137">
        <f t="shared" si="0"/>
        <v>3.05</v>
      </c>
      <c r="U10" s="137">
        <f t="shared" si="7"/>
        <v>2.7250000000000001</v>
      </c>
      <c r="V10" s="138">
        <f t="shared" si="7"/>
        <v>3.05</v>
      </c>
      <c r="W10" s="122">
        <f t="shared" si="1"/>
        <v>115</v>
      </c>
      <c r="X10" s="43">
        <f t="shared" si="8"/>
        <v>23</v>
      </c>
      <c r="Y10" s="158">
        <v>90</v>
      </c>
      <c r="Z10" s="47">
        <f t="shared" si="9"/>
        <v>72</v>
      </c>
    </row>
    <row r="11" spans="1:26" ht="21.75" customHeight="1" thickBot="1" x14ac:dyDescent="0.35">
      <c r="A11" s="5">
        <v>5</v>
      </c>
      <c r="B11" s="154">
        <v>666612</v>
      </c>
      <c r="C11" s="155" t="s">
        <v>107</v>
      </c>
      <c r="D11" s="8">
        <v>16.5</v>
      </c>
      <c r="E11" s="8">
        <v>17.5</v>
      </c>
      <c r="F11" s="8">
        <v>15.5</v>
      </c>
      <c r="G11" s="8">
        <v>16.5</v>
      </c>
      <c r="H11" s="8">
        <v>17.5</v>
      </c>
      <c r="I11" s="11">
        <f t="shared" si="2"/>
        <v>83.5</v>
      </c>
      <c r="J11" s="12">
        <f t="shared" si="3"/>
        <v>12.525</v>
      </c>
      <c r="K11" s="30">
        <v>5.5</v>
      </c>
      <c r="L11" s="31">
        <v>4</v>
      </c>
      <c r="M11" s="31">
        <v>5.5</v>
      </c>
      <c r="N11" s="31">
        <v>4.5</v>
      </c>
      <c r="O11" s="151">
        <v>5</v>
      </c>
      <c r="P11" s="28">
        <f t="shared" si="4"/>
        <v>24.5</v>
      </c>
      <c r="Q11" s="29">
        <f t="shared" si="5"/>
        <v>1.2250000000000001</v>
      </c>
      <c r="R11" s="35">
        <f t="shared" si="6"/>
        <v>2.75</v>
      </c>
      <c r="S11" s="137">
        <f t="shared" si="0"/>
        <v>2.8250000000000002</v>
      </c>
      <c r="T11" s="137">
        <f t="shared" si="0"/>
        <v>2.5999999999999996</v>
      </c>
      <c r="U11" s="137">
        <f t="shared" si="7"/>
        <v>2.7</v>
      </c>
      <c r="V11" s="138">
        <f t="shared" si="7"/>
        <v>2.875</v>
      </c>
      <c r="W11" s="122">
        <f t="shared" si="1"/>
        <v>108</v>
      </c>
      <c r="X11" s="43">
        <f t="shared" si="8"/>
        <v>21.6</v>
      </c>
      <c r="Y11" s="159">
        <v>85</v>
      </c>
      <c r="Z11" s="47">
        <f t="shared" si="9"/>
        <v>68</v>
      </c>
    </row>
    <row r="12" spans="1:26" ht="21.75" customHeight="1" thickBot="1" x14ac:dyDescent="0.35">
      <c r="A12" s="6">
        <v>6</v>
      </c>
      <c r="B12" s="154">
        <v>666613</v>
      </c>
      <c r="C12" s="155" t="s">
        <v>108</v>
      </c>
      <c r="D12" s="8">
        <v>18</v>
      </c>
      <c r="E12" s="8">
        <v>17.5</v>
      </c>
      <c r="F12" s="8">
        <v>17.5</v>
      </c>
      <c r="G12" s="8">
        <v>18.5</v>
      </c>
      <c r="H12" s="8">
        <v>16</v>
      </c>
      <c r="I12" s="11">
        <f t="shared" si="2"/>
        <v>87.5</v>
      </c>
      <c r="J12" s="12">
        <f t="shared" si="3"/>
        <v>13.125</v>
      </c>
      <c r="K12" s="30">
        <v>5</v>
      </c>
      <c r="L12" s="31">
        <v>5</v>
      </c>
      <c r="M12" s="31">
        <v>5.5</v>
      </c>
      <c r="N12" s="31">
        <v>5.5</v>
      </c>
      <c r="O12" s="151">
        <v>5.5</v>
      </c>
      <c r="P12" s="28">
        <f t="shared" si="4"/>
        <v>26.5</v>
      </c>
      <c r="Q12" s="29">
        <f t="shared" si="5"/>
        <v>1.3250000000000002</v>
      </c>
      <c r="R12" s="35">
        <f t="shared" si="6"/>
        <v>2.9499999999999997</v>
      </c>
      <c r="S12" s="137">
        <f t="shared" si="0"/>
        <v>2.875</v>
      </c>
      <c r="T12" s="137">
        <f t="shared" si="0"/>
        <v>2.9</v>
      </c>
      <c r="U12" s="137">
        <f t="shared" si="7"/>
        <v>3.05</v>
      </c>
      <c r="V12" s="138">
        <f t="shared" si="7"/>
        <v>2.6749999999999998</v>
      </c>
      <c r="W12" s="122">
        <f t="shared" si="1"/>
        <v>114</v>
      </c>
      <c r="X12" s="43">
        <f t="shared" si="8"/>
        <v>22.8</v>
      </c>
      <c r="Y12" s="159">
        <v>88</v>
      </c>
      <c r="Z12" s="47">
        <f t="shared" si="9"/>
        <v>70.400000000000006</v>
      </c>
    </row>
    <row r="13" spans="1:26" ht="21.75" customHeight="1" thickBot="1" x14ac:dyDescent="0.35">
      <c r="A13" s="5">
        <v>7</v>
      </c>
      <c r="B13" s="154">
        <v>666614</v>
      </c>
      <c r="C13" s="155" t="s">
        <v>109</v>
      </c>
      <c r="D13" s="8">
        <v>15.5</v>
      </c>
      <c r="E13" s="8">
        <v>17.5</v>
      </c>
      <c r="F13" s="8">
        <v>15</v>
      </c>
      <c r="G13" s="8">
        <v>16.5</v>
      </c>
      <c r="H13" s="8">
        <v>16</v>
      </c>
      <c r="I13" s="11">
        <f t="shared" si="2"/>
        <v>80.5</v>
      </c>
      <c r="J13" s="12">
        <f t="shared" si="3"/>
        <v>12.074999999999999</v>
      </c>
      <c r="K13" s="30">
        <v>5.5</v>
      </c>
      <c r="L13" s="31">
        <v>5</v>
      </c>
      <c r="M13" s="31">
        <v>5.5</v>
      </c>
      <c r="N13" s="31">
        <v>4.5</v>
      </c>
      <c r="O13" s="151">
        <v>5</v>
      </c>
      <c r="P13" s="28">
        <f t="shared" si="4"/>
        <v>25.5</v>
      </c>
      <c r="Q13" s="29">
        <f t="shared" si="5"/>
        <v>1.2750000000000001</v>
      </c>
      <c r="R13" s="35">
        <f t="shared" si="6"/>
        <v>2.5999999999999996</v>
      </c>
      <c r="S13" s="137">
        <f t="shared" si="0"/>
        <v>2.875</v>
      </c>
      <c r="T13" s="137">
        <f t="shared" si="0"/>
        <v>2.5249999999999999</v>
      </c>
      <c r="U13" s="137">
        <f t="shared" si="7"/>
        <v>2.7</v>
      </c>
      <c r="V13" s="138">
        <f t="shared" si="7"/>
        <v>2.65</v>
      </c>
      <c r="W13" s="122">
        <f t="shared" si="1"/>
        <v>106</v>
      </c>
      <c r="X13" s="43">
        <f t="shared" si="8"/>
        <v>21.200000000000003</v>
      </c>
      <c r="Y13" s="159">
        <v>80</v>
      </c>
      <c r="Z13" s="47">
        <f t="shared" si="9"/>
        <v>64</v>
      </c>
    </row>
    <row r="14" spans="1:26" ht="21.75" customHeight="1" thickBot="1" x14ac:dyDescent="0.35">
      <c r="A14" s="6">
        <v>8</v>
      </c>
      <c r="B14" s="156">
        <v>666615</v>
      </c>
      <c r="C14" s="157" t="s">
        <v>110</v>
      </c>
      <c r="D14" s="8">
        <v>17</v>
      </c>
      <c r="E14" s="8">
        <v>17.5</v>
      </c>
      <c r="F14" s="8">
        <v>13</v>
      </c>
      <c r="G14" s="8">
        <v>16.5</v>
      </c>
      <c r="H14" s="8">
        <v>17</v>
      </c>
      <c r="I14" s="11">
        <f t="shared" si="2"/>
        <v>81</v>
      </c>
      <c r="J14" s="12">
        <f t="shared" si="3"/>
        <v>12.15</v>
      </c>
      <c r="K14" s="30">
        <v>4.5</v>
      </c>
      <c r="L14" s="31">
        <v>5</v>
      </c>
      <c r="M14" s="31">
        <v>5</v>
      </c>
      <c r="N14" s="31">
        <v>4.5</v>
      </c>
      <c r="O14" s="151">
        <v>4</v>
      </c>
      <c r="P14" s="28">
        <f t="shared" si="4"/>
        <v>23</v>
      </c>
      <c r="Q14" s="29">
        <f t="shared" si="5"/>
        <v>1.1500000000000001</v>
      </c>
      <c r="R14" s="35">
        <f t="shared" si="6"/>
        <v>2.7749999999999999</v>
      </c>
      <c r="S14" s="137">
        <f t="shared" si="0"/>
        <v>2.875</v>
      </c>
      <c r="T14" s="137">
        <f t="shared" si="0"/>
        <v>2.2000000000000002</v>
      </c>
      <c r="U14" s="137">
        <f t="shared" si="7"/>
        <v>2.7</v>
      </c>
      <c r="V14" s="138">
        <f t="shared" si="7"/>
        <v>2.75</v>
      </c>
      <c r="W14" s="122">
        <f t="shared" si="1"/>
        <v>104</v>
      </c>
      <c r="X14" s="43">
        <f t="shared" si="8"/>
        <v>20.8</v>
      </c>
      <c r="Y14" s="160">
        <v>84</v>
      </c>
      <c r="Z14" s="47">
        <f t="shared" si="9"/>
        <v>67.2</v>
      </c>
    </row>
    <row r="15" spans="1:26" ht="21.75" customHeight="1" thickBot="1" x14ac:dyDescent="0.35">
      <c r="A15" s="5">
        <v>9</v>
      </c>
      <c r="B15" s="154">
        <v>666616</v>
      </c>
      <c r="C15" s="155" t="s">
        <v>111</v>
      </c>
      <c r="D15" s="8">
        <v>14.5</v>
      </c>
      <c r="E15" s="8">
        <v>17.5</v>
      </c>
      <c r="F15" s="8">
        <v>15.5</v>
      </c>
      <c r="G15" s="8">
        <v>16.5</v>
      </c>
      <c r="H15" s="8">
        <v>18.5</v>
      </c>
      <c r="I15" s="11">
        <f t="shared" si="2"/>
        <v>82.5</v>
      </c>
      <c r="J15" s="12">
        <f t="shared" si="3"/>
        <v>12.375</v>
      </c>
      <c r="K15" s="30">
        <v>5.5</v>
      </c>
      <c r="L15" s="31">
        <v>4.5</v>
      </c>
      <c r="M15" s="31">
        <v>5.5</v>
      </c>
      <c r="N15" s="31">
        <v>4.5</v>
      </c>
      <c r="O15" s="151">
        <v>3.5</v>
      </c>
      <c r="P15" s="28">
        <f t="shared" si="4"/>
        <v>23.5</v>
      </c>
      <c r="Q15" s="29">
        <f t="shared" si="5"/>
        <v>1.175</v>
      </c>
      <c r="R15" s="35">
        <f t="shared" si="6"/>
        <v>2.4499999999999997</v>
      </c>
      <c r="S15" s="137">
        <f t="shared" si="0"/>
        <v>2.85</v>
      </c>
      <c r="T15" s="137">
        <f t="shared" si="0"/>
        <v>2.5999999999999996</v>
      </c>
      <c r="U15" s="137">
        <f t="shared" si="7"/>
        <v>2.7</v>
      </c>
      <c r="V15" s="138">
        <f t="shared" si="7"/>
        <v>2.9499999999999997</v>
      </c>
      <c r="W15" s="122">
        <f t="shared" si="1"/>
        <v>106</v>
      </c>
      <c r="X15" s="43">
        <f t="shared" si="8"/>
        <v>21.200000000000003</v>
      </c>
      <c r="Y15" s="159">
        <v>85</v>
      </c>
      <c r="Z15" s="47">
        <f t="shared" si="9"/>
        <v>68</v>
      </c>
    </row>
    <row r="16" spans="1:26" ht="21.75" customHeight="1" thickBot="1" x14ac:dyDescent="0.35">
      <c r="A16" s="6">
        <v>10</v>
      </c>
      <c r="B16" s="154">
        <v>666617</v>
      </c>
      <c r="C16" s="155" t="s">
        <v>112</v>
      </c>
      <c r="D16" s="13"/>
      <c r="E16" s="14"/>
      <c r="F16" s="14"/>
      <c r="G16" s="14"/>
      <c r="H16" s="15"/>
      <c r="I16" s="11">
        <f t="shared" si="2"/>
        <v>0</v>
      </c>
      <c r="J16" s="12">
        <f t="shared" si="3"/>
        <v>0</v>
      </c>
      <c r="K16" s="30"/>
      <c r="L16" s="31"/>
      <c r="M16" s="31"/>
      <c r="N16" s="31"/>
      <c r="O16" s="151"/>
      <c r="P16" s="28">
        <f t="shared" si="4"/>
        <v>0</v>
      </c>
      <c r="Q16" s="29">
        <f t="shared" si="5"/>
        <v>0</v>
      </c>
      <c r="R16" s="35">
        <f t="shared" si="6"/>
        <v>0</v>
      </c>
      <c r="S16" s="137">
        <f t="shared" si="0"/>
        <v>0</v>
      </c>
      <c r="T16" s="137">
        <f t="shared" si="0"/>
        <v>0</v>
      </c>
      <c r="U16" s="137">
        <f t="shared" si="7"/>
        <v>0</v>
      </c>
      <c r="V16" s="138">
        <f t="shared" si="7"/>
        <v>0</v>
      </c>
      <c r="W16" s="122">
        <f t="shared" si="1"/>
        <v>0</v>
      </c>
      <c r="X16" s="43">
        <f t="shared" si="8"/>
        <v>0</v>
      </c>
      <c r="Y16" s="159" t="s">
        <v>234</v>
      </c>
      <c r="Z16" s="47" t="e">
        <f t="shared" si="9"/>
        <v>#VALUE!</v>
      </c>
    </row>
    <row r="17" spans="1:26" ht="21.75" customHeight="1" thickBot="1" x14ac:dyDescent="0.35">
      <c r="A17" s="5">
        <v>11</v>
      </c>
      <c r="B17" s="154">
        <v>666618</v>
      </c>
      <c r="C17" s="155" t="s">
        <v>113</v>
      </c>
      <c r="D17" s="8">
        <v>15.5</v>
      </c>
      <c r="E17" s="8">
        <v>17.5</v>
      </c>
      <c r="F17" s="8">
        <v>10</v>
      </c>
      <c r="G17" s="8">
        <v>16.5</v>
      </c>
      <c r="H17" s="8">
        <v>16</v>
      </c>
      <c r="I17" s="11">
        <f t="shared" si="2"/>
        <v>75.5</v>
      </c>
      <c r="J17" s="12">
        <f t="shared" si="3"/>
        <v>11.324999999999999</v>
      </c>
      <c r="K17" s="30">
        <v>4.5</v>
      </c>
      <c r="L17" s="31">
        <v>4.5</v>
      </c>
      <c r="M17" s="31">
        <v>4.5</v>
      </c>
      <c r="N17" s="31">
        <v>4.5</v>
      </c>
      <c r="O17" s="151">
        <v>4</v>
      </c>
      <c r="P17" s="28">
        <f t="shared" si="4"/>
        <v>22</v>
      </c>
      <c r="Q17" s="29">
        <f t="shared" si="5"/>
        <v>1.1000000000000001</v>
      </c>
      <c r="R17" s="35">
        <f t="shared" si="6"/>
        <v>2.5499999999999998</v>
      </c>
      <c r="S17" s="137">
        <f t="shared" si="0"/>
        <v>2.85</v>
      </c>
      <c r="T17" s="137">
        <f t="shared" si="0"/>
        <v>1.7250000000000001</v>
      </c>
      <c r="U17" s="137">
        <f t="shared" si="7"/>
        <v>2.7</v>
      </c>
      <c r="V17" s="138">
        <f t="shared" si="7"/>
        <v>2.6</v>
      </c>
      <c r="W17" s="122">
        <f t="shared" si="1"/>
        <v>97.5</v>
      </c>
      <c r="X17" s="43">
        <f t="shared" si="8"/>
        <v>19.5</v>
      </c>
      <c r="Y17" s="159">
        <v>76</v>
      </c>
      <c r="Z17" s="47">
        <f t="shared" si="9"/>
        <v>60.800000000000004</v>
      </c>
    </row>
    <row r="18" spans="1:26" ht="21.75" customHeight="1" thickBot="1" x14ac:dyDescent="0.35">
      <c r="A18" s="6">
        <v>12</v>
      </c>
      <c r="B18" s="154">
        <v>666619</v>
      </c>
      <c r="C18" s="155" t="s">
        <v>114</v>
      </c>
      <c r="D18" s="8">
        <v>14.5</v>
      </c>
      <c r="E18" s="8">
        <v>17.5</v>
      </c>
      <c r="F18" s="8">
        <v>16.5</v>
      </c>
      <c r="G18" s="8">
        <v>16.5</v>
      </c>
      <c r="H18" s="8">
        <v>18</v>
      </c>
      <c r="I18" s="11">
        <f t="shared" si="2"/>
        <v>83</v>
      </c>
      <c r="J18" s="12">
        <f t="shared" si="3"/>
        <v>12.45</v>
      </c>
      <c r="K18" s="30">
        <v>4</v>
      </c>
      <c r="L18" s="31">
        <v>5</v>
      </c>
      <c r="M18" s="31">
        <v>5.5</v>
      </c>
      <c r="N18" s="31">
        <v>4.5</v>
      </c>
      <c r="O18" s="151">
        <v>5</v>
      </c>
      <c r="P18" s="28">
        <f t="shared" si="4"/>
        <v>24</v>
      </c>
      <c r="Q18" s="29">
        <f t="shared" si="5"/>
        <v>1.2000000000000002</v>
      </c>
      <c r="R18" s="35">
        <f t="shared" si="6"/>
        <v>2.375</v>
      </c>
      <c r="S18" s="137">
        <f t="shared" si="0"/>
        <v>2.875</v>
      </c>
      <c r="T18" s="137">
        <f t="shared" si="0"/>
        <v>2.75</v>
      </c>
      <c r="U18" s="137">
        <f t="shared" si="7"/>
        <v>2.7</v>
      </c>
      <c r="V18" s="138">
        <f t="shared" si="7"/>
        <v>2.9499999999999997</v>
      </c>
      <c r="W18" s="122">
        <f t="shared" si="1"/>
        <v>107</v>
      </c>
      <c r="X18" s="43">
        <f t="shared" si="8"/>
        <v>21.400000000000002</v>
      </c>
      <c r="Y18" s="159">
        <v>87</v>
      </c>
      <c r="Z18" s="47">
        <f t="shared" si="9"/>
        <v>69.600000000000009</v>
      </c>
    </row>
    <row r="19" spans="1:26" ht="21.75" customHeight="1" thickBot="1" x14ac:dyDescent="0.35">
      <c r="A19" s="5">
        <v>13</v>
      </c>
      <c r="B19" s="154">
        <v>666620</v>
      </c>
      <c r="C19" s="155" t="s">
        <v>115</v>
      </c>
      <c r="D19" s="8">
        <v>15.5</v>
      </c>
      <c r="E19" s="8">
        <v>17.5</v>
      </c>
      <c r="F19" s="8">
        <v>14.5</v>
      </c>
      <c r="G19" s="8">
        <v>16.5</v>
      </c>
      <c r="H19" s="8">
        <v>18</v>
      </c>
      <c r="I19" s="11">
        <f t="shared" si="2"/>
        <v>82</v>
      </c>
      <c r="J19" s="12">
        <f t="shared" si="3"/>
        <v>12.299999999999999</v>
      </c>
      <c r="K19" s="30">
        <v>3.5</v>
      </c>
      <c r="L19" s="31">
        <v>5</v>
      </c>
      <c r="M19" s="31">
        <v>4.5</v>
      </c>
      <c r="N19" s="31">
        <v>4.5</v>
      </c>
      <c r="O19" s="151">
        <v>5.5</v>
      </c>
      <c r="P19" s="28">
        <f t="shared" si="4"/>
        <v>23</v>
      </c>
      <c r="Q19" s="29">
        <f t="shared" si="5"/>
        <v>1.1500000000000001</v>
      </c>
      <c r="R19" s="35">
        <f t="shared" si="6"/>
        <v>2.4999999999999996</v>
      </c>
      <c r="S19" s="137">
        <f t="shared" si="0"/>
        <v>2.875</v>
      </c>
      <c r="T19" s="137">
        <f t="shared" si="0"/>
        <v>2.4</v>
      </c>
      <c r="U19" s="137">
        <f t="shared" si="7"/>
        <v>2.7</v>
      </c>
      <c r="V19" s="138">
        <f t="shared" si="7"/>
        <v>2.9749999999999996</v>
      </c>
      <c r="W19" s="122">
        <f t="shared" si="1"/>
        <v>105</v>
      </c>
      <c r="X19" s="43">
        <f t="shared" si="8"/>
        <v>21</v>
      </c>
      <c r="Y19" s="159">
        <v>84</v>
      </c>
      <c r="Z19" s="47">
        <f t="shared" si="9"/>
        <v>67.2</v>
      </c>
    </row>
    <row r="20" spans="1:26" ht="21.75" customHeight="1" thickBot="1" x14ac:dyDescent="0.35">
      <c r="A20" s="6">
        <v>14</v>
      </c>
      <c r="B20" s="154">
        <v>666621</v>
      </c>
      <c r="C20" s="155" t="s">
        <v>116</v>
      </c>
      <c r="D20" s="8">
        <v>16</v>
      </c>
      <c r="E20" s="8">
        <v>17.5</v>
      </c>
      <c r="F20" s="8">
        <v>14.5</v>
      </c>
      <c r="G20" s="8">
        <v>16.5</v>
      </c>
      <c r="H20" s="8">
        <v>18</v>
      </c>
      <c r="I20" s="11">
        <f t="shared" si="2"/>
        <v>82.5</v>
      </c>
      <c r="J20" s="12">
        <f t="shared" si="3"/>
        <v>12.375</v>
      </c>
      <c r="K20" s="30">
        <v>4.5</v>
      </c>
      <c r="L20" s="31">
        <v>4</v>
      </c>
      <c r="M20" s="31">
        <v>5.5</v>
      </c>
      <c r="N20" s="31">
        <v>4.5</v>
      </c>
      <c r="O20" s="151">
        <v>5</v>
      </c>
      <c r="P20" s="28">
        <f t="shared" si="4"/>
        <v>23.5</v>
      </c>
      <c r="Q20" s="29">
        <f t="shared" si="5"/>
        <v>1.175</v>
      </c>
      <c r="R20" s="35">
        <f t="shared" si="6"/>
        <v>2.625</v>
      </c>
      <c r="S20" s="137">
        <f t="shared" si="0"/>
        <v>2.8250000000000002</v>
      </c>
      <c r="T20" s="137">
        <f t="shared" si="0"/>
        <v>2.4499999999999997</v>
      </c>
      <c r="U20" s="137">
        <f t="shared" si="7"/>
        <v>2.7</v>
      </c>
      <c r="V20" s="138">
        <f t="shared" si="7"/>
        <v>2.9499999999999997</v>
      </c>
      <c r="W20" s="122">
        <f t="shared" si="1"/>
        <v>106</v>
      </c>
      <c r="X20" s="43">
        <f t="shared" si="8"/>
        <v>21.200000000000003</v>
      </c>
      <c r="Y20" s="159">
        <v>85</v>
      </c>
      <c r="Z20" s="47">
        <f t="shared" si="9"/>
        <v>68</v>
      </c>
    </row>
    <row r="21" spans="1:26" ht="21.75" customHeight="1" thickBot="1" x14ac:dyDescent="0.35">
      <c r="A21" s="5">
        <v>15</v>
      </c>
      <c r="B21" s="154">
        <v>666622</v>
      </c>
      <c r="C21" s="155" t="s">
        <v>117</v>
      </c>
      <c r="D21" s="8">
        <v>14.5</v>
      </c>
      <c r="E21" s="8">
        <v>18</v>
      </c>
      <c r="F21" s="8">
        <v>15.5</v>
      </c>
      <c r="G21" s="8">
        <v>17.5</v>
      </c>
      <c r="H21" s="8">
        <v>18</v>
      </c>
      <c r="I21" s="11">
        <f t="shared" si="2"/>
        <v>83.5</v>
      </c>
      <c r="J21" s="12">
        <f t="shared" si="3"/>
        <v>12.525</v>
      </c>
      <c r="K21" s="30">
        <v>4.5</v>
      </c>
      <c r="L21" s="31">
        <v>5.5</v>
      </c>
      <c r="M21" s="31">
        <v>4.5</v>
      </c>
      <c r="N21" s="31">
        <v>4.5</v>
      </c>
      <c r="O21" s="151">
        <v>5.5</v>
      </c>
      <c r="P21" s="28">
        <f t="shared" si="4"/>
        <v>24.5</v>
      </c>
      <c r="Q21" s="29">
        <f t="shared" si="5"/>
        <v>1.2250000000000001</v>
      </c>
      <c r="R21" s="35">
        <f t="shared" si="6"/>
        <v>2.4</v>
      </c>
      <c r="S21" s="137">
        <f t="shared" si="0"/>
        <v>2.9749999999999996</v>
      </c>
      <c r="T21" s="137">
        <f t="shared" si="0"/>
        <v>2.5499999999999998</v>
      </c>
      <c r="U21" s="137">
        <f t="shared" si="7"/>
        <v>2.85</v>
      </c>
      <c r="V21" s="138">
        <f t="shared" si="7"/>
        <v>2.9749999999999996</v>
      </c>
      <c r="W21" s="122">
        <f t="shared" si="1"/>
        <v>108</v>
      </c>
      <c r="X21" s="43">
        <f t="shared" si="8"/>
        <v>21.6</v>
      </c>
      <c r="Y21" s="159">
        <v>84</v>
      </c>
      <c r="Z21" s="47">
        <f t="shared" si="9"/>
        <v>67.2</v>
      </c>
    </row>
    <row r="22" spans="1:26" ht="21.75" customHeight="1" thickBot="1" x14ac:dyDescent="0.35">
      <c r="A22" s="6">
        <v>16</v>
      </c>
      <c r="B22" s="154">
        <v>666623</v>
      </c>
      <c r="C22" s="155" t="s">
        <v>118</v>
      </c>
      <c r="D22" s="13">
        <v>1</v>
      </c>
      <c r="E22" s="14">
        <v>2</v>
      </c>
      <c r="F22" s="14">
        <v>1</v>
      </c>
      <c r="G22" s="14">
        <v>1</v>
      </c>
      <c r="H22" s="15">
        <v>2</v>
      </c>
      <c r="I22" s="11">
        <f t="shared" si="2"/>
        <v>7</v>
      </c>
      <c r="J22" s="12">
        <f t="shared" si="3"/>
        <v>1.05</v>
      </c>
      <c r="K22" s="30">
        <v>1</v>
      </c>
      <c r="L22" s="31">
        <v>1</v>
      </c>
      <c r="M22" s="31">
        <v>1.5</v>
      </c>
      <c r="N22" s="31">
        <v>0</v>
      </c>
      <c r="O22" s="151">
        <v>0</v>
      </c>
      <c r="P22" s="28">
        <f t="shared" si="4"/>
        <v>3.5</v>
      </c>
      <c r="Q22" s="29">
        <f t="shared" si="5"/>
        <v>0.17500000000000002</v>
      </c>
      <c r="R22" s="35">
        <f t="shared" si="6"/>
        <v>0.2</v>
      </c>
      <c r="S22" s="137">
        <f t="shared" si="0"/>
        <v>0.35</v>
      </c>
      <c r="T22" s="137">
        <f t="shared" si="0"/>
        <v>0.22500000000000001</v>
      </c>
      <c r="U22" s="137">
        <f t="shared" si="7"/>
        <v>0.15</v>
      </c>
      <c r="V22" s="138">
        <f t="shared" si="7"/>
        <v>0.3</v>
      </c>
      <c r="W22" s="122">
        <f t="shared" si="1"/>
        <v>10.5</v>
      </c>
      <c r="X22" s="43">
        <f t="shared" si="8"/>
        <v>2.1</v>
      </c>
      <c r="Y22" s="159" t="s">
        <v>234</v>
      </c>
      <c r="Z22" s="47" t="e">
        <f t="shared" si="9"/>
        <v>#VALUE!</v>
      </c>
    </row>
    <row r="23" spans="1:26" ht="21.75" customHeight="1" thickBot="1" x14ac:dyDescent="0.35">
      <c r="A23" s="5">
        <v>17</v>
      </c>
      <c r="B23" s="154">
        <v>666624</v>
      </c>
      <c r="C23" s="155" t="s">
        <v>119</v>
      </c>
      <c r="D23" s="13"/>
      <c r="E23" s="14"/>
      <c r="F23" s="14"/>
      <c r="G23" s="14"/>
      <c r="H23" s="15"/>
      <c r="I23" s="11">
        <f t="shared" si="2"/>
        <v>0</v>
      </c>
      <c r="J23" s="12">
        <f t="shared" si="3"/>
        <v>0</v>
      </c>
      <c r="K23" s="30"/>
      <c r="L23" s="31"/>
      <c r="M23" s="31"/>
      <c r="N23" s="31"/>
      <c r="O23" s="151"/>
      <c r="P23" s="28">
        <f t="shared" si="4"/>
        <v>0</v>
      </c>
      <c r="Q23" s="29">
        <f t="shared" si="5"/>
        <v>0</v>
      </c>
      <c r="R23" s="35">
        <f t="shared" si="6"/>
        <v>0</v>
      </c>
      <c r="S23" s="137">
        <f t="shared" si="0"/>
        <v>0</v>
      </c>
      <c r="T23" s="137">
        <f t="shared" si="0"/>
        <v>0</v>
      </c>
      <c r="U23" s="137">
        <f t="shared" si="7"/>
        <v>0</v>
      </c>
      <c r="V23" s="138">
        <f t="shared" si="7"/>
        <v>0</v>
      </c>
      <c r="W23" s="122">
        <f t="shared" si="1"/>
        <v>0</v>
      </c>
      <c r="X23" s="43">
        <f t="shared" si="8"/>
        <v>0</v>
      </c>
      <c r="Y23" s="159" t="s">
        <v>234</v>
      </c>
      <c r="Z23" s="47" t="e">
        <f t="shared" si="9"/>
        <v>#VALUE!</v>
      </c>
    </row>
    <row r="24" spans="1:26" ht="21.75" customHeight="1" thickBot="1" x14ac:dyDescent="0.35">
      <c r="A24" s="6">
        <v>18</v>
      </c>
      <c r="B24" s="154">
        <v>666625</v>
      </c>
      <c r="C24" s="155" t="s">
        <v>120</v>
      </c>
      <c r="D24" s="8">
        <v>14.5</v>
      </c>
      <c r="E24" s="8">
        <v>17.5</v>
      </c>
      <c r="F24" s="8">
        <v>17</v>
      </c>
      <c r="G24" s="8">
        <v>16.5</v>
      </c>
      <c r="H24" s="8">
        <v>16</v>
      </c>
      <c r="I24" s="11">
        <f t="shared" si="2"/>
        <v>81.5</v>
      </c>
      <c r="J24" s="12">
        <f t="shared" si="3"/>
        <v>12.225</v>
      </c>
      <c r="K24" s="30">
        <v>5.5</v>
      </c>
      <c r="L24" s="31">
        <v>5</v>
      </c>
      <c r="M24" s="31">
        <v>4.5</v>
      </c>
      <c r="N24" s="31">
        <v>4.5</v>
      </c>
      <c r="O24" s="151">
        <v>4</v>
      </c>
      <c r="P24" s="28">
        <f t="shared" si="4"/>
        <v>23.5</v>
      </c>
      <c r="Q24" s="29">
        <f t="shared" si="5"/>
        <v>1.175</v>
      </c>
      <c r="R24" s="35">
        <f t="shared" si="6"/>
        <v>2.4499999999999997</v>
      </c>
      <c r="S24" s="137">
        <f t="shared" si="0"/>
        <v>2.875</v>
      </c>
      <c r="T24" s="137">
        <f t="shared" si="0"/>
        <v>2.7749999999999999</v>
      </c>
      <c r="U24" s="137">
        <f t="shared" si="7"/>
        <v>2.7</v>
      </c>
      <c r="V24" s="138">
        <f t="shared" si="7"/>
        <v>2.6</v>
      </c>
      <c r="W24" s="122">
        <f t="shared" si="1"/>
        <v>105</v>
      </c>
      <c r="X24" s="43">
        <f t="shared" si="8"/>
        <v>21</v>
      </c>
      <c r="Y24" s="159">
        <v>83</v>
      </c>
      <c r="Z24" s="47">
        <f t="shared" si="9"/>
        <v>66.400000000000006</v>
      </c>
    </row>
    <row r="25" spans="1:26" ht="21.75" customHeight="1" thickBot="1" x14ac:dyDescent="0.35">
      <c r="A25" s="5">
        <v>19</v>
      </c>
      <c r="B25" s="154">
        <v>666626</v>
      </c>
      <c r="C25" s="155" t="s">
        <v>121</v>
      </c>
      <c r="D25" s="8">
        <v>14.5</v>
      </c>
      <c r="E25" s="8">
        <v>17.5</v>
      </c>
      <c r="F25" s="8">
        <v>16.5</v>
      </c>
      <c r="G25" s="8">
        <v>16.5</v>
      </c>
      <c r="H25" s="8">
        <v>18</v>
      </c>
      <c r="I25" s="11">
        <f t="shared" si="2"/>
        <v>83</v>
      </c>
      <c r="J25" s="12">
        <f t="shared" si="3"/>
        <v>12.45</v>
      </c>
      <c r="K25" s="30">
        <v>4.5</v>
      </c>
      <c r="L25" s="31">
        <v>5.5</v>
      </c>
      <c r="M25" s="31">
        <v>4.5</v>
      </c>
      <c r="N25" s="31">
        <v>4.5</v>
      </c>
      <c r="O25" s="151">
        <v>5.5</v>
      </c>
      <c r="P25" s="28">
        <f t="shared" si="4"/>
        <v>24.5</v>
      </c>
      <c r="Q25" s="29">
        <f t="shared" si="5"/>
        <v>1.2250000000000001</v>
      </c>
      <c r="R25" s="35">
        <f t="shared" si="6"/>
        <v>2.4</v>
      </c>
      <c r="S25" s="137">
        <f t="shared" si="0"/>
        <v>2.9</v>
      </c>
      <c r="T25" s="137">
        <f t="shared" si="0"/>
        <v>2.7</v>
      </c>
      <c r="U25" s="137">
        <f t="shared" si="7"/>
        <v>2.7</v>
      </c>
      <c r="V25" s="138">
        <f t="shared" si="7"/>
        <v>2.9749999999999996</v>
      </c>
      <c r="W25" s="122">
        <f t="shared" si="1"/>
        <v>107.5</v>
      </c>
      <c r="X25" s="43">
        <f t="shared" si="8"/>
        <v>21.5</v>
      </c>
      <c r="Y25" s="159">
        <v>85</v>
      </c>
      <c r="Z25" s="47">
        <f t="shared" si="9"/>
        <v>68</v>
      </c>
    </row>
    <row r="26" spans="1:26" ht="21.75" customHeight="1" thickBot="1" x14ac:dyDescent="0.35">
      <c r="A26" s="6">
        <v>20</v>
      </c>
      <c r="B26" s="154">
        <v>666627</v>
      </c>
      <c r="C26" s="155" t="s">
        <v>122</v>
      </c>
      <c r="D26" s="8">
        <v>11</v>
      </c>
      <c r="E26" s="8">
        <v>12</v>
      </c>
      <c r="F26" s="8">
        <v>14.5</v>
      </c>
      <c r="G26" s="8">
        <v>16.5</v>
      </c>
      <c r="H26" s="8">
        <v>18</v>
      </c>
      <c r="I26" s="11">
        <f t="shared" si="2"/>
        <v>72</v>
      </c>
      <c r="J26" s="12">
        <f t="shared" si="3"/>
        <v>10.799999999999999</v>
      </c>
      <c r="K26" s="30">
        <v>4.5</v>
      </c>
      <c r="L26" s="31">
        <v>5</v>
      </c>
      <c r="M26" s="31">
        <v>4</v>
      </c>
      <c r="N26" s="31">
        <v>4.5</v>
      </c>
      <c r="O26" s="151">
        <v>3.5</v>
      </c>
      <c r="P26" s="28">
        <f t="shared" si="4"/>
        <v>21.5</v>
      </c>
      <c r="Q26" s="29">
        <f t="shared" si="5"/>
        <v>1.075</v>
      </c>
      <c r="R26" s="35">
        <f t="shared" si="6"/>
        <v>1.875</v>
      </c>
      <c r="S26" s="137">
        <f t="shared" si="0"/>
        <v>2.0499999999999998</v>
      </c>
      <c r="T26" s="137">
        <f t="shared" si="0"/>
        <v>2.375</v>
      </c>
      <c r="U26" s="137">
        <f t="shared" si="7"/>
        <v>2.7</v>
      </c>
      <c r="V26" s="138">
        <f t="shared" si="7"/>
        <v>2.8749999999999996</v>
      </c>
      <c r="W26" s="122">
        <f t="shared" si="1"/>
        <v>93.5</v>
      </c>
      <c r="X26" s="43">
        <f t="shared" si="8"/>
        <v>18.7</v>
      </c>
      <c r="Y26" s="159">
        <v>75</v>
      </c>
      <c r="Z26" s="47">
        <f t="shared" si="9"/>
        <v>60</v>
      </c>
    </row>
    <row r="27" spans="1:26" ht="21.75" customHeight="1" thickBot="1" x14ac:dyDescent="0.35">
      <c r="A27" s="5">
        <v>21</v>
      </c>
      <c r="B27" s="154">
        <v>666628</v>
      </c>
      <c r="C27" s="155" t="s">
        <v>123</v>
      </c>
      <c r="D27" s="8">
        <v>16</v>
      </c>
      <c r="E27" s="8">
        <v>15.5</v>
      </c>
      <c r="F27" s="8">
        <v>17.5</v>
      </c>
      <c r="G27" s="8">
        <v>16.5</v>
      </c>
      <c r="H27" s="8">
        <v>18</v>
      </c>
      <c r="I27" s="11">
        <f t="shared" si="2"/>
        <v>83.5</v>
      </c>
      <c r="J27" s="12">
        <f t="shared" si="3"/>
        <v>12.525</v>
      </c>
      <c r="K27" s="30">
        <v>4.5</v>
      </c>
      <c r="L27" s="31">
        <v>5</v>
      </c>
      <c r="M27" s="31">
        <v>4.5</v>
      </c>
      <c r="N27" s="31">
        <v>5.5</v>
      </c>
      <c r="O27" s="151">
        <v>5.5</v>
      </c>
      <c r="P27" s="28">
        <f t="shared" si="4"/>
        <v>25</v>
      </c>
      <c r="Q27" s="29">
        <f t="shared" si="5"/>
        <v>1.25</v>
      </c>
      <c r="R27" s="35">
        <f t="shared" si="6"/>
        <v>2.625</v>
      </c>
      <c r="S27" s="137">
        <f t="shared" si="0"/>
        <v>2.5749999999999997</v>
      </c>
      <c r="T27" s="137">
        <f t="shared" si="0"/>
        <v>2.85</v>
      </c>
      <c r="U27" s="137">
        <f t="shared" si="7"/>
        <v>2.75</v>
      </c>
      <c r="V27" s="138">
        <f t="shared" si="7"/>
        <v>2.9749999999999996</v>
      </c>
      <c r="W27" s="122">
        <f t="shared" si="1"/>
        <v>108.5</v>
      </c>
      <c r="X27" s="43">
        <f t="shared" si="8"/>
        <v>21.700000000000003</v>
      </c>
      <c r="Y27" s="159">
        <v>88</v>
      </c>
      <c r="Z27" s="47">
        <f t="shared" si="9"/>
        <v>70.400000000000006</v>
      </c>
    </row>
    <row r="28" spans="1:26" ht="21.75" customHeight="1" thickBot="1" x14ac:dyDescent="0.35">
      <c r="A28" s="6">
        <v>22</v>
      </c>
      <c r="B28" s="154">
        <v>666629</v>
      </c>
      <c r="C28" s="155" t="s">
        <v>124</v>
      </c>
      <c r="D28" s="8">
        <v>13.5</v>
      </c>
      <c r="E28" s="8">
        <v>16.5</v>
      </c>
      <c r="F28" s="8">
        <v>15.5</v>
      </c>
      <c r="G28" s="8">
        <v>17.5</v>
      </c>
      <c r="H28" s="8">
        <v>18</v>
      </c>
      <c r="I28" s="11">
        <f t="shared" si="2"/>
        <v>81</v>
      </c>
      <c r="J28" s="12">
        <f t="shared" si="3"/>
        <v>12.15</v>
      </c>
      <c r="K28" s="30">
        <v>5.5</v>
      </c>
      <c r="L28" s="31">
        <v>5</v>
      </c>
      <c r="M28" s="31">
        <v>4</v>
      </c>
      <c r="N28" s="31">
        <v>4.5</v>
      </c>
      <c r="O28" s="151">
        <v>5</v>
      </c>
      <c r="P28" s="28">
        <f t="shared" si="4"/>
        <v>24</v>
      </c>
      <c r="Q28" s="29">
        <f t="shared" si="5"/>
        <v>1.2000000000000002</v>
      </c>
      <c r="R28" s="35">
        <f t="shared" si="6"/>
        <v>2.2999999999999998</v>
      </c>
      <c r="S28" s="137">
        <f t="shared" si="0"/>
        <v>2.7250000000000001</v>
      </c>
      <c r="T28" s="137">
        <f t="shared" si="0"/>
        <v>2.5249999999999999</v>
      </c>
      <c r="U28" s="137">
        <f t="shared" si="7"/>
        <v>2.85</v>
      </c>
      <c r="V28" s="138">
        <f t="shared" si="7"/>
        <v>2.9499999999999997</v>
      </c>
      <c r="W28" s="122">
        <f t="shared" si="1"/>
        <v>105</v>
      </c>
      <c r="X28" s="43">
        <f t="shared" si="8"/>
        <v>21</v>
      </c>
      <c r="Y28" s="159">
        <v>85</v>
      </c>
      <c r="Z28" s="47">
        <f t="shared" si="9"/>
        <v>68</v>
      </c>
    </row>
    <row r="29" spans="1:26" ht="21.75" customHeight="1" thickBot="1" x14ac:dyDescent="0.35">
      <c r="A29" s="5">
        <v>23</v>
      </c>
      <c r="B29" s="154">
        <v>666630</v>
      </c>
      <c r="C29" s="155" t="s">
        <v>125</v>
      </c>
      <c r="D29" s="13">
        <v>17</v>
      </c>
      <c r="E29" s="14">
        <v>16</v>
      </c>
      <c r="F29" s="14">
        <v>15</v>
      </c>
      <c r="G29" s="14">
        <v>15.5</v>
      </c>
      <c r="H29" s="15">
        <v>12.5</v>
      </c>
      <c r="I29" s="11">
        <f t="shared" si="2"/>
        <v>76</v>
      </c>
      <c r="J29" s="12">
        <f t="shared" si="3"/>
        <v>11.4</v>
      </c>
      <c r="K29" s="30">
        <v>4.5</v>
      </c>
      <c r="L29" s="31">
        <v>4</v>
      </c>
      <c r="M29" s="31">
        <v>4.5</v>
      </c>
      <c r="N29" s="31">
        <v>4.5</v>
      </c>
      <c r="O29" s="151">
        <v>4.5</v>
      </c>
      <c r="P29" s="28">
        <f t="shared" si="4"/>
        <v>22</v>
      </c>
      <c r="Q29" s="29">
        <f t="shared" si="5"/>
        <v>1.1000000000000001</v>
      </c>
      <c r="R29" s="35">
        <f t="shared" si="6"/>
        <v>2.7749999999999999</v>
      </c>
      <c r="S29" s="137">
        <f t="shared" si="0"/>
        <v>2.6</v>
      </c>
      <c r="T29" s="137">
        <f t="shared" si="0"/>
        <v>2.4750000000000001</v>
      </c>
      <c r="U29" s="137">
        <f t="shared" si="7"/>
        <v>2.5499999999999998</v>
      </c>
      <c r="V29" s="138">
        <f t="shared" si="7"/>
        <v>2.1</v>
      </c>
      <c r="W29" s="122">
        <f t="shared" si="1"/>
        <v>98</v>
      </c>
      <c r="X29" s="43">
        <f t="shared" si="8"/>
        <v>19.600000000000001</v>
      </c>
      <c r="Y29" s="159">
        <v>78</v>
      </c>
      <c r="Z29" s="47">
        <f t="shared" si="9"/>
        <v>62.400000000000006</v>
      </c>
    </row>
    <row r="30" spans="1:26" ht="21.75" customHeight="1" thickBot="1" x14ac:dyDescent="0.35">
      <c r="A30" s="6">
        <v>24</v>
      </c>
      <c r="B30" s="154">
        <v>666631</v>
      </c>
      <c r="C30" s="155" t="s">
        <v>126</v>
      </c>
      <c r="D30" s="13">
        <v>18</v>
      </c>
      <c r="E30" s="14">
        <v>17.5</v>
      </c>
      <c r="F30" s="14">
        <v>17.5</v>
      </c>
      <c r="G30" s="14">
        <v>16.5</v>
      </c>
      <c r="H30" s="15">
        <v>17.5</v>
      </c>
      <c r="I30" s="11">
        <f t="shared" si="2"/>
        <v>87</v>
      </c>
      <c r="J30" s="12">
        <f t="shared" si="3"/>
        <v>13.049999999999999</v>
      </c>
      <c r="K30" s="30">
        <v>5.5</v>
      </c>
      <c r="L30" s="31">
        <v>5</v>
      </c>
      <c r="M30" s="31">
        <v>5.5</v>
      </c>
      <c r="N30" s="31">
        <v>5.5</v>
      </c>
      <c r="O30" s="151">
        <v>5</v>
      </c>
      <c r="P30" s="28">
        <f t="shared" si="4"/>
        <v>26.5</v>
      </c>
      <c r="Q30" s="29">
        <f t="shared" si="5"/>
        <v>1.3250000000000002</v>
      </c>
      <c r="R30" s="35">
        <f t="shared" si="6"/>
        <v>2.9749999999999996</v>
      </c>
      <c r="S30" s="137">
        <f t="shared" si="0"/>
        <v>2.875</v>
      </c>
      <c r="T30" s="137">
        <f t="shared" si="0"/>
        <v>2.9</v>
      </c>
      <c r="U30" s="137">
        <f t="shared" si="7"/>
        <v>2.75</v>
      </c>
      <c r="V30" s="138">
        <f t="shared" si="7"/>
        <v>2.875</v>
      </c>
      <c r="W30" s="122">
        <f t="shared" si="1"/>
        <v>113.5</v>
      </c>
      <c r="X30" s="43">
        <f t="shared" si="8"/>
        <v>22.700000000000003</v>
      </c>
      <c r="Y30" s="159">
        <v>89</v>
      </c>
      <c r="Z30" s="47">
        <f t="shared" si="9"/>
        <v>71.2</v>
      </c>
    </row>
    <row r="31" spans="1:26" ht="21.75" customHeight="1" thickBot="1" x14ac:dyDescent="0.35">
      <c r="A31" s="5">
        <v>25</v>
      </c>
      <c r="B31" s="154">
        <v>666632</v>
      </c>
      <c r="C31" s="155" t="s">
        <v>127</v>
      </c>
      <c r="D31" s="8">
        <v>17</v>
      </c>
      <c r="E31" s="8">
        <v>17.5</v>
      </c>
      <c r="F31" s="8">
        <v>14.5</v>
      </c>
      <c r="G31" s="8">
        <v>16.5</v>
      </c>
      <c r="H31" s="8">
        <v>18</v>
      </c>
      <c r="I31" s="11">
        <f t="shared" si="2"/>
        <v>83.5</v>
      </c>
      <c r="J31" s="12">
        <f t="shared" si="3"/>
        <v>12.525</v>
      </c>
      <c r="K31" s="30">
        <v>5.5</v>
      </c>
      <c r="L31" s="31">
        <v>5</v>
      </c>
      <c r="M31" s="31">
        <v>5.5</v>
      </c>
      <c r="N31" s="31">
        <v>4.5</v>
      </c>
      <c r="O31" s="151">
        <v>5</v>
      </c>
      <c r="P31" s="28">
        <f t="shared" si="4"/>
        <v>25.5</v>
      </c>
      <c r="Q31" s="29">
        <f t="shared" si="5"/>
        <v>1.2750000000000001</v>
      </c>
      <c r="R31" s="35">
        <f t="shared" si="6"/>
        <v>2.8249999999999997</v>
      </c>
      <c r="S31" s="137">
        <f t="shared" si="0"/>
        <v>2.875</v>
      </c>
      <c r="T31" s="137">
        <f t="shared" si="0"/>
        <v>2.4499999999999997</v>
      </c>
      <c r="U31" s="137">
        <f t="shared" si="7"/>
        <v>2.7</v>
      </c>
      <c r="V31" s="138">
        <f t="shared" si="7"/>
        <v>2.9499999999999997</v>
      </c>
      <c r="W31" s="122">
        <f t="shared" si="1"/>
        <v>109</v>
      </c>
      <c r="X31" s="43">
        <f t="shared" si="8"/>
        <v>21.8</v>
      </c>
      <c r="Y31" s="159">
        <v>85</v>
      </c>
      <c r="Z31" s="47">
        <f t="shared" si="9"/>
        <v>68</v>
      </c>
    </row>
    <row r="32" spans="1:26" ht="21.75" customHeight="1" thickBot="1" x14ac:dyDescent="0.35">
      <c r="A32" s="6">
        <v>26</v>
      </c>
      <c r="B32" s="154">
        <v>666633</v>
      </c>
      <c r="C32" s="155" t="s">
        <v>128</v>
      </c>
      <c r="D32" s="8">
        <v>15</v>
      </c>
      <c r="E32" s="8">
        <v>17.5</v>
      </c>
      <c r="F32" s="8">
        <v>15</v>
      </c>
      <c r="G32" s="8">
        <v>16.5</v>
      </c>
      <c r="H32" s="8">
        <v>18.5</v>
      </c>
      <c r="I32" s="11">
        <f t="shared" si="2"/>
        <v>82.5</v>
      </c>
      <c r="J32" s="12">
        <f t="shared" si="3"/>
        <v>12.375</v>
      </c>
      <c r="K32" s="30">
        <v>5.5</v>
      </c>
      <c r="L32" s="31">
        <v>5</v>
      </c>
      <c r="M32" s="31">
        <v>5</v>
      </c>
      <c r="N32" s="31">
        <v>4.5</v>
      </c>
      <c r="O32" s="151">
        <v>5</v>
      </c>
      <c r="P32" s="28">
        <f t="shared" si="4"/>
        <v>25</v>
      </c>
      <c r="Q32" s="29">
        <f t="shared" si="5"/>
        <v>1.25</v>
      </c>
      <c r="R32" s="35">
        <f t="shared" si="6"/>
        <v>2.5249999999999999</v>
      </c>
      <c r="S32" s="137">
        <f t="shared" si="0"/>
        <v>2.875</v>
      </c>
      <c r="T32" s="137">
        <f t="shared" si="0"/>
        <v>2.5</v>
      </c>
      <c r="U32" s="137">
        <f t="shared" si="7"/>
        <v>2.7</v>
      </c>
      <c r="V32" s="138">
        <f t="shared" si="7"/>
        <v>3.0249999999999999</v>
      </c>
      <c r="W32" s="122">
        <f t="shared" si="1"/>
        <v>107.5</v>
      </c>
      <c r="X32" s="43">
        <f t="shared" si="8"/>
        <v>21.5</v>
      </c>
      <c r="Y32" s="159">
        <v>84</v>
      </c>
      <c r="Z32" s="47">
        <f t="shared" si="9"/>
        <v>67.2</v>
      </c>
    </row>
    <row r="33" spans="1:26" ht="21.75" customHeight="1" thickBot="1" x14ac:dyDescent="0.35">
      <c r="A33" s="5">
        <v>27</v>
      </c>
      <c r="B33" s="154">
        <v>666634</v>
      </c>
      <c r="C33" s="155" t="s">
        <v>129</v>
      </c>
      <c r="D33" s="8">
        <v>18</v>
      </c>
      <c r="E33" s="8">
        <v>17.5</v>
      </c>
      <c r="F33" s="8">
        <v>18</v>
      </c>
      <c r="G33" s="8">
        <v>17.5</v>
      </c>
      <c r="H33" s="8">
        <v>17.5</v>
      </c>
      <c r="I33" s="11">
        <f t="shared" si="2"/>
        <v>88.5</v>
      </c>
      <c r="J33" s="12">
        <f t="shared" si="3"/>
        <v>13.275</v>
      </c>
      <c r="K33" s="30">
        <v>5</v>
      </c>
      <c r="L33" s="31">
        <v>5.5</v>
      </c>
      <c r="M33" s="31">
        <v>5.5</v>
      </c>
      <c r="N33" s="31">
        <v>5.5</v>
      </c>
      <c r="O33" s="151">
        <v>5.5</v>
      </c>
      <c r="P33" s="28">
        <f t="shared" si="4"/>
        <v>27</v>
      </c>
      <c r="Q33" s="29">
        <f t="shared" si="5"/>
        <v>1.35</v>
      </c>
      <c r="R33" s="35">
        <f t="shared" si="6"/>
        <v>2.9499999999999997</v>
      </c>
      <c r="S33" s="137">
        <f t="shared" si="0"/>
        <v>2.9</v>
      </c>
      <c r="T33" s="137">
        <f t="shared" si="0"/>
        <v>2.9749999999999996</v>
      </c>
      <c r="U33" s="137">
        <f t="shared" si="7"/>
        <v>2.9</v>
      </c>
      <c r="V33" s="138">
        <f t="shared" si="7"/>
        <v>2.9</v>
      </c>
      <c r="W33" s="122">
        <f t="shared" si="1"/>
        <v>115.5</v>
      </c>
      <c r="X33" s="43">
        <f t="shared" si="8"/>
        <v>23.1</v>
      </c>
      <c r="Y33" s="159">
        <v>90</v>
      </c>
      <c r="Z33" s="47">
        <f t="shared" si="9"/>
        <v>72</v>
      </c>
    </row>
    <row r="34" spans="1:26" ht="21.75" customHeight="1" thickBot="1" x14ac:dyDescent="0.35">
      <c r="A34" s="6">
        <v>28</v>
      </c>
      <c r="B34" s="154">
        <v>666635</v>
      </c>
      <c r="C34" s="155" t="s">
        <v>130</v>
      </c>
      <c r="D34" s="8">
        <v>15.5</v>
      </c>
      <c r="E34" s="8">
        <v>16.5</v>
      </c>
      <c r="F34" s="8">
        <v>17.5</v>
      </c>
      <c r="G34" s="8">
        <v>18.5</v>
      </c>
      <c r="H34" s="8">
        <v>14</v>
      </c>
      <c r="I34" s="11">
        <f t="shared" si="2"/>
        <v>82</v>
      </c>
      <c r="J34" s="12">
        <f t="shared" si="3"/>
        <v>12.299999999999999</v>
      </c>
      <c r="K34" s="30">
        <v>5.5</v>
      </c>
      <c r="L34" s="31">
        <v>5</v>
      </c>
      <c r="M34" s="31">
        <v>4.5</v>
      </c>
      <c r="N34" s="31">
        <v>4.5</v>
      </c>
      <c r="O34" s="151">
        <v>5</v>
      </c>
      <c r="P34" s="28">
        <f t="shared" si="4"/>
        <v>24.5</v>
      </c>
      <c r="Q34" s="29">
        <f t="shared" si="5"/>
        <v>1.2250000000000001</v>
      </c>
      <c r="R34" s="35">
        <f t="shared" si="6"/>
        <v>2.5999999999999996</v>
      </c>
      <c r="S34" s="137">
        <f t="shared" si="0"/>
        <v>2.7250000000000001</v>
      </c>
      <c r="T34" s="137">
        <f t="shared" si="0"/>
        <v>2.85</v>
      </c>
      <c r="U34" s="137">
        <f t="shared" si="7"/>
        <v>3</v>
      </c>
      <c r="V34" s="138">
        <f t="shared" si="7"/>
        <v>2.35</v>
      </c>
      <c r="W34" s="122">
        <f t="shared" si="1"/>
        <v>106.5</v>
      </c>
      <c r="X34" s="43">
        <f t="shared" si="8"/>
        <v>21.3</v>
      </c>
      <c r="Y34" s="159">
        <v>83</v>
      </c>
      <c r="Z34" s="47">
        <f t="shared" si="9"/>
        <v>66.400000000000006</v>
      </c>
    </row>
    <row r="35" spans="1:26" ht="21.75" customHeight="1" thickBot="1" x14ac:dyDescent="0.35">
      <c r="A35" s="5">
        <v>29</v>
      </c>
      <c r="B35" s="154">
        <v>666636</v>
      </c>
      <c r="C35" s="155" t="s">
        <v>131</v>
      </c>
      <c r="D35" s="8">
        <v>15.5</v>
      </c>
      <c r="E35" s="8">
        <v>17.5</v>
      </c>
      <c r="F35" s="8">
        <v>15</v>
      </c>
      <c r="G35" s="8">
        <v>16.5</v>
      </c>
      <c r="H35" s="8">
        <v>16</v>
      </c>
      <c r="I35" s="11">
        <f t="shared" si="2"/>
        <v>80.5</v>
      </c>
      <c r="J35" s="12">
        <f t="shared" si="3"/>
        <v>12.074999999999999</v>
      </c>
      <c r="K35" s="30">
        <v>4.5</v>
      </c>
      <c r="L35" s="31">
        <v>4</v>
      </c>
      <c r="M35" s="31">
        <v>4.5</v>
      </c>
      <c r="N35" s="31">
        <v>4.5</v>
      </c>
      <c r="O35" s="151">
        <v>4</v>
      </c>
      <c r="P35" s="28">
        <f t="shared" si="4"/>
        <v>21.5</v>
      </c>
      <c r="Q35" s="29">
        <f t="shared" si="5"/>
        <v>1.075</v>
      </c>
      <c r="R35" s="35">
        <f t="shared" si="6"/>
        <v>2.5499999999999998</v>
      </c>
      <c r="S35" s="137">
        <f t="shared" si="0"/>
        <v>2.8250000000000002</v>
      </c>
      <c r="T35" s="137">
        <f t="shared" si="0"/>
        <v>2.4750000000000001</v>
      </c>
      <c r="U35" s="137">
        <f t="shared" si="7"/>
        <v>2.7</v>
      </c>
      <c r="V35" s="138">
        <f t="shared" si="7"/>
        <v>2.6</v>
      </c>
      <c r="W35" s="122">
        <f t="shared" si="1"/>
        <v>102</v>
      </c>
      <c r="X35" s="43">
        <f t="shared" si="8"/>
        <v>20.400000000000002</v>
      </c>
      <c r="Y35" s="159">
        <v>82</v>
      </c>
      <c r="Z35" s="47">
        <f t="shared" si="9"/>
        <v>65.600000000000009</v>
      </c>
    </row>
    <row r="36" spans="1:26" ht="21.75" customHeight="1" thickBot="1" x14ac:dyDescent="0.35">
      <c r="A36" s="6">
        <v>30</v>
      </c>
      <c r="B36" s="154">
        <v>666637</v>
      </c>
      <c r="C36" s="155" t="s">
        <v>132</v>
      </c>
      <c r="D36" s="8">
        <v>17</v>
      </c>
      <c r="E36" s="8">
        <v>17.5</v>
      </c>
      <c r="F36" s="8">
        <v>18.5</v>
      </c>
      <c r="G36" s="8">
        <v>16.5</v>
      </c>
      <c r="H36" s="8">
        <v>18.5</v>
      </c>
      <c r="I36" s="11">
        <f t="shared" si="2"/>
        <v>88</v>
      </c>
      <c r="J36" s="12">
        <f t="shared" si="3"/>
        <v>13.2</v>
      </c>
      <c r="K36" s="30">
        <v>5.5</v>
      </c>
      <c r="L36" s="31">
        <v>5</v>
      </c>
      <c r="M36" s="31">
        <v>5.5</v>
      </c>
      <c r="N36" s="31">
        <v>5.5</v>
      </c>
      <c r="O36" s="151">
        <v>5</v>
      </c>
      <c r="P36" s="28">
        <f t="shared" si="4"/>
        <v>26.5</v>
      </c>
      <c r="Q36" s="29">
        <f t="shared" si="5"/>
        <v>1.3250000000000002</v>
      </c>
      <c r="R36" s="35">
        <f t="shared" si="6"/>
        <v>2.8249999999999997</v>
      </c>
      <c r="S36" s="137">
        <f t="shared" si="0"/>
        <v>2.875</v>
      </c>
      <c r="T36" s="137">
        <f t="shared" si="0"/>
        <v>3.05</v>
      </c>
      <c r="U36" s="137">
        <f t="shared" si="7"/>
        <v>2.75</v>
      </c>
      <c r="V36" s="138">
        <f t="shared" si="7"/>
        <v>3.0249999999999999</v>
      </c>
      <c r="W36" s="122">
        <f t="shared" si="1"/>
        <v>114.5</v>
      </c>
      <c r="X36" s="43">
        <f t="shared" si="8"/>
        <v>22.900000000000002</v>
      </c>
      <c r="Y36" s="159">
        <v>90</v>
      </c>
      <c r="Z36" s="47">
        <f t="shared" si="9"/>
        <v>72</v>
      </c>
    </row>
    <row r="37" spans="1:26" ht="21.75" customHeight="1" thickBot="1" x14ac:dyDescent="0.35">
      <c r="A37" s="5">
        <v>31</v>
      </c>
      <c r="B37" s="156">
        <v>666638</v>
      </c>
      <c r="C37" s="157" t="s">
        <v>133</v>
      </c>
      <c r="D37" s="8"/>
      <c r="E37" s="8"/>
      <c r="F37" s="8"/>
      <c r="G37" s="8"/>
      <c r="H37" s="8"/>
      <c r="I37" s="11">
        <f t="shared" si="2"/>
        <v>0</v>
      </c>
      <c r="J37" s="12">
        <f t="shared" si="3"/>
        <v>0</v>
      </c>
      <c r="K37" s="30"/>
      <c r="L37" s="31"/>
      <c r="M37" s="31"/>
      <c r="N37" s="31"/>
      <c r="O37" s="151"/>
      <c r="P37" s="28">
        <f t="shared" si="4"/>
        <v>0</v>
      </c>
      <c r="Q37" s="29">
        <f t="shared" si="5"/>
        <v>0</v>
      </c>
      <c r="R37" s="35">
        <f t="shared" si="6"/>
        <v>0</v>
      </c>
      <c r="S37" s="137">
        <f t="shared" si="0"/>
        <v>0</v>
      </c>
      <c r="T37" s="137">
        <f t="shared" si="0"/>
        <v>0</v>
      </c>
      <c r="U37" s="137">
        <f t="shared" si="7"/>
        <v>0</v>
      </c>
      <c r="V37" s="138">
        <f t="shared" si="7"/>
        <v>0</v>
      </c>
      <c r="W37" s="122">
        <f t="shared" si="1"/>
        <v>0</v>
      </c>
      <c r="X37" s="43">
        <f t="shared" si="8"/>
        <v>0</v>
      </c>
      <c r="Y37" s="160" t="s">
        <v>234</v>
      </c>
      <c r="Z37" s="47" t="e">
        <f t="shared" si="9"/>
        <v>#VALUE!</v>
      </c>
    </row>
    <row r="38" spans="1:26" ht="21.75" customHeight="1" thickBot="1" x14ac:dyDescent="0.35">
      <c r="A38" s="6">
        <v>32</v>
      </c>
      <c r="B38" s="154">
        <v>666639</v>
      </c>
      <c r="C38" s="155" t="s">
        <v>134</v>
      </c>
      <c r="D38" s="8">
        <v>15</v>
      </c>
      <c r="E38" s="8">
        <v>14.5</v>
      </c>
      <c r="F38" s="8">
        <v>14.5</v>
      </c>
      <c r="G38" s="8">
        <v>13</v>
      </c>
      <c r="H38" s="8">
        <v>16</v>
      </c>
      <c r="I38" s="11">
        <f t="shared" si="2"/>
        <v>73</v>
      </c>
      <c r="J38" s="12">
        <f t="shared" si="3"/>
        <v>10.95</v>
      </c>
      <c r="K38" s="30">
        <v>5</v>
      </c>
      <c r="L38" s="31">
        <v>5</v>
      </c>
      <c r="M38" s="31">
        <v>4</v>
      </c>
      <c r="N38" s="31">
        <v>4.5</v>
      </c>
      <c r="O38" s="151">
        <v>4</v>
      </c>
      <c r="P38" s="28">
        <f t="shared" si="4"/>
        <v>22.5</v>
      </c>
      <c r="Q38" s="29">
        <f t="shared" si="5"/>
        <v>1.125</v>
      </c>
      <c r="R38" s="35">
        <f t="shared" si="6"/>
        <v>2.5</v>
      </c>
      <c r="S38" s="137">
        <f t="shared" si="0"/>
        <v>2.4249999999999998</v>
      </c>
      <c r="T38" s="137">
        <f t="shared" si="0"/>
        <v>2.375</v>
      </c>
      <c r="U38" s="137">
        <f t="shared" si="7"/>
        <v>2.1749999999999998</v>
      </c>
      <c r="V38" s="138">
        <f t="shared" si="7"/>
        <v>2.6</v>
      </c>
      <c r="W38" s="122">
        <f t="shared" si="1"/>
        <v>95.5</v>
      </c>
      <c r="X38" s="43">
        <f t="shared" si="8"/>
        <v>19.100000000000001</v>
      </c>
      <c r="Y38" s="159">
        <v>75</v>
      </c>
      <c r="Z38" s="47">
        <f t="shared" si="9"/>
        <v>60</v>
      </c>
    </row>
    <row r="39" spans="1:26" ht="21.75" customHeight="1" thickBot="1" x14ac:dyDescent="0.35">
      <c r="A39" s="5">
        <v>33</v>
      </c>
      <c r="B39" s="154">
        <v>666640</v>
      </c>
      <c r="C39" s="155" t="s">
        <v>135</v>
      </c>
      <c r="D39" s="8">
        <v>14.5</v>
      </c>
      <c r="E39" s="8">
        <v>15.5</v>
      </c>
      <c r="F39" s="8">
        <v>16</v>
      </c>
      <c r="G39" s="8">
        <v>12.5</v>
      </c>
      <c r="H39" s="8">
        <v>13.5</v>
      </c>
      <c r="I39" s="11">
        <f t="shared" si="2"/>
        <v>72</v>
      </c>
      <c r="J39" s="12">
        <f t="shared" si="3"/>
        <v>10.799999999999999</v>
      </c>
      <c r="K39" s="30">
        <v>3.5</v>
      </c>
      <c r="L39" s="31">
        <v>4</v>
      </c>
      <c r="M39" s="31">
        <v>5.5</v>
      </c>
      <c r="N39" s="31">
        <v>3.5</v>
      </c>
      <c r="O39" s="151">
        <v>5</v>
      </c>
      <c r="P39" s="28">
        <f t="shared" si="4"/>
        <v>21.5</v>
      </c>
      <c r="Q39" s="29">
        <f t="shared" si="5"/>
        <v>1.075</v>
      </c>
      <c r="R39" s="35">
        <f t="shared" si="6"/>
        <v>2.3499999999999996</v>
      </c>
      <c r="S39" s="137">
        <f t="shared" si="0"/>
        <v>2.5249999999999999</v>
      </c>
      <c r="T39" s="137">
        <f t="shared" si="0"/>
        <v>2.6749999999999998</v>
      </c>
      <c r="U39" s="137">
        <f t="shared" si="7"/>
        <v>2.0499999999999998</v>
      </c>
      <c r="V39" s="138">
        <f t="shared" si="7"/>
        <v>2.2749999999999999</v>
      </c>
      <c r="W39" s="122">
        <f t="shared" si="1"/>
        <v>93.5</v>
      </c>
      <c r="X39" s="43">
        <f t="shared" si="8"/>
        <v>18.7</v>
      </c>
      <c r="Y39" s="159">
        <v>75</v>
      </c>
      <c r="Z39" s="47">
        <f t="shared" si="9"/>
        <v>60</v>
      </c>
    </row>
    <row r="40" spans="1:26" ht="21.75" customHeight="1" thickBot="1" x14ac:dyDescent="0.35">
      <c r="A40" s="6">
        <v>34</v>
      </c>
      <c r="B40" s="154">
        <v>666641</v>
      </c>
      <c r="C40" s="155" t="s">
        <v>136</v>
      </c>
      <c r="D40" s="8">
        <v>16.5</v>
      </c>
      <c r="E40" s="8">
        <v>16</v>
      </c>
      <c r="F40" s="8">
        <v>15.5</v>
      </c>
      <c r="G40" s="8">
        <v>16.5</v>
      </c>
      <c r="H40" s="8">
        <v>17.5</v>
      </c>
      <c r="I40" s="11">
        <f t="shared" si="2"/>
        <v>82</v>
      </c>
      <c r="J40" s="12">
        <f t="shared" si="3"/>
        <v>12.299999999999999</v>
      </c>
      <c r="K40" s="30">
        <v>5</v>
      </c>
      <c r="L40" s="31">
        <v>5</v>
      </c>
      <c r="M40" s="31">
        <v>5.5</v>
      </c>
      <c r="N40" s="31">
        <v>4.5</v>
      </c>
      <c r="O40" s="151">
        <v>5</v>
      </c>
      <c r="P40" s="28">
        <f t="shared" si="4"/>
        <v>25</v>
      </c>
      <c r="Q40" s="29">
        <f t="shared" si="5"/>
        <v>1.25</v>
      </c>
      <c r="R40" s="35">
        <f t="shared" si="6"/>
        <v>2.7250000000000001</v>
      </c>
      <c r="S40" s="137">
        <f t="shared" si="0"/>
        <v>2.65</v>
      </c>
      <c r="T40" s="137">
        <f t="shared" si="0"/>
        <v>2.5999999999999996</v>
      </c>
      <c r="U40" s="137">
        <f t="shared" si="7"/>
        <v>2.7</v>
      </c>
      <c r="V40" s="138">
        <f t="shared" si="7"/>
        <v>2.875</v>
      </c>
      <c r="W40" s="122">
        <f t="shared" si="1"/>
        <v>107</v>
      </c>
      <c r="X40" s="43">
        <f t="shared" si="8"/>
        <v>21.400000000000002</v>
      </c>
      <c r="Y40" s="159">
        <v>83</v>
      </c>
      <c r="Z40" s="47">
        <f t="shared" si="9"/>
        <v>66.400000000000006</v>
      </c>
    </row>
    <row r="41" spans="1:26" ht="21.75" customHeight="1" thickBot="1" x14ac:dyDescent="0.35">
      <c r="A41" s="5">
        <v>35</v>
      </c>
      <c r="B41" s="154">
        <v>666642</v>
      </c>
      <c r="C41" s="155" t="s">
        <v>137</v>
      </c>
      <c r="D41" s="8">
        <v>16</v>
      </c>
      <c r="E41" s="8">
        <v>17.5</v>
      </c>
      <c r="F41" s="8">
        <v>17.5</v>
      </c>
      <c r="G41" s="8">
        <v>18.5</v>
      </c>
      <c r="H41" s="8">
        <v>16</v>
      </c>
      <c r="I41" s="11">
        <f t="shared" si="2"/>
        <v>85.5</v>
      </c>
      <c r="J41" s="12">
        <f t="shared" si="3"/>
        <v>12.824999999999999</v>
      </c>
      <c r="K41" s="30">
        <v>4.5</v>
      </c>
      <c r="L41" s="31">
        <v>5</v>
      </c>
      <c r="M41" s="31">
        <v>5.5</v>
      </c>
      <c r="N41" s="31">
        <v>5.5</v>
      </c>
      <c r="O41" s="151">
        <v>5.5</v>
      </c>
      <c r="P41" s="28">
        <f t="shared" si="4"/>
        <v>26</v>
      </c>
      <c r="Q41" s="29">
        <f t="shared" si="5"/>
        <v>1.3</v>
      </c>
      <c r="R41" s="35">
        <f t="shared" si="6"/>
        <v>2.625</v>
      </c>
      <c r="S41" s="137">
        <f t="shared" si="0"/>
        <v>2.875</v>
      </c>
      <c r="T41" s="137">
        <f t="shared" si="0"/>
        <v>2.9</v>
      </c>
      <c r="U41" s="137">
        <f t="shared" si="7"/>
        <v>3.05</v>
      </c>
      <c r="V41" s="138">
        <f t="shared" si="7"/>
        <v>2.6749999999999998</v>
      </c>
      <c r="W41" s="122">
        <f t="shared" si="1"/>
        <v>111.5</v>
      </c>
      <c r="X41" s="43">
        <f t="shared" si="8"/>
        <v>22.3</v>
      </c>
      <c r="Y41" s="159">
        <v>88</v>
      </c>
      <c r="Z41" s="47">
        <f t="shared" si="9"/>
        <v>70.400000000000006</v>
      </c>
    </row>
    <row r="42" spans="1:26" ht="21.75" customHeight="1" thickBot="1" x14ac:dyDescent="0.35">
      <c r="A42" s="6">
        <v>36</v>
      </c>
      <c r="B42" s="154">
        <v>666643</v>
      </c>
      <c r="C42" s="155" t="s">
        <v>138</v>
      </c>
      <c r="D42" s="8">
        <v>15.5</v>
      </c>
      <c r="E42" s="8">
        <v>17.5</v>
      </c>
      <c r="F42" s="8">
        <v>15</v>
      </c>
      <c r="G42" s="8">
        <v>16.5</v>
      </c>
      <c r="H42" s="8">
        <v>16</v>
      </c>
      <c r="I42" s="11">
        <f t="shared" si="2"/>
        <v>80.5</v>
      </c>
      <c r="J42" s="12">
        <f t="shared" si="3"/>
        <v>12.074999999999999</v>
      </c>
      <c r="K42" s="30">
        <v>4</v>
      </c>
      <c r="L42" s="31">
        <v>5</v>
      </c>
      <c r="M42" s="31">
        <v>3.5</v>
      </c>
      <c r="N42" s="31">
        <v>3.5</v>
      </c>
      <c r="O42" s="151">
        <v>5</v>
      </c>
      <c r="P42" s="28">
        <f t="shared" si="4"/>
        <v>21</v>
      </c>
      <c r="Q42" s="29">
        <f t="shared" si="5"/>
        <v>1.05</v>
      </c>
      <c r="R42" s="35">
        <f t="shared" si="6"/>
        <v>2.5249999999999999</v>
      </c>
      <c r="S42" s="137">
        <f t="shared" si="0"/>
        <v>2.875</v>
      </c>
      <c r="T42" s="137">
        <f t="shared" si="0"/>
        <v>2.4249999999999998</v>
      </c>
      <c r="U42" s="137">
        <f t="shared" si="7"/>
        <v>2.65</v>
      </c>
      <c r="V42" s="138">
        <f t="shared" si="7"/>
        <v>2.65</v>
      </c>
      <c r="W42" s="122">
        <f t="shared" si="1"/>
        <v>101.5</v>
      </c>
      <c r="X42" s="43">
        <f t="shared" si="8"/>
        <v>20.3</v>
      </c>
      <c r="Y42" s="159">
        <v>82</v>
      </c>
      <c r="Z42" s="47">
        <f t="shared" si="9"/>
        <v>65.600000000000009</v>
      </c>
    </row>
    <row r="43" spans="1:26" ht="21.75" customHeight="1" thickBot="1" x14ac:dyDescent="0.35">
      <c r="A43" s="5">
        <v>37</v>
      </c>
      <c r="B43" s="154">
        <v>666644</v>
      </c>
      <c r="C43" s="155" t="s">
        <v>139</v>
      </c>
      <c r="D43" s="8">
        <v>17</v>
      </c>
      <c r="E43" s="8">
        <v>17.5</v>
      </c>
      <c r="F43" s="8">
        <v>13</v>
      </c>
      <c r="G43" s="8">
        <v>16.5</v>
      </c>
      <c r="H43" s="8">
        <v>17</v>
      </c>
      <c r="I43" s="11">
        <f t="shared" si="2"/>
        <v>81</v>
      </c>
      <c r="J43" s="12">
        <f t="shared" si="3"/>
        <v>12.15</v>
      </c>
      <c r="K43" s="30">
        <v>4.5</v>
      </c>
      <c r="L43" s="31">
        <v>4.5</v>
      </c>
      <c r="M43" s="31">
        <v>4.5</v>
      </c>
      <c r="N43" s="31">
        <v>4.5</v>
      </c>
      <c r="O43" s="151">
        <v>3.5</v>
      </c>
      <c r="P43" s="28">
        <f t="shared" si="4"/>
        <v>21.5</v>
      </c>
      <c r="Q43" s="29">
        <f t="shared" si="5"/>
        <v>1.075</v>
      </c>
      <c r="R43" s="35">
        <f t="shared" si="6"/>
        <v>2.7749999999999999</v>
      </c>
      <c r="S43" s="137">
        <f t="shared" si="0"/>
        <v>2.85</v>
      </c>
      <c r="T43" s="137">
        <f t="shared" si="0"/>
        <v>2.1749999999999998</v>
      </c>
      <c r="U43" s="137">
        <f t="shared" si="7"/>
        <v>2.7</v>
      </c>
      <c r="V43" s="138">
        <f t="shared" si="7"/>
        <v>2.7249999999999996</v>
      </c>
      <c r="W43" s="122">
        <f t="shared" si="1"/>
        <v>102.5</v>
      </c>
      <c r="X43" s="43">
        <f t="shared" si="8"/>
        <v>20.5</v>
      </c>
      <c r="Y43" s="159">
        <v>84</v>
      </c>
      <c r="Z43" s="47">
        <f t="shared" si="9"/>
        <v>67.2</v>
      </c>
    </row>
    <row r="44" spans="1:26" ht="21.75" customHeight="1" thickBot="1" x14ac:dyDescent="0.35">
      <c r="A44" s="6">
        <v>38</v>
      </c>
      <c r="B44" s="154">
        <v>666645</v>
      </c>
      <c r="C44" s="155" t="s">
        <v>140</v>
      </c>
      <c r="D44" s="8">
        <v>14.5</v>
      </c>
      <c r="E44" s="8">
        <v>17.5</v>
      </c>
      <c r="F44" s="8">
        <v>15.5</v>
      </c>
      <c r="G44" s="8">
        <v>13</v>
      </c>
      <c r="H44" s="8">
        <v>18.5</v>
      </c>
      <c r="I44" s="11">
        <f t="shared" si="2"/>
        <v>79</v>
      </c>
      <c r="J44" s="12">
        <f t="shared" si="3"/>
        <v>11.85</v>
      </c>
      <c r="K44" s="30">
        <v>5.5</v>
      </c>
      <c r="L44" s="31">
        <v>4</v>
      </c>
      <c r="M44" s="31">
        <v>3.5</v>
      </c>
      <c r="N44" s="31">
        <v>4.5</v>
      </c>
      <c r="O44" s="151">
        <v>3</v>
      </c>
      <c r="P44" s="28">
        <f t="shared" si="4"/>
        <v>20.5</v>
      </c>
      <c r="Q44" s="29">
        <f t="shared" si="5"/>
        <v>1.0250000000000001</v>
      </c>
      <c r="R44" s="35">
        <f t="shared" si="6"/>
        <v>2.4499999999999997</v>
      </c>
      <c r="S44" s="137">
        <f t="shared" si="0"/>
        <v>2.8250000000000002</v>
      </c>
      <c r="T44" s="137">
        <f t="shared" si="0"/>
        <v>2.4999999999999996</v>
      </c>
      <c r="U44" s="137">
        <f t="shared" si="7"/>
        <v>2.1749999999999998</v>
      </c>
      <c r="V44" s="138">
        <f t="shared" si="7"/>
        <v>2.9249999999999998</v>
      </c>
      <c r="W44" s="122">
        <f t="shared" si="1"/>
        <v>99.5</v>
      </c>
      <c r="X44" s="43">
        <f t="shared" si="8"/>
        <v>19.900000000000002</v>
      </c>
      <c r="Y44" s="159">
        <v>80</v>
      </c>
      <c r="Z44" s="47">
        <f t="shared" si="9"/>
        <v>64</v>
      </c>
    </row>
    <row r="45" spans="1:26" ht="21.75" customHeight="1" thickBot="1" x14ac:dyDescent="0.35">
      <c r="A45" s="5">
        <v>39</v>
      </c>
      <c r="B45" s="154">
        <v>666646</v>
      </c>
      <c r="C45" s="155" t="s">
        <v>141</v>
      </c>
      <c r="D45" s="8">
        <v>18.5</v>
      </c>
      <c r="E45" s="8">
        <v>17.5</v>
      </c>
      <c r="F45" s="8">
        <v>16.5</v>
      </c>
      <c r="G45" s="8">
        <v>16.5</v>
      </c>
      <c r="H45" s="8">
        <v>17.5</v>
      </c>
      <c r="I45" s="11">
        <f t="shared" si="2"/>
        <v>86.5</v>
      </c>
      <c r="J45" s="12">
        <f t="shared" si="3"/>
        <v>12.975</v>
      </c>
      <c r="K45" s="30">
        <v>4.5</v>
      </c>
      <c r="L45" s="31">
        <v>5</v>
      </c>
      <c r="M45" s="31">
        <v>5.5</v>
      </c>
      <c r="N45" s="31">
        <v>4.5</v>
      </c>
      <c r="O45" s="151">
        <v>5.5</v>
      </c>
      <c r="P45" s="28">
        <f t="shared" si="4"/>
        <v>25</v>
      </c>
      <c r="Q45" s="29">
        <f t="shared" si="5"/>
        <v>1.25</v>
      </c>
      <c r="R45" s="35">
        <f t="shared" si="6"/>
        <v>3</v>
      </c>
      <c r="S45" s="137">
        <f t="shared" si="0"/>
        <v>2.875</v>
      </c>
      <c r="T45" s="137">
        <f t="shared" si="0"/>
        <v>2.75</v>
      </c>
      <c r="U45" s="137">
        <f t="shared" si="7"/>
        <v>2.7</v>
      </c>
      <c r="V45" s="138">
        <f t="shared" si="7"/>
        <v>2.9</v>
      </c>
      <c r="W45" s="122">
        <f t="shared" si="1"/>
        <v>111.5</v>
      </c>
      <c r="X45" s="43">
        <f t="shared" si="8"/>
        <v>22.3</v>
      </c>
      <c r="Y45" s="159">
        <v>88</v>
      </c>
      <c r="Z45" s="47">
        <f t="shared" si="9"/>
        <v>70.400000000000006</v>
      </c>
    </row>
    <row r="46" spans="1:26" ht="21.75" customHeight="1" thickBot="1" x14ac:dyDescent="0.35">
      <c r="A46" s="6">
        <v>40</v>
      </c>
      <c r="B46" s="154">
        <v>666647</v>
      </c>
      <c r="C46" s="155" t="s">
        <v>142</v>
      </c>
      <c r="D46" s="8">
        <v>14.5</v>
      </c>
      <c r="E46" s="8">
        <v>15.5</v>
      </c>
      <c r="F46" s="8">
        <v>15</v>
      </c>
      <c r="G46" s="8">
        <v>13.5</v>
      </c>
      <c r="H46" s="8">
        <v>16</v>
      </c>
      <c r="I46" s="11">
        <f t="shared" si="2"/>
        <v>74.5</v>
      </c>
      <c r="J46" s="12">
        <f t="shared" si="3"/>
        <v>11.174999999999999</v>
      </c>
      <c r="K46" s="30">
        <v>5.5</v>
      </c>
      <c r="L46" s="31">
        <v>5</v>
      </c>
      <c r="M46" s="31">
        <v>4</v>
      </c>
      <c r="N46" s="31">
        <v>4.5</v>
      </c>
      <c r="O46" s="151">
        <v>4</v>
      </c>
      <c r="P46" s="28">
        <f t="shared" si="4"/>
        <v>23</v>
      </c>
      <c r="Q46" s="29">
        <f t="shared" si="5"/>
        <v>1.1500000000000001</v>
      </c>
      <c r="R46" s="35">
        <f t="shared" si="6"/>
        <v>2.4499999999999997</v>
      </c>
      <c r="S46" s="137">
        <f t="shared" si="0"/>
        <v>2.5749999999999997</v>
      </c>
      <c r="T46" s="137">
        <f t="shared" si="0"/>
        <v>2.4500000000000002</v>
      </c>
      <c r="U46" s="137">
        <f t="shared" si="7"/>
        <v>2.25</v>
      </c>
      <c r="V46" s="138">
        <f t="shared" si="7"/>
        <v>2.6</v>
      </c>
      <c r="W46" s="122">
        <f t="shared" si="1"/>
        <v>97.5</v>
      </c>
      <c r="X46" s="43">
        <f t="shared" si="8"/>
        <v>19.5</v>
      </c>
      <c r="Y46" s="159">
        <v>75</v>
      </c>
      <c r="Z46" s="47">
        <f t="shared" si="9"/>
        <v>60</v>
      </c>
    </row>
    <row r="47" spans="1:26" ht="21.75" customHeight="1" thickBot="1" x14ac:dyDescent="0.35">
      <c r="A47" s="5">
        <v>41</v>
      </c>
      <c r="B47" s="154">
        <v>666648</v>
      </c>
      <c r="C47" s="155" t="s">
        <v>143</v>
      </c>
      <c r="D47" s="8">
        <v>16.5</v>
      </c>
      <c r="E47" s="8">
        <v>17.5</v>
      </c>
      <c r="F47" s="8">
        <v>15.5</v>
      </c>
      <c r="G47" s="8">
        <v>15.5</v>
      </c>
      <c r="H47" s="8">
        <v>17.5</v>
      </c>
      <c r="I47" s="11">
        <f t="shared" si="2"/>
        <v>82.5</v>
      </c>
      <c r="J47" s="12">
        <f t="shared" si="3"/>
        <v>12.375</v>
      </c>
      <c r="K47" s="30">
        <v>5.5</v>
      </c>
      <c r="L47" s="31">
        <v>5</v>
      </c>
      <c r="M47" s="31">
        <v>5.5</v>
      </c>
      <c r="N47" s="31">
        <v>4.5</v>
      </c>
      <c r="O47" s="151">
        <v>5</v>
      </c>
      <c r="P47" s="28">
        <f t="shared" si="4"/>
        <v>25.5</v>
      </c>
      <c r="Q47" s="29">
        <f t="shared" si="5"/>
        <v>1.2750000000000001</v>
      </c>
      <c r="R47" s="35">
        <f t="shared" si="6"/>
        <v>2.75</v>
      </c>
      <c r="S47" s="137">
        <f t="shared" si="0"/>
        <v>2.875</v>
      </c>
      <c r="T47" s="137">
        <f t="shared" si="0"/>
        <v>2.5999999999999996</v>
      </c>
      <c r="U47" s="137">
        <f t="shared" si="7"/>
        <v>2.5499999999999998</v>
      </c>
      <c r="V47" s="138">
        <f t="shared" si="7"/>
        <v>2.875</v>
      </c>
      <c r="W47" s="122">
        <f t="shared" si="1"/>
        <v>108</v>
      </c>
      <c r="X47" s="43">
        <f t="shared" si="8"/>
        <v>21.6</v>
      </c>
      <c r="Y47" s="159">
        <v>85</v>
      </c>
      <c r="Z47" s="47">
        <f t="shared" si="9"/>
        <v>68</v>
      </c>
    </row>
    <row r="48" spans="1:26" ht="21.75" customHeight="1" thickBot="1" x14ac:dyDescent="0.35">
      <c r="A48" s="6">
        <v>42</v>
      </c>
      <c r="B48" s="154">
        <v>666649</v>
      </c>
      <c r="C48" s="155" t="s">
        <v>144</v>
      </c>
      <c r="D48" s="8">
        <v>14</v>
      </c>
      <c r="E48" s="8">
        <v>17.5</v>
      </c>
      <c r="F48" s="8">
        <v>17.5</v>
      </c>
      <c r="G48" s="8">
        <v>18.5</v>
      </c>
      <c r="H48" s="8">
        <v>15</v>
      </c>
      <c r="I48" s="11">
        <f t="shared" si="2"/>
        <v>82.5</v>
      </c>
      <c r="J48" s="12">
        <f t="shared" si="3"/>
        <v>12.375</v>
      </c>
      <c r="K48" s="30">
        <v>5.5</v>
      </c>
      <c r="L48" s="31">
        <v>5</v>
      </c>
      <c r="M48" s="31">
        <v>5.5</v>
      </c>
      <c r="N48" s="31">
        <v>4.5</v>
      </c>
      <c r="O48" s="151">
        <v>5</v>
      </c>
      <c r="P48" s="28">
        <f t="shared" si="4"/>
        <v>25.5</v>
      </c>
      <c r="Q48" s="29">
        <f t="shared" si="5"/>
        <v>1.2750000000000001</v>
      </c>
      <c r="R48" s="35">
        <f t="shared" si="6"/>
        <v>2.375</v>
      </c>
      <c r="S48" s="137">
        <f t="shared" si="0"/>
        <v>2.875</v>
      </c>
      <c r="T48" s="137">
        <f t="shared" si="0"/>
        <v>2.9</v>
      </c>
      <c r="U48" s="137">
        <f t="shared" si="7"/>
        <v>3</v>
      </c>
      <c r="V48" s="138">
        <f t="shared" si="7"/>
        <v>2.5</v>
      </c>
      <c r="W48" s="122">
        <f t="shared" si="1"/>
        <v>108</v>
      </c>
      <c r="X48" s="43">
        <f t="shared" si="8"/>
        <v>21.6</v>
      </c>
      <c r="Y48" s="159">
        <v>84</v>
      </c>
      <c r="Z48" s="47">
        <f t="shared" si="9"/>
        <v>67.2</v>
      </c>
    </row>
    <row r="49" spans="1:26" ht="21.75" customHeight="1" thickBot="1" x14ac:dyDescent="0.35">
      <c r="A49" s="5">
        <v>43</v>
      </c>
      <c r="B49" s="154">
        <v>666650</v>
      </c>
      <c r="C49" s="155" t="s">
        <v>145</v>
      </c>
      <c r="D49" s="8">
        <v>17.5</v>
      </c>
      <c r="E49" s="8">
        <v>18.5</v>
      </c>
      <c r="F49" s="8">
        <v>17</v>
      </c>
      <c r="G49" s="8">
        <v>16.5</v>
      </c>
      <c r="H49" s="8">
        <v>18</v>
      </c>
      <c r="I49" s="11">
        <f t="shared" si="2"/>
        <v>87.5</v>
      </c>
      <c r="J49" s="12">
        <f t="shared" si="3"/>
        <v>13.125</v>
      </c>
      <c r="K49" s="30">
        <v>5.5</v>
      </c>
      <c r="L49" s="31">
        <v>5.5</v>
      </c>
      <c r="M49" s="31">
        <v>5.5</v>
      </c>
      <c r="N49" s="31">
        <v>4.5</v>
      </c>
      <c r="O49" s="151">
        <v>5.5</v>
      </c>
      <c r="P49" s="28">
        <f t="shared" si="4"/>
        <v>26.5</v>
      </c>
      <c r="Q49" s="29">
        <f t="shared" si="5"/>
        <v>1.3250000000000002</v>
      </c>
      <c r="R49" s="35">
        <f t="shared" si="6"/>
        <v>2.9</v>
      </c>
      <c r="S49" s="137">
        <f t="shared" si="0"/>
        <v>3.05</v>
      </c>
      <c r="T49" s="137">
        <f t="shared" si="0"/>
        <v>2.8249999999999997</v>
      </c>
      <c r="U49" s="137">
        <f t="shared" si="7"/>
        <v>2.7</v>
      </c>
      <c r="V49" s="138">
        <f t="shared" si="7"/>
        <v>2.9749999999999996</v>
      </c>
      <c r="W49" s="122">
        <f t="shared" si="1"/>
        <v>114</v>
      </c>
      <c r="X49" s="43">
        <f t="shared" si="8"/>
        <v>22.8</v>
      </c>
      <c r="Y49" s="159">
        <v>89</v>
      </c>
      <c r="Z49" s="47">
        <f t="shared" si="9"/>
        <v>71.2</v>
      </c>
    </row>
    <row r="50" spans="1:26" ht="21.75" customHeight="1" thickBot="1" x14ac:dyDescent="0.35">
      <c r="A50" s="6">
        <v>44</v>
      </c>
      <c r="B50" s="154">
        <v>666651</v>
      </c>
      <c r="C50" s="155" t="s">
        <v>146</v>
      </c>
      <c r="D50" s="8">
        <v>17</v>
      </c>
      <c r="E50" s="8">
        <v>17.5</v>
      </c>
      <c r="F50" s="8">
        <v>13</v>
      </c>
      <c r="G50" s="8">
        <v>16.5</v>
      </c>
      <c r="H50" s="8">
        <v>17</v>
      </c>
      <c r="I50" s="11">
        <f t="shared" si="2"/>
        <v>81</v>
      </c>
      <c r="J50" s="12">
        <f t="shared" si="3"/>
        <v>12.15</v>
      </c>
      <c r="K50" s="30">
        <v>5.5</v>
      </c>
      <c r="L50" s="31">
        <v>4.5</v>
      </c>
      <c r="M50" s="31">
        <v>5.5</v>
      </c>
      <c r="N50" s="31">
        <v>4.5</v>
      </c>
      <c r="O50" s="151">
        <v>5.5</v>
      </c>
      <c r="P50" s="28">
        <f t="shared" si="4"/>
        <v>25.5</v>
      </c>
      <c r="Q50" s="29">
        <f t="shared" si="5"/>
        <v>1.2750000000000001</v>
      </c>
      <c r="R50" s="35">
        <f t="shared" si="6"/>
        <v>2.8249999999999997</v>
      </c>
      <c r="S50" s="137">
        <f t="shared" si="0"/>
        <v>2.85</v>
      </c>
      <c r="T50" s="137">
        <f t="shared" si="0"/>
        <v>2.2250000000000001</v>
      </c>
      <c r="U50" s="137">
        <f t="shared" si="7"/>
        <v>2.7</v>
      </c>
      <c r="V50" s="138">
        <f t="shared" si="7"/>
        <v>2.8249999999999997</v>
      </c>
      <c r="W50" s="122">
        <f t="shared" si="1"/>
        <v>106.5</v>
      </c>
      <c r="X50" s="43">
        <f t="shared" si="8"/>
        <v>21.3</v>
      </c>
      <c r="Y50" s="159">
        <v>84</v>
      </c>
      <c r="Z50" s="47">
        <f t="shared" si="9"/>
        <v>67.2</v>
      </c>
    </row>
    <row r="51" spans="1:26" ht="21.75" customHeight="1" thickBot="1" x14ac:dyDescent="0.35">
      <c r="A51" s="5">
        <v>45</v>
      </c>
      <c r="B51" s="154">
        <v>666652</v>
      </c>
      <c r="C51" s="155" t="s">
        <v>147</v>
      </c>
      <c r="D51" s="8">
        <v>14.5</v>
      </c>
      <c r="E51" s="8">
        <v>15.5</v>
      </c>
      <c r="F51" s="8">
        <v>15.5</v>
      </c>
      <c r="G51" s="8">
        <v>16.5</v>
      </c>
      <c r="H51" s="8">
        <v>18.5</v>
      </c>
      <c r="I51" s="11">
        <f t="shared" si="2"/>
        <v>80.5</v>
      </c>
      <c r="J51" s="12">
        <f t="shared" si="3"/>
        <v>12.074999999999999</v>
      </c>
      <c r="K51" s="30">
        <v>4.5</v>
      </c>
      <c r="L51" s="31">
        <v>5</v>
      </c>
      <c r="M51" s="31">
        <v>5.5</v>
      </c>
      <c r="N51" s="31">
        <v>5.5</v>
      </c>
      <c r="O51" s="151">
        <v>4.5</v>
      </c>
      <c r="P51" s="28">
        <f t="shared" si="4"/>
        <v>25</v>
      </c>
      <c r="Q51" s="29">
        <f t="shared" si="5"/>
        <v>1.25</v>
      </c>
      <c r="R51" s="35">
        <f t="shared" si="6"/>
        <v>2.4</v>
      </c>
      <c r="S51" s="137">
        <f t="shared" si="0"/>
        <v>2.5749999999999997</v>
      </c>
      <c r="T51" s="137">
        <f t="shared" si="0"/>
        <v>2.5999999999999996</v>
      </c>
      <c r="U51" s="137">
        <f t="shared" si="7"/>
        <v>2.75</v>
      </c>
      <c r="V51" s="138">
        <f t="shared" si="7"/>
        <v>3</v>
      </c>
      <c r="W51" s="122">
        <f t="shared" si="1"/>
        <v>105.5</v>
      </c>
      <c r="X51" s="43">
        <f t="shared" si="8"/>
        <v>21.1</v>
      </c>
      <c r="Y51" s="159">
        <v>83</v>
      </c>
      <c r="Z51" s="47">
        <f t="shared" si="9"/>
        <v>66.400000000000006</v>
      </c>
    </row>
    <row r="52" spans="1:26" ht="21.75" customHeight="1" thickBot="1" x14ac:dyDescent="0.35">
      <c r="A52" s="6">
        <v>46</v>
      </c>
      <c r="B52" s="154">
        <v>666653</v>
      </c>
      <c r="C52" s="155" t="s">
        <v>148</v>
      </c>
      <c r="D52" s="8">
        <v>17</v>
      </c>
      <c r="E52" s="8">
        <v>15</v>
      </c>
      <c r="F52" s="8">
        <v>14.5</v>
      </c>
      <c r="G52" s="8">
        <v>15</v>
      </c>
      <c r="H52" s="8">
        <v>13</v>
      </c>
      <c r="I52" s="11">
        <f t="shared" si="2"/>
        <v>74.5</v>
      </c>
      <c r="J52" s="12">
        <f t="shared" si="3"/>
        <v>11.174999999999999</v>
      </c>
      <c r="K52" s="30">
        <v>3</v>
      </c>
      <c r="L52" s="31">
        <v>5</v>
      </c>
      <c r="M52" s="31">
        <v>4.5</v>
      </c>
      <c r="N52" s="31">
        <v>4.5</v>
      </c>
      <c r="O52" s="151">
        <v>5</v>
      </c>
      <c r="P52" s="28">
        <f t="shared" si="4"/>
        <v>22</v>
      </c>
      <c r="Q52" s="29">
        <f t="shared" si="5"/>
        <v>1.1000000000000001</v>
      </c>
      <c r="R52" s="35">
        <f t="shared" si="6"/>
        <v>2.6999999999999997</v>
      </c>
      <c r="S52" s="137">
        <f t="shared" si="0"/>
        <v>2.5</v>
      </c>
      <c r="T52" s="137">
        <f t="shared" si="0"/>
        <v>2.4</v>
      </c>
      <c r="U52" s="137">
        <f t="shared" si="7"/>
        <v>2.4750000000000001</v>
      </c>
      <c r="V52" s="138">
        <f t="shared" si="7"/>
        <v>2.2000000000000002</v>
      </c>
      <c r="W52" s="122">
        <f t="shared" si="1"/>
        <v>96.5</v>
      </c>
      <c r="X52" s="43">
        <f t="shared" si="8"/>
        <v>19.3</v>
      </c>
      <c r="Y52" s="159">
        <v>76</v>
      </c>
      <c r="Z52" s="47">
        <f t="shared" si="9"/>
        <v>60.800000000000004</v>
      </c>
    </row>
    <row r="53" spans="1:26" ht="21.75" customHeight="1" thickBot="1" x14ac:dyDescent="0.35">
      <c r="A53" s="5">
        <v>47</v>
      </c>
      <c r="B53" s="154">
        <v>666654</v>
      </c>
      <c r="C53" s="155" t="s">
        <v>149</v>
      </c>
      <c r="D53" s="8">
        <v>17.5</v>
      </c>
      <c r="E53" s="8">
        <v>17.5</v>
      </c>
      <c r="F53" s="8">
        <v>16</v>
      </c>
      <c r="G53" s="8">
        <v>16.5</v>
      </c>
      <c r="H53" s="8">
        <v>13.5</v>
      </c>
      <c r="I53" s="11">
        <f t="shared" si="2"/>
        <v>81</v>
      </c>
      <c r="J53" s="12">
        <f t="shared" si="3"/>
        <v>12.15</v>
      </c>
      <c r="K53" s="30">
        <v>5.5</v>
      </c>
      <c r="L53" s="31">
        <v>5</v>
      </c>
      <c r="M53" s="31">
        <v>4.5</v>
      </c>
      <c r="N53" s="31">
        <v>4.5</v>
      </c>
      <c r="O53" s="151">
        <v>5.5</v>
      </c>
      <c r="P53" s="28">
        <f t="shared" si="4"/>
        <v>25</v>
      </c>
      <c r="Q53" s="29">
        <f t="shared" si="5"/>
        <v>1.25</v>
      </c>
      <c r="R53" s="35">
        <f t="shared" si="6"/>
        <v>2.9</v>
      </c>
      <c r="S53" s="137">
        <f t="shared" si="0"/>
        <v>2.875</v>
      </c>
      <c r="T53" s="137">
        <f t="shared" si="0"/>
        <v>2.625</v>
      </c>
      <c r="U53" s="137">
        <f t="shared" si="7"/>
        <v>2.7</v>
      </c>
      <c r="V53" s="138">
        <f t="shared" si="7"/>
        <v>2.2999999999999998</v>
      </c>
      <c r="W53" s="122">
        <f t="shared" si="1"/>
        <v>106</v>
      </c>
      <c r="X53" s="43">
        <f t="shared" si="8"/>
        <v>21.200000000000003</v>
      </c>
      <c r="Y53" s="159">
        <v>83</v>
      </c>
      <c r="Z53" s="47">
        <f t="shared" si="9"/>
        <v>66.400000000000006</v>
      </c>
    </row>
    <row r="54" spans="1:26" ht="21.75" customHeight="1" thickBot="1" x14ac:dyDescent="0.35">
      <c r="A54" s="5">
        <v>48</v>
      </c>
      <c r="B54" s="156">
        <v>666655</v>
      </c>
      <c r="C54" s="157" t="s">
        <v>150</v>
      </c>
      <c r="D54" s="8">
        <v>18</v>
      </c>
      <c r="E54" s="8">
        <v>17.5</v>
      </c>
      <c r="F54" s="8">
        <v>18.5</v>
      </c>
      <c r="G54" s="8">
        <v>16.5</v>
      </c>
      <c r="H54" s="8">
        <v>17.5</v>
      </c>
      <c r="I54" s="11">
        <f t="shared" si="2"/>
        <v>88</v>
      </c>
      <c r="J54" s="12">
        <f t="shared" si="3"/>
        <v>13.2</v>
      </c>
      <c r="K54" s="30">
        <v>5.5</v>
      </c>
      <c r="L54" s="31">
        <v>5</v>
      </c>
      <c r="M54" s="31">
        <v>5.5</v>
      </c>
      <c r="N54" s="31">
        <v>5.5</v>
      </c>
      <c r="O54" s="151">
        <v>5.5</v>
      </c>
      <c r="P54" s="28">
        <f t="shared" si="4"/>
        <v>27</v>
      </c>
      <c r="Q54" s="29">
        <f t="shared" si="5"/>
        <v>1.35</v>
      </c>
      <c r="R54" s="35">
        <f t="shared" si="6"/>
        <v>2.9749999999999996</v>
      </c>
      <c r="S54" s="137">
        <f t="shared" si="0"/>
        <v>2.875</v>
      </c>
      <c r="T54" s="137">
        <f t="shared" si="0"/>
        <v>3.05</v>
      </c>
      <c r="U54" s="137">
        <f t="shared" si="7"/>
        <v>2.75</v>
      </c>
      <c r="V54" s="138">
        <f t="shared" si="7"/>
        <v>2.9</v>
      </c>
      <c r="W54" s="122">
        <f t="shared" si="1"/>
        <v>115</v>
      </c>
      <c r="X54" s="43">
        <f t="shared" si="8"/>
        <v>23</v>
      </c>
      <c r="Y54" s="160">
        <v>90</v>
      </c>
      <c r="Z54" s="47">
        <f t="shared" si="9"/>
        <v>72</v>
      </c>
    </row>
    <row r="55" spans="1:26" ht="21.75" customHeight="1" thickBot="1" x14ac:dyDescent="0.35">
      <c r="A55" s="6">
        <v>49</v>
      </c>
      <c r="B55" s="154">
        <v>666656</v>
      </c>
      <c r="C55" s="155" t="s">
        <v>151</v>
      </c>
      <c r="D55" s="8">
        <v>14</v>
      </c>
      <c r="E55" s="8">
        <v>15</v>
      </c>
      <c r="F55" s="8">
        <v>17.5</v>
      </c>
      <c r="G55" s="8">
        <v>18.5</v>
      </c>
      <c r="H55" s="8">
        <v>16</v>
      </c>
      <c r="I55" s="11">
        <f t="shared" si="2"/>
        <v>81</v>
      </c>
      <c r="J55" s="12">
        <f t="shared" si="3"/>
        <v>12.15</v>
      </c>
      <c r="K55" s="30">
        <v>5.5</v>
      </c>
      <c r="L55" s="31">
        <v>5</v>
      </c>
      <c r="M55" s="31">
        <v>4.5</v>
      </c>
      <c r="N55" s="31">
        <v>4.5</v>
      </c>
      <c r="O55" s="151">
        <v>4</v>
      </c>
      <c r="P55" s="28">
        <f t="shared" si="4"/>
        <v>23.5</v>
      </c>
      <c r="Q55" s="29">
        <f t="shared" si="5"/>
        <v>1.175</v>
      </c>
      <c r="R55" s="35">
        <f t="shared" si="6"/>
        <v>2.375</v>
      </c>
      <c r="S55" s="137">
        <f t="shared" si="0"/>
        <v>2.5</v>
      </c>
      <c r="T55" s="137">
        <f t="shared" si="0"/>
        <v>2.85</v>
      </c>
      <c r="U55" s="137">
        <f t="shared" si="7"/>
        <v>3</v>
      </c>
      <c r="V55" s="138">
        <f t="shared" si="7"/>
        <v>2.6</v>
      </c>
      <c r="W55" s="122">
        <f t="shared" si="1"/>
        <v>104.5</v>
      </c>
      <c r="X55" s="43">
        <f t="shared" si="8"/>
        <v>20.900000000000002</v>
      </c>
      <c r="Y55" s="159">
        <v>84</v>
      </c>
      <c r="Z55" s="47">
        <f t="shared" si="9"/>
        <v>67.2</v>
      </c>
    </row>
    <row r="56" spans="1:26" ht="21.75" customHeight="1" thickBot="1" x14ac:dyDescent="0.35">
      <c r="A56" s="5">
        <v>50</v>
      </c>
      <c r="B56" s="154">
        <v>666657</v>
      </c>
      <c r="C56" s="155" t="s">
        <v>152</v>
      </c>
      <c r="D56" s="8">
        <v>15.5</v>
      </c>
      <c r="E56" s="8">
        <v>17.5</v>
      </c>
      <c r="F56" s="8">
        <v>18</v>
      </c>
      <c r="G56" s="8">
        <v>16.5</v>
      </c>
      <c r="H56" s="8">
        <v>16.5</v>
      </c>
      <c r="I56" s="11">
        <f t="shared" si="2"/>
        <v>84</v>
      </c>
      <c r="J56" s="12">
        <f t="shared" si="3"/>
        <v>12.6</v>
      </c>
      <c r="K56" s="30">
        <v>5.5</v>
      </c>
      <c r="L56" s="31">
        <v>5</v>
      </c>
      <c r="M56" s="31">
        <v>5.5</v>
      </c>
      <c r="N56" s="31">
        <v>4.5</v>
      </c>
      <c r="O56" s="151">
        <v>5</v>
      </c>
      <c r="P56" s="28">
        <f t="shared" si="4"/>
        <v>25.5</v>
      </c>
      <c r="Q56" s="29">
        <f t="shared" si="5"/>
        <v>1.2750000000000001</v>
      </c>
      <c r="R56" s="35">
        <f t="shared" si="6"/>
        <v>2.5999999999999996</v>
      </c>
      <c r="S56" s="137">
        <f t="shared" si="0"/>
        <v>2.875</v>
      </c>
      <c r="T56" s="137">
        <f t="shared" si="0"/>
        <v>2.9749999999999996</v>
      </c>
      <c r="U56" s="137">
        <f t="shared" si="7"/>
        <v>2.7</v>
      </c>
      <c r="V56" s="138">
        <f t="shared" si="7"/>
        <v>2.7250000000000001</v>
      </c>
      <c r="W56" s="122">
        <f t="shared" si="1"/>
        <v>109.5</v>
      </c>
      <c r="X56" s="43">
        <f t="shared" si="8"/>
        <v>21.900000000000002</v>
      </c>
      <c r="Y56" s="159">
        <v>87</v>
      </c>
      <c r="Z56" s="47">
        <f t="shared" si="9"/>
        <v>69.600000000000009</v>
      </c>
    </row>
    <row r="57" spans="1:26" ht="21.75" customHeight="1" thickBot="1" x14ac:dyDescent="0.35">
      <c r="A57" s="6">
        <v>51</v>
      </c>
      <c r="B57" s="154">
        <v>666658</v>
      </c>
      <c r="C57" s="155" t="s">
        <v>153</v>
      </c>
      <c r="D57" s="8">
        <v>14.5</v>
      </c>
      <c r="E57" s="8">
        <v>14</v>
      </c>
      <c r="F57" s="8">
        <v>13</v>
      </c>
      <c r="G57" s="8">
        <v>14.5</v>
      </c>
      <c r="H57" s="8">
        <v>17</v>
      </c>
      <c r="I57" s="11">
        <f t="shared" si="2"/>
        <v>73</v>
      </c>
      <c r="J57" s="12">
        <f t="shared" si="3"/>
        <v>10.95</v>
      </c>
      <c r="K57" s="30">
        <v>3</v>
      </c>
      <c r="L57" s="31">
        <v>5</v>
      </c>
      <c r="M57" s="31">
        <v>4.5</v>
      </c>
      <c r="N57" s="31">
        <v>4.5</v>
      </c>
      <c r="O57" s="151">
        <v>3.5</v>
      </c>
      <c r="P57" s="28">
        <f t="shared" si="4"/>
        <v>20.5</v>
      </c>
      <c r="Q57" s="29">
        <f t="shared" si="5"/>
        <v>1.0250000000000001</v>
      </c>
      <c r="R57" s="35">
        <f t="shared" si="6"/>
        <v>2.3249999999999997</v>
      </c>
      <c r="S57" s="137">
        <f t="shared" si="0"/>
        <v>2.35</v>
      </c>
      <c r="T57" s="137">
        <f t="shared" si="0"/>
        <v>2.1749999999999998</v>
      </c>
      <c r="U57" s="137">
        <f t="shared" si="7"/>
        <v>2.4</v>
      </c>
      <c r="V57" s="138">
        <f t="shared" si="7"/>
        <v>2.7249999999999996</v>
      </c>
      <c r="W57" s="122">
        <f t="shared" si="1"/>
        <v>93.5</v>
      </c>
      <c r="X57" s="43">
        <f t="shared" si="8"/>
        <v>18.7</v>
      </c>
      <c r="Y57" s="159">
        <v>75</v>
      </c>
      <c r="Z57" s="47">
        <f t="shared" si="9"/>
        <v>60</v>
      </c>
    </row>
    <row r="58" spans="1:26" ht="21.75" customHeight="1" thickBot="1" x14ac:dyDescent="0.35">
      <c r="A58" s="5">
        <v>52</v>
      </c>
      <c r="B58" s="154">
        <v>666659</v>
      </c>
      <c r="C58" s="155" t="s">
        <v>154</v>
      </c>
      <c r="D58" s="8">
        <v>12.5</v>
      </c>
      <c r="E58" s="8">
        <v>17.5</v>
      </c>
      <c r="F58" s="8">
        <v>15.5</v>
      </c>
      <c r="G58" s="8">
        <v>16.5</v>
      </c>
      <c r="H58" s="8">
        <v>18.5</v>
      </c>
      <c r="I58" s="11">
        <f t="shared" si="2"/>
        <v>80.5</v>
      </c>
      <c r="J58" s="12">
        <f t="shared" si="3"/>
        <v>12.074999999999999</v>
      </c>
      <c r="K58" s="30">
        <v>4.5</v>
      </c>
      <c r="L58" s="31">
        <v>5</v>
      </c>
      <c r="M58" s="31">
        <v>5.5</v>
      </c>
      <c r="N58" s="31">
        <v>5.5</v>
      </c>
      <c r="O58" s="151">
        <v>4.5</v>
      </c>
      <c r="P58" s="28">
        <f t="shared" si="4"/>
        <v>25</v>
      </c>
      <c r="Q58" s="29">
        <f t="shared" si="5"/>
        <v>1.25</v>
      </c>
      <c r="R58" s="35">
        <f t="shared" si="6"/>
        <v>2.1</v>
      </c>
      <c r="S58" s="137">
        <f t="shared" si="0"/>
        <v>2.875</v>
      </c>
      <c r="T58" s="137">
        <f t="shared" si="0"/>
        <v>2.5999999999999996</v>
      </c>
      <c r="U58" s="137">
        <f t="shared" si="7"/>
        <v>2.75</v>
      </c>
      <c r="V58" s="138">
        <f t="shared" si="7"/>
        <v>3</v>
      </c>
      <c r="W58" s="122">
        <f t="shared" si="1"/>
        <v>105.5</v>
      </c>
      <c r="X58" s="43">
        <f t="shared" si="8"/>
        <v>21.1</v>
      </c>
      <c r="Y58" s="159">
        <v>82</v>
      </c>
      <c r="Z58" s="47">
        <f t="shared" si="9"/>
        <v>65.600000000000009</v>
      </c>
    </row>
    <row r="59" spans="1:26" ht="21.75" customHeight="1" thickBot="1" x14ac:dyDescent="0.35">
      <c r="A59" s="6">
        <v>53</v>
      </c>
      <c r="B59" s="154">
        <v>666660</v>
      </c>
      <c r="C59" s="155" t="s">
        <v>155</v>
      </c>
      <c r="D59" s="8">
        <v>16.5</v>
      </c>
      <c r="E59" s="8">
        <v>16</v>
      </c>
      <c r="F59" s="8">
        <v>14.5</v>
      </c>
      <c r="G59" s="8">
        <v>16.5</v>
      </c>
      <c r="H59" s="8">
        <v>16</v>
      </c>
      <c r="I59" s="11">
        <f t="shared" si="2"/>
        <v>79.5</v>
      </c>
      <c r="J59" s="12">
        <f t="shared" si="3"/>
        <v>11.924999999999999</v>
      </c>
      <c r="K59" s="30">
        <v>5.5</v>
      </c>
      <c r="L59" s="31">
        <v>4</v>
      </c>
      <c r="M59" s="31">
        <v>3.5</v>
      </c>
      <c r="N59" s="31">
        <v>4.5</v>
      </c>
      <c r="O59" s="151">
        <v>3</v>
      </c>
      <c r="P59" s="28">
        <f t="shared" si="4"/>
        <v>20.5</v>
      </c>
      <c r="Q59" s="29">
        <f t="shared" si="5"/>
        <v>1.0250000000000001</v>
      </c>
      <c r="R59" s="35">
        <f t="shared" si="6"/>
        <v>2.75</v>
      </c>
      <c r="S59" s="137">
        <f t="shared" si="0"/>
        <v>2.6</v>
      </c>
      <c r="T59" s="137">
        <f t="shared" si="0"/>
        <v>2.3499999999999996</v>
      </c>
      <c r="U59" s="137">
        <f t="shared" si="7"/>
        <v>2.7</v>
      </c>
      <c r="V59" s="138">
        <f t="shared" si="7"/>
        <v>2.5499999999999998</v>
      </c>
      <c r="W59" s="122">
        <f t="shared" si="1"/>
        <v>100</v>
      </c>
      <c r="X59" s="43">
        <f t="shared" si="8"/>
        <v>20</v>
      </c>
      <c r="Y59" s="159">
        <v>81</v>
      </c>
      <c r="Z59" s="47">
        <f t="shared" si="9"/>
        <v>64.8</v>
      </c>
    </row>
    <row r="60" spans="1:26" ht="21.75" customHeight="1" thickBot="1" x14ac:dyDescent="0.35">
      <c r="A60" s="5">
        <v>54</v>
      </c>
      <c r="B60" s="154">
        <v>666661</v>
      </c>
      <c r="C60" s="155" t="s">
        <v>156</v>
      </c>
      <c r="D60" s="8">
        <v>17.5</v>
      </c>
      <c r="E60" s="8">
        <v>17.5</v>
      </c>
      <c r="F60" s="8">
        <v>18.5</v>
      </c>
      <c r="G60" s="8">
        <v>16.5</v>
      </c>
      <c r="H60" s="8">
        <v>16.5</v>
      </c>
      <c r="I60" s="11">
        <f t="shared" si="2"/>
        <v>86.5</v>
      </c>
      <c r="J60" s="12">
        <f t="shared" si="3"/>
        <v>12.975</v>
      </c>
      <c r="K60" s="30">
        <v>5.5</v>
      </c>
      <c r="L60" s="31">
        <v>5</v>
      </c>
      <c r="M60" s="31">
        <v>5.5</v>
      </c>
      <c r="N60" s="31">
        <v>5.5</v>
      </c>
      <c r="O60" s="151">
        <v>5</v>
      </c>
      <c r="P60" s="28">
        <f t="shared" si="4"/>
        <v>26.5</v>
      </c>
      <c r="Q60" s="29">
        <f t="shared" si="5"/>
        <v>1.3250000000000002</v>
      </c>
      <c r="R60" s="35">
        <f t="shared" si="6"/>
        <v>2.9</v>
      </c>
      <c r="S60" s="137">
        <f t="shared" si="0"/>
        <v>2.875</v>
      </c>
      <c r="T60" s="137">
        <f t="shared" si="0"/>
        <v>3.05</v>
      </c>
      <c r="U60" s="137">
        <f t="shared" si="7"/>
        <v>2.75</v>
      </c>
      <c r="V60" s="138">
        <f t="shared" si="7"/>
        <v>2.7250000000000001</v>
      </c>
      <c r="W60" s="122">
        <f t="shared" si="1"/>
        <v>113</v>
      </c>
      <c r="X60" s="43">
        <f t="shared" si="8"/>
        <v>22.6</v>
      </c>
      <c r="Y60" s="159">
        <v>88</v>
      </c>
      <c r="Z60" s="47">
        <f t="shared" si="9"/>
        <v>70.400000000000006</v>
      </c>
    </row>
    <row r="61" spans="1:26" ht="21.75" customHeight="1" thickBot="1" x14ac:dyDescent="0.35">
      <c r="A61" s="6">
        <v>55</v>
      </c>
      <c r="B61" s="154">
        <v>666662</v>
      </c>
      <c r="C61" s="155" t="s">
        <v>157</v>
      </c>
      <c r="D61" s="8">
        <v>14.5</v>
      </c>
      <c r="E61" s="8">
        <v>14.5</v>
      </c>
      <c r="F61" s="8">
        <v>15.5</v>
      </c>
      <c r="G61" s="8">
        <v>14.5</v>
      </c>
      <c r="H61" s="8">
        <v>13.5</v>
      </c>
      <c r="I61" s="11">
        <f t="shared" si="2"/>
        <v>72.5</v>
      </c>
      <c r="J61" s="12">
        <f t="shared" si="3"/>
        <v>10.875</v>
      </c>
      <c r="K61" s="30">
        <v>3</v>
      </c>
      <c r="L61" s="31">
        <v>5</v>
      </c>
      <c r="M61" s="31">
        <v>4.5</v>
      </c>
      <c r="N61" s="31">
        <v>4.5</v>
      </c>
      <c r="O61" s="151">
        <v>3.5</v>
      </c>
      <c r="P61" s="28">
        <f t="shared" si="4"/>
        <v>20.5</v>
      </c>
      <c r="Q61" s="29">
        <f t="shared" si="5"/>
        <v>1.0250000000000001</v>
      </c>
      <c r="R61" s="35">
        <f t="shared" si="6"/>
        <v>2.3249999999999997</v>
      </c>
      <c r="S61" s="137">
        <f t="shared" si="0"/>
        <v>2.4249999999999998</v>
      </c>
      <c r="T61" s="137">
        <f t="shared" si="0"/>
        <v>2.5499999999999998</v>
      </c>
      <c r="U61" s="137">
        <f t="shared" si="7"/>
        <v>2.4</v>
      </c>
      <c r="V61" s="138">
        <f t="shared" si="7"/>
        <v>2.1999999999999997</v>
      </c>
      <c r="W61" s="122">
        <f t="shared" si="1"/>
        <v>93</v>
      </c>
      <c r="X61" s="43">
        <f t="shared" si="8"/>
        <v>18.600000000000001</v>
      </c>
      <c r="Y61" s="159">
        <v>74</v>
      </c>
      <c r="Z61" s="47">
        <f t="shared" si="9"/>
        <v>59.2</v>
      </c>
    </row>
    <row r="62" spans="1:26" ht="21.75" customHeight="1" thickBot="1" x14ac:dyDescent="0.35">
      <c r="A62" s="5">
        <v>56</v>
      </c>
      <c r="B62" s="156">
        <v>666663</v>
      </c>
      <c r="C62" s="157" t="s">
        <v>158</v>
      </c>
      <c r="D62" s="8">
        <v>18</v>
      </c>
      <c r="E62" s="8">
        <v>17.5</v>
      </c>
      <c r="F62" s="8">
        <v>17.5</v>
      </c>
      <c r="G62" s="8">
        <v>18.5</v>
      </c>
      <c r="H62" s="8">
        <v>16.5</v>
      </c>
      <c r="I62" s="11">
        <f t="shared" si="2"/>
        <v>88</v>
      </c>
      <c r="J62" s="12">
        <f t="shared" si="3"/>
        <v>13.2</v>
      </c>
      <c r="K62" s="30">
        <v>5.5</v>
      </c>
      <c r="L62" s="31">
        <v>5</v>
      </c>
      <c r="M62" s="31">
        <v>5.5</v>
      </c>
      <c r="N62" s="31">
        <v>5.5</v>
      </c>
      <c r="O62" s="151">
        <v>5</v>
      </c>
      <c r="P62" s="28">
        <f t="shared" si="4"/>
        <v>26.5</v>
      </c>
      <c r="Q62" s="29">
        <f t="shared" si="5"/>
        <v>1.3250000000000002</v>
      </c>
      <c r="R62" s="35">
        <f t="shared" si="6"/>
        <v>2.9749999999999996</v>
      </c>
      <c r="S62" s="137">
        <f t="shared" si="0"/>
        <v>2.875</v>
      </c>
      <c r="T62" s="137">
        <f t="shared" si="0"/>
        <v>2.9</v>
      </c>
      <c r="U62" s="137">
        <f t="shared" si="7"/>
        <v>3.05</v>
      </c>
      <c r="V62" s="138">
        <f t="shared" si="7"/>
        <v>2.7250000000000001</v>
      </c>
      <c r="W62" s="122">
        <f t="shared" si="1"/>
        <v>114.5</v>
      </c>
      <c r="X62" s="43">
        <f t="shared" si="8"/>
        <v>22.900000000000002</v>
      </c>
      <c r="Y62" s="160">
        <v>90</v>
      </c>
      <c r="Z62" s="47">
        <f t="shared" si="9"/>
        <v>72</v>
      </c>
    </row>
    <row r="63" spans="1:26" ht="21.75" customHeight="1" thickBot="1" x14ac:dyDescent="0.35">
      <c r="A63" s="6">
        <v>57</v>
      </c>
      <c r="B63" s="154">
        <v>666664</v>
      </c>
      <c r="C63" s="155" t="s">
        <v>159</v>
      </c>
      <c r="D63" s="8">
        <v>15.5</v>
      </c>
      <c r="E63" s="8">
        <v>16</v>
      </c>
      <c r="F63" s="8">
        <v>15</v>
      </c>
      <c r="G63" s="8">
        <v>16.5</v>
      </c>
      <c r="H63" s="8">
        <v>16</v>
      </c>
      <c r="I63" s="11">
        <f t="shared" si="2"/>
        <v>79</v>
      </c>
      <c r="J63" s="12">
        <f t="shared" si="3"/>
        <v>11.85</v>
      </c>
      <c r="K63" s="30">
        <v>4.5</v>
      </c>
      <c r="L63" s="31">
        <v>5.5</v>
      </c>
      <c r="M63" s="31">
        <v>4.5</v>
      </c>
      <c r="N63" s="31">
        <v>4.5</v>
      </c>
      <c r="O63" s="151">
        <v>5.5</v>
      </c>
      <c r="P63" s="28">
        <f t="shared" si="4"/>
        <v>24.5</v>
      </c>
      <c r="Q63" s="29">
        <f t="shared" si="5"/>
        <v>1.2250000000000001</v>
      </c>
      <c r="R63" s="35">
        <f t="shared" si="6"/>
        <v>2.5499999999999998</v>
      </c>
      <c r="S63" s="137">
        <f t="shared" si="0"/>
        <v>2.6749999999999998</v>
      </c>
      <c r="T63" s="137">
        <f t="shared" si="0"/>
        <v>2.4750000000000001</v>
      </c>
      <c r="U63" s="137">
        <f t="shared" si="7"/>
        <v>2.7</v>
      </c>
      <c r="V63" s="138">
        <f t="shared" si="7"/>
        <v>2.6749999999999998</v>
      </c>
      <c r="W63" s="122">
        <f t="shared" si="1"/>
        <v>103.5</v>
      </c>
      <c r="X63" s="43">
        <f t="shared" si="8"/>
        <v>20.700000000000003</v>
      </c>
      <c r="Y63" s="159">
        <v>81</v>
      </c>
      <c r="Z63" s="47">
        <f t="shared" si="9"/>
        <v>64.8</v>
      </c>
    </row>
    <row r="64" spans="1:26" ht="21.75" customHeight="1" thickBot="1" x14ac:dyDescent="0.35">
      <c r="A64" s="5">
        <v>58</v>
      </c>
      <c r="B64" s="154">
        <v>666665</v>
      </c>
      <c r="C64" s="155" t="s">
        <v>160</v>
      </c>
      <c r="D64" s="8">
        <v>17</v>
      </c>
      <c r="E64" s="8">
        <v>17.5</v>
      </c>
      <c r="F64" s="8">
        <v>14.5</v>
      </c>
      <c r="G64" s="8">
        <v>16.5</v>
      </c>
      <c r="H64" s="8">
        <v>17.5</v>
      </c>
      <c r="I64" s="11">
        <f t="shared" si="2"/>
        <v>83</v>
      </c>
      <c r="J64" s="12">
        <f t="shared" si="3"/>
        <v>12.45</v>
      </c>
      <c r="K64" s="30">
        <v>5.5</v>
      </c>
      <c r="L64" s="31">
        <v>5</v>
      </c>
      <c r="M64" s="31">
        <v>5.5</v>
      </c>
      <c r="N64" s="31">
        <v>4.5</v>
      </c>
      <c r="O64" s="151">
        <v>5</v>
      </c>
      <c r="P64" s="28">
        <f t="shared" si="4"/>
        <v>25.5</v>
      </c>
      <c r="Q64" s="29">
        <f t="shared" si="5"/>
        <v>1.2750000000000001</v>
      </c>
      <c r="R64" s="35">
        <f t="shared" si="6"/>
        <v>2.8249999999999997</v>
      </c>
      <c r="S64" s="137">
        <f t="shared" si="0"/>
        <v>2.875</v>
      </c>
      <c r="T64" s="137">
        <f t="shared" si="0"/>
        <v>2.4499999999999997</v>
      </c>
      <c r="U64" s="137">
        <f t="shared" si="7"/>
        <v>2.7</v>
      </c>
      <c r="V64" s="138">
        <f t="shared" si="7"/>
        <v>2.875</v>
      </c>
      <c r="W64" s="122">
        <f t="shared" si="1"/>
        <v>108.5</v>
      </c>
      <c r="X64" s="43">
        <f t="shared" si="8"/>
        <v>21.700000000000003</v>
      </c>
      <c r="Y64" s="159">
        <v>85</v>
      </c>
      <c r="Z64" s="47">
        <f t="shared" si="9"/>
        <v>68</v>
      </c>
    </row>
    <row r="65" spans="1:26" ht="21.75" customHeight="1" thickBot="1" x14ac:dyDescent="0.35">
      <c r="A65" s="6">
        <v>59</v>
      </c>
      <c r="B65" s="154">
        <v>666666</v>
      </c>
      <c r="C65" s="155" t="s">
        <v>161</v>
      </c>
      <c r="D65" s="8">
        <v>18.5</v>
      </c>
      <c r="E65" s="8">
        <v>17.5</v>
      </c>
      <c r="F65" s="8">
        <v>16.5</v>
      </c>
      <c r="G65" s="8">
        <v>16.5</v>
      </c>
      <c r="H65" s="8">
        <v>18.5</v>
      </c>
      <c r="I65" s="11">
        <f t="shared" si="2"/>
        <v>87.5</v>
      </c>
      <c r="J65" s="12">
        <f t="shared" si="3"/>
        <v>13.125</v>
      </c>
      <c r="K65" s="30">
        <v>5.5</v>
      </c>
      <c r="L65" s="31">
        <v>5</v>
      </c>
      <c r="M65" s="31">
        <v>5.5</v>
      </c>
      <c r="N65" s="31">
        <v>5.5</v>
      </c>
      <c r="O65" s="151">
        <v>5</v>
      </c>
      <c r="P65" s="28">
        <f t="shared" si="4"/>
        <v>26.5</v>
      </c>
      <c r="Q65" s="29">
        <f t="shared" si="5"/>
        <v>1.3250000000000002</v>
      </c>
      <c r="R65" s="35">
        <f t="shared" si="6"/>
        <v>3.05</v>
      </c>
      <c r="S65" s="137">
        <f t="shared" si="0"/>
        <v>2.875</v>
      </c>
      <c r="T65" s="137">
        <f t="shared" si="0"/>
        <v>2.75</v>
      </c>
      <c r="U65" s="137">
        <f t="shared" si="7"/>
        <v>2.75</v>
      </c>
      <c r="V65" s="138">
        <f t="shared" si="7"/>
        <v>3.0249999999999999</v>
      </c>
      <c r="W65" s="122">
        <f t="shared" si="1"/>
        <v>114</v>
      </c>
      <c r="X65" s="43">
        <f t="shared" si="8"/>
        <v>22.8</v>
      </c>
      <c r="Y65" s="159">
        <v>89</v>
      </c>
      <c r="Z65" s="47">
        <f t="shared" si="9"/>
        <v>71.2</v>
      </c>
    </row>
    <row r="66" spans="1:26" ht="21.75" customHeight="1" thickBot="1" x14ac:dyDescent="0.35">
      <c r="A66" s="5">
        <v>60</v>
      </c>
      <c r="B66" s="154">
        <v>666667</v>
      </c>
      <c r="C66" s="155" t="s">
        <v>162</v>
      </c>
      <c r="D66" s="13">
        <v>17</v>
      </c>
      <c r="E66" s="14">
        <v>16.5</v>
      </c>
      <c r="F66" s="14">
        <v>15.5</v>
      </c>
      <c r="G66" s="14">
        <v>16.5</v>
      </c>
      <c r="H66" s="15">
        <v>15.5</v>
      </c>
      <c r="I66" s="11">
        <f t="shared" si="2"/>
        <v>81</v>
      </c>
      <c r="J66" s="12">
        <f t="shared" si="3"/>
        <v>12.15</v>
      </c>
      <c r="K66" s="30">
        <v>5.5</v>
      </c>
      <c r="L66" s="31">
        <v>5</v>
      </c>
      <c r="M66" s="31">
        <v>4</v>
      </c>
      <c r="N66" s="31">
        <v>4.5</v>
      </c>
      <c r="O66" s="151">
        <v>5</v>
      </c>
      <c r="P66" s="28">
        <f t="shared" si="4"/>
        <v>24</v>
      </c>
      <c r="Q66" s="29">
        <f t="shared" si="5"/>
        <v>1.2000000000000002</v>
      </c>
      <c r="R66" s="35">
        <f t="shared" si="6"/>
        <v>2.8249999999999997</v>
      </c>
      <c r="S66" s="137">
        <f t="shared" si="0"/>
        <v>2.7250000000000001</v>
      </c>
      <c r="T66" s="137">
        <f t="shared" si="0"/>
        <v>2.5249999999999999</v>
      </c>
      <c r="U66" s="137">
        <f t="shared" si="7"/>
        <v>2.7</v>
      </c>
      <c r="V66" s="138">
        <f t="shared" si="7"/>
        <v>2.5749999999999997</v>
      </c>
      <c r="W66" s="122">
        <f t="shared" si="1"/>
        <v>105</v>
      </c>
      <c r="X66" s="43">
        <f t="shared" si="8"/>
        <v>21</v>
      </c>
      <c r="Y66" s="159">
        <v>84</v>
      </c>
      <c r="Z66" s="47">
        <f t="shared" si="9"/>
        <v>67.2</v>
      </c>
    </row>
    <row r="67" spans="1:26" ht="21.75" customHeight="1" thickBot="1" x14ac:dyDescent="0.35">
      <c r="A67" s="6">
        <v>61</v>
      </c>
      <c r="B67" s="154">
        <v>666668</v>
      </c>
      <c r="C67" s="155" t="s">
        <v>163</v>
      </c>
      <c r="D67" s="13">
        <v>13.5</v>
      </c>
      <c r="E67" s="14">
        <v>14</v>
      </c>
      <c r="F67" s="14">
        <v>13</v>
      </c>
      <c r="G67" s="14">
        <v>16.5</v>
      </c>
      <c r="H67" s="15">
        <v>17.5</v>
      </c>
      <c r="I67" s="11">
        <f t="shared" si="2"/>
        <v>74.5</v>
      </c>
      <c r="J67" s="12">
        <f t="shared" si="3"/>
        <v>11.174999999999999</v>
      </c>
      <c r="K67" s="30">
        <v>4.5</v>
      </c>
      <c r="L67" s="31">
        <v>4.5</v>
      </c>
      <c r="M67" s="31">
        <v>4.5</v>
      </c>
      <c r="N67" s="31">
        <v>4.5</v>
      </c>
      <c r="O67" s="151">
        <v>4.5</v>
      </c>
      <c r="P67" s="28">
        <f t="shared" si="4"/>
        <v>22.5</v>
      </c>
      <c r="Q67" s="29">
        <f t="shared" si="5"/>
        <v>1.125</v>
      </c>
      <c r="R67" s="35">
        <f t="shared" si="6"/>
        <v>2.25</v>
      </c>
      <c r="S67" s="137">
        <f t="shared" si="0"/>
        <v>2.3250000000000002</v>
      </c>
      <c r="T67" s="137">
        <f t="shared" si="0"/>
        <v>2.1749999999999998</v>
      </c>
      <c r="U67" s="137">
        <f t="shared" si="7"/>
        <v>2.7</v>
      </c>
      <c r="V67" s="138">
        <f t="shared" si="7"/>
        <v>2.85</v>
      </c>
      <c r="W67" s="122">
        <f t="shared" si="1"/>
        <v>97</v>
      </c>
      <c r="X67" s="43">
        <f t="shared" si="8"/>
        <v>19.400000000000002</v>
      </c>
      <c r="Y67" s="159">
        <v>76</v>
      </c>
      <c r="Z67" s="47">
        <f t="shared" si="9"/>
        <v>60.800000000000004</v>
      </c>
    </row>
    <row r="68" spans="1:26" ht="21.75" customHeight="1" thickBot="1" x14ac:dyDescent="0.35">
      <c r="A68" s="5">
        <v>62</v>
      </c>
      <c r="B68" s="154">
        <v>666669</v>
      </c>
      <c r="C68" s="155" t="s">
        <v>164</v>
      </c>
      <c r="D68" s="13"/>
      <c r="E68" s="14"/>
      <c r="F68" s="14"/>
      <c r="G68" s="14"/>
      <c r="H68" s="15"/>
      <c r="I68" s="11">
        <f t="shared" si="2"/>
        <v>0</v>
      </c>
      <c r="J68" s="12">
        <f t="shared" si="3"/>
        <v>0</v>
      </c>
      <c r="K68" s="30"/>
      <c r="L68" s="31"/>
      <c r="M68" s="31"/>
      <c r="N68" s="31"/>
      <c r="O68" s="151"/>
      <c r="P68" s="28">
        <f t="shared" si="4"/>
        <v>0</v>
      </c>
      <c r="Q68" s="29">
        <f t="shared" si="5"/>
        <v>0</v>
      </c>
      <c r="R68" s="35">
        <f t="shared" si="6"/>
        <v>0</v>
      </c>
      <c r="S68" s="137">
        <f t="shared" si="0"/>
        <v>0</v>
      </c>
      <c r="T68" s="137">
        <f t="shared" si="0"/>
        <v>0</v>
      </c>
      <c r="U68" s="137">
        <f t="shared" si="7"/>
        <v>0</v>
      </c>
      <c r="V68" s="138">
        <f t="shared" si="7"/>
        <v>0</v>
      </c>
      <c r="W68" s="122">
        <f t="shared" si="1"/>
        <v>0</v>
      </c>
      <c r="X68" s="43">
        <f t="shared" si="8"/>
        <v>0</v>
      </c>
      <c r="Y68" s="159" t="s">
        <v>234</v>
      </c>
      <c r="Z68" s="47" t="e">
        <f t="shared" si="9"/>
        <v>#VALUE!</v>
      </c>
    </row>
    <row r="69" spans="1:26" ht="21.75" customHeight="1" thickBot="1" x14ac:dyDescent="0.35">
      <c r="A69" s="6">
        <v>63</v>
      </c>
      <c r="B69" s="154">
        <v>666670</v>
      </c>
      <c r="C69" s="155" t="s">
        <v>165</v>
      </c>
      <c r="D69" s="13">
        <v>16.5</v>
      </c>
      <c r="E69" s="14">
        <v>17</v>
      </c>
      <c r="F69" s="14">
        <v>15.5</v>
      </c>
      <c r="G69" s="14">
        <v>16.5</v>
      </c>
      <c r="H69" s="15">
        <v>16.5</v>
      </c>
      <c r="I69" s="11">
        <f t="shared" si="2"/>
        <v>82</v>
      </c>
      <c r="J69" s="12">
        <f t="shared" si="3"/>
        <v>12.299999999999999</v>
      </c>
      <c r="K69" s="30">
        <v>5.5</v>
      </c>
      <c r="L69" s="31">
        <v>5</v>
      </c>
      <c r="M69" s="31">
        <v>4</v>
      </c>
      <c r="N69" s="31">
        <v>4.5</v>
      </c>
      <c r="O69" s="151">
        <v>5</v>
      </c>
      <c r="P69" s="28">
        <f t="shared" si="4"/>
        <v>24</v>
      </c>
      <c r="Q69" s="29">
        <f t="shared" si="5"/>
        <v>1.2000000000000002</v>
      </c>
      <c r="R69" s="35">
        <f t="shared" si="6"/>
        <v>2.75</v>
      </c>
      <c r="S69" s="137">
        <f t="shared" si="0"/>
        <v>2.8</v>
      </c>
      <c r="T69" s="137">
        <f t="shared" si="0"/>
        <v>2.5249999999999999</v>
      </c>
      <c r="U69" s="137">
        <f t="shared" si="7"/>
        <v>2.7</v>
      </c>
      <c r="V69" s="138">
        <f t="shared" si="7"/>
        <v>2.7250000000000001</v>
      </c>
      <c r="W69" s="122">
        <f t="shared" si="1"/>
        <v>106</v>
      </c>
      <c r="X69" s="43">
        <f t="shared" si="8"/>
        <v>21.200000000000003</v>
      </c>
      <c r="Y69" s="159">
        <v>84</v>
      </c>
      <c r="Z69" s="47">
        <f t="shared" si="9"/>
        <v>67.2</v>
      </c>
    </row>
    <row r="70" spans="1:26" ht="21.75" customHeight="1" thickBot="1" x14ac:dyDescent="0.35">
      <c r="A70" s="5">
        <v>64</v>
      </c>
      <c r="B70" s="156">
        <v>666671</v>
      </c>
      <c r="C70" s="157" t="s">
        <v>166</v>
      </c>
      <c r="D70" s="8">
        <v>15.5</v>
      </c>
      <c r="E70" s="8">
        <v>17.5</v>
      </c>
      <c r="F70" s="8">
        <v>15</v>
      </c>
      <c r="G70" s="8">
        <v>16.5</v>
      </c>
      <c r="H70" s="8">
        <v>16</v>
      </c>
      <c r="I70" s="11">
        <f t="shared" si="2"/>
        <v>80.5</v>
      </c>
      <c r="J70" s="12">
        <f t="shared" si="3"/>
        <v>12.074999999999999</v>
      </c>
      <c r="K70" s="30">
        <v>4</v>
      </c>
      <c r="L70" s="31">
        <v>5</v>
      </c>
      <c r="M70" s="31">
        <v>4</v>
      </c>
      <c r="N70" s="31">
        <v>4.5</v>
      </c>
      <c r="O70" s="151">
        <v>5</v>
      </c>
      <c r="P70" s="28">
        <f t="shared" si="4"/>
        <v>22.5</v>
      </c>
      <c r="Q70" s="29">
        <f t="shared" si="5"/>
        <v>1.125</v>
      </c>
      <c r="R70" s="35">
        <f t="shared" si="6"/>
        <v>2.5249999999999999</v>
      </c>
      <c r="S70" s="137">
        <f t="shared" si="0"/>
        <v>2.875</v>
      </c>
      <c r="T70" s="137">
        <f t="shared" si="0"/>
        <v>2.4500000000000002</v>
      </c>
      <c r="U70" s="137">
        <f t="shared" si="7"/>
        <v>2.7</v>
      </c>
      <c r="V70" s="138">
        <f t="shared" si="7"/>
        <v>2.65</v>
      </c>
      <c r="W70" s="122">
        <f t="shared" si="1"/>
        <v>103</v>
      </c>
      <c r="X70" s="43">
        <f t="shared" si="8"/>
        <v>20.6</v>
      </c>
      <c r="Y70" s="160">
        <v>82</v>
      </c>
      <c r="Z70" s="47">
        <f t="shared" si="9"/>
        <v>65.600000000000009</v>
      </c>
    </row>
    <row r="71" spans="1:26" ht="21.75" customHeight="1" thickBot="1" x14ac:dyDescent="0.35">
      <c r="A71" s="6">
        <v>65</v>
      </c>
      <c r="B71" s="154">
        <v>666672</v>
      </c>
      <c r="C71" s="155" t="s">
        <v>167</v>
      </c>
      <c r="D71" s="8">
        <v>14.5</v>
      </c>
      <c r="E71" s="8">
        <v>14.5</v>
      </c>
      <c r="F71" s="8">
        <v>13</v>
      </c>
      <c r="G71" s="8">
        <v>15.5</v>
      </c>
      <c r="H71" s="8">
        <v>15</v>
      </c>
      <c r="I71" s="11">
        <f t="shared" si="2"/>
        <v>72.5</v>
      </c>
      <c r="J71" s="12">
        <f t="shared" si="3"/>
        <v>10.875</v>
      </c>
      <c r="K71" s="30">
        <v>3</v>
      </c>
      <c r="L71" s="31">
        <v>5</v>
      </c>
      <c r="M71" s="31">
        <v>4.5</v>
      </c>
      <c r="N71" s="31">
        <v>4.5</v>
      </c>
      <c r="O71" s="151">
        <v>3.5</v>
      </c>
      <c r="P71" s="28">
        <f t="shared" si="4"/>
        <v>20.5</v>
      </c>
      <c r="Q71" s="29">
        <f t="shared" si="5"/>
        <v>1.0250000000000001</v>
      </c>
      <c r="R71" s="35">
        <f t="shared" si="6"/>
        <v>2.3249999999999997</v>
      </c>
      <c r="S71" s="137">
        <f t="shared" si="0"/>
        <v>2.4249999999999998</v>
      </c>
      <c r="T71" s="137">
        <f t="shared" si="0"/>
        <v>2.1749999999999998</v>
      </c>
      <c r="U71" s="137">
        <f t="shared" si="7"/>
        <v>2.5499999999999998</v>
      </c>
      <c r="V71" s="138">
        <f t="shared" si="7"/>
        <v>2.4249999999999998</v>
      </c>
      <c r="W71" s="122">
        <f t="shared" si="1"/>
        <v>93</v>
      </c>
      <c r="X71" s="43">
        <f t="shared" si="8"/>
        <v>18.600000000000001</v>
      </c>
      <c r="Y71" s="159">
        <v>75</v>
      </c>
      <c r="Z71" s="47">
        <f t="shared" si="9"/>
        <v>60</v>
      </c>
    </row>
    <row r="72" spans="1:26" ht="21.75" customHeight="1" thickBot="1" x14ac:dyDescent="0.35">
      <c r="A72" s="5">
        <v>66</v>
      </c>
      <c r="B72" s="154">
        <v>666673</v>
      </c>
      <c r="C72" s="155" t="s">
        <v>168</v>
      </c>
      <c r="D72" s="8">
        <v>16.5</v>
      </c>
      <c r="E72" s="8">
        <v>17.5</v>
      </c>
      <c r="F72" s="8">
        <v>16.5</v>
      </c>
      <c r="G72" s="8">
        <v>16.5</v>
      </c>
      <c r="H72" s="8">
        <v>16.5</v>
      </c>
      <c r="I72" s="11">
        <f t="shared" ref="I72:I135" si="10">SUM(D72:H72)</f>
        <v>83.5</v>
      </c>
      <c r="J72" s="12">
        <f t="shared" ref="J72:J135" si="11">I72*0.15</f>
        <v>12.525</v>
      </c>
      <c r="K72" s="30">
        <v>5.5</v>
      </c>
      <c r="L72" s="31">
        <v>5</v>
      </c>
      <c r="M72" s="31">
        <v>5.5</v>
      </c>
      <c r="N72" s="31">
        <v>4.5</v>
      </c>
      <c r="O72" s="151">
        <v>5.5</v>
      </c>
      <c r="P72" s="28">
        <f t="shared" ref="P72:P135" si="12">SUM(K72:O72)</f>
        <v>26</v>
      </c>
      <c r="Q72" s="29">
        <f t="shared" ref="Q72:Q135" si="13">P72*0.05</f>
        <v>1.3</v>
      </c>
      <c r="R72" s="35">
        <f t="shared" ref="R72:S135" si="14">(D72*0.15+K72*0.05)</f>
        <v>2.75</v>
      </c>
      <c r="S72" s="137">
        <f t="shared" si="0"/>
        <v>2.875</v>
      </c>
      <c r="T72" s="137">
        <f t="shared" si="0"/>
        <v>2.75</v>
      </c>
      <c r="U72" s="137">
        <f t="shared" ref="U72:V135" si="15">(G72*0.15+N72*0.05)</f>
        <v>2.7</v>
      </c>
      <c r="V72" s="138">
        <f t="shared" si="15"/>
        <v>2.75</v>
      </c>
      <c r="W72" s="122">
        <f t="shared" si="1"/>
        <v>109.5</v>
      </c>
      <c r="X72" s="43">
        <f t="shared" ref="X72:X135" si="16">(W72*0.2)</f>
        <v>21.900000000000002</v>
      </c>
      <c r="Y72" s="159">
        <v>85</v>
      </c>
      <c r="Z72" s="47">
        <f t="shared" si="9"/>
        <v>68</v>
      </c>
    </row>
    <row r="73" spans="1:26" ht="21.75" customHeight="1" thickBot="1" x14ac:dyDescent="0.35">
      <c r="A73" s="6">
        <v>67</v>
      </c>
      <c r="B73" s="154">
        <v>666674</v>
      </c>
      <c r="C73" s="155" t="s">
        <v>169</v>
      </c>
      <c r="D73" s="13">
        <v>17</v>
      </c>
      <c r="E73" s="14">
        <v>17</v>
      </c>
      <c r="F73" s="14">
        <v>16.5</v>
      </c>
      <c r="G73" s="14">
        <v>16.5</v>
      </c>
      <c r="H73" s="15">
        <v>15.5</v>
      </c>
      <c r="I73" s="11">
        <f t="shared" si="10"/>
        <v>82.5</v>
      </c>
      <c r="J73" s="12">
        <f t="shared" si="11"/>
        <v>12.375</v>
      </c>
      <c r="K73" s="30">
        <v>5.5</v>
      </c>
      <c r="L73" s="31">
        <v>5</v>
      </c>
      <c r="M73" s="31">
        <v>4</v>
      </c>
      <c r="N73" s="31">
        <v>4.5</v>
      </c>
      <c r="O73" s="151">
        <v>5</v>
      </c>
      <c r="P73" s="28">
        <f t="shared" si="12"/>
        <v>24</v>
      </c>
      <c r="Q73" s="29">
        <f t="shared" si="13"/>
        <v>1.2000000000000002</v>
      </c>
      <c r="R73" s="35">
        <f t="shared" si="14"/>
        <v>2.8249999999999997</v>
      </c>
      <c r="S73" s="137">
        <f t="shared" si="0"/>
        <v>2.8</v>
      </c>
      <c r="T73" s="137">
        <f t="shared" si="0"/>
        <v>2.6750000000000003</v>
      </c>
      <c r="U73" s="137">
        <f t="shared" si="15"/>
        <v>2.7</v>
      </c>
      <c r="V73" s="138">
        <f t="shared" si="15"/>
        <v>2.5749999999999997</v>
      </c>
      <c r="W73" s="122">
        <f t="shared" si="1"/>
        <v>106.5</v>
      </c>
      <c r="X73" s="43">
        <f t="shared" si="16"/>
        <v>21.3</v>
      </c>
      <c r="Y73" s="159">
        <v>85</v>
      </c>
      <c r="Z73" s="47">
        <f t="shared" si="9"/>
        <v>68</v>
      </c>
    </row>
    <row r="74" spans="1:26" ht="21.75" customHeight="1" thickBot="1" x14ac:dyDescent="0.35">
      <c r="A74" s="5">
        <v>68</v>
      </c>
      <c r="B74" s="154">
        <v>666675</v>
      </c>
      <c r="C74" s="155" t="s">
        <v>170</v>
      </c>
      <c r="D74" s="13">
        <v>16.5</v>
      </c>
      <c r="E74" s="14">
        <v>14.5</v>
      </c>
      <c r="F74" s="14">
        <v>16</v>
      </c>
      <c r="G74" s="14">
        <v>16.5</v>
      </c>
      <c r="H74" s="15">
        <v>17.5</v>
      </c>
      <c r="I74" s="11">
        <f t="shared" si="10"/>
        <v>81</v>
      </c>
      <c r="J74" s="12">
        <f t="shared" si="11"/>
        <v>12.15</v>
      </c>
      <c r="K74" s="30">
        <v>4.5</v>
      </c>
      <c r="L74" s="31">
        <v>4.5</v>
      </c>
      <c r="M74" s="31">
        <v>4.5</v>
      </c>
      <c r="N74" s="31">
        <v>4.5</v>
      </c>
      <c r="O74" s="151">
        <v>3.5</v>
      </c>
      <c r="P74" s="28">
        <f t="shared" si="12"/>
        <v>21.5</v>
      </c>
      <c r="Q74" s="29">
        <f t="shared" si="13"/>
        <v>1.075</v>
      </c>
      <c r="R74" s="35">
        <f t="shared" si="14"/>
        <v>2.7</v>
      </c>
      <c r="S74" s="137">
        <f t="shared" si="0"/>
        <v>2.4</v>
      </c>
      <c r="T74" s="137">
        <f t="shared" si="0"/>
        <v>2.625</v>
      </c>
      <c r="U74" s="137">
        <f t="shared" si="15"/>
        <v>2.7</v>
      </c>
      <c r="V74" s="138">
        <f t="shared" si="15"/>
        <v>2.8</v>
      </c>
      <c r="W74" s="122">
        <f t="shared" si="1"/>
        <v>102.5</v>
      </c>
      <c r="X74" s="43">
        <f t="shared" si="16"/>
        <v>20.5</v>
      </c>
      <c r="Y74" s="159">
        <v>84</v>
      </c>
      <c r="Z74" s="47">
        <f t="shared" si="9"/>
        <v>67.2</v>
      </c>
    </row>
    <row r="75" spans="1:26" ht="21.75" customHeight="1" thickBot="1" x14ac:dyDescent="0.35">
      <c r="A75" s="6">
        <v>69</v>
      </c>
      <c r="B75" s="154">
        <v>666676</v>
      </c>
      <c r="C75" s="155" t="s">
        <v>171</v>
      </c>
      <c r="D75" s="13">
        <v>18.5</v>
      </c>
      <c r="E75" s="14">
        <v>15.5</v>
      </c>
      <c r="F75" s="14">
        <v>17.5</v>
      </c>
      <c r="G75" s="14">
        <v>18</v>
      </c>
      <c r="H75" s="15">
        <v>17.5</v>
      </c>
      <c r="I75" s="11">
        <f t="shared" si="10"/>
        <v>87</v>
      </c>
      <c r="J75" s="12">
        <f t="shared" si="11"/>
        <v>13.049999999999999</v>
      </c>
      <c r="K75" s="30">
        <v>5.5</v>
      </c>
      <c r="L75" s="31">
        <v>5</v>
      </c>
      <c r="M75" s="31">
        <v>5.5</v>
      </c>
      <c r="N75" s="31">
        <v>5.5</v>
      </c>
      <c r="O75" s="151">
        <v>5</v>
      </c>
      <c r="P75" s="28">
        <f t="shared" si="12"/>
        <v>26.5</v>
      </c>
      <c r="Q75" s="29">
        <f t="shared" si="13"/>
        <v>1.3250000000000002</v>
      </c>
      <c r="R75" s="35">
        <f t="shared" si="14"/>
        <v>3.05</v>
      </c>
      <c r="S75" s="137">
        <f t="shared" si="0"/>
        <v>2.5749999999999997</v>
      </c>
      <c r="T75" s="137">
        <f t="shared" si="0"/>
        <v>2.9</v>
      </c>
      <c r="U75" s="137">
        <f t="shared" si="15"/>
        <v>2.9749999999999996</v>
      </c>
      <c r="V75" s="138">
        <f t="shared" si="15"/>
        <v>2.875</v>
      </c>
      <c r="W75" s="122">
        <f t="shared" si="1"/>
        <v>113.5</v>
      </c>
      <c r="X75" s="43">
        <f t="shared" si="16"/>
        <v>22.700000000000003</v>
      </c>
      <c r="Y75" s="159">
        <v>90</v>
      </c>
      <c r="Z75" s="47">
        <f t="shared" si="9"/>
        <v>72</v>
      </c>
    </row>
    <row r="76" spans="1:26" ht="21.75" customHeight="1" thickBot="1" x14ac:dyDescent="0.35">
      <c r="A76" s="5">
        <v>70</v>
      </c>
      <c r="B76" s="154">
        <v>666677</v>
      </c>
      <c r="C76" s="155" t="s">
        <v>172</v>
      </c>
      <c r="D76" s="8">
        <v>15.5</v>
      </c>
      <c r="E76" s="8">
        <v>15</v>
      </c>
      <c r="F76" s="8">
        <v>15</v>
      </c>
      <c r="G76" s="8">
        <v>16.5</v>
      </c>
      <c r="H76" s="8">
        <v>14</v>
      </c>
      <c r="I76" s="11">
        <f t="shared" si="10"/>
        <v>76</v>
      </c>
      <c r="J76" s="12">
        <f t="shared" si="11"/>
        <v>11.4</v>
      </c>
      <c r="K76" s="30">
        <v>4.5</v>
      </c>
      <c r="L76" s="31">
        <v>4.5</v>
      </c>
      <c r="M76" s="31">
        <v>4.5</v>
      </c>
      <c r="N76" s="31">
        <v>4.5</v>
      </c>
      <c r="O76" s="151">
        <v>5.5</v>
      </c>
      <c r="P76" s="28">
        <f t="shared" si="12"/>
        <v>23.5</v>
      </c>
      <c r="Q76" s="29">
        <f t="shared" si="13"/>
        <v>1.175</v>
      </c>
      <c r="R76" s="35">
        <f t="shared" si="14"/>
        <v>2.5499999999999998</v>
      </c>
      <c r="S76" s="137">
        <f t="shared" si="0"/>
        <v>2.4750000000000001</v>
      </c>
      <c r="T76" s="137">
        <f t="shared" si="0"/>
        <v>2.4750000000000001</v>
      </c>
      <c r="U76" s="137">
        <f t="shared" si="15"/>
        <v>2.7</v>
      </c>
      <c r="V76" s="138">
        <f t="shared" si="15"/>
        <v>2.375</v>
      </c>
      <c r="W76" s="122">
        <f t="shared" si="1"/>
        <v>99.5</v>
      </c>
      <c r="X76" s="43">
        <f t="shared" si="16"/>
        <v>19.900000000000002</v>
      </c>
      <c r="Y76" s="159">
        <v>76</v>
      </c>
      <c r="Z76" s="47">
        <f t="shared" si="9"/>
        <v>60.800000000000004</v>
      </c>
    </row>
    <row r="77" spans="1:26" ht="21.75" customHeight="1" thickBot="1" x14ac:dyDescent="0.35">
      <c r="A77" s="6">
        <v>71</v>
      </c>
      <c r="B77" s="154">
        <v>666678</v>
      </c>
      <c r="C77" s="155" t="s">
        <v>173</v>
      </c>
      <c r="D77" s="8">
        <v>14.5</v>
      </c>
      <c r="E77" s="8">
        <v>14.5</v>
      </c>
      <c r="F77" s="8">
        <v>17.5</v>
      </c>
      <c r="G77" s="8">
        <v>16.5</v>
      </c>
      <c r="H77" s="8">
        <v>18</v>
      </c>
      <c r="I77" s="11">
        <f t="shared" si="10"/>
        <v>81</v>
      </c>
      <c r="J77" s="12">
        <f t="shared" si="11"/>
        <v>12.15</v>
      </c>
      <c r="K77" s="30">
        <v>5.5</v>
      </c>
      <c r="L77" s="31">
        <v>5</v>
      </c>
      <c r="M77" s="31">
        <v>4</v>
      </c>
      <c r="N77" s="31">
        <v>4.5</v>
      </c>
      <c r="O77" s="151">
        <v>5</v>
      </c>
      <c r="P77" s="28">
        <f t="shared" si="12"/>
        <v>24</v>
      </c>
      <c r="Q77" s="29">
        <f t="shared" si="13"/>
        <v>1.2000000000000002</v>
      </c>
      <c r="R77" s="35">
        <f t="shared" si="14"/>
        <v>2.4499999999999997</v>
      </c>
      <c r="S77" s="137">
        <f t="shared" si="0"/>
        <v>2.4249999999999998</v>
      </c>
      <c r="T77" s="137">
        <f t="shared" si="0"/>
        <v>2.8250000000000002</v>
      </c>
      <c r="U77" s="137">
        <f t="shared" si="15"/>
        <v>2.7</v>
      </c>
      <c r="V77" s="138">
        <f t="shared" si="15"/>
        <v>2.9499999999999997</v>
      </c>
      <c r="W77" s="122">
        <f t="shared" si="1"/>
        <v>105</v>
      </c>
      <c r="X77" s="43">
        <f t="shared" si="16"/>
        <v>21</v>
      </c>
      <c r="Y77" s="159">
        <v>85</v>
      </c>
      <c r="Z77" s="47">
        <f t="shared" si="9"/>
        <v>68</v>
      </c>
    </row>
    <row r="78" spans="1:26" ht="21.75" customHeight="1" thickBot="1" x14ac:dyDescent="0.35">
      <c r="A78" s="5">
        <v>72</v>
      </c>
      <c r="B78" s="156">
        <v>666679</v>
      </c>
      <c r="C78" s="157" t="s">
        <v>174</v>
      </c>
      <c r="D78" s="8">
        <v>16.5</v>
      </c>
      <c r="E78" s="8">
        <v>14.5</v>
      </c>
      <c r="F78" s="8">
        <v>13.5</v>
      </c>
      <c r="G78" s="8">
        <v>14</v>
      </c>
      <c r="H78" s="8">
        <v>15.5</v>
      </c>
      <c r="I78" s="11">
        <f t="shared" si="10"/>
        <v>74</v>
      </c>
      <c r="J78" s="12">
        <f t="shared" si="11"/>
        <v>11.1</v>
      </c>
      <c r="K78" s="30">
        <v>4.5</v>
      </c>
      <c r="L78" s="31">
        <v>4.5</v>
      </c>
      <c r="M78" s="31">
        <v>4.5</v>
      </c>
      <c r="N78" s="31">
        <v>4.5</v>
      </c>
      <c r="O78" s="151">
        <v>4.5</v>
      </c>
      <c r="P78" s="28">
        <f t="shared" si="12"/>
        <v>22.5</v>
      </c>
      <c r="Q78" s="29">
        <f t="shared" si="13"/>
        <v>1.125</v>
      </c>
      <c r="R78" s="35">
        <f t="shared" si="14"/>
        <v>2.7</v>
      </c>
      <c r="S78" s="137">
        <f t="shared" si="0"/>
        <v>2.4</v>
      </c>
      <c r="T78" s="137">
        <f t="shared" si="0"/>
        <v>2.25</v>
      </c>
      <c r="U78" s="137">
        <f t="shared" si="15"/>
        <v>2.3250000000000002</v>
      </c>
      <c r="V78" s="138">
        <f t="shared" si="15"/>
        <v>2.5499999999999998</v>
      </c>
      <c r="W78" s="122">
        <f t="shared" si="1"/>
        <v>96.5</v>
      </c>
      <c r="X78" s="43">
        <f t="shared" si="16"/>
        <v>19.3</v>
      </c>
      <c r="Y78" s="160">
        <v>75</v>
      </c>
      <c r="Z78" s="47">
        <f t="shared" si="9"/>
        <v>60</v>
      </c>
    </row>
    <row r="79" spans="1:26" ht="21.75" customHeight="1" thickBot="1" x14ac:dyDescent="0.35">
      <c r="A79" s="6">
        <v>73</v>
      </c>
      <c r="B79" s="154">
        <v>666680</v>
      </c>
      <c r="C79" s="155" t="s">
        <v>175</v>
      </c>
      <c r="D79" s="13">
        <v>17</v>
      </c>
      <c r="E79" s="14">
        <v>16</v>
      </c>
      <c r="F79" s="14">
        <v>16.5</v>
      </c>
      <c r="G79" s="14">
        <v>16.5</v>
      </c>
      <c r="H79" s="15">
        <v>15.5</v>
      </c>
      <c r="I79" s="11">
        <f t="shared" si="10"/>
        <v>81.5</v>
      </c>
      <c r="J79" s="12">
        <f t="shared" si="11"/>
        <v>12.225</v>
      </c>
      <c r="K79" s="30">
        <v>4.5</v>
      </c>
      <c r="L79" s="31">
        <v>4.5</v>
      </c>
      <c r="M79" s="31">
        <v>4.5</v>
      </c>
      <c r="N79" s="31">
        <v>4.5</v>
      </c>
      <c r="O79" s="151">
        <v>3.5</v>
      </c>
      <c r="P79" s="28">
        <f t="shared" si="12"/>
        <v>21.5</v>
      </c>
      <c r="Q79" s="29">
        <f t="shared" si="13"/>
        <v>1.075</v>
      </c>
      <c r="R79" s="35">
        <f t="shared" si="14"/>
        <v>2.7749999999999999</v>
      </c>
      <c r="S79" s="137">
        <f t="shared" si="0"/>
        <v>2.625</v>
      </c>
      <c r="T79" s="137">
        <f t="shared" si="0"/>
        <v>2.7</v>
      </c>
      <c r="U79" s="137">
        <f t="shared" si="15"/>
        <v>2.7</v>
      </c>
      <c r="V79" s="138">
        <f t="shared" si="15"/>
        <v>2.4999999999999996</v>
      </c>
      <c r="W79" s="122">
        <f t="shared" si="1"/>
        <v>103</v>
      </c>
      <c r="X79" s="43">
        <f t="shared" si="16"/>
        <v>20.6</v>
      </c>
      <c r="Y79" s="159">
        <v>84</v>
      </c>
      <c r="Z79" s="47">
        <f t="shared" si="9"/>
        <v>67.2</v>
      </c>
    </row>
    <row r="80" spans="1:26" ht="21.75" customHeight="1" thickBot="1" x14ac:dyDescent="0.35">
      <c r="A80" s="5">
        <v>74</v>
      </c>
      <c r="B80" s="154">
        <v>666681</v>
      </c>
      <c r="C80" s="155" t="s">
        <v>176</v>
      </c>
      <c r="D80" s="13">
        <v>16.5</v>
      </c>
      <c r="E80" s="14">
        <v>14</v>
      </c>
      <c r="F80" s="14">
        <v>16</v>
      </c>
      <c r="G80" s="14">
        <v>16.5</v>
      </c>
      <c r="H80" s="15">
        <v>17.5</v>
      </c>
      <c r="I80" s="11">
        <f t="shared" si="10"/>
        <v>80.5</v>
      </c>
      <c r="J80" s="12">
        <f t="shared" si="11"/>
        <v>12.074999999999999</v>
      </c>
      <c r="K80" s="30">
        <v>4.5</v>
      </c>
      <c r="L80" s="31">
        <v>4.5</v>
      </c>
      <c r="M80" s="31">
        <v>4.5</v>
      </c>
      <c r="N80" s="31">
        <v>4.5</v>
      </c>
      <c r="O80" s="151">
        <v>3.5</v>
      </c>
      <c r="P80" s="28">
        <f t="shared" si="12"/>
        <v>21.5</v>
      </c>
      <c r="Q80" s="29">
        <f t="shared" si="13"/>
        <v>1.075</v>
      </c>
      <c r="R80" s="35">
        <f t="shared" si="14"/>
        <v>2.7</v>
      </c>
      <c r="S80" s="137">
        <f t="shared" si="0"/>
        <v>2.3250000000000002</v>
      </c>
      <c r="T80" s="137">
        <f t="shared" si="0"/>
        <v>2.625</v>
      </c>
      <c r="U80" s="137">
        <f t="shared" si="15"/>
        <v>2.7</v>
      </c>
      <c r="V80" s="138">
        <f t="shared" si="15"/>
        <v>2.8</v>
      </c>
      <c r="W80" s="122">
        <f t="shared" si="1"/>
        <v>102</v>
      </c>
      <c r="X80" s="43">
        <f t="shared" si="16"/>
        <v>20.400000000000002</v>
      </c>
      <c r="Y80" s="159">
        <v>85</v>
      </c>
      <c r="Z80" s="47">
        <f t="shared" si="9"/>
        <v>68</v>
      </c>
    </row>
    <row r="81" spans="1:26" ht="21.75" customHeight="1" thickBot="1" x14ac:dyDescent="0.35">
      <c r="A81" s="6">
        <v>75</v>
      </c>
      <c r="B81" s="154">
        <v>666682</v>
      </c>
      <c r="C81" s="155" t="s">
        <v>177</v>
      </c>
      <c r="D81" s="13">
        <v>16.5</v>
      </c>
      <c r="E81" s="14">
        <v>16</v>
      </c>
      <c r="F81" s="14">
        <v>15.5</v>
      </c>
      <c r="G81" s="14">
        <v>16.5</v>
      </c>
      <c r="H81" s="15">
        <v>16.5</v>
      </c>
      <c r="I81" s="11">
        <f t="shared" si="10"/>
        <v>81</v>
      </c>
      <c r="J81" s="12">
        <f t="shared" si="11"/>
        <v>12.15</v>
      </c>
      <c r="K81" s="30">
        <v>5.5</v>
      </c>
      <c r="L81" s="31">
        <v>5</v>
      </c>
      <c r="M81" s="31">
        <v>4</v>
      </c>
      <c r="N81" s="31">
        <v>4.5</v>
      </c>
      <c r="O81" s="151">
        <v>5</v>
      </c>
      <c r="P81" s="28">
        <f t="shared" si="12"/>
        <v>24</v>
      </c>
      <c r="Q81" s="29">
        <f t="shared" si="13"/>
        <v>1.2000000000000002</v>
      </c>
      <c r="R81" s="35">
        <f t="shared" si="14"/>
        <v>2.75</v>
      </c>
      <c r="S81" s="137">
        <f t="shared" si="0"/>
        <v>2.65</v>
      </c>
      <c r="T81" s="137">
        <f t="shared" si="0"/>
        <v>2.5249999999999999</v>
      </c>
      <c r="U81" s="137">
        <f t="shared" si="15"/>
        <v>2.7</v>
      </c>
      <c r="V81" s="138">
        <f t="shared" si="15"/>
        <v>2.7250000000000001</v>
      </c>
      <c r="W81" s="122">
        <f t="shared" si="1"/>
        <v>105</v>
      </c>
      <c r="X81" s="43">
        <f t="shared" si="16"/>
        <v>21</v>
      </c>
      <c r="Y81" s="159">
        <v>84</v>
      </c>
      <c r="Z81" s="47">
        <f t="shared" si="9"/>
        <v>67.2</v>
      </c>
    </row>
    <row r="82" spans="1:26" ht="21.75" customHeight="1" thickBot="1" x14ac:dyDescent="0.35">
      <c r="A82" s="5">
        <v>76</v>
      </c>
      <c r="B82" s="154">
        <v>666683</v>
      </c>
      <c r="C82" s="155" t="s">
        <v>178</v>
      </c>
      <c r="D82" s="8">
        <v>13.5</v>
      </c>
      <c r="E82" s="8">
        <v>12.5</v>
      </c>
      <c r="F82" s="8">
        <v>15</v>
      </c>
      <c r="G82" s="8">
        <v>16.5</v>
      </c>
      <c r="H82" s="8">
        <v>16</v>
      </c>
      <c r="I82" s="11">
        <f t="shared" si="10"/>
        <v>73.5</v>
      </c>
      <c r="J82" s="12">
        <f t="shared" si="11"/>
        <v>11.025</v>
      </c>
      <c r="K82" s="30">
        <v>3</v>
      </c>
      <c r="L82" s="31">
        <v>5</v>
      </c>
      <c r="M82" s="31">
        <v>4.5</v>
      </c>
      <c r="N82" s="31">
        <v>4.5</v>
      </c>
      <c r="O82" s="151">
        <v>3.5</v>
      </c>
      <c r="P82" s="28">
        <f t="shared" si="12"/>
        <v>20.5</v>
      </c>
      <c r="Q82" s="29">
        <f t="shared" si="13"/>
        <v>1.0250000000000001</v>
      </c>
      <c r="R82" s="35">
        <f t="shared" si="14"/>
        <v>2.1749999999999998</v>
      </c>
      <c r="S82" s="137">
        <f t="shared" si="0"/>
        <v>2.125</v>
      </c>
      <c r="T82" s="137">
        <f t="shared" si="0"/>
        <v>2.4750000000000001</v>
      </c>
      <c r="U82" s="137">
        <f t="shared" si="15"/>
        <v>2.7</v>
      </c>
      <c r="V82" s="138">
        <f t="shared" si="15"/>
        <v>2.5749999999999997</v>
      </c>
      <c r="W82" s="122">
        <f t="shared" si="1"/>
        <v>94</v>
      </c>
      <c r="X82" s="43">
        <f t="shared" si="16"/>
        <v>18.8</v>
      </c>
      <c r="Y82" s="159">
        <v>75</v>
      </c>
      <c r="Z82" s="47">
        <f t="shared" si="9"/>
        <v>60</v>
      </c>
    </row>
    <row r="83" spans="1:26" ht="21.75" customHeight="1" thickBot="1" x14ac:dyDescent="0.35">
      <c r="A83" s="6">
        <v>77</v>
      </c>
      <c r="B83" s="154">
        <v>666684</v>
      </c>
      <c r="C83" s="155" t="s">
        <v>179</v>
      </c>
      <c r="D83" s="8">
        <v>14.5</v>
      </c>
      <c r="E83" s="8">
        <v>15</v>
      </c>
      <c r="F83" s="8">
        <v>13.5</v>
      </c>
      <c r="G83" s="8">
        <v>16.5</v>
      </c>
      <c r="H83" s="8">
        <v>15</v>
      </c>
      <c r="I83" s="11">
        <f t="shared" si="10"/>
        <v>74.5</v>
      </c>
      <c r="J83" s="12">
        <f t="shared" si="11"/>
        <v>11.174999999999999</v>
      </c>
      <c r="K83" s="30">
        <v>5</v>
      </c>
      <c r="L83" s="31">
        <v>4.5</v>
      </c>
      <c r="M83" s="31">
        <v>4.5</v>
      </c>
      <c r="N83" s="31">
        <v>4.5</v>
      </c>
      <c r="O83" s="151">
        <v>4.5</v>
      </c>
      <c r="P83" s="28">
        <f t="shared" si="12"/>
        <v>23</v>
      </c>
      <c r="Q83" s="29">
        <f t="shared" si="13"/>
        <v>1.1500000000000001</v>
      </c>
      <c r="R83" s="35">
        <f t="shared" si="14"/>
        <v>2.4249999999999998</v>
      </c>
      <c r="S83" s="137">
        <f t="shared" si="0"/>
        <v>2.4750000000000001</v>
      </c>
      <c r="T83" s="137">
        <f t="shared" si="0"/>
        <v>2.25</v>
      </c>
      <c r="U83" s="137">
        <f t="shared" si="15"/>
        <v>2.7</v>
      </c>
      <c r="V83" s="138">
        <f t="shared" si="15"/>
        <v>2.4750000000000001</v>
      </c>
      <c r="W83" s="122">
        <f t="shared" si="1"/>
        <v>97.5</v>
      </c>
      <c r="X83" s="43">
        <f t="shared" si="16"/>
        <v>19.5</v>
      </c>
      <c r="Y83" s="159">
        <v>77</v>
      </c>
      <c r="Z83" s="47">
        <f t="shared" si="9"/>
        <v>61.6</v>
      </c>
    </row>
    <row r="84" spans="1:26" ht="21.75" customHeight="1" thickBot="1" x14ac:dyDescent="0.35">
      <c r="A84" s="5">
        <v>78</v>
      </c>
      <c r="B84" s="154">
        <v>666685</v>
      </c>
      <c r="C84" s="155" t="s">
        <v>180</v>
      </c>
      <c r="D84" s="8">
        <v>16.5</v>
      </c>
      <c r="E84" s="8">
        <v>13</v>
      </c>
      <c r="F84" s="8">
        <v>16.5</v>
      </c>
      <c r="G84" s="8">
        <v>14</v>
      </c>
      <c r="H84" s="8">
        <v>14</v>
      </c>
      <c r="I84" s="11">
        <f t="shared" si="10"/>
        <v>74</v>
      </c>
      <c r="J84" s="12">
        <f t="shared" si="11"/>
        <v>11.1</v>
      </c>
      <c r="K84" s="30">
        <v>3</v>
      </c>
      <c r="L84" s="31">
        <v>4.5</v>
      </c>
      <c r="M84" s="31">
        <v>4.5</v>
      </c>
      <c r="N84" s="31">
        <v>4.5</v>
      </c>
      <c r="O84" s="151">
        <v>4.5</v>
      </c>
      <c r="P84" s="28">
        <f t="shared" si="12"/>
        <v>21</v>
      </c>
      <c r="Q84" s="29">
        <f t="shared" si="13"/>
        <v>1.05</v>
      </c>
      <c r="R84" s="35">
        <f t="shared" si="14"/>
        <v>2.625</v>
      </c>
      <c r="S84" s="137">
        <f t="shared" si="0"/>
        <v>2.1749999999999998</v>
      </c>
      <c r="T84" s="137">
        <f t="shared" si="0"/>
        <v>2.7</v>
      </c>
      <c r="U84" s="137">
        <f t="shared" si="15"/>
        <v>2.3250000000000002</v>
      </c>
      <c r="V84" s="138">
        <f t="shared" si="15"/>
        <v>2.3250000000000002</v>
      </c>
      <c r="W84" s="122">
        <f t="shared" si="1"/>
        <v>95</v>
      </c>
      <c r="X84" s="43">
        <f t="shared" si="16"/>
        <v>19</v>
      </c>
      <c r="Y84" s="159">
        <v>76</v>
      </c>
      <c r="Z84" s="47">
        <f t="shared" si="9"/>
        <v>60.800000000000004</v>
      </c>
    </row>
    <row r="85" spans="1:26" ht="21.75" customHeight="1" thickBot="1" x14ac:dyDescent="0.35">
      <c r="A85" s="6">
        <v>79</v>
      </c>
      <c r="B85" s="154">
        <v>666686</v>
      </c>
      <c r="C85" s="155" t="s">
        <v>181</v>
      </c>
      <c r="D85" s="13">
        <v>15.5</v>
      </c>
      <c r="E85" s="14">
        <v>16</v>
      </c>
      <c r="F85" s="14">
        <v>13.5</v>
      </c>
      <c r="G85" s="14">
        <v>15</v>
      </c>
      <c r="H85" s="15">
        <v>14.5</v>
      </c>
      <c r="I85" s="11">
        <f t="shared" si="10"/>
        <v>74.5</v>
      </c>
      <c r="J85" s="12">
        <f t="shared" si="11"/>
        <v>11.174999999999999</v>
      </c>
      <c r="K85" s="30">
        <v>4</v>
      </c>
      <c r="L85" s="31">
        <v>5</v>
      </c>
      <c r="M85" s="31">
        <v>4.5</v>
      </c>
      <c r="N85" s="31">
        <v>4.5</v>
      </c>
      <c r="O85" s="151">
        <v>4.5</v>
      </c>
      <c r="P85" s="28">
        <f t="shared" si="12"/>
        <v>22.5</v>
      </c>
      <c r="Q85" s="29">
        <f t="shared" si="13"/>
        <v>1.125</v>
      </c>
      <c r="R85" s="35">
        <f t="shared" si="14"/>
        <v>2.5249999999999999</v>
      </c>
      <c r="S85" s="137">
        <f t="shared" si="0"/>
        <v>2.65</v>
      </c>
      <c r="T85" s="137">
        <f t="shared" si="0"/>
        <v>2.25</v>
      </c>
      <c r="U85" s="137">
        <f t="shared" si="15"/>
        <v>2.4750000000000001</v>
      </c>
      <c r="V85" s="138">
        <f t="shared" si="15"/>
        <v>2.4</v>
      </c>
      <c r="W85" s="122">
        <f t="shared" si="1"/>
        <v>97</v>
      </c>
      <c r="X85" s="43">
        <f t="shared" si="16"/>
        <v>19.400000000000002</v>
      </c>
      <c r="Y85" s="159">
        <v>75</v>
      </c>
      <c r="Z85" s="47">
        <f t="shared" si="9"/>
        <v>60</v>
      </c>
    </row>
    <row r="86" spans="1:26" ht="21.75" customHeight="1" thickBot="1" x14ac:dyDescent="0.35">
      <c r="A86" s="5">
        <v>80</v>
      </c>
      <c r="B86" s="156">
        <v>666687</v>
      </c>
      <c r="C86" s="157" t="s">
        <v>182</v>
      </c>
      <c r="D86" s="13">
        <v>16.5</v>
      </c>
      <c r="E86" s="14">
        <v>14</v>
      </c>
      <c r="F86" s="14">
        <v>16</v>
      </c>
      <c r="G86" s="14">
        <v>16.5</v>
      </c>
      <c r="H86" s="15">
        <v>17.5</v>
      </c>
      <c r="I86" s="11">
        <f t="shared" si="10"/>
        <v>80.5</v>
      </c>
      <c r="J86" s="12">
        <f t="shared" si="11"/>
        <v>12.074999999999999</v>
      </c>
      <c r="K86" s="30">
        <v>4.5</v>
      </c>
      <c r="L86" s="31">
        <v>5</v>
      </c>
      <c r="M86" s="31">
        <v>5.5</v>
      </c>
      <c r="N86" s="31">
        <v>5.5</v>
      </c>
      <c r="O86" s="151">
        <v>4.5</v>
      </c>
      <c r="P86" s="28">
        <f t="shared" si="12"/>
        <v>25</v>
      </c>
      <c r="Q86" s="29">
        <f t="shared" si="13"/>
        <v>1.25</v>
      </c>
      <c r="R86" s="35">
        <f t="shared" si="14"/>
        <v>2.7</v>
      </c>
      <c r="S86" s="137">
        <f t="shared" si="0"/>
        <v>2.35</v>
      </c>
      <c r="T86" s="137">
        <f t="shared" si="0"/>
        <v>2.6749999999999998</v>
      </c>
      <c r="U86" s="137">
        <f t="shared" si="15"/>
        <v>2.75</v>
      </c>
      <c r="V86" s="138">
        <f t="shared" si="15"/>
        <v>2.85</v>
      </c>
      <c r="W86" s="122">
        <f t="shared" si="1"/>
        <v>105.5</v>
      </c>
      <c r="X86" s="43">
        <f t="shared" si="16"/>
        <v>21.1</v>
      </c>
      <c r="Y86" s="160">
        <v>85</v>
      </c>
      <c r="Z86" s="47">
        <f t="shared" si="9"/>
        <v>68</v>
      </c>
    </row>
    <row r="87" spans="1:26" ht="21.75" customHeight="1" thickBot="1" x14ac:dyDescent="0.35">
      <c r="A87" s="6">
        <v>81</v>
      </c>
      <c r="B87" s="154">
        <v>666688</v>
      </c>
      <c r="C87" s="155" t="s">
        <v>183</v>
      </c>
      <c r="D87" s="13">
        <v>14.5</v>
      </c>
      <c r="E87" s="14">
        <v>16</v>
      </c>
      <c r="F87" s="14">
        <v>15.5</v>
      </c>
      <c r="G87" s="14">
        <v>16.5</v>
      </c>
      <c r="H87" s="15">
        <v>16.5</v>
      </c>
      <c r="I87" s="11">
        <f t="shared" si="10"/>
        <v>79</v>
      </c>
      <c r="J87" s="12">
        <f t="shared" si="11"/>
        <v>11.85</v>
      </c>
      <c r="K87" s="30">
        <v>5.5</v>
      </c>
      <c r="L87" s="31">
        <v>4</v>
      </c>
      <c r="M87" s="31">
        <v>3.5</v>
      </c>
      <c r="N87" s="31">
        <v>4.5</v>
      </c>
      <c r="O87" s="151">
        <v>3</v>
      </c>
      <c r="P87" s="28">
        <f t="shared" si="12"/>
        <v>20.5</v>
      </c>
      <c r="Q87" s="29">
        <f t="shared" si="13"/>
        <v>1.0250000000000001</v>
      </c>
      <c r="R87" s="35">
        <f t="shared" si="14"/>
        <v>2.4499999999999997</v>
      </c>
      <c r="S87" s="137">
        <f t="shared" si="0"/>
        <v>2.6</v>
      </c>
      <c r="T87" s="137">
        <f t="shared" si="0"/>
        <v>2.4999999999999996</v>
      </c>
      <c r="U87" s="137">
        <f t="shared" si="15"/>
        <v>2.7</v>
      </c>
      <c r="V87" s="138">
        <f t="shared" si="15"/>
        <v>2.625</v>
      </c>
      <c r="W87" s="122">
        <f t="shared" si="1"/>
        <v>99.5</v>
      </c>
      <c r="X87" s="43">
        <f t="shared" si="16"/>
        <v>19.900000000000002</v>
      </c>
      <c r="Y87" s="159">
        <v>80</v>
      </c>
      <c r="Z87" s="47">
        <f t="shared" si="9"/>
        <v>64</v>
      </c>
    </row>
    <row r="88" spans="1:26" ht="21.75" customHeight="1" thickBot="1" x14ac:dyDescent="0.35">
      <c r="A88" s="5">
        <v>82</v>
      </c>
      <c r="B88" s="154">
        <v>666689</v>
      </c>
      <c r="C88" s="155" t="s">
        <v>184</v>
      </c>
      <c r="D88" s="8">
        <v>16.5</v>
      </c>
      <c r="E88" s="8">
        <v>17.5</v>
      </c>
      <c r="F88" s="8">
        <v>16</v>
      </c>
      <c r="G88" s="8">
        <v>16.5</v>
      </c>
      <c r="H88" s="8">
        <v>16</v>
      </c>
      <c r="I88" s="11">
        <f t="shared" si="10"/>
        <v>82.5</v>
      </c>
      <c r="J88" s="12">
        <f t="shared" si="11"/>
        <v>12.375</v>
      </c>
      <c r="K88" s="30">
        <v>5.5</v>
      </c>
      <c r="L88" s="31">
        <v>5</v>
      </c>
      <c r="M88" s="31">
        <v>5.5</v>
      </c>
      <c r="N88" s="31">
        <v>4.5</v>
      </c>
      <c r="O88" s="151">
        <v>5</v>
      </c>
      <c r="P88" s="28">
        <f t="shared" si="12"/>
        <v>25.5</v>
      </c>
      <c r="Q88" s="29">
        <f t="shared" si="13"/>
        <v>1.2750000000000001</v>
      </c>
      <c r="R88" s="35">
        <f t="shared" si="14"/>
        <v>2.75</v>
      </c>
      <c r="S88" s="137">
        <f t="shared" si="0"/>
        <v>2.875</v>
      </c>
      <c r="T88" s="137">
        <f t="shared" si="0"/>
        <v>2.6749999999999998</v>
      </c>
      <c r="U88" s="137">
        <f t="shared" si="15"/>
        <v>2.7</v>
      </c>
      <c r="V88" s="138">
        <f t="shared" si="15"/>
        <v>2.65</v>
      </c>
      <c r="W88" s="122">
        <f t="shared" si="1"/>
        <v>108</v>
      </c>
      <c r="X88" s="43">
        <f t="shared" si="16"/>
        <v>21.6</v>
      </c>
      <c r="Y88" s="159">
        <v>84</v>
      </c>
      <c r="Z88" s="47">
        <f t="shared" si="9"/>
        <v>67.2</v>
      </c>
    </row>
    <row r="89" spans="1:26" ht="21.75" customHeight="1" thickBot="1" x14ac:dyDescent="0.35">
      <c r="A89" s="6">
        <v>83</v>
      </c>
      <c r="B89" s="154">
        <v>666690</v>
      </c>
      <c r="C89" s="155" t="s">
        <v>185</v>
      </c>
      <c r="D89" s="8">
        <v>14.5</v>
      </c>
      <c r="E89" s="8">
        <v>14.5</v>
      </c>
      <c r="F89" s="8">
        <v>15.5</v>
      </c>
      <c r="G89" s="8">
        <v>16.5</v>
      </c>
      <c r="H89" s="8">
        <v>17.5</v>
      </c>
      <c r="I89" s="11">
        <f t="shared" si="10"/>
        <v>78.5</v>
      </c>
      <c r="J89" s="12">
        <f t="shared" si="11"/>
        <v>11.775</v>
      </c>
      <c r="K89" s="30">
        <v>3.5</v>
      </c>
      <c r="L89" s="31">
        <v>4</v>
      </c>
      <c r="M89" s="31">
        <v>3.5</v>
      </c>
      <c r="N89" s="31">
        <v>4.5</v>
      </c>
      <c r="O89" s="151">
        <v>3</v>
      </c>
      <c r="P89" s="28">
        <f t="shared" si="12"/>
        <v>18.5</v>
      </c>
      <c r="Q89" s="29">
        <f t="shared" si="13"/>
        <v>0.92500000000000004</v>
      </c>
      <c r="R89" s="35">
        <f t="shared" si="14"/>
        <v>2.3499999999999996</v>
      </c>
      <c r="S89" s="137">
        <f t="shared" si="0"/>
        <v>2.375</v>
      </c>
      <c r="T89" s="137">
        <f t="shared" si="0"/>
        <v>2.4999999999999996</v>
      </c>
      <c r="U89" s="137">
        <f t="shared" si="15"/>
        <v>2.7</v>
      </c>
      <c r="V89" s="138">
        <f t="shared" si="15"/>
        <v>2.7749999999999999</v>
      </c>
      <c r="W89" s="122">
        <f t="shared" si="1"/>
        <v>97</v>
      </c>
      <c r="X89" s="43">
        <f t="shared" si="16"/>
        <v>19.400000000000002</v>
      </c>
      <c r="Y89" s="159">
        <v>84</v>
      </c>
      <c r="Z89" s="47">
        <f t="shared" si="9"/>
        <v>67.2</v>
      </c>
    </row>
    <row r="90" spans="1:26" ht="21.75" customHeight="1" thickBot="1" x14ac:dyDescent="0.35">
      <c r="A90" s="5">
        <v>84</v>
      </c>
      <c r="B90" s="154">
        <v>666691</v>
      </c>
      <c r="C90" s="155" t="s">
        <v>186</v>
      </c>
      <c r="D90" s="8"/>
      <c r="E90" s="8"/>
      <c r="F90" s="8"/>
      <c r="G90" s="8"/>
      <c r="H90" s="8"/>
      <c r="I90" s="11">
        <f t="shared" si="10"/>
        <v>0</v>
      </c>
      <c r="J90" s="12">
        <f t="shared" si="11"/>
        <v>0</v>
      </c>
      <c r="K90" s="30"/>
      <c r="L90" s="31"/>
      <c r="M90" s="31"/>
      <c r="N90" s="31"/>
      <c r="O90" s="151"/>
      <c r="P90" s="28">
        <f t="shared" si="12"/>
        <v>0</v>
      </c>
      <c r="Q90" s="29">
        <f t="shared" si="13"/>
        <v>0</v>
      </c>
      <c r="R90" s="35">
        <f t="shared" si="14"/>
        <v>0</v>
      </c>
      <c r="S90" s="137">
        <f t="shared" si="0"/>
        <v>0</v>
      </c>
      <c r="T90" s="137">
        <f t="shared" si="0"/>
        <v>0</v>
      </c>
      <c r="U90" s="137">
        <f t="shared" si="15"/>
        <v>0</v>
      </c>
      <c r="V90" s="138">
        <f t="shared" si="15"/>
        <v>0</v>
      </c>
      <c r="W90" s="122">
        <f t="shared" si="1"/>
        <v>0</v>
      </c>
      <c r="X90" s="43">
        <f t="shared" si="16"/>
        <v>0</v>
      </c>
      <c r="Y90" s="159" t="s">
        <v>234</v>
      </c>
      <c r="Z90" s="47" t="e">
        <f t="shared" si="9"/>
        <v>#VALUE!</v>
      </c>
    </row>
    <row r="91" spans="1:26" ht="21.75" customHeight="1" thickBot="1" x14ac:dyDescent="0.35">
      <c r="A91" s="6">
        <v>85</v>
      </c>
      <c r="B91" s="154">
        <v>666692</v>
      </c>
      <c r="C91" s="155" t="s">
        <v>187</v>
      </c>
      <c r="D91" s="13">
        <v>14</v>
      </c>
      <c r="E91" s="14">
        <v>13.5</v>
      </c>
      <c r="F91" s="14">
        <v>16.5</v>
      </c>
      <c r="G91" s="14">
        <v>13.5</v>
      </c>
      <c r="H91" s="15">
        <v>15.5</v>
      </c>
      <c r="I91" s="11">
        <f t="shared" si="10"/>
        <v>73</v>
      </c>
      <c r="J91" s="12">
        <f t="shared" si="11"/>
        <v>10.95</v>
      </c>
      <c r="K91" s="30">
        <v>3</v>
      </c>
      <c r="L91" s="31">
        <v>5</v>
      </c>
      <c r="M91" s="31">
        <v>4.5</v>
      </c>
      <c r="N91" s="31">
        <v>4.5</v>
      </c>
      <c r="O91" s="151">
        <v>3.5</v>
      </c>
      <c r="P91" s="28">
        <f t="shared" si="12"/>
        <v>20.5</v>
      </c>
      <c r="Q91" s="29">
        <f t="shared" si="13"/>
        <v>1.0250000000000001</v>
      </c>
      <c r="R91" s="35">
        <f t="shared" si="14"/>
        <v>2.25</v>
      </c>
      <c r="S91" s="137">
        <f t="shared" si="0"/>
        <v>2.2749999999999999</v>
      </c>
      <c r="T91" s="137">
        <f t="shared" si="0"/>
        <v>2.7</v>
      </c>
      <c r="U91" s="137">
        <f t="shared" si="15"/>
        <v>2.25</v>
      </c>
      <c r="V91" s="138">
        <f t="shared" si="15"/>
        <v>2.4999999999999996</v>
      </c>
      <c r="W91" s="122">
        <f t="shared" si="1"/>
        <v>93.5</v>
      </c>
      <c r="X91" s="43">
        <f t="shared" si="16"/>
        <v>18.7</v>
      </c>
      <c r="Y91" s="159">
        <v>75</v>
      </c>
      <c r="Z91" s="47">
        <f t="shared" si="9"/>
        <v>60</v>
      </c>
    </row>
    <row r="92" spans="1:26" ht="21.75" customHeight="1" thickBot="1" x14ac:dyDescent="0.35">
      <c r="A92" s="5">
        <v>86</v>
      </c>
      <c r="B92" s="154">
        <v>666693</v>
      </c>
      <c r="C92" s="155" t="s">
        <v>187</v>
      </c>
      <c r="D92" s="13">
        <v>15.5</v>
      </c>
      <c r="E92" s="14">
        <v>14</v>
      </c>
      <c r="F92" s="14">
        <v>12</v>
      </c>
      <c r="G92" s="14">
        <v>15</v>
      </c>
      <c r="H92" s="15">
        <v>17.5</v>
      </c>
      <c r="I92" s="11">
        <f t="shared" si="10"/>
        <v>74</v>
      </c>
      <c r="J92" s="12">
        <f t="shared" si="11"/>
        <v>11.1</v>
      </c>
      <c r="K92" s="30">
        <v>4.5</v>
      </c>
      <c r="L92" s="31">
        <v>5</v>
      </c>
      <c r="M92" s="31">
        <v>4.5</v>
      </c>
      <c r="N92" s="31">
        <v>4.5</v>
      </c>
      <c r="O92" s="151">
        <v>3.5</v>
      </c>
      <c r="P92" s="28">
        <f t="shared" si="12"/>
        <v>22</v>
      </c>
      <c r="Q92" s="29">
        <f t="shared" si="13"/>
        <v>1.1000000000000001</v>
      </c>
      <c r="R92" s="35">
        <f t="shared" si="14"/>
        <v>2.5499999999999998</v>
      </c>
      <c r="S92" s="137">
        <f t="shared" si="0"/>
        <v>2.35</v>
      </c>
      <c r="T92" s="137">
        <f t="shared" si="0"/>
        <v>2.0249999999999999</v>
      </c>
      <c r="U92" s="137">
        <f t="shared" si="15"/>
        <v>2.4750000000000001</v>
      </c>
      <c r="V92" s="138">
        <f t="shared" si="15"/>
        <v>2.8</v>
      </c>
      <c r="W92" s="122">
        <f t="shared" si="1"/>
        <v>96</v>
      </c>
      <c r="X92" s="43">
        <f t="shared" si="16"/>
        <v>19.200000000000003</v>
      </c>
      <c r="Y92" s="159">
        <v>75</v>
      </c>
      <c r="Z92" s="47">
        <f t="shared" si="9"/>
        <v>60</v>
      </c>
    </row>
    <row r="93" spans="1:26" ht="21.75" customHeight="1" thickBot="1" x14ac:dyDescent="0.35">
      <c r="A93" s="6">
        <v>87</v>
      </c>
      <c r="B93" s="154">
        <v>666694</v>
      </c>
      <c r="C93" s="155" t="s">
        <v>188</v>
      </c>
      <c r="D93" s="13">
        <v>14.5</v>
      </c>
      <c r="E93" s="14">
        <v>16</v>
      </c>
      <c r="F93" s="14">
        <v>15.5</v>
      </c>
      <c r="G93" s="14">
        <v>14.5</v>
      </c>
      <c r="H93" s="15">
        <v>13</v>
      </c>
      <c r="I93" s="11">
        <f t="shared" si="10"/>
        <v>73.5</v>
      </c>
      <c r="J93" s="12">
        <f t="shared" si="11"/>
        <v>11.025</v>
      </c>
      <c r="K93" s="30">
        <v>4</v>
      </c>
      <c r="L93" s="31">
        <v>5</v>
      </c>
      <c r="M93" s="31">
        <v>4.5</v>
      </c>
      <c r="N93" s="31">
        <v>4.5</v>
      </c>
      <c r="O93" s="151">
        <v>3.5</v>
      </c>
      <c r="P93" s="28">
        <f t="shared" si="12"/>
        <v>21.5</v>
      </c>
      <c r="Q93" s="29">
        <f t="shared" si="13"/>
        <v>1.075</v>
      </c>
      <c r="R93" s="35">
        <f t="shared" si="14"/>
        <v>2.375</v>
      </c>
      <c r="S93" s="137">
        <f t="shared" si="0"/>
        <v>2.65</v>
      </c>
      <c r="T93" s="137">
        <f t="shared" si="0"/>
        <v>2.5499999999999998</v>
      </c>
      <c r="U93" s="137">
        <f t="shared" si="15"/>
        <v>2.4</v>
      </c>
      <c r="V93" s="138">
        <f t="shared" si="15"/>
        <v>2.125</v>
      </c>
      <c r="W93" s="122">
        <f t="shared" si="1"/>
        <v>95</v>
      </c>
      <c r="X93" s="43">
        <f t="shared" si="16"/>
        <v>19</v>
      </c>
      <c r="Y93" s="159">
        <v>76</v>
      </c>
      <c r="Z93" s="47">
        <f t="shared" si="9"/>
        <v>60.800000000000004</v>
      </c>
    </row>
    <row r="94" spans="1:26" ht="21.75" customHeight="1" thickBot="1" x14ac:dyDescent="0.35">
      <c r="A94" s="5">
        <v>88</v>
      </c>
      <c r="B94" s="156">
        <v>666695</v>
      </c>
      <c r="C94" s="157" t="s">
        <v>189</v>
      </c>
      <c r="D94" s="8">
        <v>16.5</v>
      </c>
      <c r="E94" s="8">
        <v>17.5</v>
      </c>
      <c r="F94" s="8">
        <v>15</v>
      </c>
      <c r="G94" s="8">
        <v>16.5</v>
      </c>
      <c r="H94" s="8">
        <v>16</v>
      </c>
      <c r="I94" s="11">
        <f t="shared" si="10"/>
        <v>81.5</v>
      </c>
      <c r="J94" s="12">
        <f t="shared" si="11"/>
        <v>12.225</v>
      </c>
      <c r="K94" s="30">
        <v>5.5</v>
      </c>
      <c r="L94" s="31">
        <v>5</v>
      </c>
      <c r="M94" s="31">
        <v>4</v>
      </c>
      <c r="N94" s="31">
        <v>4.5</v>
      </c>
      <c r="O94" s="151">
        <v>5</v>
      </c>
      <c r="P94" s="28">
        <f t="shared" si="12"/>
        <v>24</v>
      </c>
      <c r="Q94" s="29">
        <f t="shared" si="13"/>
        <v>1.2000000000000002</v>
      </c>
      <c r="R94" s="35">
        <f t="shared" si="14"/>
        <v>2.75</v>
      </c>
      <c r="S94" s="137">
        <f t="shared" si="0"/>
        <v>2.875</v>
      </c>
      <c r="T94" s="137">
        <f t="shared" si="0"/>
        <v>2.4500000000000002</v>
      </c>
      <c r="U94" s="137">
        <f t="shared" si="15"/>
        <v>2.7</v>
      </c>
      <c r="V94" s="138">
        <f t="shared" si="15"/>
        <v>2.65</v>
      </c>
      <c r="W94" s="122">
        <f t="shared" si="1"/>
        <v>105.5</v>
      </c>
      <c r="X94" s="43">
        <f t="shared" si="16"/>
        <v>21.1</v>
      </c>
      <c r="Y94" s="160">
        <v>84</v>
      </c>
      <c r="Z94" s="47">
        <f t="shared" si="9"/>
        <v>67.2</v>
      </c>
    </row>
    <row r="95" spans="1:26" ht="21.75" customHeight="1" thickBot="1" x14ac:dyDescent="0.35">
      <c r="A95" s="6">
        <v>89</v>
      </c>
      <c r="B95" s="154">
        <v>666696</v>
      </c>
      <c r="C95" s="155" t="s">
        <v>190</v>
      </c>
      <c r="D95" s="8">
        <v>14.5</v>
      </c>
      <c r="E95" s="8">
        <v>14.5</v>
      </c>
      <c r="F95" s="8">
        <v>13</v>
      </c>
      <c r="G95" s="8">
        <v>16.5</v>
      </c>
      <c r="H95" s="8">
        <v>15</v>
      </c>
      <c r="I95" s="11">
        <f t="shared" si="10"/>
        <v>73.5</v>
      </c>
      <c r="J95" s="12">
        <f t="shared" si="11"/>
        <v>11.025</v>
      </c>
      <c r="K95" s="30">
        <v>3</v>
      </c>
      <c r="L95" s="31">
        <v>4.5</v>
      </c>
      <c r="M95" s="31">
        <v>4.5</v>
      </c>
      <c r="N95" s="31">
        <v>4.5</v>
      </c>
      <c r="O95" s="151">
        <v>2.5</v>
      </c>
      <c r="P95" s="28">
        <f t="shared" si="12"/>
        <v>19</v>
      </c>
      <c r="Q95" s="29">
        <f t="shared" si="13"/>
        <v>0.95000000000000007</v>
      </c>
      <c r="R95" s="35">
        <f t="shared" si="14"/>
        <v>2.3249999999999997</v>
      </c>
      <c r="S95" s="137">
        <f t="shared" si="0"/>
        <v>2.4</v>
      </c>
      <c r="T95" s="137">
        <f t="shared" si="0"/>
        <v>2.1749999999999998</v>
      </c>
      <c r="U95" s="137">
        <f t="shared" si="15"/>
        <v>2.7</v>
      </c>
      <c r="V95" s="138">
        <f t="shared" si="15"/>
        <v>2.375</v>
      </c>
      <c r="W95" s="122">
        <f t="shared" si="1"/>
        <v>92.5</v>
      </c>
      <c r="X95" s="43">
        <f t="shared" si="16"/>
        <v>18.5</v>
      </c>
      <c r="Y95" s="159">
        <v>76</v>
      </c>
      <c r="Z95" s="47">
        <f t="shared" si="9"/>
        <v>60.800000000000004</v>
      </c>
    </row>
    <row r="96" spans="1:26" ht="21.75" customHeight="1" thickBot="1" x14ac:dyDescent="0.35">
      <c r="A96" s="5">
        <v>90</v>
      </c>
      <c r="B96" s="154">
        <v>666697</v>
      </c>
      <c r="C96" s="155" t="s">
        <v>191</v>
      </c>
      <c r="D96" s="8">
        <v>13.5</v>
      </c>
      <c r="E96" s="8">
        <v>15</v>
      </c>
      <c r="F96" s="8">
        <v>16.5</v>
      </c>
      <c r="G96" s="8">
        <v>14.5</v>
      </c>
      <c r="H96" s="8">
        <v>16.5</v>
      </c>
      <c r="I96" s="11">
        <f t="shared" si="10"/>
        <v>76</v>
      </c>
      <c r="J96" s="12">
        <f t="shared" si="11"/>
        <v>11.4</v>
      </c>
      <c r="K96" s="30">
        <v>4.5</v>
      </c>
      <c r="L96" s="31">
        <v>4.5</v>
      </c>
      <c r="M96" s="31">
        <v>4.5</v>
      </c>
      <c r="N96" s="31">
        <v>4.5</v>
      </c>
      <c r="O96" s="151">
        <v>5.5</v>
      </c>
      <c r="P96" s="28">
        <f t="shared" si="12"/>
        <v>23.5</v>
      </c>
      <c r="Q96" s="29">
        <f t="shared" si="13"/>
        <v>1.175</v>
      </c>
      <c r="R96" s="35">
        <f t="shared" si="14"/>
        <v>2.25</v>
      </c>
      <c r="S96" s="137">
        <f t="shared" si="0"/>
        <v>2.4750000000000001</v>
      </c>
      <c r="T96" s="137">
        <f t="shared" si="0"/>
        <v>2.7</v>
      </c>
      <c r="U96" s="137">
        <f t="shared" si="15"/>
        <v>2.4</v>
      </c>
      <c r="V96" s="138">
        <f t="shared" si="15"/>
        <v>2.75</v>
      </c>
      <c r="W96" s="122">
        <f t="shared" si="1"/>
        <v>99.5</v>
      </c>
      <c r="X96" s="43">
        <f t="shared" si="16"/>
        <v>19.900000000000002</v>
      </c>
      <c r="Y96" s="159">
        <v>78</v>
      </c>
      <c r="Z96" s="47">
        <f t="shared" si="9"/>
        <v>62.400000000000006</v>
      </c>
    </row>
    <row r="97" spans="1:26" ht="21.75" customHeight="1" thickBot="1" x14ac:dyDescent="0.35">
      <c r="A97" s="6">
        <v>91</v>
      </c>
      <c r="B97" s="154">
        <v>666698</v>
      </c>
      <c r="C97" s="155" t="s">
        <v>192</v>
      </c>
      <c r="D97" s="13">
        <v>17</v>
      </c>
      <c r="E97" s="14">
        <v>16</v>
      </c>
      <c r="F97" s="14">
        <v>16.5</v>
      </c>
      <c r="G97" s="14">
        <v>16.5</v>
      </c>
      <c r="H97" s="15">
        <v>15.5</v>
      </c>
      <c r="I97" s="11">
        <f t="shared" si="10"/>
        <v>81.5</v>
      </c>
      <c r="J97" s="12">
        <f t="shared" si="11"/>
        <v>12.225</v>
      </c>
      <c r="K97" s="30">
        <v>5.5</v>
      </c>
      <c r="L97" s="31">
        <v>5</v>
      </c>
      <c r="M97" s="31">
        <v>4</v>
      </c>
      <c r="N97" s="31">
        <v>4.5</v>
      </c>
      <c r="O97" s="151">
        <v>5</v>
      </c>
      <c r="P97" s="28">
        <f t="shared" si="12"/>
        <v>24</v>
      </c>
      <c r="Q97" s="29">
        <f t="shared" si="13"/>
        <v>1.2000000000000002</v>
      </c>
      <c r="R97" s="35">
        <f t="shared" si="14"/>
        <v>2.8249999999999997</v>
      </c>
      <c r="S97" s="137">
        <f t="shared" si="0"/>
        <v>2.65</v>
      </c>
      <c r="T97" s="137">
        <f t="shared" si="0"/>
        <v>2.6750000000000003</v>
      </c>
      <c r="U97" s="137">
        <f t="shared" si="15"/>
        <v>2.7</v>
      </c>
      <c r="V97" s="138">
        <f t="shared" si="15"/>
        <v>2.5749999999999997</v>
      </c>
      <c r="W97" s="122">
        <f t="shared" si="1"/>
        <v>105.5</v>
      </c>
      <c r="X97" s="43">
        <f t="shared" si="16"/>
        <v>21.1</v>
      </c>
      <c r="Y97" s="159">
        <v>84</v>
      </c>
      <c r="Z97" s="47">
        <f t="shared" si="9"/>
        <v>67.2</v>
      </c>
    </row>
    <row r="98" spans="1:26" ht="21.75" customHeight="1" thickBot="1" x14ac:dyDescent="0.35">
      <c r="A98" s="5">
        <v>92</v>
      </c>
      <c r="B98" s="154">
        <v>666699</v>
      </c>
      <c r="C98" s="155" t="s">
        <v>193</v>
      </c>
      <c r="D98" s="13">
        <v>16.5</v>
      </c>
      <c r="E98" s="14">
        <v>14</v>
      </c>
      <c r="F98" s="14">
        <v>16</v>
      </c>
      <c r="G98" s="14">
        <v>16.5</v>
      </c>
      <c r="H98" s="15">
        <v>17.5</v>
      </c>
      <c r="I98" s="11">
        <f t="shared" si="10"/>
        <v>80.5</v>
      </c>
      <c r="J98" s="12">
        <f t="shared" si="11"/>
        <v>12.074999999999999</v>
      </c>
      <c r="K98" s="30">
        <v>4.5</v>
      </c>
      <c r="L98" s="31">
        <v>5</v>
      </c>
      <c r="M98" s="31">
        <v>5.5</v>
      </c>
      <c r="N98" s="31">
        <v>5.5</v>
      </c>
      <c r="O98" s="151">
        <v>4.5</v>
      </c>
      <c r="P98" s="28">
        <f t="shared" si="12"/>
        <v>25</v>
      </c>
      <c r="Q98" s="29">
        <f t="shared" si="13"/>
        <v>1.25</v>
      </c>
      <c r="R98" s="35">
        <f t="shared" si="14"/>
        <v>2.7</v>
      </c>
      <c r="S98" s="137">
        <f t="shared" si="0"/>
        <v>2.35</v>
      </c>
      <c r="T98" s="137">
        <f t="shared" si="0"/>
        <v>2.6749999999999998</v>
      </c>
      <c r="U98" s="137">
        <f t="shared" si="15"/>
        <v>2.75</v>
      </c>
      <c r="V98" s="138">
        <f t="shared" si="15"/>
        <v>2.85</v>
      </c>
      <c r="W98" s="122">
        <f t="shared" si="1"/>
        <v>105.5</v>
      </c>
      <c r="X98" s="43">
        <f t="shared" si="16"/>
        <v>21.1</v>
      </c>
      <c r="Y98" s="159">
        <v>83</v>
      </c>
      <c r="Z98" s="47">
        <f t="shared" si="9"/>
        <v>66.400000000000006</v>
      </c>
    </row>
    <row r="99" spans="1:26" ht="21.75" customHeight="1" thickBot="1" x14ac:dyDescent="0.35">
      <c r="A99" s="6">
        <v>93</v>
      </c>
      <c r="B99" s="154">
        <v>666700</v>
      </c>
      <c r="C99" s="155" t="s">
        <v>194</v>
      </c>
      <c r="D99" s="13">
        <v>14.5</v>
      </c>
      <c r="E99" s="14">
        <v>13</v>
      </c>
      <c r="F99" s="14">
        <v>15.5</v>
      </c>
      <c r="G99" s="14">
        <v>14</v>
      </c>
      <c r="H99" s="15">
        <v>16.5</v>
      </c>
      <c r="I99" s="11">
        <f t="shared" si="10"/>
        <v>73.5</v>
      </c>
      <c r="J99" s="12">
        <f t="shared" si="11"/>
        <v>11.025</v>
      </c>
      <c r="K99" s="30">
        <v>4</v>
      </c>
      <c r="L99" s="31">
        <v>5</v>
      </c>
      <c r="M99" s="31">
        <v>4.5</v>
      </c>
      <c r="N99" s="31">
        <v>4.5</v>
      </c>
      <c r="O99" s="151">
        <v>3.5</v>
      </c>
      <c r="P99" s="28">
        <f t="shared" si="12"/>
        <v>21.5</v>
      </c>
      <c r="Q99" s="29">
        <f t="shared" si="13"/>
        <v>1.075</v>
      </c>
      <c r="R99" s="35">
        <f t="shared" si="14"/>
        <v>2.375</v>
      </c>
      <c r="S99" s="137">
        <f t="shared" si="0"/>
        <v>2.2000000000000002</v>
      </c>
      <c r="T99" s="137">
        <f t="shared" si="0"/>
        <v>2.5499999999999998</v>
      </c>
      <c r="U99" s="137">
        <f t="shared" si="15"/>
        <v>2.3250000000000002</v>
      </c>
      <c r="V99" s="138">
        <f t="shared" si="15"/>
        <v>2.65</v>
      </c>
      <c r="W99" s="122">
        <f t="shared" si="1"/>
        <v>95</v>
      </c>
      <c r="X99" s="43">
        <f t="shared" si="16"/>
        <v>19</v>
      </c>
      <c r="Y99" s="159">
        <v>77</v>
      </c>
      <c r="Z99" s="47">
        <f t="shared" si="9"/>
        <v>61.6</v>
      </c>
    </row>
    <row r="100" spans="1:26" ht="21.75" customHeight="1" thickBot="1" x14ac:dyDescent="0.35">
      <c r="A100" s="5">
        <v>94</v>
      </c>
      <c r="B100" s="154">
        <v>666701</v>
      </c>
      <c r="C100" s="155" t="s">
        <v>195</v>
      </c>
      <c r="D100" s="8">
        <v>15.5</v>
      </c>
      <c r="E100" s="8">
        <v>14.5</v>
      </c>
      <c r="F100" s="8">
        <v>15</v>
      </c>
      <c r="G100" s="8">
        <v>15.5</v>
      </c>
      <c r="H100" s="8">
        <v>14</v>
      </c>
      <c r="I100" s="11">
        <f t="shared" si="10"/>
        <v>74.5</v>
      </c>
      <c r="J100" s="12">
        <f t="shared" si="11"/>
        <v>11.174999999999999</v>
      </c>
      <c r="K100" s="30">
        <v>4.5</v>
      </c>
      <c r="L100" s="31">
        <v>5</v>
      </c>
      <c r="M100" s="31">
        <v>4.5</v>
      </c>
      <c r="N100" s="31">
        <v>4.5</v>
      </c>
      <c r="O100" s="151">
        <v>3.5</v>
      </c>
      <c r="P100" s="28">
        <f t="shared" si="12"/>
        <v>22</v>
      </c>
      <c r="Q100" s="29">
        <f t="shared" si="13"/>
        <v>1.1000000000000001</v>
      </c>
      <c r="R100" s="35">
        <f t="shared" si="14"/>
        <v>2.5499999999999998</v>
      </c>
      <c r="S100" s="137">
        <f t="shared" si="0"/>
        <v>2.4249999999999998</v>
      </c>
      <c r="T100" s="137">
        <f t="shared" si="0"/>
        <v>2.4750000000000001</v>
      </c>
      <c r="U100" s="137">
        <f t="shared" si="15"/>
        <v>2.5499999999999998</v>
      </c>
      <c r="V100" s="138">
        <f t="shared" si="15"/>
        <v>2.2749999999999999</v>
      </c>
      <c r="W100" s="122">
        <f t="shared" si="1"/>
        <v>96.5</v>
      </c>
      <c r="X100" s="43">
        <f t="shared" si="16"/>
        <v>19.3</v>
      </c>
      <c r="Y100" s="159">
        <v>75</v>
      </c>
      <c r="Z100" s="47">
        <f t="shared" si="9"/>
        <v>60</v>
      </c>
    </row>
    <row r="101" spans="1:26" ht="21.75" customHeight="1" thickBot="1" x14ac:dyDescent="0.35">
      <c r="A101" s="6">
        <v>95</v>
      </c>
      <c r="B101" s="154">
        <v>666702</v>
      </c>
      <c r="C101" s="155" t="s">
        <v>196</v>
      </c>
      <c r="D101" s="8">
        <v>18</v>
      </c>
      <c r="E101" s="8">
        <v>17.5</v>
      </c>
      <c r="F101" s="8">
        <v>15.5</v>
      </c>
      <c r="G101" s="8">
        <v>16.5</v>
      </c>
      <c r="H101" s="8">
        <v>15</v>
      </c>
      <c r="I101" s="11">
        <f t="shared" si="10"/>
        <v>82.5</v>
      </c>
      <c r="J101" s="12">
        <f t="shared" si="11"/>
        <v>12.375</v>
      </c>
      <c r="K101" s="30">
        <v>5.5</v>
      </c>
      <c r="L101" s="31">
        <v>5</v>
      </c>
      <c r="M101" s="31">
        <v>4</v>
      </c>
      <c r="N101" s="31">
        <v>4.5</v>
      </c>
      <c r="O101" s="151">
        <v>5</v>
      </c>
      <c r="P101" s="28">
        <f t="shared" si="12"/>
        <v>24</v>
      </c>
      <c r="Q101" s="29">
        <f t="shared" si="13"/>
        <v>1.2000000000000002</v>
      </c>
      <c r="R101" s="35">
        <f t="shared" si="14"/>
        <v>2.9749999999999996</v>
      </c>
      <c r="S101" s="137">
        <f t="shared" si="0"/>
        <v>2.875</v>
      </c>
      <c r="T101" s="137">
        <f t="shared" si="0"/>
        <v>2.5249999999999999</v>
      </c>
      <c r="U101" s="137">
        <f t="shared" si="15"/>
        <v>2.7</v>
      </c>
      <c r="V101" s="138">
        <f t="shared" si="15"/>
        <v>2.5</v>
      </c>
      <c r="W101" s="122">
        <f t="shared" si="1"/>
        <v>106.5</v>
      </c>
      <c r="X101" s="43">
        <f t="shared" si="16"/>
        <v>21.3</v>
      </c>
      <c r="Y101" s="159">
        <v>85</v>
      </c>
      <c r="Z101" s="47">
        <f t="shared" si="9"/>
        <v>68</v>
      </c>
    </row>
    <row r="102" spans="1:26" ht="21.75" customHeight="1" thickBot="1" x14ac:dyDescent="0.35">
      <c r="A102" s="5">
        <v>96</v>
      </c>
      <c r="B102" s="156">
        <v>666703</v>
      </c>
      <c r="C102" s="157" t="s">
        <v>197</v>
      </c>
      <c r="D102" s="8">
        <v>14.5</v>
      </c>
      <c r="E102" s="8">
        <v>15</v>
      </c>
      <c r="F102" s="8">
        <v>14</v>
      </c>
      <c r="G102" s="8">
        <v>14.5</v>
      </c>
      <c r="H102" s="8">
        <v>13.5</v>
      </c>
      <c r="I102" s="11">
        <f t="shared" si="10"/>
        <v>71.5</v>
      </c>
      <c r="J102" s="12">
        <f t="shared" si="11"/>
        <v>10.725</v>
      </c>
      <c r="K102" s="30">
        <v>3.5</v>
      </c>
      <c r="L102" s="31">
        <v>4.5</v>
      </c>
      <c r="M102" s="31">
        <v>4.5</v>
      </c>
      <c r="N102" s="31">
        <v>4</v>
      </c>
      <c r="O102" s="151">
        <v>3.5</v>
      </c>
      <c r="P102" s="28">
        <f t="shared" si="12"/>
        <v>20</v>
      </c>
      <c r="Q102" s="29">
        <f t="shared" si="13"/>
        <v>1</v>
      </c>
      <c r="R102" s="35">
        <f t="shared" si="14"/>
        <v>2.3499999999999996</v>
      </c>
      <c r="S102" s="137">
        <f t="shared" si="0"/>
        <v>2.4750000000000001</v>
      </c>
      <c r="T102" s="137">
        <f t="shared" si="0"/>
        <v>2.3250000000000002</v>
      </c>
      <c r="U102" s="137">
        <f t="shared" si="15"/>
        <v>2.375</v>
      </c>
      <c r="V102" s="138">
        <f t="shared" si="15"/>
        <v>2.1999999999999997</v>
      </c>
      <c r="W102" s="122">
        <f t="shared" si="1"/>
        <v>91.5</v>
      </c>
      <c r="X102" s="43">
        <f t="shared" si="16"/>
        <v>18.3</v>
      </c>
      <c r="Y102" s="160">
        <v>76</v>
      </c>
      <c r="Z102" s="47">
        <f t="shared" si="9"/>
        <v>60.800000000000004</v>
      </c>
    </row>
    <row r="103" spans="1:26" ht="21.75" customHeight="1" thickBot="1" x14ac:dyDescent="0.35">
      <c r="A103" s="6">
        <v>97</v>
      </c>
      <c r="B103" s="154">
        <v>666704</v>
      </c>
      <c r="C103" s="155" t="s">
        <v>198</v>
      </c>
      <c r="D103" s="13">
        <v>17</v>
      </c>
      <c r="E103" s="14">
        <v>13.5</v>
      </c>
      <c r="F103" s="14">
        <v>14.5</v>
      </c>
      <c r="G103" s="14">
        <v>14.5</v>
      </c>
      <c r="H103" s="15">
        <v>15.5</v>
      </c>
      <c r="I103" s="11">
        <f t="shared" si="10"/>
        <v>75</v>
      </c>
      <c r="J103" s="12">
        <f t="shared" si="11"/>
        <v>11.25</v>
      </c>
      <c r="K103" s="30">
        <v>5</v>
      </c>
      <c r="L103" s="31">
        <v>5</v>
      </c>
      <c r="M103" s="31">
        <v>4.5</v>
      </c>
      <c r="N103" s="31">
        <v>4.5</v>
      </c>
      <c r="O103" s="151">
        <v>3.5</v>
      </c>
      <c r="P103" s="28">
        <f t="shared" si="12"/>
        <v>22.5</v>
      </c>
      <c r="Q103" s="29">
        <f t="shared" si="13"/>
        <v>1.125</v>
      </c>
      <c r="R103" s="35">
        <f t="shared" si="14"/>
        <v>2.8</v>
      </c>
      <c r="S103" s="137">
        <f t="shared" si="0"/>
        <v>2.2749999999999999</v>
      </c>
      <c r="T103" s="137">
        <f t="shared" si="0"/>
        <v>2.4</v>
      </c>
      <c r="U103" s="137">
        <f t="shared" si="15"/>
        <v>2.4</v>
      </c>
      <c r="V103" s="138">
        <f t="shared" si="15"/>
        <v>2.4999999999999996</v>
      </c>
      <c r="W103" s="122">
        <f t="shared" si="1"/>
        <v>97.5</v>
      </c>
      <c r="X103" s="43">
        <f t="shared" si="16"/>
        <v>19.5</v>
      </c>
      <c r="Y103" s="159">
        <v>76</v>
      </c>
      <c r="Z103" s="47">
        <f t="shared" si="9"/>
        <v>60.800000000000004</v>
      </c>
    </row>
    <row r="104" spans="1:26" ht="21.75" customHeight="1" thickBot="1" x14ac:dyDescent="0.35">
      <c r="A104" s="5">
        <v>98</v>
      </c>
      <c r="B104" s="154">
        <v>666705</v>
      </c>
      <c r="C104" s="155" t="s">
        <v>199</v>
      </c>
      <c r="D104" s="13">
        <v>16.5</v>
      </c>
      <c r="E104" s="14">
        <v>14</v>
      </c>
      <c r="F104" s="14">
        <v>16</v>
      </c>
      <c r="G104" s="14">
        <v>15</v>
      </c>
      <c r="H104" s="15">
        <v>14.5</v>
      </c>
      <c r="I104" s="11">
        <f t="shared" si="10"/>
        <v>76</v>
      </c>
      <c r="J104" s="12">
        <f t="shared" si="11"/>
        <v>11.4</v>
      </c>
      <c r="K104" s="30">
        <v>4.5</v>
      </c>
      <c r="L104" s="31">
        <v>4.5</v>
      </c>
      <c r="M104" s="31">
        <v>4.5</v>
      </c>
      <c r="N104" s="31">
        <v>4.5</v>
      </c>
      <c r="O104" s="151">
        <v>5.5</v>
      </c>
      <c r="P104" s="28">
        <f t="shared" si="12"/>
        <v>23.5</v>
      </c>
      <c r="Q104" s="29">
        <f t="shared" si="13"/>
        <v>1.175</v>
      </c>
      <c r="R104" s="35">
        <f t="shared" si="14"/>
        <v>2.7</v>
      </c>
      <c r="S104" s="137">
        <f t="shared" si="0"/>
        <v>2.3250000000000002</v>
      </c>
      <c r="T104" s="137">
        <f t="shared" si="0"/>
        <v>2.625</v>
      </c>
      <c r="U104" s="137">
        <f t="shared" si="15"/>
        <v>2.4750000000000001</v>
      </c>
      <c r="V104" s="138">
        <f t="shared" si="15"/>
        <v>2.4499999999999997</v>
      </c>
      <c r="W104" s="122">
        <f t="shared" si="1"/>
        <v>99.5</v>
      </c>
      <c r="X104" s="43">
        <f t="shared" si="16"/>
        <v>19.900000000000002</v>
      </c>
      <c r="Y104" s="159">
        <v>77</v>
      </c>
      <c r="Z104" s="47">
        <f t="shared" si="9"/>
        <v>61.6</v>
      </c>
    </row>
    <row r="105" spans="1:26" ht="21.75" customHeight="1" thickBot="1" x14ac:dyDescent="0.35">
      <c r="A105" s="6">
        <v>99</v>
      </c>
      <c r="B105" s="154">
        <v>666706</v>
      </c>
      <c r="C105" s="155" t="s">
        <v>200</v>
      </c>
      <c r="D105" s="13">
        <v>16.5</v>
      </c>
      <c r="E105" s="14">
        <v>16</v>
      </c>
      <c r="F105" s="14">
        <v>18</v>
      </c>
      <c r="G105" s="14">
        <v>16.5</v>
      </c>
      <c r="H105" s="15">
        <v>16.5</v>
      </c>
      <c r="I105" s="11">
        <f t="shared" si="10"/>
        <v>83.5</v>
      </c>
      <c r="J105" s="12">
        <f t="shared" si="11"/>
        <v>12.525</v>
      </c>
      <c r="K105" s="30">
        <v>5.5</v>
      </c>
      <c r="L105" s="31">
        <v>5</v>
      </c>
      <c r="M105" s="31">
        <v>5.5</v>
      </c>
      <c r="N105" s="31">
        <v>4.5</v>
      </c>
      <c r="O105" s="151">
        <v>5</v>
      </c>
      <c r="P105" s="28">
        <f t="shared" si="12"/>
        <v>25.5</v>
      </c>
      <c r="Q105" s="29">
        <f t="shared" si="13"/>
        <v>1.2750000000000001</v>
      </c>
      <c r="R105" s="35">
        <f t="shared" si="14"/>
        <v>2.75</v>
      </c>
      <c r="S105" s="137">
        <f t="shared" si="0"/>
        <v>2.65</v>
      </c>
      <c r="T105" s="137">
        <f t="shared" si="0"/>
        <v>2.9749999999999996</v>
      </c>
      <c r="U105" s="137">
        <f t="shared" si="15"/>
        <v>2.7</v>
      </c>
      <c r="V105" s="138">
        <f t="shared" si="15"/>
        <v>2.7250000000000001</v>
      </c>
      <c r="W105" s="122">
        <f t="shared" si="1"/>
        <v>109</v>
      </c>
      <c r="X105" s="43">
        <f t="shared" si="16"/>
        <v>21.8</v>
      </c>
      <c r="Y105" s="159">
        <v>85</v>
      </c>
      <c r="Z105" s="47">
        <f t="shared" si="9"/>
        <v>68</v>
      </c>
    </row>
    <row r="106" spans="1:26" ht="21.75" customHeight="1" thickBot="1" x14ac:dyDescent="0.35">
      <c r="A106" s="5">
        <v>100</v>
      </c>
      <c r="B106" s="154">
        <v>666707</v>
      </c>
      <c r="C106" s="155" t="s">
        <v>201</v>
      </c>
      <c r="D106" s="8">
        <v>14.5</v>
      </c>
      <c r="E106" s="8">
        <v>15</v>
      </c>
      <c r="F106" s="8">
        <v>15</v>
      </c>
      <c r="G106" s="8">
        <v>13.5</v>
      </c>
      <c r="H106" s="8">
        <v>16</v>
      </c>
      <c r="I106" s="11">
        <f t="shared" si="10"/>
        <v>74</v>
      </c>
      <c r="J106" s="12">
        <f t="shared" si="11"/>
        <v>11.1</v>
      </c>
      <c r="K106" s="30">
        <v>4</v>
      </c>
      <c r="L106" s="31">
        <v>5</v>
      </c>
      <c r="M106" s="31">
        <v>4.5</v>
      </c>
      <c r="N106" s="31">
        <v>4.5</v>
      </c>
      <c r="O106" s="151">
        <v>3.5</v>
      </c>
      <c r="P106" s="28">
        <f t="shared" si="12"/>
        <v>21.5</v>
      </c>
      <c r="Q106" s="29">
        <f t="shared" si="13"/>
        <v>1.075</v>
      </c>
      <c r="R106" s="35">
        <f t="shared" si="14"/>
        <v>2.375</v>
      </c>
      <c r="S106" s="137">
        <f t="shared" si="0"/>
        <v>2.5</v>
      </c>
      <c r="T106" s="137">
        <f t="shared" si="0"/>
        <v>2.4750000000000001</v>
      </c>
      <c r="U106" s="137">
        <f t="shared" si="15"/>
        <v>2.25</v>
      </c>
      <c r="V106" s="138">
        <f t="shared" si="15"/>
        <v>2.5749999999999997</v>
      </c>
      <c r="W106" s="122">
        <f t="shared" si="1"/>
        <v>95.5</v>
      </c>
      <c r="X106" s="43">
        <f t="shared" si="16"/>
        <v>19.100000000000001</v>
      </c>
      <c r="Y106" s="159">
        <v>75</v>
      </c>
      <c r="Z106" s="47">
        <f t="shared" si="9"/>
        <v>60</v>
      </c>
    </row>
    <row r="107" spans="1:26" ht="21.75" customHeight="1" thickBot="1" x14ac:dyDescent="0.35">
      <c r="A107" s="6">
        <v>101</v>
      </c>
      <c r="B107" s="154">
        <v>666708</v>
      </c>
      <c r="C107" s="155" t="s">
        <v>202</v>
      </c>
      <c r="D107" s="8"/>
      <c r="E107" s="8"/>
      <c r="F107" s="8"/>
      <c r="G107" s="8"/>
      <c r="H107" s="8"/>
      <c r="I107" s="11">
        <f t="shared" si="10"/>
        <v>0</v>
      </c>
      <c r="J107" s="12">
        <f t="shared" si="11"/>
        <v>0</v>
      </c>
      <c r="K107" s="30"/>
      <c r="L107" s="31"/>
      <c r="M107" s="31"/>
      <c r="N107" s="31"/>
      <c r="O107" s="151"/>
      <c r="P107" s="28">
        <f t="shared" si="12"/>
        <v>0</v>
      </c>
      <c r="Q107" s="29">
        <f t="shared" si="13"/>
        <v>0</v>
      </c>
      <c r="R107" s="35">
        <f t="shared" si="14"/>
        <v>0</v>
      </c>
      <c r="S107" s="137">
        <f t="shared" si="0"/>
        <v>0</v>
      </c>
      <c r="T107" s="137">
        <f t="shared" si="0"/>
        <v>0</v>
      </c>
      <c r="U107" s="137">
        <f t="shared" si="15"/>
        <v>0</v>
      </c>
      <c r="V107" s="138">
        <f t="shared" si="15"/>
        <v>0</v>
      </c>
      <c r="W107" s="122">
        <f t="shared" si="1"/>
        <v>0</v>
      </c>
      <c r="X107" s="43">
        <f t="shared" si="16"/>
        <v>0</v>
      </c>
      <c r="Y107" s="159" t="s">
        <v>234</v>
      </c>
      <c r="Z107" s="47" t="e">
        <f t="shared" si="9"/>
        <v>#VALUE!</v>
      </c>
    </row>
    <row r="108" spans="1:26" ht="21.75" customHeight="1" thickBot="1" x14ac:dyDescent="0.35">
      <c r="A108" s="5">
        <v>102</v>
      </c>
      <c r="B108" s="154">
        <v>666709</v>
      </c>
      <c r="C108" s="155" t="s">
        <v>203</v>
      </c>
      <c r="D108" s="8">
        <v>16.5</v>
      </c>
      <c r="E108" s="8">
        <v>17.5</v>
      </c>
      <c r="F108" s="8">
        <v>16.5</v>
      </c>
      <c r="G108" s="8">
        <v>14</v>
      </c>
      <c r="H108" s="8">
        <v>16.5</v>
      </c>
      <c r="I108" s="11">
        <f t="shared" si="10"/>
        <v>81</v>
      </c>
      <c r="J108" s="12">
        <f t="shared" si="11"/>
        <v>12.15</v>
      </c>
      <c r="K108" s="30">
        <v>5.5</v>
      </c>
      <c r="L108" s="31">
        <v>5</v>
      </c>
      <c r="M108" s="31">
        <v>4</v>
      </c>
      <c r="N108" s="31">
        <v>4.5</v>
      </c>
      <c r="O108" s="151">
        <v>5</v>
      </c>
      <c r="P108" s="28">
        <f t="shared" si="12"/>
        <v>24</v>
      </c>
      <c r="Q108" s="29">
        <f t="shared" si="13"/>
        <v>1.2000000000000002</v>
      </c>
      <c r="R108" s="35">
        <f t="shared" si="14"/>
        <v>2.75</v>
      </c>
      <c r="S108" s="137">
        <f t="shared" si="0"/>
        <v>2.875</v>
      </c>
      <c r="T108" s="137">
        <f t="shared" si="0"/>
        <v>2.6750000000000003</v>
      </c>
      <c r="U108" s="137">
        <f t="shared" si="15"/>
        <v>2.3250000000000002</v>
      </c>
      <c r="V108" s="138">
        <f t="shared" si="15"/>
        <v>2.7250000000000001</v>
      </c>
      <c r="W108" s="122">
        <f t="shared" si="1"/>
        <v>105</v>
      </c>
      <c r="X108" s="43">
        <f t="shared" si="16"/>
        <v>21</v>
      </c>
      <c r="Y108" s="159">
        <v>82</v>
      </c>
      <c r="Z108" s="47">
        <f t="shared" si="9"/>
        <v>65.600000000000009</v>
      </c>
    </row>
    <row r="109" spans="1:26" ht="21.75" customHeight="1" thickBot="1" x14ac:dyDescent="0.35">
      <c r="A109" s="6">
        <v>103</v>
      </c>
      <c r="B109" s="154">
        <v>666710</v>
      </c>
      <c r="C109" s="155" t="s">
        <v>204</v>
      </c>
      <c r="D109" s="13">
        <v>17</v>
      </c>
      <c r="E109" s="14">
        <v>16</v>
      </c>
      <c r="F109" s="14">
        <v>13.5</v>
      </c>
      <c r="G109" s="14">
        <v>16.5</v>
      </c>
      <c r="H109" s="15">
        <v>15.5</v>
      </c>
      <c r="I109" s="11">
        <f t="shared" si="10"/>
        <v>78.5</v>
      </c>
      <c r="J109" s="12">
        <f t="shared" si="11"/>
        <v>11.775</v>
      </c>
      <c r="K109" s="30">
        <v>5.5</v>
      </c>
      <c r="L109" s="31">
        <v>4</v>
      </c>
      <c r="M109" s="31">
        <v>3.5</v>
      </c>
      <c r="N109" s="31">
        <v>4.5</v>
      </c>
      <c r="O109" s="151">
        <v>3</v>
      </c>
      <c r="P109" s="28">
        <f t="shared" si="12"/>
        <v>20.5</v>
      </c>
      <c r="Q109" s="29">
        <f t="shared" si="13"/>
        <v>1.0250000000000001</v>
      </c>
      <c r="R109" s="35">
        <f t="shared" si="14"/>
        <v>2.8249999999999997</v>
      </c>
      <c r="S109" s="137">
        <f t="shared" si="0"/>
        <v>2.6</v>
      </c>
      <c r="T109" s="137">
        <f t="shared" ref="T109:V138" si="17">(F109*0.15+M109*0.05)</f>
        <v>2.1999999999999997</v>
      </c>
      <c r="U109" s="137">
        <f t="shared" si="15"/>
        <v>2.7</v>
      </c>
      <c r="V109" s="138">
        <f t="shared" si="15"/>
        <v>2.4749999999999996</v>
      </c>
      <c r="W109" s="122">
        <f t="shared" si="1"/>
        <v>99</v>
      </c>
      <c r="X109" s="43">
        <f t="shared" si="16"/>
        <v>19.8</v>
      </c>
      <c r="Y109" s="159">
        <v>80</v>
      </c>
      <c r="Z109" s="47">
        <f t="shared" si="9"/>
        <v>64</v>
      </c>
    </row>
    <row r="110" spans="1:26" ht="21.75" customHeight="1" thickBot="1" x14ac:dyDescent="0.35">
      <c r="A110" s="5">
        <v>104</v>
      </c>
      <c r="B110" s="156">
        <v>666711</v>
      </c>
      <c r="C110" s="157" t="s">
        <v>205</v>
      </c>
      <c r="D110" s="13">
        <v>16.5</v>
      </c>
      <c r="E110" s="14">
        <v>14</v>
      </c>
      <c r="F110" s="14">
        <v>16</v>
      </c>
      <c r="G110" s="14">
        <v>14.5</v>
      </c>
      <c r="H110" s="15">
        <v>16</v>
      </c>
      <c r="I110" s="11">
        <f t="shared" si="10"/>
        <v>77</v>
      </c>
      <c r="J110" s="12">
        <f t="shared" si="11"/>
        <v>11.549999999999999</v>
      </c>
      <c r="K110" s="30">
        <v>3.5</v>
      </c>
      <c r="L110" s="31">
        <v>4</v>
      </c>
      <c r="M110" s="31">
        <v>3.5</v>
      </c>
      <c r="N110" s="31">
        <v>4.5</v>
      </c>
      <c r="O110" s="151">
        <v>3</v>
      </c>
      <c r="P110" s="28">
        <f t="shared" si="12"/>
        <v>18.5</v>
      </c>
      <c r="Q110" s="29">
        <f t="shared" si="13"/>
        <v>0.92500000000000004</v>
      </c>
      <c r="R110" s="35">
        <f t="shared" si="14"/>
        <v>2.65</v>
      </c>
      <c r="S110" s="137">
        <f t="shared" si="14"/>
        <v>2.3000000000000003</v>
      </c>
      <c r="T110" s="137">
        <f t="shared" si="17"/>
        <v>2.5749999999999997</v>
      </c>
      <c r="U110" s="137">
        <f t="shared" si="15"/>
        <v>2.4</v>
      </c>
      <c r="V110" s="138">
        <f t="shared" si="15"/>
        <v>2.5499999999999998</v>
      </c>
      <c r="W110" s="122">
        <f t="shared" ref="W110:W138" si="18">I110+P110</f>
        <v>95.5</v>
      </c>
      <c r="X110" s="43">
        <f t="shared" si="16"/>
        <v>19.100000000000001</v>
      </c>
      <c r="Y110" s="160">
        <v>81</v>
      </c>
      <c r="Z110" s="47">
        <f t="shared" ref="Z110:Z138" si="19">Y110*0.8</f>
        <v>64.8</v>
      </c>
    </row>
    <row r="111" spans="1:26" ht="21.75" customHeight="1" thickBot="1" x14ac:dyDescent="0.35">
      <c r="A111" s="6">
        <v>105</v>
      </c>
      <c r="B111" s="154">
        <v>666712</v>
      </c>
      <c r="C111" s="155" t="s">
        <v>206</v>
      </c>
      <c r="D111" s="13">
        <v>14.5</v>
      </c>
      <c r="E111" s="14">
        <v>16</v>
      </c>
      <c r="F111" s="14">
        <v>15.5</v>
      </c>
      <c r="G111" s="14">
        <v>13</v>
      </c>
      <c r="H111" s="15">
        <v>12</v>
      </c>
      <c r="I111" s="11">
        <f t="shared" si="10"/>
        <v>71</v>
      </c>
      <c r="J111" s="12">
        <f t="shared" si="11"/>
        <v>10.65</v>
      </c>
      <c r="K111" s="30">
        <v>3.5</v>
      </c>
      <c r="L111" s="31">
        <v>4.5</v>
      </c>
      <c r="M111" s="31">
        <v>4.5</v>
      </c>
      <c r="N111" s="31">
        <v>4</v>
      </c>
      <c r="O111" s="151">
        <v>3.5</v>
      </c>
      <c r="P111" s="28">
        <f t="shared" si="12"/>
        <v>20</v>
      </c>
      <c r="Q111" s="29">
        <f t="shared" si="13"/>
        <v>1</v>
      </c>
      <c r="R111" s="35">
        <f t="shared" si="14"/>
        <v>2.3499999999999996</v>
      </c>
      <c r="S111" s="137">
        <f t="shared" si="14"/>
        <v>2.625</v>
      </c>
      <c r="T111" s="137">
        <f t="shared" si="17"/>
        <v>2.5499999999999998</v>
      </c>
      <c r="U111" s="137">
        <f t="shared" si="15"/>
        <v>2.15</v>
      </c>
      <c r="V111" s="138">
        <f t="shared" si="15"/>
        <v>1.9749999999999999</v>
      </c>
      <c r="W111" s="122">
        <f t="shared" si="18"/>
        <v>91</v>
      </c>
      <c r="X111" s="43">
        <f t="shared" si="16"/>
        <v>18.2</v>
      </c>
      <c r="Y111" s="159">
        <v>75</v>
      </c>
      <c r="Z111" s="47">
        <f t="shared" si="19"/>
        <v>60</v>
      </c>
    </row>
    <row r="112" spans="1:26" ht="21.75" customHeight="1" thickBot="1" x14ac:dyDescent="0.35">
      <c r="A112" s="5">
        <v>106</v>
      </c>
      <c r="B112" s="154">
        <v>666713</v>
      </c>
      <c r="C112" s="155" t="s">
        <v>207</v>
      </c>
      <c r="D112" s="8">
        <v>15.5</v>
      </c>
      <c r="E112" s="8">
        <v>17.5</v>
      </c>
      <c r="F112" s="8">
        <v>15</v>
      </c>
      <c r="G112" s="8">
        <v>13.5</v>
      </c>
      <c r="H112" s="8">
        <v>13.5</v>
      </c>
      <c r="I112" s="11">
        <f t="shared" si="10"/>
        <v>75</v>
      </c>
      <c r="J112" s="12">
        <f t="shared" si="11"/>
        <v>11.25</v>
      </c>
      <c r="K112" s="30">
        <v>2.5</v>
      </c>
      <c r="L112" s="31">
        <v>4</v>
      </c>
      <c r="M112" s="31">
        <v>3.5</v>
      </c>
      <c r="N112" s="31">
        <v>4.5</v>
      </c>
      <c r="O112" s="151">
        <v>3</v>
      </c>
      <c r="P112" s="28">
        <f t="shared" si="12"/>
        <v>17.5</v>
      </c>
      <c r="Q112" s="29">
        <f t="shared" si="13"/>
        <v>0.875</v>
      </c>
      <c r="R112" s="35">
        <f t="shared" si="14"/>
        <v>2.4499999999999997</v>
      </c>
      <c r="S112" s="137">
        <f t="shared" si="14"/>
        <v>2.8250000000000002</v>
      </c>
      <c r="T112" s="137">
        <f t="shared" si="17"/>
        <v>2.4249999999999998</v>
      </c>
      <c r="U112" s="137">
        <f t="shared" si="15"/>
        <v>2.25</v>
      </c>
      <c r="V112" s="138">
        <f t="shared" si="15"/>
        <v>2.1749999999999998</v>
      </c>
      <c r="W112" s="122">
        <f t="shared" si="18"/>
        <v>92.5</v>
      </c>
      <c r="X112" s="43">
        <f t="shared" si="16"/>
        <v>18.5</v>
      </c>
      <c r="Y112" s="159">
        <v>78</v>
      </c>
      <c r="Z112" s="47">
        <f t="shared" si="19"/>
        <v>62.400000000000006</v>
      </c>
    </row>
    <row r="113" spans="1:26" ht="21.75" customHeight="1" thickBot="1" x14ac:dyDescent="0.35">
      <c r="A113" s="6">
        <v>107</v>
      </c>
      <c r="B113" s="154">
        <v>666714</v>
      </c>
      <c r="C113" s="155" t="s">
        <v>208</v>
      </c>
      <c r="D113" s="8">
        <v>16.5</v>
      </c>
      <c r="E113" s="8">
        <v>16</v>
      </c>
      <c r="F113" s="8">
        <v>17</v>
      </c>
      <c r="G113" s="8">
        <v>16.5</v>
      </c>
      <c r="H113" s="8">
        <v>17</v>
      </c>
      <c r="I113" s="11">
        <f t="shared" si="10"/>
        <v>83</v>
      </c>
      <c r="J113" s="12">
        <f t="shared" si="11"/>
        <v>12.45</v>
      </c>
      <c r="K113" s="30">
        <v>5.5</v>
      </c>
      <c r="L113" s="31">
        <v>5</v>
      </c>
      <c r="M113" s="31">
        <v>4</v>
      </c>
      <c r="N113" s="31">
        <v>4.5</v>
      </c>
      <c r="O113" s="151">
        <v>5</v>
      </c>
      <c r="P113" s="28">
        <f t="shared" si="12"/>
        <v>24</v>
      </c>
      <c r="Q113" s="29">
        <f t="shared" si="13"/>
        <v>1.2000000000000002</v>
      </c>
      <c r="R113" s="35">
        <f t="shared" si="14"/>
        <v>2.75</v>
      </c>
      <c r="S113" s="137">
        <f t="shared" si="14"/>
        <v>2.65</v>
      </c>
      <c r="T113" s="137">
        <f t="shared" si="17"/>
        <v>2.75</v>
      </c>
      <c r="U113" s="137">
        <f t="shared" si="15"/>
        <v>2.7</v>
      </c>
      <c r="V113" s="138">
        <f t="shared" si="15"/>
        <v>2.8</v>
      </c>
      <c r="W113" s="122">
        <f t="shared" si="18"/>
        <v>107</v>
      </c>
      <c r="X113" s="43">
        <f t="shared" si="16"/>
        <v>21.400000000000002</v>
      </c>
      <c r="Y113" s="159">
        <v>89</v>
      </c>
      <c r="Z113" s="47">
        <f t="shared" si="19"/>
        <v>71.2</v>
      </c>
    </row>
    <row r="114" spans="1:26" ht="21.75" customHeight="1" thickBot="1" x14ac:dyDescent="0.35">
      <c r="A114" s="5">
        <v>108</v>
      </c>
      <c r="B114" s="154">
        <v>666715</v>
      </c>
      <c r="C114" s="155" t="s">
        <v>209</v>
      </c>
      <c r="D114" s="8">
        <v>16.5</v>
      </c>
      <c r="E114" s="8">
        <v>17.5</v>
      </c>
      <c r="F114" s="8">
        <v>16.5</v>
      </c>
      <c r="G114" s="8">
        <v>16.5</v>
      </c>
      <c r="H114" s="8">
        <v>16.5</v>
      </c>
      <c r="I114" s="11">
        <f t="shared" si="10"/>
        <v>83.5</v>
      </c>
      <c r="J114" s="12">
        <f t="shared" si="11"/>
        <v>12.525</v>
      </c>
      <c r="K114" s="30">
        <v>5.5</v>
      </c>
      <c r="L114" s="31">
        <v>5</v>
      </c>
      <c r="M114" s="31">
        <v>5.5</v>
      </c>
      <c r="N114" s="31">
        <v>5.5</v>
      </c>
      <c r="O114" s="151">
        <v>5</v>
      </c>
      <c r="P114" s="28">
        <f t="shared" si="12"/>
        <v>26.5</v>
      </c>
      <c r="Q114" s="29">
        <f t="shared" si="13"/>
        <v>1.3250000000000002</v>
      </c>
      <c r="R114" s="35">
        <f t="shared" si="14"/>
        <v>2.75</v>
      </c>
      <c r="S114" s="137">
        <f t="shared" si="14"/>
        <v>2.875</v>
      </c>
      <c r="T114" s="137">
        <f t="shared" si="17"/>
        <v>2.75</v>
      </c>
      <c r="U114" s="137">
        <f t="shared" si="15"/>
        <v>2.75</v>
      </c>
      <c r="V114" s="138">
        <f t="shared" si="15"/>
        <v>2.7250000000000001</v>
      </c>
      <c r="W114" s="122">
        <f t="shared" si="18"/>
        <v>110</v>
      </c>
      <c r="X114" s="43">
        <f t="shared" si="16"/>
        <v>22</v>
      </c>
      <c r="Y114" s="159">
        <v>80</v>
      </c>
      <c r="Z114" s="47">
        <f t="shared" si="19"/>
        <v>64</v>
      </c>
    </row>
    <row r="115" spans="1:26" ht="21.75" customHeight="1" thickBot="1" x14ac:dyDescent="0.35">
      <c r="A115" s="6">
        <v>109</v>
      </c>
      <c r="B115" s="154">
        <v>666716</v>
      </c>
      <c r="C115" s="155" t="s">
        <v>210</v>
      </c>
      <c r="D115" s="13">
        <v>17</v>
      </c>
      <c r="E115" s="14">
        <v>16</v>
      </c>
      <c r="F115" s="14">
        <v>16.5</v>
      </c>
      <c r="G115" s="14">
        <v>13.5</v>
      </c>
      <c r="H115" s="15">
        <v>15.5</v>
      </c>
      <c r="I115" s="11">
        <f t="shared" si="10"/>
        <v>78.5</v>
      </c>
      <c r="J115" s="12">
        <f t="shared" si="11"/>
        <v>11.775</v>
      </c>
      <c r="K115" s="30">
        <v>4.5</v>
      </c>
      <c r="L115" s="31">
        <v>3.5</v>
      </c>
      <c r="M115" s="31">
        <v>4.5</v>
      </c>
      <c r="N115" s="31">
        <v>4.5</v>
      </c>
      <c r="O115" s="151">
        <v>5.5</v>
      </c>
      <c r="P115" s="28">
        <f t="shared" si="12"/>
        <v>22.5</v>
      </c>
      <c r="Q115" s="29">
        <f t="shared" si="13"/>
        <v>1.125</v>
      </c>
      <c r="R115" s="35">
        <f t="shared" si="14"/>
        <v>2.7749999999999999</v>
      </c>
      <c r="S115" s="137">
        <f t="shared" si="14"/>
        <v>2.5749999999999997</v>
      </c>
      <c r="T115" s="137">
        <f t="shared" si="17"/>
        <v>2.7</v>
      </c>
      <c r="U115" s="137">
        <f t="shared" si="15"/>
        <v>2.25</v>
      </c>
      <c r="V115" s="138">
        <f t="shared" si="15"/>
        <v>2.5999999999999996</v>
      </c>
      <c r="W115" s="122">
        <f t="shared" si="18"/>
        <v>101</v>
      </c>
      <c r="X115" s="43">
        <f t="shared" si="16"/>
        <v>20.200000000000003</v>
      </c>
      <c r="Y115" s="159">
        <v>79</v>
      </c>
      <c r="Z115" s="47">
        <f t="shared" si="19"/>
        <v>63.2</v>
      </c>
    </row>
    <row r="116" spans="1:26" ht="21.75" customHeight="1" thickBot="1" x14ac:dyDescent="0.35">
      <c r="A116" s="5">
        <v>110</v>
      </c>
      <c r="B116" s="154">
        <v>666717</v>
      </c>
      <c r="C116" s="155" t="s">
        <v>211</v>
      </c>
      <c r="D116" s="13">
        <v>15</v>
      </c>
      <c r="E116" s="14">
        <v>14</v>
      </c>
      <c r="F116" s="14">
        <v>14.5</v>
      </c>
      <c r="G116" s="14">
        <v>16.5</v>
      </c>
      <c r="H116" s="15">
        <v>16</v>
      </c>
      <c r="I116" s="11">
        <f t="shared" si="10"/>
        <v>76</v>
      </c>
      <c r="J116" s="12">
        <f t="shared" si="11"/>
        <v>11.4</v>
      </c>
      <c r="K116" s="30">
        <v>4.5</v>
      </c>
      <c r="L116" s="31">
        <v>4.5</v>
      </c>
      <c r="M116" s="31">
        <v>4.5</v>
      </c>
      <c r="N116" s="31">
        <v>4.5</v>
      </c>
      <c r="O116" s="151">
        <v>5.5</v>
      </c>
      <c r="P116" s="28">
        <f t="shared" si="12"/>
        <v>23.5</v>
      </c>
      <c r="Q116" s="29">
        <f t="shared" si="13"/>
        <v>1.175</v>
      </c>
      <c r="R116" s="35">
        <f t="shared" si="14"/>
        <v>2.4750000000000001</v>
      </c>
      <c r="S116" s="137">
        <f t="shared" si="14"/>
        <v>2.3250000000000002</v>
      </c>
      <c r="T116" s="137">
        <f t="shared" si="17"/>
        <v>2.4</v>
      </c>
      <c r="U116" s="137">
        <f t="shared" si="15"/>
        <v>2.7</v>
      </c>
      <c r="V116" s="138">
        <f t="shared" si="15"/>
        <v>2.6749999999999998</v>
      </c>
      <c r="W116" s="122">
        <f t="shared" si="18"/>
        <v>99.5</v>
      </c>
      <c r="X116" s="43">
        <f t="shared" si="16"/>
        <v>19.900000000000002</v>
      </c>
      <c r="Y116" s="159">
        <v>78</v>
      </c>
      <c r="Z116" s="47">
        <f t="shared" si="19"/>
        <v>62.400000000000006</v>
      </c>
    </row>
    <row r="117" spans="1:26" ht="21.75" customHeight="1" thickBot="1" x14ac:dyDescent="0.35">
      <c r="A117" s="6">
        <v>111</v>
      </c>
      <c r="B117" s="154">
        <v>666718</v>
      </c>
      <c r="C117" s="155" t="s">
        <v>212</v>
      </c>
      <c r="D117" s="13">
        <v>14.5</v>
      </c>
      <c r="E117" s="14">
        <v>16</v>
      </c>
      <c r="F117" s="14">
        <v>15.5</v>
      </c>
      <c r="G117" s="14">
        <v>16.5</v>
      </c>
      <c r="H117" s="15">
        <v>16.5</v>
      </c>
      <c r="I117" s="11">
        <f t="shared" si="10"/>
        <v>79</v>
      </c>
      <c r="J117" s="12">
        <f t="shared" si="11"/>
        <v>11.85</v>
      </c>
      <c r="K117" s="30">
        <v>4.5</v>
      </c>
      <c r="L117" s="31">
        <v>5.5</v>
      </c>
      <c r="M117" s="31">
        <v>4.5</v>
      </c>
      <c r="N117" s="31">
        <v>4.5</v>
      </c>
      <c r="O117" s="151">
        <v>5.5</v>
      </c>
      <c r="P117" s="28">
        <f t="shared" si="12"/>
        <v>24.5</v>
      </c>
      <c r="Q117" s="29">
        <f t="shared" si="13"/>
        <v>1.2250000000000001</v>
      </c>
      <c r="R117" s="35">
        <f t="shared" si="14"/>
        <v>2.4</v>
      </c>
      <c r="S117" s="137">
        <f t="shared" si="14"/>
        <v>2.6749999999999998</v>
      </c>
      <c r="T117" s="137">
        <f t="shared" si="17"/>
        <v>2.5499999999999998</v>
      </c>
      <c r="U117" s="137">
        <f t="shared" si="15"/>
        <v>2.7</v>
      </c>
      <c r="V117" s="138">
        <f t="shared" si="15"/>
        <v>2.75</v>
      </c>
      <c r="W117" s="122">
        <f t="shared" si="18"/>
        <v>103.5</v>
      </c>
      <c r="X117" s="43">
        <f t="shared" si="16"/>
        <v>20.700000000000003</v>
      </c>
      <c r="Y117" s="159">
        <v>82</v>
      </c>
      <c r="Z117" s="47">
        <f t="shared" si="19"/>
        <v>65.600000000000009</v>
      </c>
    </row>
    <row r="118" spans="1:26" ht="21.75" customHeight="1" thickBot="1" x14ac:dyDescent="0.35">
      <c r="A118" s="5">
        <v>112</v>
      </c>
      <c r="B118" s="156">
        <v>666719</v>
      </c>
      <c r="C118" s="157" t="s">
        <v>213</v>
      </c>
      <c r="D118" s="8">
        <v>15.5</v>
      </c>
      <c r="E118" s="8">
        <v>17.5</v>
      </c>
      <c r="F118" s="8">
        <v>15</v>
      </c>
      <c r="G118" s="8">
        <v>16.5</v>
      </c>
      <c r="H118" s="8">
        <v>16</v>
      </c>
      <c r="I118" s="11">
        <f t="shared" si="10"/>
        <v>80.5</v>
      </c>
      <c r="J118" s="12">
        <f t="shared" si="11"/>
        <v>12.074999999999999</v>
      </c>
      <c r="K118" s="30">
        <v>4.5</v>
      </c>
      <c r="L118" s="31">
        <v>5</v>
      </c>
      <c r="M118" s="31">
        <v>5.5</v>
      </c>
      <c r="N118" s="31">
        <v>5.5</v>
      </c>
      <c r="O118" s="151">
        <v>4.5</v>
      </c>
      <c r="P118" s="28">
        <f t="shared" si="12"/>
        <v>25</v>
      </c>
      <c r="Q118" s="29">
        <f t="shared" si="13"/>
        <v>1.25</v>
      </c>
      <c r="R118" s="35">
        <f t="shared" si="14"/>
        <v>2.5499999999999998</v>
      </c>
      <c r="S118" s="137">
        <f t="shared" si="14"/>
        <v>2.875</v>
      </c>
      <c r="T118" s="137">
        <f t="shared" si="17"/>
        <v>2.5249999999999999</v>
      </c>
      <c r="U118" s="137">
        <f t="shared" si="15"/>
        <v>2.75</v>
      </c>
      <c r="V118" s="138">
        <f t="shared" si="15"/>
        <v>2.625</v>
      </c>
      <c r="W118" s="122">
        <f t="shared" si="18"/>
        <v>105.5</v>
      </c>
      <c r="X118" s="43">
        <f t="shared" si="16"/>
        <v>21.1</v>
      </c>
      <c r="Y118" s="160">
        <v>81</v>
      </c>
      <c r="Z118" s="47">
        <f t="shared" si="19"/>
        <v>64.8</v>
      </c>
    </row>
    <row r="119" spans="1:26" ht="21.75" customHeight="1" thickBot="1" x14ac:dyDescent="0.35">
      <c r="A119" s="6">
        <v>113</v>
      </c>
      <c r="B119" s="154">
        <v>666720</v>
      </c>
      <c r="C119" s="155" t="s">
        <v>214</v>
      </c>
      <c r="D119" s="8">
        <v>14.5</v>
      </c>
      <c r="E119" s="8">
        <v>14.5</v>
      </c>
      <c r="F119" s="8">
        <v>15.5</v>
      </c>
      <c r="G119" s="8">
        <v>16.5</v>
      </c>
      <c r="H119" s="8">
        <v>16.5</v>
      </c>
      <c r="I119" s="11">
        <f t="shared" si="10"/>
        <v>77.5</v>
      </c>
      <c r="J119" s="12">
        <f t="shared" si="11"/>
        <v>11.625</v>
      </c>
      <c r="K119" s="30">
        <v>4.5</v>
      </c>
      <c r="L119" s="31">
        <v>4.5</v>
      </c>
      <c r="M119" s="31">
        <v>4.5</v>
      </c>
      <c r="N119" s="31">
        <v>4.5</v>
      </c>
      <c r="O119" s="151">
        <v>5.5</v>
      </c>
      <c r="P119" s="28">
        <f t="shared" si="12"/>
        <v>23.5</v>
      </c>
      <c r="Q119" s="29">
        <f t="shared" si="13"/>
        <v>1.175</v>
      </c>
      <c r="R119" s="35">
        <f t="shared" si="14"/>
        <v>2.4</v>
      </c>
      <c r="S119" s="137">
        <f t="shared" si="14"/>
        <v>2.4</v>
      </c>
      <c r="T119" s="137">
        <f t="shared" si="17"/>
        <v>2.5499999999999998</v>
      </c>
      <c r="U119" s="137">
        <f t="shared" si="15"/>
        <v>2.7</v>
      </c>
      <c r="V119" s="138">
        <f t="shared" si="15"/>
        <v>2.75</v>
      </c>
      <c r="W119" s="122">
        <f t="shared" si="18"/>
        <v>101</v>
      </c>
      <c r="X119" s="43">
        <f t="shared" si="16"/>
        <v>20.200000000000003</v>
      </c>
      <c r="Y119" s="159">
        <v>78</v>
      </c>
      <c r="Z119" s="47">
        <f t="shared" si="19"/>
        <v>62.400000000000006</v>
      </c>
    </row>
    <row r="120" spans="1:26" ht="21.75" customHeight="1" thickBot="1" x14ac:dyDescent="0.35">
      <c r="A120" s="5">
        <v>114</v>
      </c>
      <c r="B120" s="154">
        <v>666721</v>
      </c>
      <c r="C120" s="155" t="s">
        <v>215</v>
      </c>
      <c r="D120" s="8">
        <v>15</v>
      </c>
      <c r="E120" s="8">
        <v>16.5</v>
      </c>
      <c r="F120" s="8">
        <v>16.5</v>
      </c>
      <c r="G120" s="8">
        <v>13</v>
      </c>
      <c r="H120" s="8">
        <v>13.5</v>
      </c>
      <c r="I120" s="11">
        <f t="shared" si="10"/>
        <v>74.5</v>
      </c>
      <c r="J120" s="12">
        <f t="shared" si="11"/>
        <v>11.174999999999999</v>
      </c>
      <c r="K120" s="30">
        <v>2.5</v>
      </c>
      <c r="L120" s="31">
        <v>4</v>
      </c>
      <c r="M120" s="31">
        <v>3.5</v>
      </c>
      <c r="N120" s="31">
        <v>4.5</v>
      </c>
      <c r="O120" s="151">
        <v>3</v>
      </c>
      <c r="P120" s="28">
        <f t="shared" si="12"/>
        <v>17.5</v>
      </c>
      <c r="Q120" s="29">
        <f t="shared" si="13"/>
        <v>0.875</v>
      </c>
      <c r="R120" s="35">
        <f t="shared" si="14"/>
        <v>2.375</v>
      </c>
      <c r="S120" s="137">
        <f t="shared" si="14"/>
        <v>2.6750000000000003</v>
      </c>
      <c r="T120" s="137">
        <f t="shared" si="17"/>
        <v>2.65</v>
      </c>
      <c r="U120" s="137">
        <f t="shared" si="15"/>
        <v>2.1749999999999998</v>
      </c>
      <c r="V120" s="138">
        <f t="shared" si="15"/>
        <v>2.1749999999999998</v>
      </c>
      <c r="W120" s="122">
        <f t="shared" si="18"/>
        <v>92</v>
      </c>
      <c r="X120" s="43">
        <f t="shared" si="16"/>
        <v>18.400000000000002</v>
      </c>
      <c r="Y120" s="159">
        <v>76</v>
      </c>
      <c r="Z120" s="47">
        <f t="shared" si="19"/>
        <v>60.800000000000004</v>
      </c>
    </row>
    <row r="121" spans="1:26" ht="21.75" customHeight="1" thickBot="1" x14ac:dyDescent="0.35">
      <c r="A121" s="6">
        <v>115</v>
      </c>
      <c r="B121" s="154">
        <v>666722</v>
      </c>
      <c r="C121" s="155" t="s">
        <v>216</v>
      </c>
      <c r="D121" s="13">
        <v>17.5</v>
      </c>
      <c r="E121" s="14">
        <v>16.5</v>
      </c>
      <c r="F121" s="14">
        <v>16.5</v>
      </c>
      <c r="G121" s="14">
        <v>16.5</v>
      </c>
      <c r="H121" s="15">
        <v>18</v>
      </c>
      <c r="I121" s="11">
        <f t="shared" si="10"/>
        <v>85</v>
      </c>
      <c r="J121" s="12">
        <f t="shared" si="11"/>
        <v>12.75</v>
      </c>
      <c r="K121" s="30">
        <v>5.5</v>
      </c>
      <c r="L121" s="31">
        <v>5</v>
      </c>
      <c r="M121" s="31">
        <v>5</v>
      </c>
      <c r="N121" s="31">
        <v>5.5</v>
      </c>
      <c r="O121" s="151">
        <v>5.5</v>
      </c>
      <c r="P121" s="28">
        <f t="shared" si="12"/>
        <v>26.5</v>
      </c>
      <c r="Q121" s="29">
        <f t="shared" si="13"/>
        <v>1.3250000000000002</v>
      </c>
      <c r="R121" s="35">
        <f t="shared" si="14"/>
        <v>2.9</v>
      </c>
      <c r="S121" s="137">
        <f t="shared" si="14"/>
        <v>2.7250000000000001</v>
      </c>
      <c r="T121" s="137">
        <f t="shared" si="17"/>
        <v>2.7250000000000001</v>
      </c>
      <c r="U121" s="137">
        <f t="shared" si="15"/>
        <v>2.75</v>
      </c>
      <c r="V121" s="138">
        <f t="shared" si="15"/>
        <v>2.9749999999999996</v>
      </c>
      <c r="W121" s="122">
        <f t="shared" si="18"/>
        <v>111.5</v>
      </c>
      <c r="X121" s="43">
        <f t="shared" si="16"/>
        <v>22.3</v>
      </c>
      <c r="Y121" s="159">
        <v>88</v>
      </c>
      <c r="Z121" s="47">
        <f t="shared" si="19"/>
        <v>70.400000000000006</v>
      </c>
    </row>
    <row r="122" spans="1:26" ht="21.75" customHeight="1" thickBot="1" x14ac:dyDescent="0.35">
      <c r="A122" s="5">
        <v>116</v>
      </c>
      <c r="B122" s="154">
        <v>666723</v>
      </c>
      <c r="C122" s="155" t="s">
        <v>217</v>
      </c>
      <c r="D122" s="13">
        <v>16.5</v>
      </c>
      <c r="E122" s="14">
        <v>14</v>
      </c>
      <c r="F122" s="14">
        <v>13</v>
      </c>
      <c r="G122" s="14">
        <v>16.5</v>
      </c>
      <c r="H122" s="15">
        <v>15.5</v>
      </c>
      <c r="I122" s="11">
        <f t="shared" si="10"/>
        <v>75.5</v>
      </c>
      <c r="J122" s="12">
        <f t="shared" si="11"/>
        <v>11.324999999999999</v>
      </c>
      <c r="K122" s="30">
        <v>4.5</v>
      </c>
      <c r="L122" s="31">
        <v>4.5</v>
      </c>
      <c r="M122" s="31">
        <v>4.5</v>
      </c>
      <c r="N122" s="31">
        <v>4.5</v>
      </c>
      <c r="O122" s="151">
        <v>5.5</v>
      </c>
      <c r="P122" s="28">
        <f t="shared" si="12"/>
        <v>23.5</v>
      </c>
      <c r="Q122" s="29">
        <f t="shared" si="13"/>
        <v>1.175</v>
      </c>
      <c r="R122" s="35">
        <f t="shared" si="14"/>
        <v>2.7</v>
      </c>
      <c r="S122" s="137">
        <f t="shared" si="14"/>
        <v>2.3250000000000002</v>
      </c>
      <c r="T122" s="137">
        <f t="shared" si="17"/>
        <v>2.1749999999999998</v>
      </c>
      <c r="U122" s="137">
        <f t="shared" si="15"/>
        <v>2.7</v>
      </c>
      <c r="V122" s="138">
        <f t="shared" si="15"/>
        <v>2.5999999999999996</v>
      </c>
      <c r="W122" s="122">
        <f t="shared" si="18"/>
        <v>99</v>
      </c>
      <c r="X122" s="43">
        <f t="shared" si="16"/>
        <v>19.8</v>
      </c>
      <c r="Y122" s="159">
        <v>78</v>
      </c>
      <c r="Z122" s="47">
        <f t="shared" si="19"/>
        <v>62.400000000000006</v>
      </c>
    </row>
    <row r="123" spans="1:26" ht="21.75" customHeight="1" thickBot="1" x14ac:dyDescent="0.35">
      <c r="A123" s="6">
        <v>117</v>
      </c>
      <c r="B123" s="154">
        <v>666724</v>
      </c>
      <c r="C123" s="155" t="s">
        <v>218</v>
      </c>
      <c r="D123" s="13">
        <v>14.5</v>
      </c>
      <c r="E123" s="14">
        <v>16</v>
      </c>
      <c r="F123" s="14">
        <v>15.5</v>
      </c>
      <c r="G123" s="14">
        <v>16.5</v>
      </c>
      <c r="H123" s="15">
        <v>16.5</v>
      </c>
      <c r="I123" s="11">
        <f t="shared" si="10"/>
        <v>79</v>
      </c>
      <c r="J123" s="12">
        <f t="shared" si="11"/>
        <v>11.85</v>
      </c>
      <c r="K123" s="30">
        <v>4.5</v>
      </c>
      <c r="L123" s="31">
        <v>5.5</v>
      </c>
      <c r="M123" s="31">
        <v>4.5</v>
      </c>
      <c r="N123" s="31">
        <v>4.5</v>
      </c>
      <c r="O123" s="151">
        <v>5.5</v>
      </c>
      <c r="P123" s="28">
        <f t="shared" si="12"/>
        <v>24.5</v>
      </c>
      <c r="Q123" s="29">
        <f t="shared" si="13"/>
        <v>1.2250000000000001</v>
      </c>
      <c r="R123" s="35">
        <f t="shared" si="14"/>
        <v>2.4</v>
      </c>
      <c r="S123" s="137">
        <f t="shared" si="14"/>
        <v>2.6749999999999998</v>
      </c>
      <c r="T123" s="137">
        <f t="shared" si="17"/>
        <v>2.5499999999999998</v>
      </c>
      <c r="U123" s="137">
        <f t="shared" si="15"/>
        <v>2.7</v>
      </c>
      <c r="V123" s="138">
        <f t="shared" si="15"/>
        <v>2.75</v>
      </c>
      <c r="W123" s="122">
        <f t="shared" si="18"/>
        <v>103.5</v>
      </c>
      <c r="X123" s="43">
        <f t="shared" si="16"/>
        <v>20.700000000000003</v>
      </c>
      <c r="Y123" s="159">
        <v>81</v>
      </c>
      <c r="Z123" s="47">
        <f t="shared" si="19"/>
        <v>64.8</v>
      </c>
    </row>
    <row r="124" spans="1:26" ht="21.75" customHeight="1" thickBot="1" x14ac:dyDescent="0.35">
      <c r="A124" s="5">
        <v>118</v>
      </c>
      <c r="B124" s="154">
        <v>666725</v>
      </c>
      <c r="C124" s="155" t="s">
        <v>219</v>
      </c>
      <c r="D124" s="8">
        <v>15.5</v>
      </c>
      <c r="E124" s="8">
        <v>17.5</v>
      </c>
      <c r="F124" s="8">
        <v>15</v>
      </c>
      <c r="G124" s="8">
        <v>16.5</v>
      </c>
      <c r="H124" s="8">
        <v>18</v>
      </c>
      <c r="I124" s="11">
        <f t="shared" si="10"/>
        <v>82.5</v>
      </c>
      <c r="J124" s="12">
        <f t="shared" si="11"/>
        <v>12.375</v>
      </c>
      <c r="K124" s="30">
        <v>5.5</v>
      </c>
      <c r="L124" s="31">
        <v>5</v>
      </c>
      <c r="M124" s="31">
        <v>4</v>
      </c>
      <c r="N124" s="31">
        <v>4.5</v>
      </c>
      <c r="O124" s="151">
        <v>5</v>
      </c>
      <c r="P124" s="28">
        <f t="shared" si="12"/>
        <v>24</v>
      </c>
      <c r="Q124" s="29">
        <f t="shared" si="13"/>
        <v>1.2000000000000002</v>
      </c>
      <c r="R124" s="35">
        <f t="shared" si="14"/>
        <v>2.5999999999999996</v>
      </c>
      <c r="S124" s="137">
        <f t="shared" si="14"/>
        <v>2.875</v>
      </c>
      <c r="T124" s="137">
        <f t="shared" si="17"/>
        <v>2.4500000000000002</v>
      </c>
      <c r="U124" s="137">
        <f t="shared" si="15"/>
        <v>2.7</v>
      </c>
      <c r="V124" s="138">
        <f t="shared" si="15"/>
        <v>2.9499999999999997</v>
      </c>
      <c r="W124" s="122">
        <f t="shared" si="18"/>
        <v>106.5</v>
      </c>
      <c r="X124" s="43">
        <f t="shared" si="16"/>
        <v>21.3</v>
      </c>
      <c r="Y124" s="159">
        <v>87</v>
      </c>
      <c r="Z124" s="47">
        <f t="shared" si="19"/>
        <v>69.600000000000009</v>
      </c>
    </row>
    <row r="125" spans="1:26" ht="21.75" customHeight="1" thickBot="1" x14ac:dyDescent="0.35">
      <c r="A125" s="6">
        <v>119</v>
      </c>
      <c r="B125" s="154">
        <v>666726</v>
      </c>
      <c r="C125" s="155" t="s">
        <v>220</v>
      </c>
      <c r="D125" s="8">
        <v>14.5</v>
      </c>
      <c r="E125" s="8">
        <v>14.5</v>
      </c>
      <c r="F125" s="8">
        <v>16.5</v>
      </c>
      <c r="G125" s="8">
        <v>16.5</v>
      </c>
      <c r="H125" s="8">
        <v>15.5</v>
      </c>
      <c r="I125" s="11">
        <f t="shared" si="10"/>
        <v>77.5</v>
      </c>
      <c r="J125" s="12">
        <f t="shared" si="11"/>
        <v>11.625</v>
      </c>
      <c r="K125" s="30">
        <v>4.5</v>
      </c>
      <c r="L125" s="31">
        <v>4.5</v>
      </c>
      <c r="M125" s="31">
        <v>4.5</v>
      </c>
      <c r="N125" s="31">
        <v>4.5</v>
      </c>
      <c r="O125" s="151">
        <v>5.5</v>
      </c>
      <c r="P125" s="28">
        <f t="shared" si="12"/>
        <v>23.5</v>
      </c>
      <c r="Q125" s="29">
        <f t="shared" si="13"/>
        <v>1.175</v>
      </c>
      <c r="R125" s="35">
        <f t="shared" si="14"/>
        <v>2.4</v>
      </c>
      <c r="S125" s="137">
        <f t="shared" si="14"/>
        <v>2.4</v>
      </c>
      <c r="T125" s="137">
        <f t="shared" si="17"/>
        <v>2.7</v>
      </c>
      <c r="U125" s="137">
        <f t="shared" si="15"/>
        <v>2.7</v>
      </c>
      <c r="V125" s="138">
        <f t="shared" si="15"/>
        <v>2.5999999999999996</v>
      </c>
      <c r="W125" s="122">
        <f t="shared" si="18"/>
        <v>101</v>
      </c>
      <c r="X125" s="43">
        <f t="shared" si="16"/>
        <v>20.200000000000003</v>
      </c>
      <c r="Y125" s="159">
        <v>81</v>
      </c>
      <c r="Z125" s="47">
        <f t="shared" si="19"/>
        <v>64.8</v>
      </c>
    </row>
    <row r="126" spans="1:26" ht="21.75" customHeight="1" thickBot="1" x14ac:dyDescent="0.35">
      <c r="A126" s="5">
        <v>120</v>
      </c>
      <c r="B126" s="156">
        <v>666727</v>
      </c>
      <c r="C126" s="157" t="s">
        <v>221</v>
      </c>
      <c r="D126" s="8">
        <v>16.5</v>
      </c>
      <c r="E126" s="8">
        <v>17.5</v>
      </c>
      <c r="F126" s="8">
        <v>12.5</v>
      </c>
      <c r="G126" s="8">
        <v>13</v>
      </c>
      <c r="H126" s="8">
        <v>16.5</v>
      </c>
      <c r="I126" s="11">
        <f t="shared" si="10"/>
        <v>76</v>
      </c>
      <c r="J126" s="12">
        <f t="shared" si="11"/>
        <v>11.4</v>
      </c>
      <c r="K126" s="30">
        <v>4.5</v>
      </c>
      <c r="L126" s="31">
        <v>4.5</v>
      </c>
      <c r="M126" s="31">
        <v>4.5</v>
      </c>
      <c r="N126" s="31">
        <v>4.5</v>
      </c>
      <c r="O126" s="151">
        <v>5.5</v>
      </c>
      <c r="P126" s="28">
        <f t="shared" si="12"/>
        <v>23.5</v>
      </c>
      <c r="Q126" s="29">
        <f t="shared" si="13"/>
        <v>1.175</v>
      </c>
      <c r="R126" s="35">
        <f t="shared" si="14"/>
        <v>2.7</v>
      </c>
      <c r="S126" s="137">
        <f t="shared" si="14"/>
        <v>2.85</v>
      </c>
      <c r="T126" s="137">
        <f t="shared" si="17"/>
        <v>2.1</v>
      </c>
      <c r="U126" s="137">
        <f t="shared" si="15"/>
        <v>2.1749999999999998</v>
      </c>
      <c r="V126" s="138">
        <f t="shared" si="15"/>
        <v>2.75</v>
      </c>
      <c r="W126" s="122">
        <f t="shared" si="18"/>
        <v>99.5</v>
      </c>
      <c r="X126" s="43">
        <f t="shared" si="16"/>
        <v>19.900000000000002</v>
      </c>
      <c r="Y126" s="160">
        <v>80</v>
      </c>
      <c r="Z126" s="47">
        <f t="shared" si="19"/>
        <v>64</v>
      </c>
    </row>
    <row r="127" spans="1:26" ht="21.75" customHeight="1" thickBot="1" x14ac:dyDescent="0.35">
      <c r="A127" s="6">
        <v>121</v>
      </c>
      <c r="B127" s="154">
        <v>666728</v>
      </c>
      <c r="C127" s="155" t="s">
        <v>222</v>
      </c>
      <c r="D127" s="13">
        <v>17</v>
      </c>
      <c r="E127" s="14">
        <v>16</v>
      </c>
      <c r="F127" s="14">
        <v>16.5</v>
      </c>
      <c r="G127" s="14">
        <v>14.5</v>
      </c>
      <c r="H127" s="15">
        <v>15.5</v>
      </c>
      <c r="I127" s="11">
        <f t="shared" si="10"/>
        <v>79.5</v>
      </c>
      <c r="J127" s="12">
        <f t="shared" si="11"/>
        <v>11.924999999999999</v>
      </c>
      <c r="K127" s="30">
        <v>4.5</v>
      </c>
      <c r="L127" s="31">
        <v>5.5</v>
      </c>
      <c r="M127" s="31">
        <v>4.5</v>
      </c>
      <c r="N127" s="31">
        <v>4.5</v>
      </c>
      <c r="O127" s="151">
        <v>5.5</v>
      </c>
      <c r="P127" s="28">
        <f t="shared" si="12"/>
        <v>24.5</v>
      </c>
      <c r="Q127" s="29">
        <f t="shared" si="13"/>
        <v>1.2250000000000001</v>
      </c>
      <c r="R127" s="35">
        <f t="shared" si="14"/>
        <v>2.7749999999999999</v>
      </c>
      <c r="S127" s="137">
        <f t="shared" si="14"/>
        <v>2.6749999999999998</v>
      </c>
      <c r="T127" s="137">
        <f t="shared" si="17"/>
        <v>2.7</v>
      </c>
      <c r="U127" s="137">
        <f t="shared" si="15"/>
        <v>2.4</v>
      </c>
      <c r="V127" s="138">
        <f t="shared" si="15"/>
        <v>2.5999999999999996</v>
      </c>
      <c r="W127" s="122">
        <f t="shared" si="18"/>
        <v>104</v>
      </c>
      <c r="X127" s="43">
        <f t="shared" si="16"/>
        <v>20.8</v>
      </c>
      <c r="Y127" s="159">
        <v>81</v>
      </c>
      <c r="Z127" s="47">
        <f t="shared" si="19"/>
        <v>64.8</v>
      </c>
    </row>
    <row r="128" spans="1:26" ht="21.75" customHeight="1" thickBot="1" x14ac:dyDescent="0.35">
      <c r="A128" s="5">
        <v>122</v>
      </c>
      <c r="B128" s="154">
        <v>666729</v>
      </c>
      <c r="C128" s="155" t="s">
        <v>223</v>
      </c>
      <c r="D128" s="13">
        <v>16.5</v>
      </c>
      <c r="E128" s="14">
        <v>15.5</v>
      </c>
      <c r="F128" s="14">
        <v>17.5</v>
      </c>
      <c r="G128" s="14">
        <v>16.5</v>
      </c>
      <c r="H128" s="15">
        <v>17.5</v>
      </c>
      <c r="I128" s="11">
        <f t="shared" si="10"/>
        <v>83.5</v>
      </c>
      <c r="J128" s="12">
        <f t="shared" si="11"/>
        <v>12.525</v>
      </c>
      <c r="K128" s="30">
        <v>5.5</v>
      </c>
      <c r="L128" s="31">
        <v>5</v>
      </c>
      <c r="M128" s="31">
        <v>5.5</v>
      </c>
      <c r="N128" s="31">
        <v>4.5</v>
      </c>
      <c r="O128" s="151">
        <v>5</v>
      </c>
      <c r="P128" s="28">
        <f t="shared" si="12"/>
        <v>25.5</v>
      </c>
      <c r="Q128" s="29">
        <f t="shared" si="13"/>
        <v>1.2750000000000001</v>
      </c>
      <c r="R128" s="35">
        <f t="shared" si="14"/>
        <v>2.75</v>
      </c>
      <c r="S128" s="137">
        <f t="shared" si="14"/>
        <v>2.5749999999999997</v>
      </c>
      <c r="T128" s="137">
        <f t="shared" si="17"/>
        <v>2.9</v>
      </c>
      <c r="U128" s="137">
        <f t="shared" si="15"/>
        <v>2.7</v>
      </c>
      <c r="V128" s="138">
        <f t="shared" si="15"/>
        <v>2.875</v>
      </c>
      <c r="W128" s="122">
        <f t="shared" si="18"/>
        <v>109</v>
      </c>
      <c r="X128" s="43">
        <f t="shared" si="16"/>
        <v>21.8</v>
      </c>
      <c r="Y128" s="159">
        <v>88</v>
      </c>
      <c r="Z128" s="47">
        <f t="shared" si="19"/>
        <v>70.400000000000006</v>
      </c>
    </row>
    <row r="129" spans="1:26" ht="21.75" customHeight="1" thickBot="1" x14ac:dyDescent="0.35">
      <c r="A129" s="6">
        <v>123</v>
      </c>
      <c r="B129" s="154">
        <v>666730</v>
      </c>
      <c r="C129" s="155" t="s">
        <v>224</v>
      </c>
      <c r="D129" s="13">
        <v>14.5</v>
      </c>
      <c r="E129" s="14">
        <v>16</v>
      </c>
      <c r="F129" s="14">
        <v>15.5</v>
      </c>
      <c r="G129" s="14">
        <v>16.5</v>
      </c>
      <c r="H129" s="15">
        <v>16.5</v>
      </c>
      <c r="I129" s="11">
        <f t="shared" si="10"/>
        <v>79</v>
      </c>
      <c r="J129" s="12">
        <f t="shared" si="11"/>
        <v>11.85</v>
      </c>
      <c r="K129" s="30">
        <v>4.5</v>
      </c>
      <c r="L129" s="31">
        <v>5.5</v>
      </c>
      <c r="M129" s="31">
        <v>4.5</v>
      </c>
      <c r="N129" s="31">
        <v>4.5</v>
      </c>
      <c r="O129" s="151">
        <v>5.5</v>
      </c>
      <c r="P129" s="28">
        <f t="shared" si="12"/>
        <v>24.5</v>
      </c>
      <c r="Q129" s="29">
        <f t="shared" si="13"/>
        <v>1.2250000000000001</v>
      </c>
      <c r="R129" s="35">
        <f t="shared" si="14"/>
        <v>2.4</v>
      </c>
      <c r="S129" s="137">
        <f t="shared" si="14"/>
        <v>2.6749999999999998</v>
      </c>
      <c r="T129" s="137">
        <f t="shared" si="17"/>
        <v>2.5499999999999998</v>
      </c>
      <c r="U129" s="137">
        <f t="shared" si="15"/>
        <v>2.7</v>
      </c>
      <c r="V129" s="138">
        <f t="shared" si="15"/>
        <v>2.75</v>
      </c>
      <c r="W129" s="122">
        <f t="shared" si="18"/>
        <v>103.5</v>
      </c>
      <c r="X129" s="43">
        <f t="shared" si="16"/>
        <v>20.700000000000003</v>
      </c>
      <c r="Y129" s="159">
        <v>78</v>
      </c>
      <c r="Z129" s="47">
        <f t="shared" si="19"/>
        <v>62.400000000000006</v>
      </c>
    </row>
    <row r="130" spans="1:26" ht="21.75" customHeight="1" thickBot="1" x14ac:dyDescent="0.35">
      <c r="A130" s="5">
        <v>124</v>
      </c>
      <c r="B130" s="154">
        <v>666731</v>
      </c>
      <c r="C130" s="155" t="s">
        <v>225</v>
      </c>
      <c r="D130" s="8">
        <v>15.5</v>
      </c>
      <c r="E130" s="8">
        <v>15</v>
      </c>
      <c r="F130" s="8">
        <v>15</v>
      </c>
      <c r="G130" s="8">
        <v>13</v>
      </c>
      <c r="H130" s="8">
        <v>16</v>
      </c>
      <c r="I130" s="11">
        <f t="shared" si="10"/>
        <v>74.5</v>
      </c>
      <c r="J130" s="12">
        <f t="shared" si="11"/>
        <v>11.174999999999999</v>
      </c>
      <c r="K130" s="30">
        <v>4.5</v>
      </c>
      <c r="L130" s="31">
        <v>4.5</v>
      </c>
      <c r="M130" s="31">
        <v>4.5</v>
      </c>
      <c r="N130" s="31">
        <v>4.5</v>
      </c>
      <c r="O130" s="151">
        <v>5.5</v>
      </c>
      <c r="P130" s="28">
        <f t="shared" si="12"/>
        <v>23.5</v>
      </c>
      <c r="Q130" s="29">
        <f t="shared" si="13"/>
        <v>1.175</v>
      </c>
      <c r="R130" s="35">
        <f t="shared" si="14"/>
        <v>2.5499999999999998</v>
      </c>
      <c r="S130" s="137">
        <f t="shared" si="14"/>
        <v>2.4750000000000001</v>
      </c>
      <c r="T130" s="137">
        <f t="shared" si="17"/>
        <v>2.4750000000000001</v>
      </c>
      <c r="U130" s="137">
        <f t="shared" si="15"/>
        <v>2.1749999999999998</v>
      </c>
      <c r="V130" s="138">
        <f t="shared" si="15"/>
        <v>2.6749999999999998</v>
      </c>
      <c r="W130" s="122">
        <f t="shared" si="18"/>
        <v>98</v>
      </c>
      <c r="X130" s="43">
        <f t="shared" si="16"/>
        <v>19.600000000000001</v>
      </c>
      <c r="Y130" s="159">
        <v>76</v>
      </c>
      <c r="Z130" s="47">
        <f t="shared" si="19"/>
        <v>60.800000000000004</v>
      </c>
    </row>
    <row r="131" spans="1:26" ht="21.75" customHeight="1" thickBot="1" x14ac:dyDescent="0.35">
      <c r="A131" s="6">
        <v>125</v>
      </c>
      <c r="B131" s="154">
        <v>666732</v>
      </c>
      <c r="C131" s="155" t="s">
        <v>226</v>
      </c>
      <c r="D131" s="8">
        <v>14.5</v>
      </c>
      <c r="E131" s="8">
        <v>14.5</v>
      </c>
      <c r="F131" s="8">
        <v>13</v>
      </c>
      <c r="G131" s="8">
        <v>16.5</v>
      </c>
      <c r="H131" s="8">
        <v>15</v>
      </c>
      <c r="I131" s="11">
        <f t="shared" si="10"/>
        <v>73.5</v>
      </c>
      <c r="J131" s="12">
        <f t="shared" si="11"/>
        <v>11.025</v>
      </c>
      <c r="K131" s="30">
        <v>4</v>
      </c>
      <c r="L131" s="31">
        <v>5</v>
      </c>
      <c r="M131" s="31">
        <v>4.5</v>
      </c>
      <c r="N131" s="31">
        <v>4.5</v>
      </c>
      <c r="O131" s="151">
        <v>3.5</v>
      </c>
      <c r="P131" s="28">
        <f t="shared" si="12"/>
        <v>21.5</v>
      </c>
      <c r="Q131" s="29">
        <f t="shared" si="13"/>
        <v>1.075</v>
      </c>
      <c r="R131" s="35">
        <f t="shared" si="14"/>
        <v>2.375</v>
      </c>
      <c r="S131" s="137">
        <f t="shared" si="14"/>
        <v>2.4249999999999998</v>
      </c>
      <c r="T131" s="137">
        <f t="shared" si="17"/>
        <v>2.1749999999999998</v>
      </c>
      <c r="U131" s="137">
        <f t="shared" si="15"/>
        <v>2.7</v>
      </c>
      <c r="V131" s="138">
        <f t="shared" si="15"/>
        <v>2.4249999999999998</v>
      </c>
      <c r="W131" s="122">
        <f t="shared" si="18"/>
        <v>95</v>
      </c>
      <c r="X131" s="43">
        <f t="shared" si="16"/>
        <v>19</v>
      </c>
      <c r="Y131" s="159">
        <v>75</v>
      </c>
      <c r="Z131" s="47">
        <f t="shared" si="19"/>
        <v>60</v>
      </c>
    </row>
    <row r="132" spans="1:26" ht="21.75" customHeight="1" thickBot="1" x14ac:dyDescent="0.35">
      <c r="A132" s="5">
        <v>126</v>
      </c>
      <c r="B132" s="154">
        <v>666733</v>
      </c>
      <c r="C132" s="155" t="s">
        <v>227</v>
      </c>
      <c r="D132" s="8">
        <v>16.5</v>
      </c>
      <c r="E132" s="8">
        <v>15.5</v>
      </c>
      <c r="F132" s="8">
        <v>14.5</v>
      </c>
      <c r="G132" s="8">
        <v>16.5</v>
      </c>
      <c r="H132" s="8">
        <v>12.5</v>
      </c>
      <c r="I132" s="11">
        <f t="shared" si="10"/>
        <v>75.5</v>
      </c>
      <c r="J132" s="12">
        <f t="shared" si="11"/>
        <v>11.324999999999999</v>
      </c>
      <c r="K132" s="30">
        <v>4.5</v>
      </c>
      <c r="L132" s="31">
        <v>4.5</v>
      </c>
      <c r="M132" s="31">
        <v>4.5</v>
      </c>
      <c r="N132" s="31">
        <v>4.5</v>
      </c>
      <c r="O132" s="151">
        <v>5.5</v>
      </c>
      <c r="P132" s="28">
        <f t="shared" si="12"/>
        <v>23.5</v>
      </c>
      <c r="Q132" s="29">
        <f t="shared" si="13"/>
        <v>1.175</v>
      </c>
      <c r="R132" s="35">
        <f t="shared" si="14"/>
        <v>2.7</v>
      </c>
      <c r="S132" s="137">
        <f t="shared" si="14"/>
        <v>2.5499999999999998</v>
      </c>
      <c r="T132" s="137">
        <f t="shared" si="17"/>
        <v>2.4</v>
      </c>
      <c r="U132" s="137">
        <f t="shared" si="15"/>
        <v>2.7</v>
      </c>
      <c r="V132" s="138">
        <f t="shared" si="15"/>
        <v>2.15</v>
      </c>
      <c r="W132" s="122">
        <f t="shared" si="18"/>
        <v>99</v>
      </c>
      <c r="X132" s="43">
        <f t="shared" si="16"/>
        <v>19.8</v>
      </c>
      <c r="Y132" s="159">
        <v>78</v>
      </c>
      <c r="Z132" s="47">
        <f t="shared" si="19"/>
        <v>62.400000000000006</v>
      </c>
    </row>
    <row r="133" spans="1:26" ht="21.75" customHeight="1" thickBot="1" x14ac:dyDescent="0.35">
      <c r="A133" s="6">
        <v>127</v>
      </c>
      <c r="B133" s="154">
        <v>666734</v>
      </c>
      <c r="C133" s="155" t="s">
        <v>228</v>
      </c>
      <c r="D133" s="13">
        <v>17</v>
      </c>
      <c r="E133" s="14">
        <v>16</v>
      </c>
      <c r="F133" s="14">
        <v>16.5</v>
      </c>
      <c r="G133" s="14">
        <v>16.5</v>
      </c>
      <c r="H133" s="15">
        <v>15.5</v>
      </c>
      <c r="I133" s="11">
        <f t="shared" si="10"/>
        <v>81.5</v>
      </c>
      <c r="J133" s="12">
        <f t="shared" si="11"/>
        <v>12.225</v>
      </c>
      <c r="K133" s="30">
        <v>5.5</v>
      </c>
      <c r="L133" s="31">
        <v>5</v>
      </c>
      <c r="M133" s="31">
        <v>4</v>
      </c>
      <c r="N133" s="31">
        <v>4.5</v>
      </c>
      <c r="O133" s="151">
        <v>5</v>
      </c>
      <c r="P133" s="28">
        <f t="shared" si="12"/>
        <v>24</v>
      </c>
      <c r="Q133" s="29">
        <f t="shared" si="13"/>
        <v>1.2000000000000002</v>
      </c>
      <c r="R133" s="35">
        <f t="shared" si="14"/>
        <v>2.8249999999999997</v>
      </c>
      <c r="S133" s="137">
        <f t="shared" si="14"/>
        <v>2.65</v>
      </c>
      <c r="T133" s="137">
        <f t="shared" si="17"/>
        <v>2.6750000000000003</v>
      </c>
      <c r="U133" s="137">
        <f t="shared" si="15"/>
        <v>2.7</v>
      </c>
      <c r="V133" s="138">
        <f t="shared" si="15"/>
        <v>2.5749999999999997</v>
      </c>
      <c r="W133" s="122">
        <f t="shared" si="18"/>
        <v>105.5</v>
      </c>
      <c r="X133" s="43">
        <f t="shared" si="16"/>
        <v>21.1</v>
      </c>
      <c r="Y133" s="159">
        <v>82</v>
      </c>
      <c r="Z133" s="47">
        <f t="shared" si="19"/>
        <v>65.600000000000009</v>
      </c>
    </row>
    <row r="134" spans="1:26" ht="21.75" customHeight="1" thickBot="1" x14ac:dyDescent="0.35">
      <c r="A134" s="5">
        <v>128</v>
      </c>
      <c r="B134" s="154">
        <v>666735</v>
      </c>
      <c r="C134" s="155" t="s">
        <v>229</v>
      </c>
      <c r="D134" s="13">
        <v>16.5</v>
      </c>
      <c r="E134" s="14">
        <v>14</v>
      </c>
      <c r="F134" s="14">
        <v>16</v>
      </c>
      <c r="G134" s="14">
        <v>16.5</v>
      </c>
      <c r="H134" s="15">
        <v>17.5</v>
      </c>
      <c r="I134" s="11">
        <f t="shared" si="10"/>
        <v>80.5</v>
      </c>
      <c r="J134" s="12">
        <f t="shared" si="11"/>
        <v>12.074999999999999</v>
      </c>
      <c r="K134" s="30">
        <v>4.5</v>
      </c>
      <c r="L134" s="31">
        <v>5</v>
      </c>
      <c r="M134" s="31">
        <v>5.5</v>
      </c>
      <c r="N134" s="31">
        <v>5.5</v>
      </c>
      <c r="O134" s="151">
        <v>4.5</v>
      </c>
      <c r="P134" s="28">
        <f t="shared" si="12"/>
        <v>25</v>
      </c>
      <c r="Q134" s="29">
        <f t="shared" si="13"/>
        <v>1.25</v>
      </c>
      <c r="R134" s="35">
        <f t="shared" si="14"/>
        <v>2.7</v>
      </c>
      <c r="S134" s="137">
        <f t="shared" si="14"/>
        <v>2.35</v>
      </c>
      <c r="T134" s="137">
        <f t="shared" si="17"/>
        <v>2.6749999999999998</v>
      </c>
      <c r="U134" s="137">
        <f t="shared" si="15"/>
        <v>2.75</v>
      </c>
      <c r="V134" s="138">
        <f t="shared" si="15"/>
        <v>2.85</v>
      </c>
      <c r="W134" s="122">
        <f t="shared" si="18"/>
        <v>105.5</v>
      </c>
      <c r="X134" s="43">
        <f t="shared" si="16"/>
        <v>21.1</v>
      </c>
      <c r="Y134" s="159">
        <v>83</v>
      </c>
      <c r="Z134" s="47">
        <f t="shared" si="19"/>
        <v>66.400000000000006</v>
      </c>
    </row>
    <row r="135" spans="1:26" ht="21.75" customHeight="1" thickBot="1" x14ac:dyDescent="0.35">
      <c r="A135" s="6">
        <v>129</v>
      </c>
      <c r="B135" s="154">
        <v>666736</v>
      </c>
      <c r="C135" s="155" t="s">
        <v>230</v>
      </c>
      <c r="D135" s="13">
        <v>17.5</v>
      </c>
      <c r="E135" s="14">
        <v>16.5</v>
      </c>
      <c r="F135" s="14">
        <v>12.5</v>
      </c>
      <c r="G135" s="14">
        <v>18.5</v>
      </c>
      <c r="H135" s="15">
        <v>17.5</v>
      </c>
      <c r="I135" s="11">
        <f t="shared" si="10"/>
        <v>82.5</v>
      </c>
      <c r="J135" s="12">
        <f t="shared" si="11"/>
        <v>12.375</v>
      </c>
      <c r="K135" s="30">
        <v>5.5</v>
      </c>
      <c r="L135" s="31">
        <v>5</v>
      </c>
      <c r="M135" s="31">
        <v>4</v>
      </c>
      <c r="N135" s="31">
        <v>4.5</v>
      </c>
      <c r="O135" s="151">
        <v>5</v>
      </c>
      <c r="P135" s="28">
        <f t="shared" si="12"/>
        <v>24</v>
      </c>
      <c r="Q135" s="29">
        <f t="shared" si="13"/>
        <v>1.2000000000000002</v>
      </c>
      <c r="R135" s="35">
        <f t="shared" si="14"/>
        <v>2.9</v>
      </c>
      <c r="S135" s="137">
        <f t="shared" si="14"/>
        <v>2.7250000000000001</v>
      </c>
      <c r="T135" s="137">
        <f t="shared" si="17"/>
        <v>2.0750000000000002</v>
      </c>
      <c r="U135" s="137">
        <f t="shared" si="15"/>
        <v>3</v>
      </c>
      <c r="V135" s="138">
        <f t="shared" si="15"/>
        <v>2.875</v>
      </c>
      <c r="W135" s="122">
        <f t="shared" si="18"/>
        <v>106.5</v>
      </c>
      <c r="X135" s="43">
        <f t="shared" si="16"/>
        <v>21.3</v>
      </c>
      <c r="Y135" s="159">
        <v>84</v>
      </c>
      <c r="Z135" s="47">
        <f t="shared" si="19"/>
        <v>67.2</v>
      </c>
    </row>
    <row r="136" spans="1:26" ht="21.75" customHeight="1" thickBot="1" x14ac:dyDescent="0.35">
      <c r="A136" s="5">
        <v>130</v>
      </c>
      <c r="B136" s="154">
        <v>666737</v>
      </c>
      <c r="C136" s="155" t="s">
        <v>231</v>
      </c>
      <c r="D136" s="13"/>
      <c r="E136" s="14"/>
      <c r="F136" s="14"/>
      <c r="G136" s="14"/>
      <c r="H136" s="15"/>
      <c r="I136" s="11">
        <f t="shared" ref="I136:I138" si="20">SUM(D136:H136)</f>
        <v>0</v>
      </c>
      <c r="J136" s="12">
        <f t="shared" ref="J136:J138" si="21">I136*0.15</f>
        <v>0</v>
      </c>
      <c r="K136" s="30"/>
      <c r="L136" s="31"/>
      <c r="M136" s="31"/>
      <c r="N136" s="31"/>
      <c r="O136" s="151"/>
      <c r="P136" s="28">
        <f t="shared" ref="P136:P138" si="22">SUM(K136:O136)</f>
        <v>0</v>
      </c>
      <c r="Q136" s="29">
        <f t="shared" ref="Q136:Q137" si="23">P136*0.05</f>
        <v>0</v>
      </c>
      <c r="R136" s="35">
        <f t="shared" ref="R136:S138" si="24">(D136*0.15+K136*0.05)</f>
        <v>0</v>
      </c>
      <c r="S136" s="137">
        <f t="shared" si="24"/>
        <v>0</v>
      </c>
      <c r="T136" s="137">
        <f t="shared" si="17"/>
        <v>0</v>
      </c>
      <c r="U136" s="137">
        <f t="shared" si="17"/>
        <v>0</v>
      </c>
      <c r="V136" s="138">
        <f t="shared" si="17"/>
        <v>0</v>
      </c>
      <c r="W136" s="122">
        <f t="shared" si="18"/>
        <v>0</v>
      </c>
      <c r="X136" s="43">
        <f t="shared" ref="X136:X138" si="25">(W136*0.2)</f>
        <v>0</v>
      </c>
      <c r="Y136" s="159" t="s">
        <v>234</v>
      </c>
      <c r="Z136" s="47" t="e">
        <f t="shared" si="19"/>
        <v>#VALUE!</v>
      </c>
    </row>
    <row r="137" spans="1:26" ht="21.75" customHeight="1" thickBot="1" x14ac:dyDescent="0.35">
      <c r="A137" s="6">
        <v>131</v>
      </c>
      <c r="B137" s="154">
        <v>666738</v>
      </c>
      <c r="C137" s="155" t="s">
        <v>232</v>
      </c>
      <c r="D137" s="8">
        <v>15.5</v>
      </c>
      <c r="E137" s="8">
        <v>17.5</v>
      </c>
      <c r="F137" s="8">
        <v>15</v>
      </c>
      <c r="G137" s="8">
        <v>16.5</v>
      </c>
      <c r="H137" s="8">
        <v>14.5</v>
      </c>
      <c r="I137" s="11">
        <f t="shared" si="20"/>
        <v>79</v>
      </c>
      <c r="J137" s="12">
        <f t="shared" si="21"/>
        <v>11.85</v>
      </c>
      <c r="K137" s="30">
        <v>4.5</v>
      </c>
      <c r="L137" s="31">
        <v>5.5</v>
      </c>
      <c r="M137" s="31">
        <v>4.5</v>
      </c>
      <c r="N137" s="31">
        <v>4.5</v>
      </c>
      <c r="O137" s="151">
        <v>5.5</v>
      </c>
      <c r="P137" s="28">
        <f t="shared" si="22"/>
        <v>24.5</v>
      </c>
      <c r="Q137" s="29">
        <f t="shared" si="23"/>
        <v>1.2250000000000001</v>
      </c>
      <c r="R137" s="35">
        <f t="shared" si="24"/>
        <v>2.5499999999999998</v>
      </c>
      <c r="S137" s="137">
        <f t="shared" si="24"/>
        <v>2.9</v>
      </c>
      <c r="T137" s="137">
        <f t="shared" si="17"/>
        <v>2.4750000000000001</v>
      </c>
      <c r="U137" s="137">
        <f t="shared" si="17"/>
        <v>2.7</v>
      </c>
      <c r="V137" s="138">
        <f t="shared" si="17"/>
        <v>2.4499999999999997</v>
      </c>
      <c r="W137" s="122">
        <f t="shared" si="18"/>
        <v>103.5</v>
      </c>
      <c r="X137" s="43">
        <f t="shared" si="25"/>
        <v>20.700000000000003</v>
      </c>
      <c r="Y137" s="159">
        <v>80</v>
      </c>
      <c r="Z137" s="47">
        <f t="shared" si="19"/>
        <v>64</v>
      </c>
    </row>
    <row r="138" spans="1:26" ht="21.75" customHeight="1" x14ac:dyDescent="0.3">
      <c r="A138" s="5">
        <v>132</v>
      </c>
      <c r="B138" s="156">
        <v>666739</v>
      </c>
      <c r="C138" s="157" t="s">
        <v>233</v>
      </c>
      <c r="D138" s="8">
        <v>16.5</v>
      </c>
      <c r="E138" s="8">
        <v>17</v>
      </c>
      <c r="F138" s="8">
        <v>15.5</v>
      </c>
      <c r="G138" s="8">
        <v>18</v>
      </c>
      <c r="H138" s="8">
        <v>17</v>
      </c>
      <c r="I138" s="11">
        <f t="shared" si="20"/>
        <v>84</v>
      </c>
      <c r="J138" s="12">
        <f t="shared" si="21"/>
        <v>12.6</v>
      </c>
      <c r="K138" s="30">
        <v>5.5</v>
      </c>
      <c r="L138" s="31">
        <v>5</v>
      </c>
      <c r="M138" s="31">
        <v>4.5</v>
      </c>
      <c r="N138" s="31">
        <v>4.5</v>
      </c>
      <c r="O138" s="151">
        <v>5</v>
      </c>
      <c r="P138" s="28">
        <f t="shared" si="22"/>
        <v>24.5</v>
      </c>
      <c r="Q138" s="29">
        <f>P138*0.05</f>
        <v>1.2250000000000001</v>
      </c>
      <c r="R138" s="35">
        <f t="shared" si="24"/>
        <v>2.75</v>
      </c>
      <c r="S138" s="137">
        <f t="shared" si="24"/>
        <v>2.8</v>
      </c>
      <c r="T138" s="137">
        <f t="shared" si="17"/>
        <v>2.5499999999999998</v>
      </c>
      <c r="U138" s="137">
        <f t="shared" si="17"/>
        <v>2.9249999999999998</v>
      </c>
      <c r="V138" s="138">
        <f t="shared" si="17"/>
        <v>2.8</v>
      </c>
      <c r="W138" s="122">
        <f t="shared" si="18"/>
        <v>108.5</v>
      </c>
      <c r="X138" s="43">
        <f t="shared" si="25"/>
        <v>21.700000000000003</v>
      </c>
      <c r="Y138" s="160">
        <v>85</v>
      </c>
      <c r="Z138" s="47">
        <f t="shared" si="19"/>
        <v>68</v>
      </c>
    </row>
    <row r="139" spans="1:26" ht="21" thickBot="1" x14ac:dyDescent="0.35"/>
    <row r="140" spans="1:26" x14ac:dyDescent="0.3">
      <c r="A140" s="174" t="s">
        <v>16</v>
      </c>
      <c r="B140" s="175"/>
      <c r="C140" s="176"/>
      <c r="D140" s="8">
        <f t="shared" ref="D140:Z140" si="26">COUNT(D7:D138)</f>
        <v>125</v>
      </c>
      <c r="E140" s="9">
        <f t="shared" si="26"/>
        <v>125</v>
      </c>
      <c r="F140" s="9">
        <f t="shared" si="26"/>
        <v>125</v>
      </c>
      <c r="G140" s="9">
        <f t="shared" si="26"/>
        <v>125</v>
      </c>
      <c r="H140" s="115">
        <f t="shared" si="26"/>
        <v>125</v>
      </c>
      <c r="I140" s="12">
        <f t="shared" si="26"/>
        <v>132</v>
      </c>
      <c r="J140" s="116">
        <f t="shared" si="26"/>
        <v>132</v>
      </c>
      <c r="K140" s="108">
        <f t="shared" si="26"/>
        <v>125</v>
      </c>
      <c r="L140" s="27">
        <f t="shared" si="26"/>
        <v>125</v>
      </c>
      <c r="M140" s="27">
        <f t="shared" si="26"/>
        <v>125</v>
      </c>
      <c r="N140" s="27">
        <f t="shared" si="26"/>
        <v>125</v>
      </c>
      <c r="O140" s="109">
        <f t="shared" si="26"/>
        <v>125</v>
      </c>
      <c r="P140" s="104">
        <f t="shared" si="26"/>
        <v>132</v>
      </c>
      <c r="Q140" s="126">
        <f t="shared" si="26"/>
        <v>132</v>
      </c>
      <c r="R140" s="129">
        <f t="shared" si="26"/>
        <v>132</v>
      </c>
      <c r="S140" s="36">
        <f t="shared" si="26"/>
        <v>132</v>
      </c>
      <c r="T140" s="36">
        <f t="shared" si="26"/>
        <v>132</v>
      </c>
      <c r="U140" s="36">
        <f t="shared" si="26"/>
        <v>132</v>
      </c>
      <c r="V140" s="37">
        <f t="shared" si="26"/>
        <v>132</v>
      </c>
      <c r="W140" s="139">
        <f t="shared" si="26"/>
        <v>132</v>
      </c>
      <c r="X140" s="132">
        <f t="shared" si="26"/>
        <v>132</v>
      </c>
      <c r="Y140" s="28">
        <f t="shared" si="26"/>
        <v>124</v>
      </c>
      <c r="Z140" s="136">
        <f t="shared" si="26"/>
        <v>124</v>
      </c>
    </row>
    <row r="141" spans="1:26" ht="21" customHeight="1" x14ac:dyDescent="0.3">
      <c r="A141" s="177" t="s">
        <v>17</v>
      </c>
      <c r="B141" s="178"/>
      <c r="C141" s="179"/>
      <c r="D141" s="13">
        <v>20</v>
      </c>
      <c r="E141" s="14">
        <v>20</v>
      </c>
      <c r="F141" s="14">
        <v>20</v>
      </c>
      <c r="G141" s="14">
        <v>20</v>
      </c>
      <c r="H141" s="117">
        <v>20</v>
      </c>
      <c r="I141" s="16">
        <f>SUM(D141:H141)</f>
        <v>100</v>
      </c>
      <c r="J141" s="118">
        <f>I141*0.15</f>
        <v>15</v>
      </c>
      <c r="K141" s="110">
        <v>6</v>
      </c>
      <c r="L141" s="31">
        <v>6</v>
      </c>
      <c r="M141" s="31">
        <v>6</v>
      </c>
      <c r="N141" s="31">
        <v>6</v>
      </c>
      <c r="O141" s="111">
        <v>6</v>
      </c>
      <c r="P141" s="105">
        <f>SUM(K141:O141)</f>
        <v>30</v>
      </c>
      <c r="Q141" s="127">
        <f>P141*0.05</f>
        <v>1.5</v>
      </c>
      <c r="R141" s="130">
        <f>(D141*0.15+K141*0.05)</f>
        <v>3.3</v>
      </c>
      <c r="S141" s="38">
        <f>((E141*0.15+L141*0.05))</f>
        <v>3.3</v>
      </c>
      <c r="T141" s="38">
        <f t="shared" ref="T141:U141" si="27">((F141*0.15+M141*0.05))</f>
        <v>3.3</v>
      </c>
      <c r="U141" s="38">
        <f t="shared" si="27"/>
        <v>3.3</v>
      </c>
      <c r="V141" s="39">
        <f>((H141*0.15+O141*0.05))</f>
        <v>3.3</v>
      </c>
      <c r="W141" s="140">
        <v>130</v>
      </c>
      <c r="X141" s="133">
        <f>W141*0.2</f>
        <v>26</v>
      </c>
      <c r="Y141" s="32">
        <v>100</v>
      </c>
      <c r="Z141" s="112">
        <f>Y141*0.8</f>
        <v>80</v>
      </c>
    </row>
    <row r="142" spans="1:26" x14ac:dyDescent="0.3">
      <c r="A142" s="177" t="s">
        <v>78</v>
      </c>
      <c r="B142" s="178"/>
      <c r="C142" s="179"/>
      <c r="D142" s="13">
        <f>D141*0.4</f>
        <v>8</v>
      </c>
      <c r="E142" s="14">
        <f>E141*0.4</f>
        <v>8</v>
      </c>
      <c r="F142" s="14">
        <f t="shared" ref="F142:J142" si="28">F141*0.4</f>
        <v>8</v>
      </c>
      <c r="G142" s="14">
        <f t="shared" si="28"/>
        <v>8</v>
      </c>
      <c r="H142" s="117">
        <f t="shared" si="28"/>
        <v>8</v>
      </c>
      <c r="I142" s="16">
        <f t="shared" si="28"/>
        <v>40</v>
      </c>
      <c r="J142" s="118">
        <f t="shared" si="28"/>
        <v>6</v>
      </c>
      <c r="K142" s="110">
        <f>K141*0.4</f>
        <v>2.4000000000000004</v>
      </c>
      <c r="L142" s="31">
        <f>L141*0.4</f>
        <v>2.4000000000000004</v>
      </c>
      <c r="M142" s="31">
        <f t="shared" ref="M142:Z142" si="29">M141*0.4</f>
        <v>2.4000000000000004</v>
      </c>
      <c r="N142" s="31">
        <f t="shared" si="29"/>
        <v>2.4000000000000004</v>
      </c>
      <c r="O142" s="111">
        <f t="shared" si="29"/>
        <v>2.4000000000000004</v>
      </c>
      <c r="P142" s="105">
        <f t="shared" si="29"/>
        <v>12</v>
      </c>
      <c r="Q142" s="127">
        <f t="shared" si="29"/>
        <v>0.60000000000000009</v>
      </c>
      <c r="R142" s="130">
        <f t="shared" si="29"/>
        <v>1.32</v>
      </c>
      <c r="S142" s="38">
        <f t="shared" si="29"/>
        <v>1.32</v>
      </c>
      <c r="T142" s="38">
        <f t="shared" si="29"/>
        <v>1.32</v>
      </c>
      <c r="U142" s="38">
        <f t="shared" si="29"/>
        <v>1.32</v>
      </c>
      <c r="V142" s="39">
        <f t="shared" si="29"/>
        <v>1.32</v>
      </c>
      <c r="W142" s="140">
        <f t="shared" si="29"/>
        <v>52</v>
      </c>
      <c r="X142" s="133">
        <f t="shared" si="29"/>
        <v>10.4</v>
      </c>
      <c r="Y142" s="32">
        <f t="shared" si="29"/>
        <v>40</v>
      </c>
      <c r="Z142" s="112">
        <f t="shared" si="29"/>
        <v>32</v>
      </c>
    </row>
    <row r="143" spans="1:26" ht="21" customHeight="1" x14ac:dyDescent="0.3">
      <c r="A143" s="177" t="s">
        <v>18</v>
      </c>
      <c r="B143" s="178"/>
      <c r="C143" s="179"/>
      <c r="D143" s="13">
        <f>COUNTIF(D7:D138, "&gt;=8")</f>
        <v>124</v>
      </c>
      <c r="E143" s="14">
        <f>COUNTIF(E7:E138, "&gt;=8")</f>
        <v>124</v>
      </c>
      <c r="F143" s="14">
        <f>COUNTIF(F7:F138, "&gt;=8")</f>
        <v>124</v>
      </c>
      <c r="G143" s="14">
        <f>COUNTIF(G7:G138, "&gt;=8")</f>
        <v>124</v>
      </c>
      <c r="H143" s="117">
        <f>COUNTIF(H7:H138, "&gt;=8")</f>
        <v>124</v>
      </c>
      <c r="I143" s="16">
        <f>COUNTIF(I7:I138, "&gt;=40")</f>
        <v>124</v>
      </c>
      <c r="J143" s="118">
        <f>COUNTIF(J7:J138, "&gt;=6")</f>
        <v>124</v>
      </c>
      <c r="K143" s="110">
        <f>COUNTIF(K7:K138, "&gt;=2.4")</f>
        <v>124</v>
      </c>
      <c r="L143" s="31">
        <f>COUNTIF(L7:L138, "&gt;=2.4")</f>
        <v>124</v>
      </c>
      <c r="M143" s="31">
        <f>COUNTIF(M7:M138, "&gt;=2.4")</f>
        <v>124</v>
      </c>
      <c r="N143" s="31">
        <f>COUNTIF(N7:N138, "&gt;=2.4")</f>
        <v>124</v>
      </c>
      <c r="O143" s="111">
        <f>COUNTIF(O7:O138, "&gt;=2.4")</f>
        <v>124</v>
      </c>
      <c r="P143" s="105">
        <f>COUNTIF(P7:P138, "&gt;=12")</f>
        <v>124</v>
      </c>
      <c r="Q143" s="127">
        <f>COUNTIF(Q7:Q138, "&gt;=0.6")</f>
        <v>124</v>
      </c>
      <c r="R143" s="130">
        <f>COUNTIF(R7:R138, "&gt;=1.32")</f>
        <v>124</v>
      </c>
      <c r="S143" s="38">
        <f>COUNTIF(S7:S138, "&gt;=1.32")</f>
        <v>124</v>
      </c>
      <c r="T143" s="38">
        <f>COUNTIF(T7:T138, "&gt;=1.32")</f>
        <v>124</v>
      </c>
      <c r="U143" s="38">
        <f>COUNTIF(U7:U138, "&gt;=1.32")</f>
        <v>124</v>
      </c>
      <c r="V143" s="39">
        <f>COUNTIF(V7:V138, "&gt;=1.32")</f>
        <v>124</v>
      </c>
      <c r="W143" s="140">
        <f>COUNTIF(W7:W138, "&gt;=52")</f>
        <v>124</v>
      </c>
      <c r="X143" s="133">
        <f>COUNTIF(X7:X138, "&gt;=10.4")</f>
        <v>124</v>
      </c>
      <c r="Y143" s="32">
        <f>COUNTIF(Y7:Y138, "&gt;=40")</f>
        <v>124</v>
      </c>
      <c r="Z143" s="112">
        <f>COUNTIF(Z7:Z138, "&gt;=32")</f>
        <v>124</v>
      </c>
    </row>
    <row r="144" spans="1:26" x14ac:dyDescent="0.3">
      <c r="A144" s="177" t="s">
        <v>19</v>
      </c>
      <c r="B144" s="178"/>
      <c r="C144" s="179"/>
      <c r="D144" s="119" t="str">
        <f t="shared" ref="D144:Z144" si="30" xml:space="preserve"> IF(((D143/COUNT(D7:D138))*100)&gt;=60,"3", IF(AND(((D143/COUNT(D7:D138))*100)&lt;60, ((D143/COUNT(D7:D138))*100)&gt;=50),"2", IF( AND(((D143/COUNT(D7:D138))*100)&lt;50, ((D143/COUNT(D7:D138))*100)&gt;=40),"1","0")))</f>
        <v>3</v>
      </c>
      <c r="E144" s="14" t="str">
        <f t="shared" si="30"/>
        <v>3</v>
      </c>
      <c r="F144" s="14" t="str">
        <f t="shared" si="30"/>
        <v>3</v>
      </c>
      <c r="G144" s="14" t="str">
        <f t="shared" si="30"/>
        <v>3</v>
      </c>
      <c r="H144" s="117" t="str">
        <f t="shared" si="30"/>
        <v>3</v>
      </c>
      <c r="I144" s="16" t="str">
        <f t="shared" si="30"/>
        <v>3</v>
      </c>
      <c r="J144" s="118" t="str">
        <f t="shared" si="30"/>
        <v>3</v>
      </c>
      <c r="K144" s="110" t="str">
        <f t="shared" si="30"/>
        <v>3</v>
      </c>
      <c r="L144" s="30" t="str">
        <f t="shared" si="30"/>
        <v>3</v>
      </c>
      <c r="M144" s="30" t="str">
        <f t="shared" si="30"/>
        <v>3</v>
      </c>
      <c r="N144" s="30" t="str">
        <f t="shared" si="30"/>
        <v>3</v>
      </c>
      <c r="O144" s="112" t="str">
        <f t="shared" si="30"/>
        <v>3</v>
      </c>
      <c r="P144" s="105" t="str">
        <f t="shared" si="30"/>
        <v>3</v>
      </c>
      <c r="Q144" s="127" t="str">
        <f t="shared" si="30"/>
        <v>3</v>
      </c>
      <c r="R144" s="130" t="str">
        <f t="shared" si="30"/>
        <v>3</v>
      </c>
      <c r="S144" s="38" t="str">
        <f t="shared" si="30"/>
        <v>3</v>
      </c>
      <c r="T144" s="38" t="str">
        <f t="shared" si="30"/>
        <v>3</v>
      </c>
      <c r="U144" s="38" t="str">
        <f t="shared" si="30"/>
        <v>3</v>
      </c>
      <c r="V144" s="39" t="str">
        <f t="shared" si="30"/>
        <v>3</v>
      </c>
      <c r="W144" s="133" t="str">
        <f t="shared" si="30"/>
        <v>3</v>
      </c>
      <c r="X144" s="134" t="str">
        <f t="shared" si="30"/>
        <v>3</v>
      </c>
      <c r="Y144" s="127" t="str">
        <f t="shared" si="30"/>
        <v>3</v>
      </c>
      <c r="Z144" s="32" t="str">
        <f t="shared" si="30"/>
        <v>3</v>
      </c>
    </row>
    <row r="145" spans="1:26" ht="21" thickBot="1" x14ac:dyDescent="0.35">
      <c r="A145" s="222" t="s">
        <v>20</v>
      </c>
      <c r="B145" s="223"/>
      <c r="C145" s="224"/>
      <c r="D145" s="17">
        <f t="shared" ref="D145:Z145" si="31">((D143/COUNT(D7:D138))*D144)</f>
        <v>2.976</v>
      </c>
      <c r="E145" s="18">
        <f t="shared" si="31"/>
        <v>2.976</v>
      </c>
      <c r="F145" s="18">
        <f t="shared" si="31"/>
        <v>2.976</v>
      </c>
      <c r="G145" s="18">
        <f t="shared" si="31"/>
        <v>2.976</v>
      </c>
      <c r="H145" s="120">
        <f t="shared" si="31"/>
        <v>2.976</v>
      </c>
      <c r="I145" s="19">
        <f t="shared" si="31"/>
        <v>2.8181818181818183</v>
      </c>
      <c r="J145" s="121">
        <f t="shared" si="31"/>
        <v>2.8181818181818183</v>
      </c>
      <c r="K145" s="113">
        <f t="shared" si="31"/>
        <v>2.976</v>
      </c>
      <c r="L145" s="33">
        <f t="shared" si="31"/>
        <v>2.976</v>
      </c>
      <c r="M145" s="33">
        <f t="shared" si="31"/>
        <v>2.976</v>
      </c>
      <c r="N145" s="33">
        <f t="shared" si="31"/>
        <v>2.976</v>
      </c>
      <c r="O145" s="114">
        <f t="shared" si="31"/>
        <v>2.976</v>
      </c>
      <c r="P145" s="106">
        <f t="shared" si="31"/>
        <v>2.8181818181818183</v>
      </c>
      <c r="Q145" s="128">
        <f t="shared" si="31"/>
        <v>2.8181818181818183</v>
      </c>
      <c r="R145" s="131">
        <f t="shared" si="31"/>
        <v>2.8181818181818183</v>
      </c>
      <c r="S145" s="40">
        <f t="shared" si="31"/>
        <v>2.8181818181818183</v>
      </c>
      <c r="T145" s="40">
        <f t="shared" si="31"/>
        <v>2.8181818181818183</v>
      </c>
      <c r="U145" s="40">
        <f t="shared" si="31"/>
        <v>2.8181818181818183</v>
      </c>
      <c r="V145" s="41">
        <f t="shared" si="31"/>
        <v>2.8181818181818183</v>
      </c>
      <c r="W145" s="141">
        <f t="shared" si="31"/>
        <v>2.8181818181818183</v>
      </c>
      <c r="X145" s="135">
        <f t="shared" si="31"/>
        <v>2.8181818181818183</v>
      </c>
      <c r="Y145" s="128">
        <f t="shared" si="31"/>
        <v>3</v>
      </c>
      <c r="Z145" s="34">
        <f t="shared" si="31"/>
        <v>3</v>
      </c>
    </row>
    <row r="146" spans="1:26" ht="21" thickBot="1" x14ac:dyDescent="0.35">
      <c r="A146" s="2"/>
      <c r="B146" s="2"/>
      <c r="C146" s="2"/>
      <c r="D146" s="2"/>
    </row>
    <row r="147" spans="1:26" x14ac:dyDescent="0.3">
      <c r="A147" s="225" t="s">
        <v>21</v>
      </c>
      <c r="B147" s="226"/>
      <c r="C147" s="227"/>
      <c r="D147" s="2"/>
      <c r="E147" s="204" t="s">
        <v>22</v>
      </c>
      <c r="F147" s="205"/>
      <c r="G147" s="205"/>
      <c r="H147" s="205"/>
      <c r="I147" s="205"/>
      <c r="J147" s="205"/>
      <c r="K147" s="205"/>
      <c r="L147" s="205"/>
      <c r="M147" s="205"/>
      <c r="N147" s="206"/>
      <c r="O147" s="107" t="s">
        <v>12</v>
      </c>
      <c r="P147" s="48" t="s">
        <v>3</v>
      </c>
      <c r="Q147" s="48" t="s">
        <v>4</v>
      </c>
      <c r="R147" s="48" t="s">
        <v>5</v>
      </c>
      <c r="S147" s="49" t="s">
        <v>6</v>
      </c>
    </row>
    <row r="148" spans="1:26" ht="21" thickBot="1" x14ac:dyDescent="0.35">
      <c r="A148" s="50" t="s">
        <v>79</v>
      </c>
      <c r="B148" s="3"/>
      <c r="C148" s="51"/>
      <c r="D148" s="2"/>
      <c r="E148" s="207"/>
      <c r="F148" s="208"/>
      <c r="G148" s="208"/>
      <c r="H148" s="208"/>
      <c r="I148" s="208"/>
      <c r="J148" s="208"/>
      <c r="K148" s="208"/>
      <c r="L148" s="208"/>
      <c r="M148" s="208"/>
      <c r="N148" s="209"/>
      <c r="O148" s="4">
        <f>(R145*0.2+Z145*0.8)</f>
        <v>2.9636363636363638</v>
      </c>
      <c r="P148" s="4">
        <f>(S145*0.2+Z145*0.8)</f>
        <v>2.9636363636363638</v>
      </c>
      <c r="Q148" s="4">
        <f>(T145*0.2+Z145*0.8)</f>
        <v>2.9636363636363638</v>
      </c>
      <c r="R148" s="4">
        <f>(U145*0.2+Z145*0.8)</f>
        <v>2.9636363636363638</v>
      </c>
      <c r="S148" s="7">
        <f>(V145*0.2+Z145*0.8)</f>
        <v>2.9636363636363638</v>
      </c>
    </row>
    <row r="149" spans="1:26" x14ac:dyDescent="0.3">
      <c r="A149" s="50" t="s">
        <v>80</v>
      </c>
      <c r="B149" s="3"/>
      <c r="C149" s="51"/>
      <c r="D149" s="2"/>
    </row>
    <row r="150" spans="1:26" ht="21" thickBot="1" x14ac:dyDescent="0.35">
      <c r="A150" s="52" t="s">
        <v>81</v>
      </c>
      <c r="B150" s="53"/>
      <c r="C150" s="54"/>
      <c r="D150" s="2"/>
    </row>
  </sheetData>
  <mergeCells count="22">
    <mergeCell ref="A142:C142"/>
    <mergeCell ref="A143:C143"/>
    <mergeCell ref="A144:C144"/>
    <mergeCell ref="A145:C145"/>
    <mergeCell ref="A147:C147"/>
    <mergeCell ref="E147:N148"/>
    <mergeCell ref="Y4:Y6"/>
    <mergeCell ref="Z4:Z6"/>
    <mergeCell ref="D5:J5"/>
    <mergeCell ref="K5:Q5"/>
    <mergeCell ref="A140:C140"/>
    <mergeCell ref="A141:C141"/>
    <mergeCell ref="A1:Z1"/>
    <mergeCell ref="A2:Z2"/>
    <mergeCell ref="A3:B3"/>
    <mergeCell ref="F3:Z3"/>
    <mergeCell ref="A4:A6"/>
    <mergeCell ref="B4:B6"/>
    <mergeCell ref="C4:C6"/>
    <mergeCell ref="D4:Q4"/>
    <mergeCell ref="R4:V5"/>
    <mergeCell ref="X4:X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3" sqref="A3"/>
    </sheetView>
  </sheetViews>
  <sheetFormatPr defaultColWidth="8.85546875" defaultRowHeight="15.75" x14ac:dyDescent="0.25"/>
  <cols>
    <col min="1" max="1" width="6.28515625" style="2" bestFit="1" customWidth="1"/>
    <col min="2" max="2" width="7.28515625" style="2" bestFit="1" customWidth="1"/>
    <col min="3" max="3" width="10.85546875" style="2" bestFit="1" customWidth="1"/>
    <col min="4" max="4" width="36.42578125" style="2" bestFit="1" customWidth="1"/>
    <col min="5" max="16384" width="8.85546875" style="2"/>
  </cols>
  <sheetData>
    <row r="1" spans="1:10" x14ac:dyDescent="0.25">
      <c r="A1" s="229" t="s">
        <v>23</v>
      </c>
      <c r="B1" s="230"/>
      <c r="C1" s="230"/>
      <c r="D1" s="230"/>
      <c r="E1" s="230"/>
      <c r="F1" s="230"/>
      <c r="G1" s="230"/>
      <c r="H1" s="230"/>
      <c r="I1" s="230"/>
      <c r="J1" s="231"/>
    </row>
    <row r="2" spans="1:10" x14ac:dyDescent="0.25">
      <c r="A2" s="229"/>
      <c r="B2" s="230"/>
      <c r="C2" s="230"/>
      <c r="D2" s="230"/>
      <c r="E2" s="230"/>
      <c r="F2" s="230"/>
      <c r="G2" s="230"/>
      <c r="H2" s="230"/>
      <c r="I2" s="230"/>
      <c r="J2" s="231"/>
    </row>
    <row r="3" spans="1:10" x14ac:dyDescent="0.25">
      <c r="A3" s="57" t="s">
        <v>24</v>
      </c>
      <c r="B3" s="57" t="s">
        <v>25</v>
      </c>
      <c r="C3" s="57" t="s">
        <v>26</v>
      </c>
      <c r="D3" s="57" t="s">
        <v>27</v>
      </c>
      <c r="E3" s="57" t="s">
        <v>28</v>
      </c>
      <c r="F3" s="57" t="s">
        <v>29</v>
      </c>
      <c r="G3" s="57" t="s">
        <v>30</v>
      </c>
      <c r="H3" s="57" t="s">
        <v>31</v>
      </c>
      <c r="I3" s="57" t="s">
        <v>32</v>
      </c>
      <c r="J3" s="58" t="s">
        <v>33</v>
      </c>
    </row>
    <row r="4" spans="1:10" ht="16.5" thickBot="1" x14ac:dyDescent="0.3">
      <c r="A4" s="55"/>
      <c r="B4" s="55"/>
      <c r="C4" s="56"/>
      <c r="D4" s="168" t="s">
        <v>237</v>
      </c>
      <c r="E4" s="4">
        <f>'BBA III Paper 6'!O148</f>
        <v>2.9636363636363638</v>
      </c>
      <c r="F4" s="4">
        <f>'BBA III Paper 6'!P148</f>
        <v>2.9636363636363638</v>
      </c>
      <c r="G4" s="4">
        <f>'BBA III Paper 6'!Q148</f>
        <v>2.9636363636363638</v>
      </c>
      <c r="H4" s="4">
        <f>'BBA III Paper 6'!R148</f>
        <v>2.9636363636363638</v>
      </c>
      <c r="I4" s="4">
        <f>'BBA III Paper 6'!S148</f>
        <v>2.9636363636363638</v>
      </c>
      <c r="J4" s="59">
        <f>AVERAGE(E4:I4)</f>
        <v>2.9636363636363638</v>
      </c>
    </row>
    <row r="5" spans="1:10" x14ac:dyDescent="0.25">
      <c r="A5" s="55"/>
      <c r="B5" s="55"/>
      <c r="C5" s="56"/>
      <c r="D5" s="168" t="s">
        <v>238</v>
      </c>
      <c r="E5" s="55">
        <f>'BBA III Paper 2'!O148</f>
        <v>2.7551136363636366</v>
      </c>
      <c r="F5" s="55">
        <f>'BBA III Paper 2'!P148</f>
        <v>2.7823863636363639</v>
      </c>
      <c r="G5" s="55">
        <f>'BBA III Paper 2'!Q148</f>
        <v>2.6823863636363638</v>
      </c>
      <c r="H5" s="55">
        <f>'BBA III Paper 2'!R148</f>
        <v>2.7414772727272729</v>
      </c>
      <c r="I5" s="55">
        <f>'BBA III Paper 2'!S148</f>
        <v>2.7051136363636368</v>
      </c>
      <c r="J5" s="59">
        <f t="shared" ref="J5:J9" si="0">AVERAGE(E5:I5)</f>
        <v>2.7332954545454546</v>
      </c>
    </row>
    <row r="6" spans="1:10" x14ac:dyDescent="0.25">
      <c r="A6" s="55"/>
      <c r="B6" s="55"/>
      <c r="C6" s="56"/>
      <c r="D6" s="165" t="s">
        <v>239</v>
      </c>
      <c r="E6" s="55">
        <f>'BBA III Paper 3'!O148</f>
        <v>2.5651037938439512</v>
      </c>
      <c r="F6" s="55">
        <f>'BBA III Paper 3'!P148</f>
        <v>2.5378310665712238</v>
      </c>
      <c r="G6" s="55">
        <f>'BBA III Paper 3'!Q148</f>
        <v>2.5241947029348601</v>
      </c>
      <c r="H6" s="55">
        <f>'BBA III Paper 3'!R148</f>
        <v>2.5378310665712238</v>
      </c>
      <c r="I6" s="55">
        <f>'BBA III Paper 3'!S148</f>
        <v>2.5423765211166787</v>
      </c>
      <c r="J6" s="59">
        <f t="shared" si="0"/>
        <v>2.5414674302075873</v>
      </c>
    </row>
    <row r="7" spans="1:10" x14ac:dyDescent="0.25">
      <c r="A7" s="55"/>
      <c r="B7" s="55"/>
      <c r="C7" s="56"/>
      <c r="D7" s="168" t="s">
        <v>240</v>
      </c>
      <c r="E7" s="55">
        <f>'BBA III Paper 4'!O148</f>
        <v>2.7267045454545458</v>
      </c>
      <c r="F7" s="55">
        <f>'BBA III Paper 4'!P148</f>
        <v>2.7403409090909094</v>
      </c>
      <c r="G7" s="55">
        <f>'BBA III Paper 4'!Q148</f>
        <v>2.7176136363636365</v>
      </c>
      <c r="H7" s="55">
        <f>'BBA III Paper 4'!R148</f>
        <v>2.7176136363636365</v>
      </c>
      <c r="I7" s="55">
        <f>'BBA III Paper 4'!S148</f>
        <v>2.6994318181818184</v>
      </c>
      <c r="J7" s="59">
        <f t="shared" si="0"/>
        <v>2.720340909090909</v>
      </c>
    </row>
    <row r="8" spans="1:10" x14ac:dyDescent="0.25">
      <c r="A8" s="55"/>
      <c r="B8" s="55"/>
      <c r="C8" s="56"/>
      <c r="D8" s="168" t="s">
        <v>241</v>
      </c>
      <c r="E8" s="55">
        <f>'BBA III Paper 5'!O148</f>
        <v>2.7022727272727276</v>
      </c>
      <c r="F8" s="55">
        <f>'BBA III Paper 5'!P148</f>
        <v>2.665909090909091</v>
      </c>
      <c r="G8" s="55">
        <f>'BBA III Paper 5'!Q148</f>
        <v>2.6522727272727273</v>
      </c>
      <c r="H8" s="55">
        <f>'BBA III Paper 5'!R148</f>
        <v>2.6613636363636366</v>
      </c>
      <c r="I8" s="55">
        <f>'BBA III Paper 5'!S148</f>
        <v>2.6886363636363639</v>
      </c>
      <c r="J8" s="59">
        <f t="shared" si="0"/>
        <v>2.6740909090909097</v>
      </c>
    </row>
    <row r="9" spans="1:10" x14ac:dyDescent="0.25">
      <c r="A9" s="55"/>
      <c r="B9" s="55"/>
      <c r="C9" s="56"/>
      <c r="D9" s="168" t="s">
        <v>242</v>
      </c>
      <c r="E9" s="55">
        <f>'BBA III Paper 6'!O148</f>
        <v>2.9636363636363638</v>
      </c>
      <c r="F9" s="55">
        <f>'BBA III Paper 6'!P148</f>
        <v>2.9636363636363638</v>
      </c>
      <c r="G9" s="55">
        <f>'BBA III Paper 6'!Q148</f>
        <v>2.9636363636363638</v>
      </c>
      <c r="H9" s="55">
        <f>'BBA III Paper 6'!R148</f>
        <v>2.9636363636363638</v>
      </c>
      <c r="I9" s="55">
        <f>'BBA III Paper 6'!S148</f>
        <v>2.9636363636363638</v>
      </c>
      <c r="J9" s="59">
        <f t="shared" si="0"/>
        <v>2.9636363636363638</v>
      </c>
    </row>
    <row r="10" spans="1:10" ht="30.6" customHeight="1" x14ac:dyDescent="0.25">
      <c r="A10" s="228" t="s">
        <v>33</v>
      </c>
      <c r="B10" s="228"/>
      <c r="C10" s="228"/>
      <c r="D10" s="228"/>
      <c r="E10" s="59">
        <f>AVERAGE(E4:E7)</f>
        <v>2.7526395848246241</v>
      </c>
      <c r="F10" s="59">
        <f>AVERAGE(F4:F7)</f>
        <v>2.756048675733715</v>
      </c>
      <c r="G10" s="59">
        <f>AVERAGE(G4:G7)</f>
        <v>2.7219577666428059</v>
      </c>
      <c r="H10" s="59">
        <f>AVERAGE(H4:H7)</f>
        <v>2.7401395848246244</v>
      </c>
      <c r="I10" s="59">
        <f>AVERAGE(I4:I7)</f>
        <v>2.7276395848246242</v>
      </c>
      <c r="J10" s="59">
        <f t="shared" ref="J10" si="1">AVERAGE(E10:I10)</f>
        <v>2.7396850393700785</v>
      </c>
    </row>
  </sheetData>
  <mergeCells count="3">
    <mergeCell ref="A10:D10"/>
    <mergeCell ref="A1:J1"/>
    <mergeCell ref="A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zoomScale="70" zoomScaleNormal="70" workbookViewId="0">
      <selection activeCell="A31" sqref="A31"/>
    </sheetView>
  </sheetViews>
  <sheetFormatPr defaultColWidth="8.85546875" defaultRowHeight="15.75" x14ac:dyDescent="0.25"/>
  <cols>
    <col min="1" max="1" width="8.85546875" style="2"/>
    <col min="2" max="2" width="13.85546875" style="2" customWidth="1"/>
    <col min="3" max="3" width="10.5703125" style="2" bestFit="1" customWidth="1"/>
    <col min="4" max="19" width="8.85546875" style="2"/>
    <col min="20" max="20" width="9.7109375" style="2" customWidth="1"/>
    <col min="21" max="21" width="10.140625" style="2" customWidth="1"/>
    <col min="22" max="16384" width="8.85546875" style="2"/>
  </cols>
  <sheetData>
    <row r="1" spans="1:21" x14ac:dyDescent="0.25">
      <c r="A1" s="62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21" ht="30.6" customHeight="1" x14ac:dyDescent="0.25">
      <c r="A2" s="62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S2" s="72" t="s">
        <v>24</v>
      </c>
      <c r="T2" s="73" t="s">
        <v>34</v>
      </c>
      <c r="U2" s="73" t="s">
        <v>35</v>
      </c>
    </row>
    <row r="3" spans="1:21" x14ac:dyDescent="0.25">
      <c r="A3" s="62"/>
      <c r="B3" s="60"/>
      <c r="C3" s="61"/>
      <c r="D3" s="242" t="s">
        <v>58</v>
      </c>
      <c r="E3" s="242"/>
      <c r="F3" s="242"/>
      <c r="G3" s="242"/>
      <c r="H3" s="242"/>
      <c r="I3" s="242"/>
      <c r="J3" s="242"/>
      <c r="K3" s="242"/>
      <c r="L3" s="61"/>
      <c r="M3" s="61"/>
      <c r="N3" s="61"/>
      <c r="O3" s="61"/>
      <c r="P3" s="61"/>
      <c r="S3" s="69">
        <v>1</v>
      </c>
      <c r="T3" s="70" t="s">
        <v>12</v>
      </c>
      <c r="U3" s="74">
        <f>'CO (All Subjects)'!E10</f>
        <v>2.7526395848246241</v>
      </c>
    </row>
    <row r="4" spans="1:21" x14ac:dyDescent="0.25">
      <c r="A4" s="62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S4" s="69">
        <v>2</v>
      </c>
      <c r="T4" s="70" t="s">
        <v>3</v>
      </c>
      <c r="U4" s="74">
        <f>'CO (All Subjects)'!F10</f>
        <v>2.756048675733715</v>
      </c>
    </row>
    <row r="5" spans="1:21" x14ac:dyDescent="0.25">
      <c r="A5" s="62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S5" s="69">
        <v>3</v>
      </c>
      <c r="T5" s="70" t="s">
        <v>4</v>
      </c>
      <c r="U5" s="74">
        <f>'CO (All Subjects)'!G10</f>
        <v>2.7219577666428059</v>
      </c>
    </row>
    <row r="6" spans="1:21" x14ac:dyDescent="0.25">
      <c r="B6" s="68" t="s">
        <v>98</v>
      </c>
      <c r="C6" s="68"/>
      <c r="D6" s="68" t="str">
        <f>'CO (All Subjects)'!D4</f>
        <v>Organizational Behavior</v>
      </c>
      <c r="E6" s="68"/>
      <c r="F6" s="68"/>
      <c r="G6" s="68"/>
      <c r="H6" s="68"/>
      <c r="I6" s="68"/>
      <c r="J6" s="68"/>
      <c r="K6" s="61"/>
      <c r="L6" s="61"/>
      <c r="M6" s="61"/>
      <c r="N6" s="61"/>
      <c r="O6" s="61"/>
      <c r="P6" s="61"/>
      <c r="S6" s="69">
        <v>4</v>
      </c>
      <c r="T6" s="70" t="s">
        <v>5</v>
      </c>
      <c r="U6" s="74">
        <f>'CO (All Subjects)'!H10</f>
        <v>2.7401395848246244</v>
      </c>
    </row>
    <row r="7" spans="1:21" ht="16.5" thickBot="1" x14ac:dyDescent="0.3">
      <c r="A7" s="62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S7" s="69">
        <v>5</v>
      </c>
      <c r="T7" s="70" t="s">
        <v>6</v>
      </c>
      <c r="U7" s="74">
        <f>'CO (All Subjects)'!I10</f>
        <v>2.7276395848246242</v>
      </c>
    </row>
    <row r="8" spans="1:21" ht="16.5" thickBot="1" x14ac:dyDescent="0.3">
      <c r="A8" s="62"/>
      <c r="B8" s="232" t="s">
        <v>36</v>
      </c>
      <c r="C8" s="63"/>
      <c r="D8" s="235" t="s">
        <v>37</v>
      </c>
      <c r="E8" s="236"/>
      <c r="F8" s="236"/>
      <c r="G8" s="236"/>
      <c r="H8" s="236"/>
      <c r="I8" s="236"/>
      <c r="J8" s="236"/>
      <c r="K8" s="236"/>
      <c r="L8" s="236"/>
      <c r="M8" s="236"/>
      <c r="N8" s="237"/>
    </row>
    <row r="9" spans="1:21" x14ac:dyDescent="0.25">
      <c r="A9" s="62"/>
      <c r="B9" s="233"/>
      <c r="C9" s="238" t="s">
        <v>38</v>
      </c>
      <c r="D9" s="240" t="s">
        <v>39</v>
      </c>
      <c r="E9" s="240" t="s">
        <v>40</v>
      </c>
      <c r="F9" s="240" t="s">
        <v>41</v>
      </c>
      <c r="G9" s="240" t="s">
        <v>42</v>
      </c>
      <c r="H9" s="240" t="s">
        <v>43</v>
      </c>
      <c r="I9" s="240" t="s">
        <v>44</v>
      </c>
      <c r="J9" s="240" t="s">
        <v>45</v>
      </c>
      <c r="K9" s="240" t="s">
        <v>46</v>
      </c>
      <c r="L9" s="240" t="s">
        <v>47</v>
      </c>
      <c r="M9" s="64"/>
      <c r="N9" s="64"/>
    </row>
    <row r="10" spans="1:21" ht="16.5" thickBot="1" x14ac:dyDescent="0.3">
      <c r="A10" s="62"/>
      <c r="B10" s="234"/>
      <c r="C10" s="239"/>
      <c r="D10" s="241"/>
      <c r="E10" s="241"/>
      <c r="F10" s="241"/>
      <c r="G10" s="241"/>
      <c r="H10" s="241"/>
      <c r="I10" s="241"/>
      <c r="J10" s="241"/>
      <c r="K10" s="241"/>
      <c r="L10" s="241"/>
      <c r="M10" s="66" t="s">
        <v>48</v>
      </c>
      <c r="N10" s="66" t="s">
        <v>49</v>
      </c>
    </row>
    <row r="11" spans="1:21" ht="16.5" thickBot="1" x14ac:dyDescent="0.3">
      <c r="A11" s="62"/>
      <c r="B11" s="65" t="s">
        <v>50</v>
      </c>
      <c r="C11" s="169">
        <v>1</v>
      </c>
      <c r="D11" s="169"/>
      <c r="E11" s="169">
        <v>1</v>
      </c>
      <c r="F11" s="169">
        <v>2</v>
      </c>
      <c r="G11" s="169">
        <v>1</v>
      </c>
      <c r="H11" s="169"/>
      <c r="I11" s="169"/>
      <c r="J11" s="169">
        <v>2</v>
      </c>
      <c r="K11" s="169"/>
      <c r="L11" s="169">
        <v>2</v>
      </c>
      <c r="M11" s="169">
        <v>2</v>
      </c>
      <c r="N11" s="169"/>
    </row>
    <row r="12" spans="1:21" ht="16.5" thickBot="1" x14ac:dyDescent="0.3">
      <c r="A12" s="62"/>
      <c r="B12" s="65" t="s">
        <v>51</v>
      </c>
      <c r="C12" s="169">
        <v>1</v>
      </c>
      <c r="D12" s="169"/>
      <c r="E12" s="169">
        <v>1</v>
      </c>
      <c r="F12" s="169"/>
      <c r="G12" s="169"/>
      <c r="H12" s="169">
        <v>1</v>
      </c>
      <c r="I12" s="169">
        <v>2</v>
      </c>
      <c r="J12" s="169"/>
      <c r="K12" s="169"/>
      <c r="L12" s="169">
        <v>2</v>
      </c>
      <c r="M12" s="169"/>
      <c r="N12" s="169"/>
    </row>
    <row r="13" spans="1:21" ht="16.5" thickBot="1" x14ac:dyDescent="0.3">
      <c r="A13" s="62"/>
      <c r="B13" s="65" t="s">
        <v>52</v>
      </c>
      <c r="C13" s="169">
        <v>1</v>
      </c>
      <c r="D13" s="169"/>
      <c r="E13" s="169"/>
      <c r="F13" s="169"/>
      <c r="G13" s="169"/>
      <c r="H13" s="169">
        <v>2</v>
      </c>
      <c r="I13" s="169">
        <v>3</v>
      </c>
      <c r="J13" s="169"/>
      <c r="K13" s="169"/>
      <c r="L13" s="169">
        <v>2</v>
      </c>
      <c r="M13" s="169"/>
      <c r="N13" s="169"/>
    </row>
    <row r="14" spans="1:21" ht="16.5" thickBot="1" x14ac:dyDescent="0.3">
      <c r="A14" s="62"/>
      <c r="B14" s="65" t="s">
        <v>53</v>
      </c>
      <c r="C14" s="169">
        <v>1</v>
      </c>
      <c r="D14" s="169"/>
      <c r="E14" s="169">
        <v>1</v>
      </c>
      <c r="F14" s="169"/>
      <c r="G14" s="169">
        <v>2</v>
      </c>
      <c r="H14" s="169"/>
      <c r="I14" s="169">
        <v>2</v>
      </c>
      <c r="J14" s="169"/>
      <c r="K14" s="169">
        <v>2</v>
      </c>
      <c r="L14" s="169">
        <v>2</v>
      </c>
      <c r="M14" s="169"/>
      <c r="N14" s="169"/>
    </row>
    <row r="15" spans="1:21" ht="16.5" thickBot="1" x14ac:dyDescent="0.3">
      <c r="A15" s="62"/>
      <c r="B15" s="65" t="s">
        <v>54</v>
      </c>
      <c r="C15" s="169">
        <v>1</v>
      </c>
      <c r="D15" s="169"/>
      <c r="E15" s="169"/>
      <c r="F15" s="169"/>
      <c r="G15" s="169">
        <v>2</v>
      </c>
      <c r="H15" s="169"/>
      <c r="I15" s="169">
        <v>2</v>
      </c>
      <c r="J15" s="169">
        <v>2</v>
      </c>
      <c r="K15" s="169"/>
      <c r="L15" s="169">
        <v>1</v>
      </c>
      <c r="M15" s="169"/>
      <c r="N15" s="169">
        <v>1</v>
      </c>
    </row>
    <row r="16" spans="1:21" ht="16.5" thickBot="1" x14ac:dyDescent="0.3">
      <c r="A16" s="62"/>
      <c r="B16" s="65" t="s">
        <v>55</v>
      </c>
      <c r="C16" s="169">
        <f>($U$3*C11+$U$4*C12+$U$5*C13+$U$6*C14+$U$7*C15)/(C11+C12+C13+C14+C15)</f>
        <v>2.7396850393700785</v>
      </c>
      <c r="D16" s="169"/>
      <c r="E16" s="169">
        <f t="shared" ref="D16:N16" si="0">($U$3*E11+$U$4*E12+$U$5*E13+$U$6*E14+$U$7*E15)/(E11+E12+E13+E14+E15)</f>
        <v>2.7496092817943207</v>
      </c>
      <c r="F16" s="169">
        <f t="shared" si="0"/>
        <v>2.7526395848246241</v>
      </c>
      <c r="G16" s="169">
        <f t="shared" si="0"/>
        <v>2.7376395848246244</v>
      </c>
      <c r="H16" s="169">
        <f t="shared" si="0"/>
        <v>2.7333214030064426</v>
      </c>
      <c r="I16" s="169">
        <f t="shared" si="0"/>
        <v>2.734836554521594</v>
      </c>
      <c r="J16" s="169">
        <f t="shared" si="0"/>
        <v>2.7401395848246244</v>
      </c>
      <c r="K16" s="169">
        <f t="shared" si="0"/>
        <v>2.7401395848246244</v>
      </c>
      <c r="L16" s="169">
        <f t="shared" si="0"/>
        <v>2.7410234232084623</v>
      </c>
      <c r="M16" s="169">
        <f t="shared" si="0"/>
        <v>2.7526395848246241</v>
      </c>
      <c r="N16" s="169">
        <f t="shared" si="0"/>
        <v>2.7276395848246242</v>
      </c>
      <c r="O16" s="61"/>
      <c r="P16" s="61"/>
    </row>
    <row r="17" spans="1:16" x14ac:dyDescent="0.25">
      <c r="A17" s="62"/>
      <c r="B17" s="68" t="s">
        <v>56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</row>
    <row r="18" spans="1:16" x14ac:dyDescent="0.25">
      <c r="A18" s="62"/>
      <c r="B18" s="68" t="s">
        <v>57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20" spans="1:16" x14ac:dyDescent="0.25">
      <c r="O20" s="61"/>
      <c r="P20" s="61"/>
    </row>
    <row r="21" spans="1:16" x14ac:dyDescent="0.25">
      <c r="B21" s="68" t="s">
        <v>98</v>
      </c>
      <c r="C21" s="68"/>
      <c r="D21" s="68" t="str">
        <f>'CO (All Subjects)'!D5</f>
        <v xml:space="preserve"> Indian Management Thoughts &amp; Business Leaders</v>
      </c>
      <c r="E21" s="68"/>
      <c r="F21" s="68"/>
      <c r="G21" s="68"/>
      <c r="H21" s="68"/>
      <c r="I21" s="68"/>
      <c r="J21" s="68"/>
      <c r="K21" s="61"/>
      <c r="L21" s="61"/>
      <c r="M21" s="61"/>
      <c r="N21" s="61"/>
      <c r="O21" s="61"/>
      <c r="P21" s="61"/>
    </row>
    <row r="22" spans="1:16" ht="16.5" thickBot="1" x14ac:dyDescent="0.3"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4"/>
      <c r="P22" s="64"/>
    </row>
    <row r="23" spans="1:16" ht="16.5" thickBot="1" x14ac:dyDescent="0.3">
      <c r="B23" s="232" t="s">
        <v>36</v>
      </c>
      <c r="C23" s="63"/>
      <c r="D23" s="235" t="s">
        <v>37</v>
      </c>
      <c r="E23" s="236"/>
      <c r="F23" s="236"/>
      <c r="G23" s="236"/>
      <c r="H23" s="236"/>
      <c r="I23" s="236"/>
      <c r="J23" s="236"/>
      <c r="K23" s="236"/>
      <c r="L23" s="236"/>
      <c r="M23" s="236"/>
      <c r="N23" s="237"/>
    </row>
    <row r="24" spans="1:16" ht="16.5" thickBot="1" x14ac:dyDescent="0.3">
      <c r="B24" s="233"/>
      <c r="C24" s="238" t="s">
        <v>38</v>
      </c>
      <c r="D24" s="240" t="s">
        <v>39</v>
      </c>
      <c r="E24" s="240" t="s">
        <v>40</v>
      </c>
      <c r="F24" s="240" t="s">
        <v>41</v>
      </c>
      <c r="G24" s="240" t="s">
        <v>42</v>
      </c>
      <c r="H24" s="240" t="s">
        <v>43</v>
      </c>
      <c r="I24" s="240" t="s">
        <v>44</v>
      </c>
      <c r="J24" s="240" t="s">
        <v>45</v>
      </c>
      <c r="K24" s="240" t="s">
        <v>46</v>
      </c>
      <c r="L24" s="240" t="s">
        <v>47</v>
      </c>
      <c r="M24" s="66" t="s">
        <v>48</v>
      </c>
      <c r="N24" s="66" t="s">
        <v>49</v>
      </c>
    </row>
    <row r="25" spans="1:16" ht="16.5" thickBot="1" x14ac:dyDescent="0.3">
      <c r="B25" s="234"/>
      <c r="C25" s="239"/>
      <c r="D25" s="241"/>
      <c r="E25" s="241"/>
      <c r="F25" s="241"/>
      <c r="G25" s="241"/>
      <c r="H25" s="241"/>
      <c r="I25" s="241"/>
      <c r="J25" s="241"/>
      <c r="K25" s="241"/>
      <c r="L25" s="241"/>
      <c r="M25" s="67"/>
      <c r="N25" s="67"/>
    </row>
    <row r="26" spans="1:16" ht="16.5" thickBot="1" x14ac:dyDescent="0.3">
      <c r="B26" s="65" t="s">
        <v>50</v>
      </c>
      <c r="C26" s="169"/>
      <c r="D26" s="169"/>
      <c r="E26" s="169">
        <v>1</v>
      </c>
      <c r="F26" s="169">
        <v>2</v>
      </c>
      <c r="G26" s="169">
        <v>1</v>
      </c>
      <c r="H26" s="169"/>
      <c r="I26" s="169">
        <v>1</v>
      </c>
      <c r="J26" s="169"/>
      <c r="K26" s="169">
        <v>1</v>
      </c>
      <c r="L26" s="169"/>
      <c r="M26" s="169">
        <v>2</v>
      </c>
      <c r="N26" s="169">
        <v>1</v>
      </c>
    </row>
    <row r="27" spans="1:16" ht="16.5" thickBot="1" x14ac:dyDescent="0.3">
      <c r="B27" s="65" t="s">
        <v>51</v>
      </c>
      <c r="C27" s="169">
        <v>1</v>
      </c>
      <c r="D27" s="169"/>
      <c r="E27" s="169">
        <v>1</v>
      </c>
      <c r="F27" s="169"/>
      <c r="G27" s="169"/>
      <c r="H27" s="169"/>
      <c r="I27" s="169">
        <v>1</v>
      </c>
      <c r="J27" s="169"/>
      <c r="K27" s="169">
        <v>1</v>
      </c>
      <c r="L27" s="169"/>
      <c r="M27" s="169"/>
      <c r="N27" s="169">
        <v>1</v>
      </c>
    </row>
    <row r="28" spans="1:16" ht="16.5" thickBot="1" x14ac:dyDescent="0.3">
      <c r="B28" s="65" t="s">
        <v>52</v>
      </c>
      <c r="C28" s="169">
        <v>1</v>
      </c>
      <c r="D28" s="169"/>
      <c r="E28" s="169"/>
      <c r="F28" s="169"/>
      <c r="G28" s="169"/>
      <c r="H28" s="169"/>
      <c r="I28" s="169">
        <v>1</v>
      </c>
      <c r="J28" s="169"/>
      <c r="K28" s="169">
        <v>2</v>
      </c>
      <c r="L28" s="169"/>
      <c r="M28" s="169"/>
      <c r="N28" s="169">
        <v>1</v>
      </c>
    </row>
    <row r="29" spans="1:16" ht="16.5" thickBot="1" x14ac:dyDescent="0.3">
      <c r="B29" s="65" t="s">
        <v>53</v>
      </c>
      <c r="C29" s="169">
        <v>1</v>
      </c>
      <c r="D29" s="169"/>
      <c r="E29" s="169">
        <v>1</v>
      </c>
      <c r="F29" s="169"/>
      <c r="G29" s="169"/>
      <c r="H29" s="169"/>
      <c r="I29" s="169">
        <v>3</v>
      </c>
      <c r="J29" s="169"/>
      <c r="K29" s="169">
        <v>1</v>
      </c>
      <c r="L29" s="169"/>
      <c r="M29" s="169"/>
      <c r="N29" s="169">
        <v>1</v>
      </c>
    </row>
    <row r="30" spans="1:16" ht="16.5" thickBot="1" x14ac:dyDescent="0.3">
      <c r="B30" s="65" t="s">
        <v>54</v>
      </c>
      <c r="C30" s="169">
        <v>1</v>
      </c>
      <c r="D30" s="169"/>
      <c r="E30" s="169"/>
      <c r="F30" s="169"/>
      <c r="G30" s="169"/>
      <c r="H30" s="169"/>
      <c r="I30" s="169">
        <v>2</v>
      </c>
      <c r="J30" s="169">
        <v>1</v>
      </c>
      <c r="K30" s="169">
        <v>2</v>
      </c>
      <c r="L30" s="169">
        <v>1</v>
      </c>
      <c r="M30" s="169"/>
      <c r="N30" s="169">
        <v>1</v>
      </c>
    </row>
    <row r="31" spans="1:16" ht="16.5" thickBot="1" x14ac:dyDescent="0.3">
      <c r="B31" s="65" t="s">
        <v>55</v>
      </c>
      <c r="C31" s="71">
        <f>($U$3*C26+$U$4*C27+$U$5*C28+$U$6*C29+$U$7*C30)/(C26+C27+C28+C29+C30)</f>
        <v>2.7364464030064424</v>
      </c>
      <c r="D31" s="71"/>
      <c r="E31" s="71">
        <f t="shared" ref="D31:N31" si="1">($U$3*E26+$U$4*E27+$U$5*E28+$U$6*E29+$U$7*E30)/(E26+E27+E28+E29+E30)</f>
        <v>2.7496092817943207</v>
      </c>
      <c r="F31" s="71">
        <f t="shared" si="1"/>
        <v>2.7526395848246241</v>
      </c>
      <c r="G31" s="71">
        <f t="shared" si="1"/>
        <v>2.7526395848246241</v>
      </c>
      <c r="H31" s="71"/>
      <c r="I31" s="71">
        <f t="shared" si="1"/>
        <v>2.7382929939155329</v>
      </c>
      <c r="J31" s="71">
        <f t="shared" si="1"/>
        <v>2.7276395848246242</v>
      </c>
      <c r="K31" s="71">
        <f t="shared" si="1"/>
        <v>2.7354317926168319</v>
      </c>
      <c r="L31" s="71">
        <f t="shared" si="1"/>
        <v>2.7276395848246242</v>
      </c>
      <c r="M31" s="71">
        <f t="shared" si="1"/>
        <v>2.7526395848246241</v>
      </c>
      <c r="N31" s="71">
        <f t="shared" si="1"/>
        <v>2.7396850393700785</v>
      </c>
      <c r="O31" s="61"/>
      <c r="P31" s="61"/>
    </row>
    <row r="32" spans="1:16" x14ac:dyDescent="0.25">
      <c r="B32" s="68" t="s">
        <v>56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2:16" x14ac:dyDescent="0.25">
      <c r="B33" s="68" t="s">
        <v>57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4" spans="2:16" x14ac:dyDescent="0.25">
      <c r="O34" s="61"/>
      <c r="P34" s="61"/>
    </row>
    <row r="35" spans="2:16" x14ac:dyDescent="0.25">
      <c r="O35" s="61"/>
      <c r="P35" s="61"/>
    </row>
    <row r="36" spans="2:16" x14ac:dyDescent="0.25">
      <c r="B36" s="68" t="s">
        <v>98</v>
      </c>
      <c r="C36" s="68"/>
      <c r="D36" s="68" t="str">
        <f>'CO (All Subjects)'!D6</f>
        <v>International Business</v>
      </c>
      <c r="E36" s="68"/>
      <c r="F36" s="68"/>
      <c r="G36" s="68"/>
      <c r="H36" s="68"/>
      <c r="I36" s="68"/>
      <c r="J36" s="68"/>
      <c r="K36" s="61"/>
      <c r="L36" s="61"/>
      <c r="M36" s="61"/>
      <c r="N36" s="61"/>
    </row>
    <row r="37" spans="2:16" ht="16.5" thickBot="1" x14ac:dyDescent="0.3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2:16" ht="16.5" thickBot="1" x14ac:dyDescent="0.3">
      <c r="B38" s="232" t="s">
        <v>36</v>
      </c>
      <c r="C38" s="63"/>
      <c r="D38" s="235" t="s">
        <v>37</v>
      </c>
      <c r="E38" s="236"/>
      <c r="F38" s="236"/>
      <c r="G38" s="236"/>
      <c r="H38" s="236"/>
      <c r="I38" s="236"/>
      <c r="J38" s="236"/>
      <c r="K38" s="236"/>
      <c r="L38" s="236"/>
      <c r="M38" s="236"/>
      <c r="N38" s="237"/>
    </row>
    <row r="39" spans="2:16" x14ac:dyDescent="0.25">
      <c r="B39" s="233"/>
      <c r="C39" s="238" t="s">
        <v>38</v>
      </c>
      <c r="D39" s="240" t="s">
        <v>39</v>
      </c>
      <c r="E39" s="240" t="s">
        <v>40</v>
      </c>
      <c r="F39" s="240" t="s">
        <v>41</v>
      </c>
      <c r="G39" s="240" t="s">
        <v>42</v>
      </c>
      <c r="H39" s="240" t="s">
        <v>43</v>
      </c>
      <c r="I39" s="240" t="s">
        <v>44</v>
      </c>
      <c r="J39" s="240" t="s">
        <v>45</v>
      </c>
      <c r="K39" s="240" t="s">
        <v>46</v>
      </c>
      <c r="L39" s="240" t="s">
        <v>47</v>
      </c>
      <c r="M39" s="64"/>
      <c r="N39" s="64"/>
    </row>
    <row r="40" spans="2:16" ht="16.5" thickBot="1" x14ac:dyDescent="0.3">
      <c r="B40" s="234"/>
      <c r="C40" s="239"/>
      <c r="D40" s="241"/>
      <c r="E40" s="241"/>
      <c r="F40" s="241"/>
      <c r="G40" s="241"/>
      <c r="H40" s="241"/>
      <c r="I40" s="241"/>
      <c r="J40" s="241"/>
      <c r="K40" s="241"/>
      <c r="L40" s="241"/>
      <c r="M40" s="66" t="s">
        <v>48</v>
      </c>
      <c r="N40" s="66" t="s">
        <v>49</v>
      </c>
    </row>
    <row r="41" spans="2:16" ht="16.5" thickBot="1" x14ac:dyDescent="0.3">
      <c r="B41" s="65" t="s">
        <v>50</v>
      </c>
      <c r="C41" s="169">
        <v>1</v>
      </c>
      <c r="D41" s="169"/>
      <c r="E41" s="169">
        <v>1</v>
      </c>
      <c r="F41" s="169">
        <v>2</v>
      </c>
      <c r="G41" s="169">
        <v>1</v>
      </c>
      <c r="H41" s="169"/>
      <c r="I41" s="169"/>
      <c r="J41" s="169">
        <v>2</v>
      </c>
      <c r="K41" s="169"/>
      <c r="L41" s="169">
        <v>2</v>
      </c>
      <c r="M41" s="169">
        <v>2</v>
      </c>
      <c r="N41" s="169"/>
    </row>
    <row r="42" spans="2:16" ht="16.5" thickBot="1" x14ac:dyDescent="0.3">
      <c r="B42" s="65" t="s">
        <v>51</v>
      </c>
      <c r="C42" s="169">
        <v>1</v>
      </c>
      <c r="D42" s="169"/>
      <c r="E42" s="169">
        <v>1</v>
      </c>
      <c r="F42" s="169"/>
      <c r="G42" s="169">
        <v>2</v>
      </c>
      <c r="H42" s="169">
        <v>2</v>
      </c>
      <c r="I42" s="169"/>
      <c r="J42" s="169"/>
      <c r="K42" s="169"/>
      <c r="L42" s="169">
        <v>3</v>
      </c>
      <c r="M42" s="169"/>
      <c r="N42" s="169">
        <v>1</v>
      </c>
    </row>
    <row r="43" spans="2:16" ht="16.5" thickBot="1" x14ac:dyDescent="0.3">
      <c r="B43" s="65" t="s">
        <v>52</v>
      </c>
      <c r="C43" s="169">
        <v>1</v>
      </c>
      <c r="D43" s="169"/>
      <c r="E43" s="169"/>
      <c r="F43" s="169"/>
      <c r="G43" s="169">
        <v>1</v>
      </c>
      <c r="H43" s="169"/>
      <c r="I43" s="169"/>
      <c r="J43" s="169">
        <v>2</v>
      </c>
      <c r="K43" s="169">
        <v>1</v>
      </c>
      <c r="L43" s="169">
        <v>2</v>
      </c>
      <c r="M43" s="169"/>
      <c r="N43" s="169">
        <v>1</v>
      </c>
    </row>
    <row r="44" spans="2:16" ht="16.5" thickBot="1" x14ac:dyDescent="0.3">
      <c r="B44" s="65" t="s">
        <v>53</v>
      </c>
      <c r="C44" s="169">
        <v>1</v>
      </c>
      <c r="D44" s="169"/>
      <c r="E44" s="169">
        <v>1</v>
      </c>
      <c r="F44" s="169"/>
      <c r="G44" s="169"/>
      <c r="H44" s="169"/>
      <c r="I44" s="169">
        <v>1</v>
      </c>
      <c r="J44" s="169">
        <v>2</v>
      </c>
      <c r="K44" s="169"/>
      <c r="L44" s="169">
        <v>2</v>
      </c>
      <c r="M44" s="169"/>
      <c r="N44" s="169">
        <v>1</v>
      </c>
    </row>
    <row r="45" spans="2:16" ht="16.5" thickBot="1" x14ac:dyDescent="0.3">
      <c r="B45" s="65" t="s">
        <v>54</v>
      </c>
      <c r="C45" s="169">
        <v>1</v>
      </c>
      <c r="D45" s="169"/>
      <c r="E45" s="169"/>
      <c r="F45" s="169"/>
      <c r="G45" s="169">
        <v>1</v>
      </c>
      <c r="H45" s="169">
        <v>2</v>
      </c>
      <c r="I45" s="169"/>
      <c r="J45" s="169">
        <v>1</v>
      </c>
      <c r="K45" s="169"/>
      <c r="L45" s="169">
        <v>1</v>
      </c>
      <c r="M45" s="169"/>
      <c r="N45" s="169">
        <v>1</v>
      </c>
    </row>
    <row r="46" spans="2:16" ht="16.5" thickBot="1" x14ac:dyDescent="0.3">
      <c r="B46" s="65" t="s">
        <v>55</v>
      </c>
      <c r="C46" s="71">
        <f>($U$3*C41+$U$4*C42+$U$5*C43+$U$6*C44+$U$7*C45)/(C41+C42+C43+C44+C45)</f>
        <v>2.7396850393700785</v>
      </c>
      <c r="D46" s="71"/>
      <c r="E46" s="71">
        <f t="shared" ref="E46:L46" si="2">($U$3*E41+$U$4*E42+$U$5*E43+$U$6*E44+$U$7*E45)/(E41+E42+E43+E44+E45)</f>
        <v>2.7496092817943207</v>
      </c>
      <c r="F46" s="71">
        <f t="shared" si="2"/>
        <v>2.7526395848246241</v>
      </c>
      <c r="G46" s="71">
        <f t="shared" si="2"/>
        <v>2.7428668575518969</v>
      </c>
      <c r="H46" s="71">
        <f t="shared" si="2"/>
        <v>2.7418441302791696</v>
      </c>
      <c r="I46" s="71">
        <f t="shared" si="2"/>
        <v>2.7401395848246244</v>
      </c>
      <c r="J46" s="71">
        <f t="shared" si="2"/>
        <v>2.7367304939155335</v>
      </c>
      <c r="K46" s="71">
        <f t="shared" si="2"/>
        <v>2.7219577666428059</v>
      </c>
      <c r="L46" s="71">
        <f t="shared" si="2"/>
        <v>2.7425259484609876</v>
      </c>
      <c r="M46" s="71">
        <f>($U$3*M41+$U$4*M42+$U$5*M43+$U$6*M44+$U$7*M45)/(M41+M42+M43+M44+M45)</f>
        <v>2.7526395848246241</v>
      </c>
      <c r="N46" s="71">
        <f>($U$3*N41+$U$4*N42+$U$5*N43+$U$6*N44+$U$7*N45)/(N41+N42+N43+N44+N45)</f>
        <v>2.7364464030064424</v>
      </c>
    </row>
    <row r="47" spans="2:16" x14ac:dyDescent="0.25">
      <c r="B47" s="68" t="s">
        <v>56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P47" s="61"/>
    </row>
    <row r="48" spans="2:16" x14ac:dyDescent="0.25">
      <c r="B48" s="68" t="s">
        <v>57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 x14ac:dyDescent="0.25">
      <c r="O49" s="61"/>
    </row>
    <row r="51" spans="2:16" x14ac:dyDescent="0.25">
      <c r="B51" s="68" t="s">
        <v>98</v>
      </c>
      <c r="C51" s="68"/>
      <c r="D51" s="68" t="str">
        <f>'CO (All Subjects)'!D7</f>
        <v xml:space="preserve"> Cost &amp; Management Accounting</v>
      </c>
      <c r="E51" s="68"/>
      <c r="F51" s="68"/>
      <c r="G51" s="68"/>
      <c r="H51" s="68"/>
      <c r="I51" s="68"/>
      <c r="J51" s="68"/>
      <c r="K51" s="61"/>
      <c r="L51" s="61"/>
      <c r="M51" s="61"/>
      <c r="N51" s="61"/>
    </row>
    <row r="52" spans="2:16" ht="16.5" thickBot="1" x14ac:dyDescent="0.3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2:16" ht="16.5" customHeight="1" thickBot="1" x14ac:dyDescent="0.3">
      <c r="B53" s="232" t="s">
        <v>36</v>
      </c>
      <c r="C53" s="63"/>
      <c r="D53" s="235" t="s">
        <v>37</v>
      </c>
      <c r="E53" s="236"/>
      <c r="F53" s="236"/>
      <c r="G53" s="236"/>
      <c r="H53" s="236"/>
      <c r="I53" s="236"/>
      <c r="J53" s="236"/>
      <c r="K53" s="236"/>
      <c r="L53" s="236"/>
      <c r="M53" s="236"/>
      <c r="N53" s="237"/>
    </row>
    <row r="54" spans="2:16" x14ac:dyDescent="0.25">
      <c r="B54" s="233"/>
      <c r="C54" s="238" t="s">
        <v>38</v>
      </c>
      <c r="D54" s="240" t="s">
        <v>39</v>
      </c>
      <c r="E54" s="240" t="s">
        <v>40</v>
      </c>
      <c r="F54" s="240" t="s">
        <v>41</v>
      </c>
      <c r="G54" s="240" t="s">
        <v>42</v>
      </c>
      <c r="H54" s="240" t="s">
        <v>43</v>
      </c>
      <c r="I54" s="240" t="s">
        <v>44</v>
      </c>
      <c r="J54" s="240" t="s">
        <v>45</v>
      </c>
      <c r="K54" s="240" t="s">
        <v>46</v>
      </c>
      <c r="L54" s="240" t="s">
        <v>47</v>
      </c>
      <c r="M54" s="64"/>
      <c r="N54" s="64"/>
    </row>
    <row r="55" spans="2:16" ht="16.5" thickBot="1" x14ac:dyDescent="0.3">
      <c r="B55" s="234"/>
      <c r="C55" s="239"/>
      <c r="D55" s="241"/>
      <c r="E55" s="241"/>
      <c r="F55" s="241"/>
      <c r="G55" s="241"/>
      <c r="H55" s="241"/>
      <c r="I55" s="241"/>
      <c r="J55" s="241"/>
      <c r="K55" s="241"/>
      <c r="L55" s="241"/>
      <c r="M55" s="66" t="s">
        <v>48</v>
      </c>
      <c r="N55" s="66" t="s">
        <v>49</v>
      </c>
    </row>
    <row r="56" spans="2:16" ht="16.5" thickBot="1" x14ac:dyDescent="0.3">
      <c r="B56" s="65" t="s">
        <v>50</v>
      </c>
      <c r="C56" s="169">
        <v>1</v>
      </c>
      <c r="D56" s="169"/>
      <c r="E56" s="169">
        <v>1</v>
      </c>
      <c r="F56" s="169">
        <v>2</v>
      </c>
      <c r="G56" s="169">
        <v>1</v>
      </c>
      <c r="H56" s="169"/>
      <c r="I56" s="169">
        <v>1</v>
      </c>
      <c r="J56" s="169"/>
      <c r="K56" s="169"/>
      <c r="L56" s="169">
        <v>2</v>
      </c>
      <c r="M56" s="169">
        <v>2</v>
      </c>
      <c r="N56" s="169"/>
    </row>
    <row r="57" spans="2:16" ht="16.5" thickBot="1" x14ac:dyDescent="0.3">
      <c r="B57" s="65" t="s">
        <v>51</v>
      </c>
      <c r="C57" s="169">
        <v>1</v>
      </c>
      <c r="D57" s="169"/>
      <c r="E57" s="169">
        <v>1</v>
      </c>
      <c r="F57" s="169"/>
      <c r="G57" s="169"/>
      <c r="H57" s="169">
        <v>2</v>
      </c>
      <c r="I57" s="169"/>
      <c r="J57" s="169"/>
      <c r="K57" s="169"/>
      <c r="L57" s="169"/>
      <c r="M57" s="169">
        <v>1</v>
      </c>
      <c r="N57" s="169"/>
    </row>
    <row r="58" spans="2:16" ht="16.5" thickBot="1" x14ac:dyDescent="0.3">
      <c r="B58" s="65" t="s">
        <v>52</v>
      </c>
      <c r="C58" s="169">
        <v>1</v>
      </c>
      <c r="D58" s="169"/>
      <c r="E58" s="169"/>
      <c r="F58" s="169"/>
      <c r="G58" s="169"/>
      <c r="H58" s="169"/>
      <c r="I58" s="169">
        <v>2</v>
      </c>
      <c r="J58" s="169">
        <v>2</v>
      </c>
      <c r="K58" s="169"/>
      <c r="L58" s="169"/>
      <c r="M58" s="169">
        <v>1</v>
      </c>
      <c r="N58" s="169">
        <v>1</v>
      </c>
    </row>
    <row r="59" spans="2:16" ht="16.5" thickBot="1" x14ac:dyDescent="0.3">
      <c r="B59" s="65" t="s">
        <v>53</v>
      </c>
      <c r="C59" s="169">
        <v>1</v>
      </c>
      <c r="D59" s="169"/>
      <c r="E59" s="169">
        <v>1</v>
      </c>
      <c r="F59" s="169"/>
      <c r="G59" s="169"/>
      <c r="H59" s="169">
        <v>2</v>
      </c>
      <c r="I59" s="169"/>
      <c r="J59" s="169">
        <v>2</v>
      </c>
      <c r="K59" s="169">
        <v>1</v>
      </c>
      <c r="L59" s="169"/>
      <c r="M59" s="169">
        <v>1</v>
      </c>
      <c r="N59" s="169">
        <v>1</v>
      </c>
      <c r="P59" s="61"/>
    </row>
    <row r="60" spans="2:16" ht="16.5" thickBot="1" x14ac:dyDescent="0.3">
      <c r="B60" s="65" t="s">
        <v>54</v>
      </c>
      <c r="C60" s="169">
        <v>1</v>
      </c>
      <c r="D60" s="169"/>
      <c r="E60" s="169"/>
      <c r="F60" s="169"/>
      <c r="G60" s="169">
        <v>2</v>
      </c>
      <c r="H60" s="169">
        <v>1</v>
      </c>
      <c r="I60" s="169"/>
      <c r="J60" s="169">
        <v>1</v>
      </c>
      <c r="K60" s="169"/>
      <c r="L60" s="169">
        <v>1</v>
      </c>
      <c r="M60" s="169">
        <v>1</v>
      </c>
      <c r="N60" s="169">
        <v>1</v>
      </c>
      <c r="O60" s="61"/>
    </row>
    <row r="61" spans="2:16" ht="16.5" thickBot="1" x14ac:dyDescent="0.3">
      <c r="B61" s="65" t="s">
        <v>55</v>
      </c>
      <c r="C61" s="71">
        <f>($U$3*C56+$U$4*C57+$U$5*C58+$U$6*C59+$U$7*C60)/(C56+C57+C58+C59+C60)</f>
        <v>2.7396850393700785</v>
      </c>
      <c r="D61" s="71"/>
      <c r="E61" s="71">
        <f t="shared" ref="D61:L61" si="3">($U$3*E56+$U$4*E57+$U$5*E58+$U$6*E59+$U$7*E60)/(E56+E57+E58+E59+E60)</f>
        <v>2.7496092817943207</v>
      </c>
      <c r="F61" s="71">
        <f t="shared" si="3"/>
        <v>2.7526395848246241</v>
      </c>
      <c r="G61" s="71">
        <f t="shared" si="3"/>
        <v>2.7359729181579575</v>
      </c>
      <c r="H61" s="71">
        <f t="shared" si="3"/>
        <v>2.7440032211882608</v>
      </c>
      <c r="I61" s="71">
        <f t="shared" si="3"/>
        <v>2.7321850393700786</v>
      </c>
      <c r="J61" s="71">
        <f t="shared" si="3"/>
        <v>2.7303668575518971</v>
      </c>
      <c r="K61" s="71">
        <f t="shared" si="3"/>
        <v>2.7401395848246244</v>
      </c>
      <c r="L61" s="71">
        <f t="shared" si="3"/>
        <v>2.7443062514912904</v>
      </c>
      <c r="M61" s="71">
        <f>($U$3*M56+$U$4*M57+$U$5*M58+$U$6*M59+$U$7*M60)/(M56+M57+M58+M59+M60)</f>
        <v>2.7418441302791692</v>
      </c>
      <c r="N61" s="71">
        <f>($U$3*N56+$U$4*N57+$U$5*N58+$U$6*N59+$U$7*N60)/(N56+N57+N58+N59+N60)</f>
        <v>2.7299123120973512</v>
      </c>
      <c r="P61" s="61"/>
    </row>
    <row r="62" spans="2:16" x14ac:dyDescent="0.25">
      <c r="B62" s="68" t="s">
        <v>56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</row>
    <row r="63" spans="2:16" x14ac:dyDescent="0.25">
      <c r="B63" s="68" t="s">
        <v>57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</row>
    <row r="64" spans="2:16" x14ac:dyDescent="0.25">
      <c r="O64" s="61"/>
      <c r="P64" s="61"/>
    </row>
    <row r="65" spans="2:16" x14ac:dyDescent="0.25">
      <c r="O65" s="61"/>
    </row>
    <row r="66" spans="2:16" x14ac:dyDescent="0.25">
      <c r="B66" s="68" t="s">
        <v>98</v>
      </c>
      <c r="C66" s="68"/>
      <c r="D66" s="68" t="str">
        <f>'CO (All Subjects)'!D8</f>
        <v>E-Commerce</v>
      </c>
      <c r="E66" s="68"/>
      <c r="F66" s="68"/>
      <c r="G66" s="68"/>
      <c r="H66" s="68"/>
      <c r="I66" s="68"/>
      <c r="J66" s="68"/>
      <c r="K66" s="61"/>
      <c r="L66" s="61"/>
      <c r="M66" s="61"/>
      <c r="N66" s="61"/>
    </row>
    <row r="67" spans="2:16" ht="16.5" thickBot="1" x14ac:dyDescent="0.3"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P67" s="61"/>
    </row>
    <row r="68" spans="2:16" ht="16.5" thickBot="1" x14ac:dyDescent="0.3">
      <c r="B68" s="232" t="s">
        <v>36</v>
      </c>
      <c r="C68" s="166"/>
      <c r="D68" s="235" t="s">
        <v>37</v>
      </c>
      <c r="E68" s="236"/>
      <c r="F68" s="236"/>
      <c r="G68" s="236"/>
      <c r="H68" s="236"/>
      <c r="I68" s="236"/>
      <c r="J68" s="236"/>
      <c r="K68" s="236"/>
      <c r="L68" s="236"/>
      <c r="M68" s="236"/>
      <c r="N68" s="237"/>
      <c r="O68" s="61"/>
      <c r="P68" s="61"/>
    </row>
    <row r="69" spans="2:16" x14ac:dyDescent="0.25">
      <c r="B69" s="233"/>
      <c r="C69" s="238" t="s">
        <v>38</v>
      </c>
      <c r="D69" s="240" t="s">
        <v>39</v>
      </c>
      <c r="E69" s="240" t="s">
        <v>40</v>
      </c>
      <c r="F69" s="240" t="s">
        <v>41</v>
      </c>
      <c r="G69" s="240" t="s">
        <v>42</v>
      </c>
      <c r="H69" s="240" t="s">
        <v>43</v>
      </c>
      <c r="I69" s="240" t="s">
        <v>44</v>
      </c>
      <c r="J69" s="240" t="s">
        <v>45</v>
      </c>
      <c r="K69" s="240" t="s">
        <v>46</v>
      </c>
      <c r="L69" s="240" t="s">
        <v>47</v>
      </c>
      <c r="M69" s="64"/>
      <c r="N69" s="64"/>
      <c r="O69" s="61"/>
      <c r="P69" s="61"/>
    </row>
    <row r="70" spans="2:16" ht="16.5" thickBot="1" x14ac:dyDescent="0.3">
      <c r="B70" s="234"/>
      <c r="C70" s="239"/>
      <c r="D70" s="241"/>
      <c r="E70" s="241"/>
      <c r="F70" s="241"/>
      <c r="G70" s="241"/>
      <c r="H70" s="241"/>
      <c r="I70" s="241"/>
      <c r="J70" s="241"/>
      <c r="K70" s="241"/>
      <c r="L70" s="241"/>
      <c r="M70" s="66" t="s">
        <v>48</v>
      </c>
      <c r="N70" s="66" t="s">
        <v>49</v>
      </c>
      <c r="O70" s="61"/>
      <c r="P70" s="61"/>
    </row>
    <row r="71" spans="2:16" ht="16.5" thickBot="1" x14ac:dyDescent="0.3">
      <c r="B71" s="167" t="s">
        <v>50</v>
      </c>
      <c r="C71" s="169">
        <v>1</v>
      </c>
      <c r="D71" s="169"/>
      <c r="E71" s="169">
        <v>1</v>
      </c>
      <c r="F71" s="169">
        <v>2</v>
      </c>
      <c r="G71" s="169">
        <v>1</v>
      </c>
      <c r="H71" s="169">
        <v>2</v>
      </c>
      <c r="I71" s="169"/>
      <c r="J71" s="169">
        <v>2</v>
      </c>
      <c r="K71" s="169"/>
      <c r="L71" s="169">
        <v>2</v>
      </c>
      <c r="M71" s="169">
        <v>2</v>
      </c>
      <c r="N71" s="169"/>
      <c r="O71" s="61"/>
    </row>
    <row r="72" spans="2:16" ht="16.5" thickBot="1" x14ac:dyDescent="0.3">
      <c r="B72" s="167" t="s">
        <v>51</v>
      </c>
      <c r="C72" s="169">
        <v>1</v>
      </c>
      <c r="D72" s="169"/>
      <c r="E72" s="169">
        <v>1</v>
      </c>
      <c r="F72" s="169"/>
      <c r="G72" s="169"/>
      <c r="H72" s="169">
        <v>2</v>
      </c>
      <c r="I72" s="169"/>
      <c r="J72" s="169">
        <v>1</v>
      </c>
      <c r="K72" s="169"/>
      <c r="L72" s="169"/>
      <c r="M72" s="169">
        <v>1</v>
      </c>
      <c r="N72" s="169"/>
    </row>
    <row r="73" spans="2:16" ht="16.5" thickBot="1" x14ac:dyDescent="0.3">
      <c r="B73" s="167" t="s">
        <v>52</v>
      </c>
      <c r="C73" s="169">
        <v>1</v>
      </c>
      <c r="D73" s="169"/>
      <c r="E73" s="169"/>
      <c r="F73" s="169"/>
      <c r="G73" s="169"/>
      <c r="H73" s="169">
        <v>2</v>
      </c>
      <c r="I73" s="169"/>
      <c r="J73" s="169"/>
      <c r="K73" s="169"/>
      <c r="L73" s="169"/>
      <c r="M73" s="169">
        <v>1</v>
      </c>
      <c r="N73" s="169"/>
    </row>
    <row r="74" spans="2:16" ht="16.5" thickBot="1" x14ac:dyDescent="0.3">
      <c r="B74" s="167" t="s">
        <v>53</v>
      </c>
      <c r="C74" s="169">
        <v>1</v>
      </c>
      <c r="D74" s="169"/>
      <c r="E74" s="169">
        <v>1</v>
      </c>
      <c r="F74" s="169"/>
      <c r="G74" s="169"/>
      <c r="H74" s="169">
        <v>2</v>
      </c>
      <c r="I74" s="169"/>
      <c r="J74" s="169"/>
      <c r="K74" s="169">
        <v>2</v>
      </c>
      <c r="L74" s="169">
        <v>2</v>
      </c>
      <c r="M74" s="169">
        <v>1</v>
      </c>
      <c r="N74" s="169"/>
    </row>
    <row r="75" spans="2:16" ht="16.5" thickBot="1" x14ac:dyDescent="0.3">
      <c r="B75" s="167" t="s">
        <v>54</v>
      </c>
      <c r="C75" s="169">
        <v>1</v>
      </c>
      <c r="D75" s="169"/>
      <c r="E75" s="169"/>
      <c r="F75" s="169"/>
      <c r="G75" s="169"/>
      <c r="H75" s="169">
        <v>2</v>
      </c>
      <c r="I75" s="169">
        <v>2</v>
      </c>
      <c r="J75" s="169">
        <v>1</v>
      </c>
      <c r="K75" s="169"/>
      <c r="L75" s="169">
        <v>2</v>
      </c>
      <c r="M75" s="169">
        <v>1</v>
      </c>
      <c r="N75" s="169">
        <v>1</v>
      </c>
    </row>
    <row r="76" spans="2:16" ht="16.5" thickBot="1" x14ac:dyDescent="0.3">
      <c r="B76" s="167" t="s">
        <v>55</v>
      </c>
      <c r="C76" s="71">
        <f>($U$3*C71+$U$4*C72+$U$5*C73+$U$6*C74+$U$7*C75)/(C71+C72+C73+C74+C75)</f>
        <v>2.7396850393700785</v>
      </c>
      <c r="D76" s="71"/>
      <c r="E76" s="71">
        <f t="shared" ref="E76:N76" si="4">($U$3*E71+$U$4*E72+$U$5*E73+$U$6*E74+$U$7*E75)/(E71+E72+E73+E74+E75)</f>
        <v>2.7496092817943207</v>
      </c>
      <c r="F76" s="71">
        <f t="shared" si="4"/>
        <v>2.7526395848246241</v>
      </c>
      <c r="G76" s="71">
        <f t="shared" si="4"/>
        <v>2.7526395848246241</v>
      </c>
      <c r="H76" s="71">
        <f t="shared" si="4"/>
        <v>2.7396850393700785</v>
      </c>
      <c r="I76" s="71">
        <f t="shared" si="4"/>
        <v>2.7276395848246242</v>
      </c>
      <c r="J76" s="71">
        <f t="shared" si="4"/>
        <v>2.7472418575518969</v>
      </c>
      <c r="K76" s="71">
        <f t="shared" si="4"/>
        <v>2.7401395848246244</v>
      </c>
      <c r="L76" s="71">
        <f t="shared" si="4"/>
        <v>2.7401395848246239</v>
      </c>
      <c r="M76" s="71">
        <f t="shared" si="4"/>
        <v>2.7418441302791692</v>
      </c>
      <c r="N76" s="71">
        <f t="shared" si="4"/>
        <v>2.7276395848246242</v>
      </c>
    </row>
    <row r="77" spans="2:16" x14ac:dyDescent="0.25">
      <c r="B77" s="68" t="s">
        <v>56</v>
      </c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2:16" x14ac:dyDescent="0.25">
      <c r="B78" s="68" t="s">
        <v>57</v>
      </c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81" spans="2:14" x14ac:dyDescent="0.25">
      <c r="B81" s="68" t="s">
        <v>98</v>
      </c>
      <c r="C81" s="68"/>
      <c r="D81" s="68" t="str">
        <f>'CO (All Subjects)'!D9</f>
        <v>Comprehensive Viva Voce</v>
      </c>
      <c r="E81" s="68"/>
      <c r="F81" s="68"/>
      <c r="G81" s="68"/>
      <c r="H81" s="68"/>
      <c r="I81" s="68"/>
      <c r="J81" s="68"/>
      <c r="K81" s="61"/>
      <c r="L81" s="61"/>
      <c r="M81" s="61"/>
      <c r="N81" s="61"/>
    </row>
    <row r="82" spans="2:14" ht="16.5" thickBot="1" x14ac:dyDescent="0.3">
      <c r="B82" s="60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2:14" ht="16.5" thickBot="1" x14ac:dyDescent="0.3">
      <c r="B83" s="232" t="s">
        <v>36</v>
      </c>
      <c r="C83" s="166"/>
      <c r="D83" s="235" t="s">
        <v>37</v>
      </c>
      <c r="E83" s="236"/>
      <c r="F83" s="236"/>
      <c r="G83" s="236"/>
      <c r="H83" s="236"/>
      <c r="I83" s="236"/>
      <c r="J83" s="236"/>
      <c r="K83" s="236"/>
      <c r="L83" s="236"/>
      <c r="M83" s="236"/>
      <c r="N83" s="237"/>
    </row>
    <row r="84" spans="2:14" x14ac:dyDescent="0.25">
      <c r="B84" s="233"/>
      <c r="C84" s="238" t="s">
        <v>38</v>
      </c>
      <c r="D84" s="240" t="s">
        <v>39</v>
      </c>
      <c r="E84" s="240" t="s">
        <v>40</v>
      </c>
      <c r="F84" s="240" t="s">
        <v>41</v>
      </c>
      <c r="G84" s="240" t="s">
        <v>42</v>
      </c>
      <c r="H84" s="240" t="s">
        <v>43</v>
      </c>
      <c r="I84" s="240" t="s">
        <v>44</v>
      </c>
      <c r="J84" s="240" t="s">
        <v>45</v>
      </c>
      <c r="K84" s="240" t="s">
        <v>46</v>
      </c>
      <c r="L84" s="240" t="s">
        <v>47</v>
      </c>
      <c r="M84" s="64"/>
      <c r="N84" s="64"/>
    </row>
    <row r="85" spans="2:14" ht="16.5" thickBot="1" x14ac:dyDescent="0.3">
      <c r="B85" s="234"/>
      <c r="C85" s="239"/>
      <c r="D85" s="241"/>
      <c r="E85" s="241"/>
      <c r="F85" s="241"/>
      <c r="G85" s="241"/>
      <c r="H85" s="241"/>
      <c r="I85" s="241"/>
      <c r="J85" s="241"/>
      <c r="K85" s="241"/>
      <c r="L85" s="241"/>
      <c r="M85" s="66" t="s">
        <v>48</v>
      </c>
      <c r="N85" s="66" t="s">
        <v>49</v>
      </c>
    </row>
    <row r="86" spans="2:14" ht="16.5" thickBot="1" x14ac:dyDescent="0.3">
      <c r="B86" s="167" t="s">
        <v>50</v>
      </c>
      <c r="C86" s="169">
        <v>1</v>
      </c>
      <c r="D86" s="169"/>
      <c r="E86" s="169">
        <v>1</v>
      </c>
      <c r="F86" s="169">
        <v>2</v>
      </c>
      <c r="G86" s="169">
        <v>1</v>
      </c>
      <c r="H86" s="169"/>
      <c r="I86" s="169">
        <v>2</v>
      </c>
      <c r="J86" s="169">
        <v>1</v>
      </c>
      <c r="K86" s="169"/>
      <c r="L86" s="169"/>
      <c r="M86" s="169"/>
      <c r="N86" s="169">
        <v>1</v>
      </c>
    </row>
    <row r="87" spans="2:14" ht="16.5" thickBot="1" x14ac:dyDescent="0.3">
      <c r="B87" s="167" t="s">
        <v>51</v>
      </c>
      <c r="C87" s="169">
        <v>1</v>
      </c>
      <c r="D87" s="169"/>
      <c r="E87" s="169">
        <v>1</v>
      </c>
      <c r="F87" s="169">
        <v>1</v>
      </c>
      <c r="G87" s="169"/>
      <c r="H87" s="169"/>
      <c r="I87" s="169">
        <v>2</v>
      </c>
      <c r="J87" s="169">
        <v>1</v>
      </c>
      <c r="K87" s="169"/>
      <c r="L87" s="169"/>
      <c r="M87" s="169"/>
      <c r="N87" s="169">
        <v>2</v>
      </c>
    </row>
    <row r="88" spans="2:14" ht="16.5" thickBot="1" x14ac:dyDescent="0.3">
      <c r="B88" s="167" t="s">
        <v>52</v>
      </c>
      <c r="C88" s="169">
        <v>1</v>
      </c>
      <c r="D88" s="169"/>
      <c r="E88" s="169"/>
      <c r="F88" s="169">
        <v>1</v>
      </c>
      <c r="G88" s="169"/>
      <c r="H88" s="169"/>
      <c r="I88" s="169">
        <v>1</v>
      </c>
      <c r="J88" s="169">
        <v>1</v>
      </c>
      <c r="K88" s="169"/>
      <c r="L88" s="169"/>
      <c r="M88" s="169"/>
      <c r="N88" s="169">
        <v>1</v>
      </c>
    </row>
    <row r="89" spans="2:14" ht="16.5" thickBot="1" x14ac:dyDescent="0.3">
      <c r="B89" s="167" t="s">
        <v>53</v>
      </c>
      <c r="C89" s="169">
        <v>1</v>
      </c>
      <c r="D89" s="169"/>
      <c r="E89" s="169">
        <v>1</v>
      </c>
      <c r="F89" s="169">
        <v>1</v>
      </c>
      <c r="G89" s="169"/>
      <c r="H89" s="169"/>
      <c r="I89" s="169">
        <v>2</v>
      </c>
      <c r="J89" s="169">
        <v>1</v>
      </c>
      <c r="K89" s="169"/>
      <c r="L89" s="169"/>
      <c r="M89" s="169"/>
      <c r="N89" s="169">
        <v>2</v>
      </c>
    </row>
    <row r="90" spans="2:14" ht="16.5" thickBot="1" x14ac:dyDescent="0.3">
      <c r="B90" s="167" t="s">
        <v>54</v>
      </c>
      <c r="C90" s="169">
        <v>1</v>
      </c>
      <c r="D90" s="169"/>
      <c r="E90" s="169"/>
      <c r="F90" s="169">
        <v>2</v>
      </c>
      <c r="G90" s="169"/>
      <c r="H90" s="169"/>
      <c r="I90" s="169">
        <v>2</v>
      </c>
      <c r="J90" s="169">
        <v>1</v>
      </c>
      <c r="K90" s="169"/>
      <c r="L90" s="169">
        <v>1</v>
      </c>
      <c r="M90" s="169"/>
      <c r="N90" s="169">
        <v>1</v>
      </c>
    </row>
    <row r="91" spans="2:14" ht="16.5" thickBot="1" x14ac:dyDescent="0.3">
      <c r="B91" s="167" t="s">
        <v>55</v>
      </c>
      <c r="C91" s="71">
        <f>($U$3*C86+$U$4*C87+$U$5*C88+$U$6*C89+$U$7*C90)/(C86+C87+C88+C89+C90)</f>
        <v>2.7396850393700785</v>
      </c>
      <c r="D91" s="71"/>
      <c r="E91" s="71">
        <f t="shared" ref="E91:N91" si="5">($U$3*E86+$U$4*E87+$U$5*E88+$U$6*E89+$U$7*E90)/(E86+E87+E88+E89+E90)</f>
        <v>2.7496092817943207</v>
      </c>
      <c r="F91" s="71">
        <f t="shared" si="5"/>
        <v>2.7398149094999487</v>
      </c>
      <c r="G91" s="71">
        <f t="shared" si="5"/>
        <v>2.7526395848246241</v>
      </c>
      <c r="H91" s="71"/>
      <c r="I91" s="71">
        <f t="shared" si="5"/>
        <v>2.7416547363397759</v>
      </c>
      <c r="J91" s="71">
        <f t="shared" si="5"/>
        <v>2.7396850393700785</v>
      </c>
      <c r="K91" s="71"/>
      <c r="L91" s="71">
        <f t="shared" si="5"/>
        <v>2.7276395848246242</v>
      </c>
      <c r="M91" s="71"/>
      <c r="N91" s="71">
        <f t="shared" si="5"/>
        <v>2.7420876367726765</v>
      </c>
    </row>
    <row r="92" spans="2:14" x14ac:dyDescent="0.25">
      <c r="B92" s="68" t="s">
        <v>56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</row>
    <row r="93" spans="2:14" x14ac:dyDescent="0.25">
      <c r="B93" s="68" t="s">
        <v>57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</row>
  </sheetData>
  <mergeCells count="73">
    <mergeCell ref="D3:K3"/>
    <mergeCell ref="B8:B10"/>
    <mergeCell ref="D8:N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23:B25"/>
    <mergeCell ref="D23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38:B40"/>
    <mergeCell ref="D38:N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53:B55"/>
    <mergeCell ref="D53:N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B68:B70"/>
    <mergeCell ref="D68:N68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B83:B85"/>
    <mergeCell ref="D83:N83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23"/>
  <sheetViews>
    <sheetView zoomScale="78" workbookViewId="0">
      <selection activeCell="A20" sqref="A20"/>
    </sheetView>
  </sheetViews>
  <sheetFormatPr defaultColWidth="8.85546875" defaultRowHeight="15" x14ac:dyDescent="0.25"/>
  <cols>
    <col min="1" max="1" width="6.28515625" style="75" bestFit="1" customWidth="1"/>
    <col min="2" max="2" width="7.28515625" style="75" bestFit="1" customWidth="1"/>
    <col min="3" max="3" width="11.28515625" style="75" bestFit="1" customWidth="1"/>
    <col min="4" max="4" width="36.7109375" style="75" customWidth="1"/>
    <col min="5" max="5" width="6.28515625" style="75" bestFit="1" customWidth="1"/>
    <col min="6" max="6" width="8.7109375" style="75" bestFit="1" customWidth="1"/>
    <col min="7" max="7" width="6.28515625" style="75" bestFit="1" customWidth="1"/>
    <col min="8" max="8" width="8.7109375" style="75" bestFit="1" customWidth="1"/>
    <col min="9" max="9" width="6.28515625" style="75" bestFit="1" customWidth="1"/>
    <col min="10" max="10" width="8.7109375" style="75" bestFit="1" customWidth="1"/>
    <col min="11" max="11" width="6.28515625" style="75" bestFit="1" customWidth="1"/>
    <col min="12" max="12" width="8.7109375" style="75" bestFit="1" customWidth="1"/>
    <col min="13" max="13" width="6.28515625" style="75" bestFit="1" customWidth="1"/>
    <col min="14" max="14" width="8.7109375" style="75" bestFit="1" customWidth="1"/>
    <col min="15" max="15" width="6.28515625" style="75" bestFit="1" customWidth="1"/>
    <col min="16" max="16" width="8.7109375" style="75" bestFit="1" customWidth="1"/>
    <col min="17" max="17" width="6.28515625" style="75" bestFit="1" customWidth="1"/>
    <col min="18" max="18" width="8.7109375" style="75" bestFit="1" customWidth="1"/>
    <col min="19" max="19" width="6.28515625" style="75" bestFit="1" customWidth="1"/>
    <col min="20" max="20" width="8.7109375" style="75" bestFit="1" customWidth="1"/>
    <col min="21" max="21" width="6.28515625" style="75" bestFit="1" customWidth="1"/>
    <col min="22" max="22" width="8.7109375" style="75" bestFit="1" customWidth="1"/>
    <col min="23" max="23" width="6.28515625" style="75" bestFit="1" customWidth="1"/>
    <col min="24" max="24" width="8.7109375" style="75" bestFit="1" customWidth="1"/>
    <col min="25" max="25" width="6.28515625" style="75" bestFit="1" customWidth="1"/>
    <col min="26" max="26" width="8.7109375" style="75" bestFit="1" customWidth="1"/>
    <col min="27" max="27" width="6.28515625" style="75" bestFit="1" customWidth="1"/>
    <col min="28" max="28" width="8.7109375" style="75" bestFit="1" customWidth="1"/>
    <col min="29" max="29" width="6.28515625" style="75" bestFit="1" customWidth="1"/>
    <col min="30" max="30" width="8.7109375" style="75" bestFit="1" customWidth="1"/>
    <col min="31" max="31" width="6.28515625" style="75" bestFit="1" customWidth="1"/>
    <col min="32" max="32" width="8.7109375" style="75" bestFit="1" customWidth="1"/>
    <col min="33" max="16384" width="8.85546875" style="75"/>
  </cols>
  <sheetData>
    <row r="3" spans="1:32" x14ac:dyDescent="0.25">
      <c r="A3" s="245" t="s">
        <v>69</v>
      </c>
      <c r="B3" s="246"/>
      <c r="C3" s="246"/>
      <c r="D3" s="247"/>
      <c r="E3" s="243" t="s">
        <v>38</v>
      </c>
      <c r="F3" s="243"/>
      <c r="G3" s="243" t="s">
        <v>39</v>
      </c>
      <c r="H3" s="243"/>
      <c r="I3" s="243" t="s">
        <v>40</v>
      </c>
      <c r="J3" s="243"/>
      <c r="K3" s="243" t="s">
        <v>41</v>
      </c>
      <c r="L3" s="243"/>
      <c r="M3" s="243" t="s">
        <v>42</v>
      </c>
      <c r="N3" s="243"/>
      <c r="O3" s="243" t="s">
        <v>43</v>
      </c>
      <c r="P3" s="243"/>
      <c r="Q3" s="243" t="s">
        <v>44</v>
      </c>
      <c r="R3" s="243"/>
      <c r="S3" s="243" t="s">
        <v>45</v>
      </c>
      <c r="T3" s="243"/>
      <c r="U3" s="243" t="s">
        <v>46</v>
      </c>
      <c r="V3" s="243"/>
      <c r="W3" s="243" t="s">
        <v>47</v>
      </c>
      <c r="X3" s="243"/>
      <c r="Y3" s="243" t="s">
        <v>48</v>
      </c>
      <c r="Z3" s="243"/>
      <c r="AA3" s="243" t="s">
        <v>49</v>
      </c>
      <c r="AB3" s="243"/>
    </row>
    <row r="4" spans="1:32" ht="57" x14ac:dyDescent="0.25">
      <c r="A4" s="248"/>
      <c r="B4" s="249"/>
      <c r="C4" s="249"/>
      <c r="D4" s="250"/>
      <c r="E4" s="77" t="s">
        <v>70</v>
      </c>
      <c r="F4" s="77" t="s">
        <v>71</v>
      </c>
      <c r="G4" s="77" t="s">
        <v>70</v>
      </c>
      <c r="H4" s="77" t="s">
        <v>71</v>
      </c>
      <c r="I4" s="77" t="s">
        <v>70</v>
      </c>
      <c r="J4" s="77" t="s">
        <v>71</v>
      </c>
      <c r="K4" s="77" t="s">
        <v>70</v>
      </c>
      <c r="L4" s="77" t="s">
        <v>71</v>
      </c>
      <c r="M4" s="77" t="s">
        <v>70</v>
      </c>
      <c r="N4" s="77" t="s">
        <v>71</v>
      </c>
      <c r="O4" s="77" t="s">
        <v>70</v>
      </c>
      <c r="P4" s="77" t="s">
        <v>71</v>
      </c>
      <c r="Q4" s="77" t="s">
        <v>70</v>
      </c>
      <c r="R4" s="77" t="s">
        <v>71</v>
      </c>
      <c r="S4" s="77" t="s">
        <v>70</v>
      </c>
      <c r="T4" s="77" t="s">
        <v>71</v>
      </c>
      <c r="U4" s="77" t="s">
        <v>70</v>
      </c>
      <c r="V4" s="77" t="s">
        <v>71</v>
      </c>
      <c r="W4" s="77" t="s">
        <v>70</v>
      </c>
      <c r="X4" s="77" t="s">
        <v>71</v>
      </c>
      <c r="Y4" s="77" t="s">
        <v>70</v>
      </c>
      <c r="Z4" s="77" t="s">
        <v>71</v>
      </c>
      <c r="AA4" s="77" t="s">
        <v>70</v>
      </c>
      <c r="AB4" s="77" t="s">
        <v>71</v>
      </c>
    </row>
    <row r="5" spans="1:32" x14ac:dyDescent="0.25">
      <c r="A5" s="87" t="s">
        <v>24</v>
      </c>
      <c r="B5" s="87" t="s">
        <v>25</v>
      </c>
      <c r="C5" s="87" t="s">
        <v>26</v>
      </c>
      <c r="D5" s="88" t="s">
        <v>7</v>
      </c>
      <c r="E5" s="87"/>
      <c r="F5" s="89" t="s">
        <v>59</v>
      </c>
      <c r="G5" s="87"/>
      <c r="H5" s="89" t="s">
        <v>60</v>
      </c>
      <c r="I5" s="87"/>
      <c r="J5" s="89" t="s">
        <v>61</v>
      </c>
      <c r="K5" s="87"/>
      <c r="L5" s="89" t="s">
        <v>62</v>
      </c>
      <c r="M5" s="87"/>
      <c r="N5" s="89" t="s">
        <v>63</v>
      </c>
      <c r="O5" s="87"/>
      <c r="P5" s="89" t="s">
        <v>64</v>
      </c>
      <c r="Q5" s="87"/>
      <c r="R5" s="89" t="s">
        <v>65</v>
      </c>
      <c r="S5" s="87"/>
      <c r="T5" s="89" t="s">
        <v>66</v>
      </c>
      <c r="U5" s="87"/>
      <c r="V5" s="89" t="s">
        <v>67</v>
      </c>
      <c r="W5" s="87"/>
      <c r="X5" s="89" t="s">
        <v>68</v>
      </c>
      <c r="Y5" s="87"/>
      <c r="Z5" s="90" t="s">
        <v>72</v>
      </c>
      <c r="AA5" s="87"/>
      <c r="AB5" s="90" t="s">
        <v>73</v>
      </c>
      <c r="AC5" s="91"/>
    </row>
    <row r="6" spans="1:32" ht="16.5" thickBot="1" x14ac:dyDescent="0.3">
      <c r="A6" s="76">
        <v>1</v>
      </c>
      <c r="B6" s="76"/>
      <c r="C6" s="92"/>
      <c r="D6" s="92" t="str">
        <f>'CO (All Subjects)'!D4</f>
        <v>Organizational Behavior</v>
      </c>
      <c r="E6" s="92">
        <v>2</v>
      </c>
      <c r="F6" s="93">
        <f>'CO-PO Mapping'!C16</f>
        <v>2.7396850393700785</v>
      </c>
      <c r="G6" s="76"/>
      <c r="H6" s="93"/>
      <c r="I6" s="76">
        <v>2</v>
      </c>
      <c r="J6" s="93">
        <f>'CO-PO Mapping'!E16</f>
        <v>2.7496092817943207</v>
      </c>
      <c r="K6" s="76">
        <v>2.8</v>
      </c>
      <c r="L6" s="71">
        <f>'CO-PO Mapping'!F16</f>
        <v>2.7526395848246241</v>
      </c>
      <c r="M6" s="76">
        <v>2</v>
      </c>
      <c r="N6" s="93">
        <f>'CO-PO Mapping'!G16</f>
        <v>2.7376395848246244</v>
      </c>
      <c r="O6" s="76">
        <v>2</v>
      </c>
      <c r="P6" s="93">
        <f>'CO-PO Mapping'!H16</f>
        <v>2.7333214030064426</v>
      </c>
      <c r="Q6" s="76">
        <v>2</v>
      </c>
      <c r="R6" s="93">
        <f>'CO-PO Mapping'!I16</f>
        <v>2.734836554521594</v>
      </c>
      <c r="S6" s="76">
        <v>1.8</v>
      </c>
      <c r="T6" s="93">
        <f>'CO-PO Mapping'!J16</f>
        <v>2.7401395848246244</v>
      </c>
      <c r="U6" s="76">
        <v>1.5</v>
      </c>
      <c r="V6" s="93">
        <f>'CO-PO Mapping'!K16</f>
        <v>2.7401395848246244</v>
      </c>
      <c r="W6" s="76">
        <v>2.2999999999999998</v>
      </c>
      <c r="X6" s="93">
        <f>'CO-PO Mapping'!L16</f>
        <v>2.7410234232084623</v>
      </c>
      <c r="Y6" s="76">
        <v>2</v>
      </c>
      <c r="Z6" s="93">
        <f>'CO-PO Mapping'!M16</f>
        <v>2.7526395848246241</v>
      </c>
      <c r="AA6" s="76">
        <v>2.5</v>
      </c>
      <c r="AB6" s="94">
        <f>'CO-PO Mapping'!N16</f>
        <v>2.7276395848246242</v>
      </c>
      <c r="AC6" s="95"/>
    </row>
    <row r="7" spans="1:32" ht="30" x14ac:dyDescent="0.25">
      <c r="A7" s="76">
        <v>2</v>
      </c>
      <c r="B7" s="76"/>
      <c r="C7" s="92"/>
      <c r="D7" s="92" t="str">
        <f>'CO (All Subjects)'!D5</f>
        <v xml:space="preserve"> Indian Management Thoughts &amp; Business Leaders</v>
      </c>
      <c r="E7" s="92">
        <v>2</v>
      </c>
      <c r="F7" s="152">
        <f>'CO-PO Mapping'!C31</f>
        <v>2.7364464030064424</v>
      </c>
      <c r="G7" s="76"/>
      <c r="H7" s="152"/>
      <c r="I7" s="76">
        <v>2.4</v>
      </c>
      <c r="J7" s="152">
        <f>'CO-PO Mapping'!E31</f>
        <v>2.7496092817943207</v>
      </c>
      <c r="K7" s="76">
        <v>2.2000000000000002</v>
      </c>
      <c r="L7" s="152">
        <f>'CO-PO Mapping'!F31</f>
        <v>2.7526395848246241</v>
      </c>
      <c r="M7" s="76">
        <v>2.2999999999999998</v>
      </c>
      <c r="N7" s="152">
        <f>'CO-PO Mapping'!G31</f>
        <v>2.7526395848246241</v>
      </c>
      <c r="O7" s="76">
        <v>2.2000000000000002</v>
      </c>
      <c r="P7" s="152">
        <f>'CO-PO Mapping'!H31</f>
        <v>0</v>
      </c>
      <c r="Q7" s="76">
        <v>2</v>
      </c>
      <c r="R7" s="152">
        <f>'CO-PO Mapping'!I31</f>
        <v>2.7382929939155329</v>
      </c>
      <c r="S7" s="76">
        <v>1.6</v>
      </c>
      <c r="T7" s="152">
        <f>'CO-PO Mapping'!J31</f>
        <v>2.7276395848246242</v>
      </c>
      <c r="U7" s="76">
        <v>1.7</v>
      </c>
      <c r="V7" s="152">
        <f>'CO-PO Mapping'!K31</f>
        <v>2.7354317926168319</v>
      </c>
      <c r="W7" s="76">
        <v>2.1</v>
      </c>
      <c r="X7" s="152">
        <f>'CO-PO Mapping'!L31</f>
        <v>2.7276395848246242</v>
      </c>
      <c r="Y7" s="76">
        <v>2.5</v>
      </c>
      <c r="Z7" s="152">
        <f>'CO-PO Mapping'!M31</f>
        <v>2.7526395848246241</v>
      </c>
      <c r="AA7" s="76">
        <v>2.2999999999999998</v>
      </c>
      <c r="AB7" s="152">
        <f>'CO-PO Mapping'!N31</f>
        <v>2.7396850393700785</v>
      </c>
      <c r="AC7" s="95"/>
    </row>
    <row r="8" spans="1:32" x14ac:dyDescent="0.25">
      <c r="A8" s="76">
        <v>3</v>
      </c>
      <c r="B8" s="76"/>
      <c r="C8" s="92"/>
      <c r="D8" s="92" t="str">
        <f>'CO (All Subjects)'!D6</f>
        <v>International Business</v>
      </c>
      <c r="E8" s="92">
        <v>2</v>
      </c>
      <c r="F8" s="152">
        <f>'CO-PO Mapping'!C46</f>
        <v>2.7396850393700785</v>
      </c>
      <c r="G8" s="76"/>
      <c r="H8" s="152"/>
      <c r="I8" s="76">
        <v>2</v>
      </c>
      <c r="J8" s="152">
        <f>'CO-PO Mapping'!E46</f>
        <v>2.7496092817943207</v>
      </c>
      <c r="K8" s="76">
        <v>2.4</v>
      </c>
      <c r="L8" s="152">
        <f>'CO-PO Mapping'!F46</f>
        <v>2.7526395848246241</v>
      </c>
      <c r="M8" s="76">
        <v>1.9</v>
      </c>
      <c r="N8" s="152">
        <f>'CO-PO Mapping'!G46</f>
        <v>2.7428668575518969</v>
      </c>
      <c r="O8" s="76">
        <v>2</v>
      </c>
      <c r="P8" s="152">
        <f>'CO-PO Mapping'!H46</f>
        <v>2.7418441302791696</v>
      </c>
      <c r="Q8" s="76">
        <v>2</v>
      </c>
      <c r="R8" s="152">
        <f>'CO-PO Mapping'!I46</f>
        <v>2.7401395848246244</v>
      </c>
      <c r="S8" s="76">
        <v>1.7</v>
      </c>
      <c r="T8" s="152">
        <f>'CO-PO Mapping'!J46</f>
        <v>2.7367304939155335</v>
      </c>
      <c r="U8" s="76">
        <v>2</v>
      </c>
      <c r="V8" s="152">
        <f>'CO-PO Mapping'!K46</f>
        <v>2.7219577666428059</v>
      </c>
      <c r="W8" s="76">
        <v>2</v>
      </c>
      <c r="X8" s="152">
        <f>'CO-PO Mapping'!L46</f>
        <v>2.7425259484609876</v>
      </c>
      <c r="Y8" s="76">
        <v>2.1</v>
      </c>
      <c r="Z8" s="152">
        <f>'CO-PO Mapping'!M46</f>
        <v>2.7526395848246241</v>
      </c>
      <c r="AA8" s="76">
        <v>2</v>
      </c>
      <c r="AB8" s="152">
        <f>'CO-PO Mapping'!N46</f>
        <v>2.7364464030064424</v>
      </c>
      <c r="AC8" s="95"/>
    </row>
    <row r="9" spans="1:32" x14ac:dyDescent="0.25">
      <c r="A9" s="170">
        <v>4</v>
      </c>
      <c r="B9" s="170"/>
      <c r="C9" s="171"/>
      <c r="D9" s="171" t="str">
        <f>'CO (All Subjects)'!D7</f>
        <v xml:space="preserve"> Cost &amp; Management Accounting</v>
      </c>
      <c r="E9" s="171">
        <v>2</v>
      </c>
      <c r="F9" s="172">
        <f>'CO-PO Mapping'!C61</f>
        <v>2.7396850393700785</v>
      </c>
      <c r="G9" s="170"/>
      <c r="H9" s="172"/>
      <c r="I9" s="170">
        <v>2</v>
      </c>
      <c r="J9" s="172">
        <f>'CO-PO Mapping'!E61</f>
        <v>2.7496092817943207</v>
      </c>
      <c r="K9" s="170">
        <v>2.2999999999999998</v>
      </c>
      <c r="L9" s="172">
        <f>'CO-PO Mapping'!F46</f>
        <v>2.7526395848246241</v>
      </c>
      <c r="M9" s="170">
        <v>2</v>
      </c>
      <c r="N9" s="172">
        <f>'CO-PO Mapping'!G61</f>
        <v>2.7359729181579575</v>
      </c>
      <c r="O9" s="170">
        <v>2</v>
      </c>
      <c r="P9" s="172">
        <f>'CO-PO Mapping'!H61</f>
        <v>2.7440032211882608</v>
      </c>
      <c r="Q9" s="170">
        <v>2</v>
      </c>
      <c r="R9" s="172">
        <f>'CO-PO Mapping'!I61</f>
        <v>2.7321850393700786</v>
      </c>
      <c r="S9" s="170">
        <v>2</v>
      </c>
      <c r="T9" s="172">
        <f>'CO-PO Mapping'!J61</f>
        <v>2.7303668575518971</v>
      </c>
      <c r="U9" s="170">
        <v>2.5</v>
      </c>
      <c r="V9" s="172">
        <f>'CO-PO Mapping'!K61</f>
        <v>2.7401395848246244</v>
      </c>
      <c r="W9" s="170">
        <v>2</v>
      </c>
      <c r="X9" s="172">
        <f>'CO-PO Mapping'!L61</f>
        <v>2.7443062514912904</v>
      </c>
      <c r="Y9" s="170">
        <v>1.9</v>
      </c>
      <c r="Z9" s="172">
        <f>'CO-PO Mapping'!M61</f>
        <v>2.7418441302791692</v>
      </c>
      <c r="AA9" s="170">
        <v>1.8</v>
      </c>
      <c r="AB9" s="172">
        <f>'CO-PO Mapping'!N61</f>
        <v>2.7299123120973512</v>
      </c>
      <c r="AC9" s="95"/>
    </row>
    <row r="10" spans="1:32" s="173" customFormat="1" x14ac:dyDescent="0.25">
      <c r="A10" s="76">
        <v>5</v>
      </c>
      <c r="B10" s="76"/>
      <c r="C10" s="92"/>
      <c r="D10" s="92" t="str">
        <f>'CO (All Subjects)'!D8</f>
        <v>E-Commerce</v>
      </c>
      <c r="E10" s="92">
        <v>2.5</v>
      </c>
      <c r="F10" s="152">
        <f>'CO-PO Mapping'!C76</f>
        <v>2.7396850393700785</v>
      </c>
      <c r="G10" s="76"/>
      <c r="H10" s="152"/>
      <c r="I10" s="76">
        <v>2.5</v>
      </c>
      <c r="J10" s="152">
        <f>'CO-PO Mapping'!E76</f>
        <v>2.7496092817943207</v>
      </c>
      <c r="K10" s="76">
        <v>2.5</v>
      </c>
      <c r="L10" s="152">
        <f>'CO-PO Mapping'!F76</f>
        <v>2.7526395848246241</v>
      </c>
      <c r="M10" s="76">
        <v>2.5</v>
      </c>
      <c r="N10" s="152">
        <f>'CO-PO Mapping'!G76</f>
        <v>2.7526395848246241</v>
      </c>
      <c r="O10" s="76">
        <v>2.8</v>
      </c>
      <c r="P10" s="152">
        <f>'CO-PO Mapping'!H76</f>
        <v>2.7396850393700785</v>
      </c>
      <c r="Q10" s="76">
        <v>2.5</v>
      </c>
      <c r="R10" s="152">
        <f>'CO-PO Mapping'!I76</f>
        <v>2.7276395848246242</v>
      </c>
      <c r="S10" s="76">
        <v>2.5</v>
      </c>
      <c r="T10" s="152">
        <f>'CO-PO Mapping'!J76</f>
        <v>2.7472418575518969</v>
      </c>
      <c r="U10" s="76">
        <v>2.6</v>
      </c>
      <c r="V10" s="152">
        <f>'CO-PO Mapping'!K76</f>
        <v>2.7401395848246244</v>
      </c>
      <c r="W10" s="76"/>
      <c r="X10" s="152">
        <f>'CO-PO Mapping'!L76</f>
        <v>2.7401395848246239</v>
      </c>
      <c r="Y10" s="76">
        <v>2.6</v>
      </c>
      <c r="Z10" s="152">
        <f>'CO-PO Mapping'!M76</f>
        <v>2.7418441302791692</v>
      </c>
      <c r="AA10" s="76">
        <v>2.5</v>
      </c>
      <c r="AB10" s="152">
        <f>'CO-PO Mapping'!N76</f>
        <v>2.7276395848246242</v>
      </c>
      <c r="AC10" s="76"/>
    </row>
    <row r="11" spans="1:32" s="173" customFormat="1" x14ac:dyDescent="0.25">
      <c r="A11" s="76">
        <v>6</v>
      </c>
      <c r="B11" s="76"/>
      <c r="C11" s="92"/>
      <c r="D11" s="92" t="str">
        <f>'CO (All Subjects)'!D9</f>
        <v>Comprehensive Viva Voce</v>
      </c>
      <c r="E11" s="92">
        <v>2.5</v>
      </c>
      <c r="F11" s="152">
        <f>'CO-PO Mapping'!C91</f>
        <v>2.7396850393700785</v>
      </c>
      <c r="G11" s="76"/>
      <c r="H11" s="152"/>
      <c r="I11" s="76">
        <v>2.6</v>
      </c>
      <c r="J11" s="152">
        <f>'CO-PO Mapping'!E91</f>
        <v>2.7496092817943207</v>
      </c>
      <c r="K11" s="76">
        <v>2.5</v>
      </c>
      <c r="L11" s="152">
        <f>'CO-PO Mapping'!F91</f>
        <v>2.7398149094999487</v>
      </c>
      <c r="M11" s="76">
        <v>2.5</v>
      </c>
      <c r="N11" s="152">
        <f>'CO-PO Mapping'!G91</f>
        <v>2.7526395848246241</v>
      </c>
      <c r="O11" s="76"/>
      <c r="P11" s="152"/>
      <c r="Q11" s="76">
        <v>2.2999999999999998</v>
      </c>
      <c r="R11" s="152">
        <f>'CO-PO Mapping'!I91</f>
        <v>2.7416547363397759</v>
      </c>
      <c r="S11" s="76">
        <v>2.5</v>
      </c>
      <c r="T11" s="152">
        <f>'CO-PO Mapping'!J91</f>
        <v>2.7396850393700785</v>
      </c>
      <c r="U11" s="76"/>
      <c r="V11" s="152"/>
      <c r="W11" s="76"/>
      <c r="X11" s="152">
        <f>'CO-PO Mapping'!L91</f>
        <v>2.7276395848246242</v>
      </c>
      <c r="Y11" s="76"/>
      <c r="Z11" s="152"/>
      <c r="AA11" s="76">
        <v>2.6</v>
      </c>
      <c r="AB11" s="152">
        <f>'CO-PO Mapping'!N91</f>
        <v>2.7420876367726765</v>
      </c>
      <c r="AC11" s="76"/>
    </row>
    <row r="12" spans="1:32" x14ac:dyDescent="0.25">
      <c r="A12" s="95"/>
      <c r="B12" s="96"/>
      <c r="C12" s="97"/>
      <c r="D12" s="98"/>
      <c r="E12" s="78"/>
      <c r="F12" s="95"/>
      <c r="G12" s="78"/>
      <c r="H12" s="95"/>
      <c r="I12" s="78"/>
      <c r="J12" s="95"/>
      <c r="K12" s="78"/>
      <c r="L12" s="95"/>
      <c r="M12" s="78"/>
      <c r="N12" s="95"/>
      <c r="O12" s="78"/>
      <c r="P12" s="95"/>
      <c r="Q12" s="78"/>
      <c r="R12" s="95"/>
      <c r="S12" s="78"/>
      <c r="T12" s="95"/>
      <c r="U12" s="78"/>
      <c r="V12" s="95"/>
      <c r="W12" s="78"/>
      <c r="X12" s="95"/>
      <c r="Y12" s="78"/>
      <c r="Z12" s="95"/>
      <c r="AA12" s="78"/>
      <c r="AB12" s="95"/>
      <c r="AC12" s="78"/>
      <c r="AD12" s="95"/>
      <c r="AE12" s="78"/>
      <c r="AF12" s="95"/>
    </row>
    <row r="14" spans="1:32" x14ac:dyDescent="0.25">
      <c r="D14" s="75" t="s">
        <v>74</v>
      </c>
      <c r="E14" s="79">
        <f>AVERAGE(E6:E11)</f>
        <v>2.1666666666666665</v>
      </c>
      <c r="F14" s="80"/>
      <c r="G14" s="81"/>
      <c r="H14" s="80"/>
      <c r="I14" s="81">
        <f>AVERAGE(I6:I11)</f>
        <v>2.25</v>
      </c>
      <c r="J14" s="80"/>
      <c r="K14" s="81">
        <f>AVERAGE(K6:K9)</f>
        <v>2.4249999999999998</v>
      </c>
      <c r="L14" s="80"/>
      <c r="M14" s="81">
        <f>AVERAGE(M6:M11)</f>
        <v>2.1999999999999997</v>
      </c>
      <c r="N14" s="80"/>
      <c r="O14" s="81">
        <f>AVERAGE(O6:O10)</f>
        <v>2.2000000000000002</v>
      </c>
      <c r="P14" s="80"/>
      <c r="Q14" s="81">
        <f>AVERAGE(Q6:Q11)</f>
        <v>2.1333333333333333</v>
      </c>
      <c r="R14" s="80"/>
      <c r="S14" s="81">
        <f>AVERAGE(S6:S9)</f>
        <v>1.7750000000000001</v>
      </c>
      <c r="T14" s="80"/>
      <c r="U14" s="81">
        <f>AVERAGE(U6:U10)</f>
        <v>2.06</v>
      </c>
      <c r="V14" s="80"/>
      <c r="W14" s="81">
        <f>AVERAGE(W6:W9)</f>
        <v>2.1</v>
      </c>
      <c r="X14" s="80"/>
      <c r="Y14" s="81">
        <f>AVERAGE(Y6:Y10)</f>
        <v>2.2199999999999998</v>
      </c>
      <c r="Z14" s="80"/>
      <c r="AA14" s="81">
        <f>AVERAGE(AA6:AA11)</f>
        <v>2.2833333333333332</v>
      </c>
      <c r="AB14" s="82"/>
    </row>
    <row r="15" spans="1:32" x14ac:dyDescent="0.25">
      <c r="E15" s="83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84"/>
    </row>
    <row r="16" spans="1:32" x14ac:dyDescent="0.25">
      <c r="D16" s="75" t="s">
        <v>75</v>
      </c>
      <c r="E16" s="83"/>
      <c r="F16" s="144">
        <f>AVERAGE(F6:F9)</f>
        <v>2.7388753802791697</v>
      </c>
      <c r="G16" s="99"/>
      <c r="H16" s="144"/>
      <c r="I16" s="99"/>
      <c r="J16" s="144">
        <f>AVERAGE(J6:J9)</f>
        <v>2.7496092817943207</v>
      </c>
      <c r="K16" s="99"/>
      <c r="L16" s="144">
        <f>AVERAGE(L6:L9)</f>
        <v>2.7526395848246241</v>
      </c>
      <c r="M16" s="99"/>
      <c r="N16" s="144">
        <f>AVERAGE(N6:N9)</f>
        <v>2.7422797363397757</v>
      </c>
      <c r="O16" s="99"/>
      <c r="P16" s="144">
        <f>AVERAGE(P6:P9)</f>
        <v>2.0547921886184684</v>
      </c>
      <c r="Q16" s="99"/>
      <c r="R16" s="144">
        <f>AVERAGE(R6:R9)</f>
        <v>2.7363635431579572</v>
      </c>
      <c r="S16" s="99"/>
      <c r="T16" s="144">
        <f>AVERAGE(T6:T9)</f>
        <v>2.7337191302791695</v>
      </c>
      <c r="U16" s="99"/>
      <c r="V16" s="144">
        <f>AVERAGE(V6:V9)</f>
        <v>2.7344171822272214</v>
      </c>
      <c r="W16" s="99"/>
      <c r="X16" s="144">
        <f>AVERAGE(X6:X9)</f>
        <v>2.7388738019963408</v>
      </c>
      <c r="Y16" s="99"/>
      <c r="Z16" s="144">
        <f>AVERAGE(Z6:Z9)</f>
        <v>2.7499407211882603</v>
      </c>
      <c r="AA16" s="99"/>
      <c r="AB16" s="145">
        <f>AVERAGE(AB6:AB9)</f>
        <v>2.7334208348246243</v>
      </c>
    </row>
    <row r="17" spans="4:28" x14ac:dyDescent="0.25">
      <c r="E17" s="83"/>
      <c r="F17" s="100"/>
      <c r="G17" s="99"/>
      <c r="H17" s="100"/>
      <c r="I17" s="99"/>
      <c r="J17" s="100"/>
      <c r="K17" s="99"/>
      <c r="L17" s="100"/>
      <c r="M17" s="99"/>
      <c r="N17" s="100"/>
      <c r="O17" s="99"/>
      <c r="P17" s="100"/>
      <c r="Q17" s="99"/>
      <c r="R17" s="100"/>
      <c r="S17" s="99"/>
      <c r="T17" s="100"/>
      <c r="U17" s="99"/>
      <c r="V17" s="100"/>
      <c r="W17" s="99"/>
      <c r="X17" s="100"/>
      <c r="Y17" s="99"/>
      <c r="Z17" s="100"/>
      <c r="AA17" s="99"/>
      <c r="AB17" s="85"/>
    </row>
    <row r="18" spans="4:28" x14ac:dyDescent="0.25">
      <c r="D18" s="75" t="s">
        <v>76</v>
      </c>
      <c r="E18" s="83"/>
      <c r="F18" s="146">
        <v>2.1</v>
      </c>
      <c r="G18" s="99"/>
      <c r="H18" s="146"/>
      <c r="I18" s="99"/>
      <c r="J18" s="146">
        <v>1.8</v>
      </c>
      <c r="K18" s="99"/>
      <c r="L18" s="146">
        <v>2.5</v>
      </c>
      <c r="M18" s="99"/>
      <c r="N18" s="146">
        <v>2.2000000000000002</v>
      </c>
      <c r="O18" s="99"/>
      <c r="P18" s="146">
        <v>2.4</v>
      </c>
      <c r="Q18" s="99"/>
      <c r="R18" s="146">
        <v>2.2000000000000002</v>
      </c>
      <c r="S18" s="99"/>
      <c r="T18" s="146">
        <v>2.5</v>
      </c>
      <c r="U18" s="99"/>
      <c r="V18" s="146">
        <v>2.1</v>
      </c>
      <c r="W18" s="99"/>
      <c r="X18" s="146">
        <v>2</v>
      </c>
      <c r="Y18" s="99"/>
      <c r="Z18" s="146">
        <v>2</v>
      </c>
      <c r="AA18" s="99"/>
      <c r="AB18" s="147">
        <v>2.25</v>
      </c>
    </row>
    <row r="19" spans="4:28" x14ac:dyDescent="0.25">
      <c r="E19" s="83"/>
      <c r="F19" s="100"/>
      <c r="G19" s="99"/>
      <c r="H19" s="100"/>
      <c r="I19" s="99"/>
      <c r="J19" s="100"/>
      <c r="K19" s="99"/>
      <c r="L19" s="100"/>
      <c r="M19" s="99"/>
      <c r="N19" s="100"/>
      <c r="O19" s="99"/>
      <c r="P19" s="100"/>
      <c r="Q19" s="99"/>
      <c r="R19" s="100"/>
      <c r="S19" s="99"/>
      <c r="T19" s="100"/>
      <c r="U19" s="99"/>
      <c r="V19" s="100"/>
      <c r="W19" s="99"/>
      <c r="X19" s="100"/>
      <c r="Y19" s="99"/>
      <c r="Z19" s="100"/>
      <c r="AA19" s="99"/>
      <c r="AB19" s="85"/>
    </row>
    <row r="20" spans="4:28" x14ac:dyDescent="0.25">
      <c r="D20" s="75" t="s">
        <v>77</v>
      </c>
      <c r="E20" s="83"/>
      <c r="F20" s="148">
        <f>(F16+F18)/2</f>
        <v>2.4194376901395849</v>
      </c>
      <c r="G20" s="99"/>
      <c r="H20" s="148"/>
      <c r="I20" s="99"/>
      <c r="J20" s="148">
        <f>(J16+J18)/2</f>
        <v>2.2748046408971603</v>
      </c>
      <c r="K20" s="99"/>
      <c r="L20" s="148">
        <f>(L16+L18)/2</f>
        <v>2.6263197924123123</v>
      </c>
      <c r="M20" s="99"/>
      <c r="N20" s="148">
        <f>(N16+N18)/2</f>
        <v>2.471139868169888</v>
      </c>
      <c r="O20" s="99"/>
      <c r="P20" s="148">
        <f>(P16+P18)/2</f>
        <v>2.2273960943092339</v>
      </c>
      <c r="Q20" s="99"/>
      <c r="R20" s="148">
        <f>(R16+R18)/2</f>
        <v>2.4681817715789789</v>
      </c>
      <c r="S20" s="99"/>
      <c r="T20" s="148">
        <f>(T16+T18)/2</f>
        <v>2.6168595651395847</v>
      </c>
      <c r="U20" s="99"/>
      <c r="V20" s="148">
        <f>(V16+V18)/2</f>
        <v>2.417208591113611</v>
      </c>
      <c r="W20" s="99"/>
      <c r="X20" s="148">
        <f>(X16+X18)/2</f>
        <v>2.3694369009981706</v>
      </c>
      <c r="Y20" s="99"/>
      <c r="Z20" s="148">
        <f>(Z16+Z18)/2</f>
        <v>2.3749703605941299</v>
      </c>
      <c r="AA20" s="99"/>
      <c r="AB20" s="149">
        <f>(AB16+AB18)/2</f>
        <v>2.4917104174123121</v>
      </c>
    </row>
    <row r="21" spans="4:28" x14ac:dyDescent="0.25">
      <c r="E21" s="101"/>
      <c r="F21" s="102"/>
      <c r="G21" s="86"/>
      <c r="H21" s="102"/>
      <c r="I21" s="86"/>
      <c r="J21" s="102"/>
      <c r="K21" s="86"/>
      <c r="L21" s="102"/>
      <c r="M21" s="86"/>
      <c r="N21" s="102"/>
      <c r="O21" s="86"/>
      <c r="P21" s="102"/>
      <c r="Q21" s="86"/>
      <c r="R21" s="102"/>
      <c r="S21" s="86"/>
      <c r="T21" s="102"/>
      <c r="U21" s="86"/>
      <c r="V21" s="102"/>
      <c r="W21" s="86"/>
      <c r="X21" s="102"/>
      <c r="Y21" s="86"/>
      <c r="Z21" s="102"/>
      <c r="AA21" s="86"/>
      <c r="AB21" s="103"/>
    </row>
    <row r="22" spans="4:28" x14ac:dyDescent="0.25">
      <c r="E22" s="244" t="s">
        <v>38</v>
      </c>
      <c r="F22" s="244"/>
      <c r="G22" s="244" t="s">
        <v>39</v>
      </c>
      <c r="H22" s="244"/>
      <c r="I22" s="244" t="s">
        <v>40</v>
      </c>
      <c r="J22" s="244"/>
      <c r="K22" s="244" t="s">
        <v>41</v>
      </c>
      <c r="L22" s="244"/>
      <c r="M22" s="244" t="s">
        <v>42</v>
      </c>
      <c r="N22" s="244"/>
      <c r="O22" s="244" t="s">
        <v>43</v>
      </c>
      <c r="P22" s="244"/>
      <c r="Q22" s="244" t="s">
        <v>44</v>
      </c>
      <c r="R22" s="244"/>
      <c r="S22" s="244" t="s">
        <v>45</v>
      </c>
      <c r="T22" s="244"/>
      <c r="U22" s="244" t="s">
        <v>46</v>
      </c>
      <c r="V22" s="244"/>
      <c r="W22" s="244" t="s">
        <v>47</v>
      </c>
      <c r="X22" s="244"/>
      <c r="Y22" s="244" t="s">
        <v>48</v>
      </c>
      <c r="Z22" s="244"/>
      <c r="AA22" s="244" t="s">
        <v>49</v>
      </c>
      <c r="AB22" s="244"/>
    </row>
    <row r="23" spans="4:28" x14ac:dyDescent="0.25">
      <c r="E23" s="244" t="str">
        <f>IF(F20&gt;E14, "Achieve", "Not Achive")</f>
        <v>Achieve</v>
      </c>
      <c r="F23" s="244"/>
      <c r="G23" s="244"/>
      <c r="H23" s="244"/>
      <c r="I23" s="244" t="str">
        <f t="shared" ref="I23" si="0">IF(J20&gt;I14, "Achieve", "Not Achive")</f>
        <v>Achieve</v>
      </c>
      <c r="J23" s="244"/>
      <c r="K23" s="244" t="str">
        <f>IF(L20&gt;K14,"Achieve","Not Achieve")</f>
        <v>Achieve</v>
      </c>
      <c r="L23" s="244"/>
      <c r="M23" s="244" t="str">
        <f t="shared" ref="M23" si="1">IF(N20&gt;M14, "Achieve", "Not Achive")</f>
        <v>Achieve</v>
      </c>
      <c r="N23" s="244"/>
      <c r="O23" s="244" t="str">
        <f t="shared" ref="O23" si="2">IF(P20&gt;O14, "Achieve", "Not Achive")</f>
        <v>Achieve</v>
      </c>
      <c r="P23" s="244"/>
      <c r="Q23" s="244" t="str">
        <f t="shared" ref="Q23" si="3">IF(R20&gt;Q14, "Achieve", "Not Achive")</f>
        <v>Achieve</v>
      </c>
      <c r="R23" s="244"/>
      <c r="S23" s="244" t="str">
        <f t="shared" ref="S23" si="4">IF(T20&gt;S14, "Achieve", "Not Achive")</f>
        <v>Achieve</v>
      </c>
      <c r="T23" s="244"/>
      <c r="U23" s="244" t="str">
        <f t="shared" ref="U23" si="5">IF(V20&gt;U14, "Achieve", "Not Achive")</f>
        <v>Achieve</v>
      </c>
      <c r="V23" s="244"/>
      <c r="W23" s="244" t="str">
        <f t="shared" ref="W23" si="6">IF(X20&gt;W14, "Achieve", "Not Achive")</f>
        <v>Achieve</v>
      </c>
      <c r="X23" s="244"/>
      <c r="Y23" s="244" t="str">
        <f t="shared" ref="Y23" si="7">IF(Z20&gt;Y14, "Achieve", "Not Achive")</f>
        <v>Achieve</v>
      </c>
      <c r="Z23" s="244"/>
      <c r="AA23" s="244" t="str">
        <f>IF(AB20&gt;AA14,"Achieve","Not Achieve")</f>
        <v>Achieve</v>
      </c>
      <c r="AB23" s="244"/>
    </row>
  </sheetData>
  <mergeCells count="37">
    <mergeCell ref="G22:H22"/>
    <mergeCell ref="I22:J22"/>
    <mergeCell ref="K22:L22"/>
    <mergeCell ref="AA23:AB23"/>
    <mergeCell ref="W22:X22"/>
    <mergeCell ref="Y22:Z22"/>
    <mergeCell ref="AA22:AB22"/>
    <mergeCell ref="M22:N22"/>
    <mergeCell ref="O22:P22"/>
    <mergeCell ref="Q22:R22"/>
    <mergeCell ref="S22:T22"/>
    <mergeCell ref="U22:V22"/>
    <mergeCell ref="Q23:R23"/>
    <mergeCell ref="U23:V23"/>
    <mergeCell ref="Y23:Z23"/>
    <mergeCell ref="O3:P3"/>
    <mergeCell ref="S23:T23"/>
    <mergeCell ref="W23:X23"/>
    <mergeCell ref="A3:D4"/>
    <mergeCell ref="E23:F23"/>
    <mergeCell ref="I23:J23"/>
    <mergeCell ref="K23:L23"/>
    <mergeCell ref="O23:P23"/>
    <mergeCell ref="E3:F3"/>
    <mergeCell ref="G3:H3"/>
    <mergeCell ref="I3:J3"/>
    <mergeCell ref="K3:L3"/>
    <mergeCell ref="M3:N3"/>
    <mergeCell ref="E22:F22"/>
    <mergeCell ref="G23:H23"/>
    <mergeCell ref="M23:N23"/>
    <mergeCell ref="AA3:AB3"/>
    <mergeCell ref="Q3:R3"/>
    <mergeCell ref="S3:T3"/>
    <mergeCell ref="U3:V3"/>
    <mergeCell ref="W3:X3"/>
    <mergeCell ref="Y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BBA III Paper 1 </vt:lpstr>
      <vt:lpstr>BBA III Paper 2</vt:lpstr>
      <vt:lpstr>BBA III Paper 3</vt:lpstr>
      <vt:lpstr>BBA III Paper 4</vt:lpstr>
      <vt:lpstr>BBA III Paper 5</vt:lpstr>
      <vt:lpstr>BBA III Paper 6</vt:lpstr>
      <vt:lpstr>CO (All Subjects)</vt:lpstr>
      <vt:lpstr>CO-PO Mapping</vt:lpstr>
      <vt:lpstr>Final Attainment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 arora</dc:creator>
  <cp:lastModifiedBy>dell</cp:lastModifiedBy>
  <dcterms:created xsi:type="dcterms:W3CDTF">2023-05-12T09:39:20Z</dcterms:created>
  <dcterms:modified xsi:type="dcterms:W3CDTF">2023-08-20T11:41:34Z</dcterms:modified>
</cp:coreProperties>
</file>