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comments15.xml" ContentType="application/vnd.openxmlformats-officedocument.spreadsheetml.comments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9.xml" ContentType="application/vnd.openxmlformats-officedocument.spreadsheetml.comments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comments21.xml" ContentType="application/vnd.openxmlformats-officedocument.spreadsheetml.comments+xml"/>
  <Override PartName="/xl/worksheets/sheet21.xml" ContentType="application/vnd.openxmlformats-officedocument.spreadsheetml.worksheet+xml"/>
  <Override PartName="/xl/comments22.xml" ContentType="application/vnd.openxmlformats-officedocument.spreadsheetml.comments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omments25.xml" ContentType="application/vnd.openxmlformats-officedocument.spreadsheetml.comments+xml"/>
  <Override PartName="/xl/worksheets/sheet25.xml" ContentType="application/vnd.openxmlformats-officedocument.spreadsheetml.worksheet+xml"/>
  <Override PartName="/xl/comments26.xml" ContentType="application/vnd.openxmlformats-officedocument.spreadsheetml.comments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omments30.xml" ContentType="application/vnd.openxmlformats-officedocument.spreadsheetml.comments+xml"/>
  <Override PartName="/xl/worksheets/sheet30.xml" ContentType="application/vnd.openxmlformats-officedocument.spreadsheetml.worksheet+xml"/>
  <Override PartName="/xl/comments31.xml" ContentType="application/vnd.openxmlformats-officedocument.spreadsheetml.comments+xml"/>
  <Override PartName="/xl/worksheets/sheet31.xml" ContentType="application/vnd.openxmlformats-officedocument.spreadsheetml.worksheet+xml"/>
  <Override PartName="/xl/comments32.xml" ContentType="application/vnd.openxmlformats-officedocument.spreadsheetml.comments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comments35.xml" ContentType="application/vnd.openxmlformats-officedocument.spreadsheetml.comments+xml"/>
  <Override PartName="/xl/worksheets/sheet35.xml" ContentType="application/vnd.openxmlformats-officedocument.spreadsheetml.worksheet+xml"/>
  <Override PartName="/xl/comments36.xml" ContentType="application/vnd.openxmlformats-officedocument.spreadsheetml.comments+xml"/>
  <Override PartName="/xl/worksheets/sheet36.xml" ContentType="application/vnd.openxmlformats-officedocument.spreadsheetml.worksheet+xml"/>
  <Override PartName="/xl/comments37.xml" ContentType="application/vnd.openxmlformats-officedocument.spreadsheetml.comments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omments40.xml" ContentType="application/vnd.openxmlformats-officedocument.spreadsheetml.comments+xml"/>
  <Override PartName="/xl/worksheets/sheet40.xml" ContentType="application/vnd.openxmlformats-officedocument.spreadsheetml.worksheet+xml"/>
  <Override PartName="/xl/comments41.xml" ContentType="application/vnd.openxmlformats-officedocument.spreadsheetml.comments+xml"/>
  <Override PartName="/xl/worksheets/sheet41.xml" ContentType="application/vnd.openxmlformats-officedocument.spreadsheetml.worksheet+xml"/>
  <Override PartName="/xl/comments42.xml" ContentType="application/vnd.openxmlformats-officedocument.spreadsheetml.comments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comments45.xml" ContentType="application/vnd.openxmlformats-officedocument.spreadsheetml.comments+xml"/>
  <Override PartName="/xl/worksheets/sheet45.xml" ContentType="application/vnd.openxmlformats-officedocument.spreadsheetml.worksheet+xml"/>
  <Override PartName="/xl/comments46.xml" ContentType="application/vnd.openxmlformats-officedocument.spreadsheetml.comments+xml"/>
  <Override PartName="/xl/worksheets/sheet46.xml" ContentType="application/vnd.openxmlformats-officedocument.spreadsheetml.worksheet+xml"/>
  <Override PartName="/xl/comments47.xml" ContentType="application/vnd.openxmlformats-officedocument.spreadsheetml.comments+xml"/>
  <Override PartName="/xl/worksheets/sheet47.xml" ContentType="application/vnd.openxmlformats-officedocument.spreadsheetml.worksheet+xml"/>
  <Override PartName="/xl/comments48.xml" ContentType="application/vnd.openxmlformats-officedocument.spreadsheetml.comments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2022-23 complete perfect attainment\BSC III YEAR\"/>
    </mc:Choice>
  </mc:AlternateContent>
  <bookViews>
    <workbookView xWindow="0" yWindow="0" windowWidth="15600" windowHeight="9630" tabRatio="805" activeTab="5"/>
  </bookViews>
  <sheets>
    <sheet name="1" sheetId="30" r:id="rId3"/>
    <sheet name="2" sheetId="35" r:id="rId4"/>
    <sheet name="3" sheetId="36" r:id="rId5"/>
    <sheet name="CO (All Subjects)" sheetId="2" r:id="rId6"/>
    <sheet name="CO-PO Mapping" sheetId="3" r:id="rId7"/>
    <sheet name="Final Attainment" sheetId="5" r:id="rId8"/>
    <sheet name="1 (2)" sheetId="37" r:id="rId9"/>
    <sheet name="2 (2)" sheetId="38" r:id="rId10"/>
    <sheet name="3 (2)" sheetId="39" r:id="rId11"/>
    <sheet name="CO (2)" sheetId="40" r:id="rId12"/>
    <sheet name="CO-PO Mapping (2)" sheetId="41" r:id="rId13"/>
    <sheet name="Final Attainment (2)" sheetId="42" r:id="rId14"/>
    <sheet name="1 (3)" sheetId="43" r:id="rId15"/>
    <sheet name="2 (3)" sheetId="44" r:id="rId16"/>
    <sheet name="3 (3)" sheetId="45" r:id="rId17"/>
    <sheet name="CO (3)" sheetId="46" r:id="rId18"/>
    <sheet name="CO-PO Mapping (3)" sheetId="47" r:id="rId19"/>
    <sheet name="Final Attainment (3)" sheetId="48" r:id="rId20"/>
    <sheet name="1 (4)" sheetId="49" r:id="rId21"/>
    <sheet name="2 (4)" sheetId="50" r:id="rId22"/>
    <sheet name="3 (4)" sheetId="51" r:id="rId23"/>
    <sheet name="CO (4)" sheetId="52" r:id="rId24"/>
    <sheet name="CO-PO Mapping (4)" sheetId="53" r:id="rId25"/>
    <sheet name="Final Attainment (4)" sheetId="54" r:id="rId26"/>
    <sheet name="1 (5)" sheetId="55" r:id="rId27"/>
    <sheet name="2 (5)" sheetId="56" r:id="rId28"/>
    <sheet name="CO (5)" sheetId="57" r:id="rId29"/>
    <sheet name="CO-PO Mapping (5)" sheetId="58" r:id="rId30"/>
    <sheet name="Final Attainment (5)" sheetId="59" r:id="rId31"/>
    <sheet name="1 (6)" sheetId="60" r:id="rId32"/>
    <sheet name="2 (6)" sheetId="61" r:id="rId33"/>
    <sheet name="CO (6)" sheetId="62" r:id="rId34"/>
    <sheet name="CO-PO Mapping (6)" sheetId="63" r:id="rId35"/>
    <sheet name="Final Attainment (6)" sheetId="64" r:id="rId36"/>
    <sheet name="1 (7)" sheetId="65" r:id="rId37"/>
    <sheet name="2 (7)" sheetId="66" r:id="rId38"/>
    <sheet name="CO (7)" sheetId="67" r:id="rId39"/>
    <sheet name="CO-PO Mapping (7)" sheetId="68" r:id="rId40"/>
    <sheet name="Final Attainment (7)" sheetId="69" r:id="rId41"/>
    <sheet name="1 (8)" sheetId="70" r:id="rId42"/>
    <sheet name="2 (8)" sheetId="71" r:id="rId43"/>
    <sheet name="CO (8)" sheetId="72" r:id="rId44"/>
    <sheet name="CO-PO Mapping (8)" sheetId="73" r:id="rId45"/>
    <sheet name="Final Attainment (8)" sheetId="74" r:id="rId46"/>
    <sheet name="1 (9)" sheetId="75" r:id="rId47"/>
    <sheet name="2 (9)" sheetId="76" r:id="rId48"/>
    <sheet name="3 (5)" sheetId="77" r:id="rId49"/>
    <sheet name="CO (9)" sheetId="78" r:id="rId50"/>
    <sheet name="CO-PO Mapping (9)" sheetId="79" r:id="rId51"/>
    <sheet name="Final Attainment (9)" sheetId="80" r:id="rId52"/>
  </sheets>
  <definedNames/>
  <calcPr calcId="162913"/>
</workbook>
</file>

<file path=xl/calcChain.xml><?xml version="1.0" encoding="utf-8"?>
<calcChain xmlns="http://schemas.openxmlformats.org/spreadsheetml/2006/main">
  <c r="A1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<sst xmlns="http://schemas.openxmlformats.org/spreadsheetml/2006/main" count="4278" uniqueCount="372">
  <si>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</si>
  <si>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</si>
  <si>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</si>
  <si>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</si>
  <si>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</si>
  <si>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</si>
  <si>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</si>
  <si>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</si>
  <si>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CO1</t>
  </si>
  <si>
    <t>PUM+IM</t>
  </si>
  <si>
    <t>20% of PUM &amp; IM</t>
  </si>
  <si>
    <t>Total Internal Mraks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</si>
  <si>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</si>
  <si>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</si>
  <si>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</si>
  <si>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</si>
  <si>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</si>
  <si>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</si>
  <si>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</si>
  <si>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</si>
  <si>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</si>
  <si>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</si>
  <si>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</si>
  <si>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</si>
  <si>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</si>
  <si>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</si>
  <si>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</si>
  <si>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</si>
  <si>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</si>
  <si>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</si>
  <si>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</si>
  <si>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PSO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</si>
  <si>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</si>
  <si>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</si>
  <si>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</si>
  <si>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</si>
  <si>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</si>
  <si>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</si>
  <si>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</si>
  <si>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</si>
  <si>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</si>
  <si>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</si>
  <si>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</si>
  <si>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</si>
  <si>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</si>
  <si>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</si>
  <si>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</si>
  <si>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</si>
  <si>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</si>
  <si>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</si>
  <si>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</si>
  <si>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</si>
  <si>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</si>
  <si>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</si>
  <si>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</si>
  <si>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</si>
  <si>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</si>
  <si>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</si>
  <si>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</si>
  <si>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</si>
  <si>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</si>
  <si>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</si>
  <si>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</si>
  <si>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</si>
  <si>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</si>
  <si>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</si>
  <si>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</si>
  <si>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</si>
  <si>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</si>
  <si>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</si>
  <si>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</si>
  <si>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</si>
  <si>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</si>
  <si>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</si>
  <si>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</si>
  <si>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</si>
  <si>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80% of FUM</t>
  </si>
  <si>
    <t>Name of the Subject</t>
  </si>
  <si>
    <t>FINAL CO Marks PUM &amp; IM (60% PUM + 40% IM)</t>
  </si>
  <si>
    <t>15% of PUM</t>
  </si>
  <si>
    <t>5% of IM</t>
  </si>
  <si>
    <t xml:space="preserve">SUB: Code/Name: </t>
  </si>
  <si>
    <t xml:space="preserve">Code </t>
  </si>
  <si>
    <t xml:space="preserve">CO1 </t>
  </si>
  <si>
    <t xml:space="preserve">CO2 </t>
  </si>
  <si>
    <t xml:space="preserve">CO3 </t>
  </si>
  <si>
    <t xml:space="preserve">CO4 </t>
  </si>
  <si>
    <t xml:space="preserve">CO5 </t>
  </si>
  <si>
    <t>DEPARTMENT OF SCIENCE</t>
  </si>
  <si>
    <t>Pre University Marks (50)</t>
  </si>
  <si>
    <t>Half Yearly Marks (25)</t>
  </si>
  <si>
    <t>Total (50)</t>
  </si>
  <si>
    <t>Total (25)</t>
  </si>
  <si>
    <t>Total Marks Pre University Marks (50) + Internal Marks (25) = 75</t>
  </si>
  <si>
    <t>50+25</t>
  </si>
  <si>
    <t xml:space="preserve">BSC 1ST </t>
  </si>
  <si>
    <t xml:space="preserve">ST. WILFRED'S PG COLLEGE </t>
  </si>
  <si>
    <t>Final University Marks (33)</t>
  </si>
  <si>
    <t>ANKIT KUMAR</t>
  </si>
  <si>
    <t>Final University Marks (34)</t>
  </si>
  <si>
    <t>ANUJ SHARMA</t>
  </si>
  <si>
    <t>HARSHIT BANSAL</t>
  </si>
  <si>
    <t>HARSHVARDHAN GURJAR</t>
  </si>
  <si>
    <t>HIMANI SAIN</t>
  </si>
  <si>
    <t>KHUSHBOO CHOUDHARY</t>
  </si>
  <si>
    <t>KRIT BHATT</t>
  </si>
  <si>
    <t>MAHENDRA KUMAWAT</t>
  </si>
  <si>
    <t>MONU BAIRWA</t>
  </si>
  <si>
    <t>NAVEEN HARITWAL</t>
  </si>
  <si>
    <t>NEERAJ SHARMA</t>
  </si>
  <si>
    <t>PAVAN SHARMA</t>
  </si>
  <si>
    <t>PRAMOD KUMAR KASANA</t>
  </si>
  <si>
    <t>PRASHANT SHARMA</t>
  </si>
  <si>
    <t>PREETAM SAINI</t>
  </si>
  <si>
    <t>PRIYANKA CHOUDHARY</t>
  </si>
  <si>
    <t>PRIYANKA PAREEK</t>
  </si>
  <si>
    <t>PURSHOTTAM MEENA</t>
  </si>
  <si>
    <t>RAJANI DEVI</t>
  </si>
  <si>
    <t>RENU CHOUDHARY</t>
  </si>
  <si>
    <t>SHIVANI SHARMA</t>
  </si>
  <si>
    <t>SIDDHARTH VERMA</t>
  </si>
  <si>
    <t>SUNIL</t>
  </si>
  <si>
    <t>UJJWAL DADICH</t>
  </si>
  <si>
    <t>UMESH KUMAR BAIRWA</t>
  </si>
  <si>
    <t>VRINDA KHETAN</t>
  </si>
  <si>
    <t>BSC III YEAR (BOTANY)</t>
  </si>
  <si>
    <t>BHANU PRATAP BAIRWA</t>
  </si>
  <si>
    <t>Year/ Semester 2022-2023</t>
  </si>
  <si>
    <t>Plant Morphology and Anatomy</t>
  </si>
  <si>
    <t>Ecology and Economic Botany</t>
  </si>
  <si>
    <t>Angiosperm, Taxonomy and Embryology</t>
  </si>
  <si>
    <t>BSC III rd YEAR</t>
  </si>
  <si>
    <t xml:space="preserve">ST WILFRED'S P.G. COLLEGE </t>
  </si>
  <si>
    <t>BSC III YEAR</t>
  </si>
  <si>
    <t>B.SC III YEAR</t>
  </si>
  <si>
    <t xml:space="preserve">BSC III YEAR </t>
  </si>
  <si>
    <t>Year 2022-2023</t>
  </si>
  <si>
    <t>AAKSHI CHHIKARA</t>
  </si>
  <si>
    <t>ABHAY GOUTAM</t>
  </si>
  <si>
    <t>ABHISHEK SAINI</t>
  </si>
  <si>
    <t>ADITYA DEVDWAL</t>
  </si>
  <si>
    <t>ADITYA SINGH RATHORE</t>
  </si>
  <si>
    <t>AJAY SHARMA</t>
  </si>
  <si>
    <t>AKSHAY KUMAR JANGIR</t>
  </si>
  <si>
    <t>AMAN SINGH</t>
  </si>
  <si>
    <t>AMIT CHOUDHARY</t>
  </si>
  <si>
    <t>AMIT KHARBAS</t>
  </si>
  <si>
    <t>AMIT NITHARWAL</t>
  </si>
  <si>
    <t>ANAND KUMAR SHARMA</t>
  </si>
  <si>
    <t>ANISH YADAV</t>
  </si>
  <si>
    <t>ANKESH JAT</t>
  </si>
  <si>
    <t>ANKIT YADAV</t>
  </si>
  <si>
    <t>ANKUSH YADAV</t>
  </si>
  <si>
    <t>ANSHUL MEENA</t>
  </si>
  <si>
    <t>ARJUN SAINI</t>
  </si>
  <si>
    <t>ARUN KUMAR YADAV</t>
  </si>
  <si>
    <t>ARYAN RATHORE</t>
  </si>
  <si>
    <t>ASHISH</t>
  </si>
  <si>
    <t>AYUSH ATRAY</t>
  </si>
  <si>
    <t>BHAWNA MAHAWAR</t>
  </si>
  <si>
    <t>CHETAN KUMAR BAIRWA</t>
  </si>
  <si>
    <t>CHHOTU RAM BIJARNIYA</t>
  </si>
  <si>
    <t>CHIRAG PILANIA</t>
  </si>
  <si>
    <t>DEVENDRA KUMAR</t>
  </si>
  <si>
    <t>DEVESH JANGID</t>
  </si>
  <si>
    <t>DHARMENDRA KUMAR BAIRWA</t>
  </si>
  <si>
    <t>DHIRENDRA KUMAR MEENA</t>
  </si>
  <si>
    <t>DHRUVAL SHARMA</t>
  </si>
  <si>
    <t>DIVYA DARJI</t>
  </si>
  <si>
    <t>DIVYA YADAV</t>
  </si>
  <si>
    <t xml:space="preserve">DUSHYANT </t>
  </si>
  <si>
    <t>GAGAN GOYAL</t>
  </si>
  <si>
    <t>HARISH KAKAR</t>
  </si>
  <si>
    <t>HEMRAJ JARWAL</t>
  </si>
  <si>
    <t>HEMRAJ SWAMI</t>
  </si>
  <si>
    <t>HIMANSHU BADGUJAR</t>
  </si>
  <si>
    <t>HIMANSHU CHAUDHARY</t>
  </si>
  <si>
    <t>HIMANSHU KUNWAR</t>
  </si>
  <si>
    <t>HITESH KUMAR</t>
  </si>
  <si>
    <t>KAMAL SINGH YADAV</t>
  </si>
  <si>
    <t>KAPIL BAIRWA</t>
  </si>
  <si>
    <t>KAPIL KUMAR</t>
  </si>
  <si>
    <t>KHUSHAL TANK</t>
  </si>
  <si>
    <t>KRISHNA BALLABH</t>
  </si>
  <si>
    <t>KUNAL CHOUDHARY</t>
  </si>
  <si>
    <t>KUNAL YADAV</t>
  </si>
  <si>
    <t>KUNWAR SINGH</t>
  </si>
  <si>
    <t>KUSHAL SINGH CHOUDHARY</t>
  </si>
  <si>
    <t>LAKSHAY SAINI</t>
  </si>
  <si>
    <t>LILESH AGARWAL</t>
  </si>
  <si>
    <t>LOKENDRA SINGH RATHORE</t>
  </si>
  <si>
    <t>LOKESH SINGH</t>
  </si>
  <si>
    <t>MANISH KUMAR SAINI</t>
  </si>
  <si>
    <t>MANISH KUMAR VERMA</t>
  </si>
  <si>
    <t>MANISH SHRIMALI</t>
  </si>
  <si>
    <t>MANOJ SHARMA</t>
  </si>
  <si>
    <t>MOHIT SHARMA</t>
  </si>
  <si>
    <t>MONA</t>
  </si>
  <si>
    <t>NAMAN ACHARYA</t>
  </si>
  <si>
    <t>NAVDEEP</t>
  </si>
  <si>
    <t>NAVEEN KUMAR</t>
  </si>
  <si>
    <t>NAVNEET KUMAR</t>
  </si>
  <si>
    <t>NIKITA SINGHAL</t>
  </si>
  <si>
    <t>NISHKARSH SHARMA</t>
  </si>
  <si>
    <t>NITESH GURJAR</t>
  </si>
  <si>
    <t>AA</t>
  </si>
  <si>
    <t>PANKAJ KUMAR MEENA</t>
  </si>
  <si>
    <t>PARAG SHARMA</t>
  </si>
  <si>
    <t>PARVEEN KUMAR</t>
  </si>
  <si>
    <t>PAWAN SIDH</t>
  </si>
  <si>
    <t>PIYUSH GUPTA</t>
  </si>
  <si>
    <t>PRADEEP YADAV</t>
  </si>
  <si>
    <t>PRAVAL TYAGI</t>
  </si>
  <si>
    <t>PRAVEEN KUMAR</t>
  </si>
  <si>
    <t>PREETAM CHOUDHARY</t>
  </si>
  <si>
    <t>PRINCE SONI</t>
  </si>
  <si>
    <t>PRINCE VERMA</t>
  </si>
  <si>
    <t>PUSHPANSH JONWAL</t>
  </si>
  <si>
    <t>RAHUL</t>
  </si>
  <si>
    <t>RAHUL NARNAULIYA</t>
  </si>
  <si>
    <t>RAHUL SHARMA</t>
  </si>
  <si>
    <t>RAHUL VERMA</t>
  </si>
  <si>
    <t>RAJKUMAR JATAV</t>
  </si>
  <si>
    <t>RAJMAL MEENA</t>
  </si>
  <si>
    <t>RAKESH KUMAR PANNU</t>
  </si>
  <si>
    <t>RAMANDEEP</t>
  </si>
  <si>
    <t>RAMRAJ MEENA</t>
  </si>
  <si>
    <t>RAVI KUMAR</t>
  </si>
  <si>
    <t>RAVI KUMAR BAIRWA</t>
  </si>
  <si>
    <t>RAVI KUMAR GOAD</t>
  </si>
  <si>
    <t>RAVI KUMAR MEENA</t>
  </si>
  <si>
    <t xml:space="preserve">RAVI KUMAR MENA </t>
  </si>
  <si>
    <t>RITESH KUMAR</t>
  </si>
  <si>
    <t>ROHIT CHOUDHARY</t>
  </si>
  <si>
    <t>ROHIT KUMAR</t>
  </si>
  <si>
    <t>RUPESH SAINI</t>
  </si>
  <si>
    <t>SAHIL</t>
  </si>
  <si>
    <t>SANDEEP VERMA</t>
  </si>
  <si>
    <t>SANJAY PRATAP SINGH YADAV</t>
  </si>
  <si>
    <t>SANWARMAL BAIRWA</t>
  </si>
  <si>
    <t>SATYENDRA SINGH</t>
  </si>
  <si>
    <t>SAURABH PORWAL</t>
  </si>
  <si>
    <t>SAURAV MEENA</t>
  </si>
  <si>
    <t>SHARAD MITTAL</t>
  </si>
  <si>
    <t>SHASHI</t>
  </si>
  <si>
    <t>SHASHIKANT BAINADA</t>
  </si>
  <si>
    <t>SHIVAM SINGH</t>
  </si>
  <si>
    <t>SHIVDEEP SWAMI</t>
  </si>
  <si>
    <t>SHUBHAM SINGH RATHORE</t>
  </si>
  <si>
    <t>SIDDHARTH CHOUDHARY</t>
  </si>
  <si>
    <t>SIYARAM MEENA</t>
  </si>
  <si>
    <t>SOHAN LAL BAIRWA</t>
  </si>
  <si>
    <t>SOURABH KURI</t>
  </si>
  <si>
    <t>SOURABH YADAV</t>
  </si>
  <si>
    <t>SURENDRA KUMAR</t>
  </si>
  <si>
    <t>SUSHIL CHOUDHARY</t>
  </si>
  <si>
    <t>TANISHA GOYAL</t>
  </si>
  <si>
    <t>TUBHYAM PANCHORI</t>
  </si>
  <si>
    <t>UJJWAL DHOLIWAL</t>
  </si>
  <si>
    <t>VANDANA</t>
  </si>
  <si>
    <t>VED PRAKASH MEENA</t>
  </si>
  <si>
    <t>VIDIT SHARMA</t>
  </si>
  <si>
    <t>VIJAY PRAJAPAT</t>
  </si>
  <si>
    <t>VIJAY SANSI</t>
  </si>
  <si>
    <t>VIJENDRA CHOUDHARY</t>
  </si>
  <si>
    <t>VIKAS BAIRWA</t>
  </si>
  <si>
    <t>VIPIN KUMAR MEENA</t>
  </si>
  <si>
    <t>VIRENDRA BASWAL</t>
  </si>
  <si>
    <t>VISHAL PANCHAL</t>
  </si>
  <si>
    <t>VIVEK CHAPPARWAL</t>
  </si>
  <si>
    <t>YASHWANT VERMA</t>
  </si>
  <si>
    <t>YOGESH PRAJAPAT</t>
  </si>
  <si>
    <t>YUGAL PATIDAR</t>
  </si>
  <si>
    <t xml:space="preserve">YUGAM </t>
  </si>
  <si>
    <t>BSC III</t>
  </si>
  <si>
    <t>QUANTUM MECHANICS</t>
  </si>
  <si>
    <t>NUCLEAR PHYSICS</t>
  </si>
  <si>
    <t>SOLID STATE PHYSICS</t>
  </si>
  <si>
    <t>structure and Function of chordates</t>
  </si>
  <si>
    <t>BANTI BHANDARIYA</t>
  </si>
  <si>
    <t>BSC III YEAR (ZOOLOGY)</t>
  </si>
  <si>
    <t>Ecology, Environmental Biology and Evolution</t>
  </si>
  <si>
    <t>Year 2022- 2023</t>
  </si>
  <si>
    <t>Applied Zoology, Ethology and biostatistics</t>
  </si>
  <si>
    <t>Year2022- 2023</t>
  </si>
  <si>
    <t>BSC III ST YEAR</t>
  </si>
  <si>
    <t xml:space="preserve">ST WILFRED'S PG  COLLEGE </t>
  </si>
  <si>
    <t>BSC IIIRD YEAR</t>
  </si>
  <si>
    <t>Inorganic Chemistry</t>
  </si>
  <si>
    <t>ABHIT JAIN</t>
  </si>
  <si>
    <t>AJAY KUMAR MEENA</t>
  </si>
  <si>
    <t>ANJALI YADAV</t>
  </si>
  <si>
    <t>ARJUN SHARMA</t>
  </si>
  <si>
    <t>ASHISH MINA</t>
  </si>
  <si>
    <t>DEVENDRA SAINI</t>
  </si>
  <si>
    <t>DHARMENDRA SWAMI</t>
  </si>
  <si>
    <t>GAURAV KUMAR MEENA</t>
  </si>
  <si>
    <t>HANUMANA RAM</t>
  </si>
  <si>
    <t>HITARTH PATHAK</t>
  </si>
  <si>
    <t>HOSHIYAR SINGH</t>
  </si>
  <si>
    <t>HRITHIK CHOUDHARY</t>
  </si>
  <si>
    <t>ISHWAR CHOUDHARY</t>
  </si>
  <si>
    <t>JAISHANKAR PRASAD</t>
  </si>
  <si>
    <t>JATIN KUMAR MEENA</t>
  </si>
  <si>
    <t>KIRTI PATHAK</t>
  </si>
  <si>
    <t>KOMAL CHOUDHARY</t>
  </si>
  <si>
    <t>KUNAL BAGOTIA</t>
  </si>
  <si>
    <t>KUSUM SONI</t>
  </si>
  <si>
    <t>LAVKUSH BAIRWA</t>
  </si>
  <si>
    <t>LOKESH SAINI</t>
  </si>
  <si>
    <t>MAHESH KUMAR SAINI</t>
  </si>
  <si>
    <t>MANISH JANGID</t>
  </si>
  <si>
    <t>MOHIT SAINI</t>
  </si>
  <si>
    <t>MONA YADAV</t>
  </si>
  <si>
    <t>MONIKA YADAV</t>
  </si>
  <si>
    <t>NAMAN SINGHAL</t>
  </si>
  <si>
    <t>NANDANI HADA</t>
  </si>
  <si>
    <t>NEHA KASWAN</t>
  </si>
  <si>
    <t>NITISH KUMAR YADAV</t>
  </si>
  <si>
    <t>PRADHUMAN</t>
  </si>
  <si>
    <t>PRINCE ALBART SAINI</t>
  </si>
  <si>
    <t>PRINCE MALAWAT</t>
  </si>
  <si>
    <t>PRIYANSHI PANCHAL</t>
  </si>
  <si>
    <t>PRIYANSHU JAIN</t>
  </si>
  <si>
    <t>RAHUL BAIRWA</t>
  </si>
  <si>
    <t>RAHUL KHATIK</t>
  </si>
  <si>
    <t>RAHUL NISHAD</t>
  </si>
  <si>
    <t>RAHUL NITHARWAL</t>
  </si>
  <si>
    <t>RASHMI SHARMA</t>
  </si>
  <si>
    <t>ROHIT SINGH</t>
  </si>
  <si>
    <t>ROHIT YADAV</t>
  </si>
  <si>
    <t>SAIF ALI KHAN</t>
  </si>
  <si>
    <t>SANJANA CHOUDHARY</t>
  </si>
  <si>
    <t>SANJAY KUMAR MEENA</t>
  </si>
  <si>
    <t xml:space="preserve">SAWAI LAL </t>
  </si>
  <si>
    <t>SHAKTI SINGH</t>
  </si>
  <si>
    <t>SOMESH KUMAR NIMESH</t>
  </si>
  <si>
    <t>SUNIL NITHARWAL</t>
  </si>
  <si>
    <t>SUNIL PUNIYA</t>
  </si>
  <si>
    <t>SUNIL SAINI</t>
  </si>
  <si>
    <t>TARUN SINGH ANDHANA</t>
  </si>
  <si>
    <t>UTKARSHA SINGH</t>
  </si>
  <si>
    <t>VIKAS KUMAR</t>
  </si>
  <si>
    <t>YASHASWI BHARTI</t>
  </si>
  <si>
    <t>YOGENDRA SINGH</t>
  </si>
  <si>
    <t>YUKTI SEVAKRAMANI</t>
  </si>
  <si>
    <t>No of students attended</t>
  </si>
  <si>
    <t>Maximum marks co wise</t>
  </si>
  <si>
    <t>Organic Chemistry</t>
  </si>
  <si>
    <t>: Physical Chemistry</t>
  </si>
  <si>
    <t>Year  2022-2023</t>
  </si>
  <si>
    <t>ST WILFRED'S PG  COLLEGE</t>
  </si>
  <si>
    <t>BSC III  YEAR</t>
  </si>
  <si>
    <t>Year 2022-23</t>
  </si>
  <si>
    <t>Final University Marks (75)</t>
  </si>
  <si>
    <t>Introduction International Trade, Development and Public Economics</t>
  </si>
  <si>
    <t>Application of Mathematics in Economics</t>
  </si>
  <si>
    <t>World Regional Geography</t>
  </si>
  <si>
    <t>Final University Marks (50)</t>
  </si>
  <si>
    <t>Indian Geography</t>
  </si>
  <si>
    <t xml:space="preserve">ST WILFRED'S PG COLLEGE </t>
  </si>
  <si>
    <t>Positive psychology</t>
  </si>
  <si>
    <t>Psychological Testing And Assessment</t>
  </si>
  <si>
    <t>Sample Surveys</t>
  </si>
  <si>
    <t>Design of Experiment and Computational Techniques</t>
  </si>
  <si>
    <t>ST WILFRED'S P.G. COLLEGE</t>
  </si>
  <si>
    <t>Algebra</t>
  </si>
  <si>
    <t>Final University Marks (40)</t>
  </si>
  <si>
    <t xml:space="preserve"> </t>
  </si>
  <si>
    <t xml:space="preserve"> Complex Analysis</t>
  </si>
  <si>
    <t xml:space="preserve"> Mechanics</t>
  </si>
  <si>
    <t>BSC 1II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</si>
</sst>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Verdana"/>
      <family val="2"/>
    </font>
    <font>
      <b/>
      <sz val="14"/>
      <color rgb="FF000000"/>
      <name val="Times New Roman"/>
      <family val="1"/>
    </font>
    <font>
      <sz val="11"/>
      <color theme="1"/>
      <name val="Verdana"/>
      <family val="2"/>
    </font>
    <font>
      <b/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5" tint="0.7999799847602844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</cellStyleXfs>
  <cellXfs count="342">
    <xf numFmtId="0" fontId="0" fillId="0" borderId="0" xfId="0"/>
    <xf numFmtId="0" fontId="2" fillId="0" borderId="0" xfId="0" applyFont="1"/>
    <xf numFmtId="0" fontId="5" fillId="0" borderId="0" xfId="0" applyFont="1"/>
    <xf numFmtId="0" fontId="15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5" fillId="7" borderId="1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8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2" fontId="16" fillId="0" borderId="0" xfId="0" applyNumberFormat="1" applyFont="1"/>
    <xf numFmtId="2" fontId="16" fillId="8" borderId="18" xfId="0" applyNumberFormat="1" applyFont="1" applyFill="1" applyBorder="1" applyAlignment="1">
      <alignment horizontal="right" vertical="center"/>
    </xf>
    <xf numFmtId="2" fontId="16" fillId="0" borderId="19" xfId="0" applyNumberFormat="1" applyFont="1" applyBorder="1" applyAlignment="1">
      <alignment horizontal="right" vertical="center"/>
    </xf>
    <xf numFmtId="2" fontId="16" fillId="8" borderId="19" xfId="0" applyNumberFormat="1" applyFont="1" applyFill="1" applyBorder="1" applyAlignment="1">
      <alignment horizontal="right" vertical="center"/>
    </xf>
    <xf numFmtId="2" fontId="16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2" fontId="16" fillId="0" borderId="22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2" fontId="16" fillId="0" borderId="23" xfId="0" applyNumberFormat="1" applyFont="1" applyBorder="1" applyAlignment="1">
      <alignment horizontal="right" vertical="center"/>
    </xf>
    <xf numFmtId="2" fontId="16" fillId="0" borderId="25" xfId="0" applyNumberFormat="1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16" fillId="11" borderId="0" xfId="0" applyNumberFormat="1" applyFont="1" applyFill="1" applyAlignment="1">
      <alignment horizontal="right" vertical="center"/>
    </xf>
    <xf numFmtId="2" fontId="16" fillId="11" borderId="22" xfId="0" applyNumberFormat="1" applyFont="1" applyFill="1" applyBorder="1" applyAlignment="1">
      <alignment horizontal="right" vertical="center"/>
    </xf>
    <xf numFmtId="2" fontId="16" fillId="12" borderId="0" xfId="0" applyNumberFormat="1" applyFont="1" applyFill="1" applyAlignment="1">
      <alignment horizontal="right" vertical="center"/>
    </xf>
    <xf numFmtId="2" fontId="16" fillId="12" borderId="22" xfId="0" applyNumberFormat="1" applyFont="1" applyFill="1" applyBorder="1" applyAlignment="1">
      <alignment horizontal="right" vertical="center"/>
    </xf>
    <xf numFmtId="0" fontId="4" fillId="8" borderId="38" xfId="0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/>
    </xf>
    <xf numFmtId="2" fontId="5" fillId="7" borderId="1" xfId="0" applyNumberFormat="1" applyFont="1" applyFill="1" applyBorder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4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Fill="1"/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4" fontId="2" fillId="6" borderId="0" xfId="0" applyNumberFormat="1" applyFont="1" applyFill="1"/>
    <xf numFmtId="4" fontId="5" fillId="6" borderId="0" xfId="0" applyNumberFormat="1" applyFont="1" applyFill="1"/>
    <xf numFmtId="0" fontId="0" fillId="6" borderId="1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5" fillId="0" borderId="0" xfId="0" applyFont="1" applyFill="1"/>
    <xf numFmtId="0" fontId="4" fillId="6" borderId="1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19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2" fontId="5" fillId="7" borderId="0" xfId="0" applyNumberFormat="1" applyFont="1" applyFill="1" applyBorder="1"/>
    <xf numFmtId="2" fontId="16" fillId="0" borderId="21" xfId="0" applyNumberFormat="1" applyFont="1" applyBorder="1" applyAlignment="1">
      <alignment horizontal="right" vertical="center"/>
    </xf>
    <xf numFmtId="2" fontId="16" fillId="6" borderId="0" xfId="0" applyNumberFormat="1" applyFont="1" applyFill="1" applyAlignment="1">
      <alignment horizontal="right" vertical="center"/>
    </xf>
    <xf numFmtId="0" fontId="6" fillId="13" borderId="36" xfId="20" applyFont="1" applyFill="1" applyBorder="1" applyAlignment="1">
      <alignment horizontal="center" vertical="top" wrapText="1"/>
      <protection/>
    </xf>
    <xf numFmtId="0" fontId="6" fillId="13" borderId="26" xfId="20" applyFont="1" applyFill="1" applyBorder="1" applyAlignment="1">
      <alignment horizontal="center" vertical="top" wrapText="1"/>
      <protection/>
    </xf>
    <xf numFmtId="0" fontId="6" fillId="13" borderId="31" xfId="20" applyFont="1" applyFill="1" applyBorder="1" applyAlignment="1">
      <alignment horizontal="center" vertical="top" wrapText="1"/>
      <protection/>
    </xf>
    <xf numFmtId="0" fontId="4" fillId="0" borderId="0" xfId="0" applyFont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6" fillId="13" borderId="33" xfId="20" applyFont="1" applyFill="1" applyBorder="1" applyAlignment="1">
      <alignment horizontal="center" vertical="top" wrapText="1"/>
      <protection/>
    </xf>
    <xf numFmtId="0" fontId="6" fillId="13" borderId="27" xfId="20" applyFont="1" applyFill="1" applyBorder="1" applyAlignment="1">
      <alignment horizontal="center" vertical="top" wrapText="1"/>
      <protection/>
    </xf>
    <xf numFmtId="0" fontId="6" fillId="13" borderId="30" xfId="20" applyFont="1" applyFill="1" applyBorder="1" applyAlignment="1">
      <alignment horizontal="center" vertical="top" wrapText="1"/>
      <protection/>
    </xf>
    <xf numFmtId="0" fontId="6" fillId="13" borderId="37" xfId="20" applyFont="1" applyFill="1" applyBorder="1" applyAlignment="1">
      <alignment horizontal="center" vertical="top" wrapText="1"/>
      <protection/>
    </xf>
    <xf numFmtId="0" fontId="6" fillId="13" borderId="28" xfId="20" applyFont="1" applyFill="1" applyBorder="1" applyAlignment="1">
      <alignment horizontal="center" vertical="top" wrapText="1"/>
      <protection/>
    </xf>
    <xf numFmtId="0" fontId="6" fillId="13" borderId="35" xfId="20" applyFont="1" applyFill="1" applyBorder="1" applyAlignment="1">
      <alignment horizontal="center" vertical="top" wrapText="1"/>
      <protection/>
    </xf>
    <xf numFmtId="0" fontId="7" fillId="2" borderId="36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1" fillId="0" borderId="55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6" fillId="0" borderId="5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6" fillId="0" borderId="1" xfId="0" applyFont="1" applyFill="1" applyBorder="1"/>
    <xf numFmtId="4" fontId="4" fillId="0" borderId="1" xfId="0" applyNumberFormat="1" applyFont="1" applyFill="1" applyBorder="1"/>
    <xf numFmtId="0" fontId="24" fillId="6" borderId="1" xfId="0" applyFont="1" applyFill="1" applyBorder="1" applyAlignment="1">
      <alignment horizontal="left" vertical="center"/>
    </xf>
    <xf numFmtId="2" fontId="5" fillId="4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4" fontId="4" fillId="6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6" fillId="0" borderId="56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18" fillId="0" borderId="58" xfId="0" applyFont="1" applyBorder="1" applyAlignment="1">
      <alignment horizontal="center" vertical="center"/>
    </xf>
    <xf numFmtId="0" fontId="18" fillId="0" borderId="58" xfId="0" applyFont="1" applyBorder="1" applyAlignment="1">
      <alignment vertical="center" wrapText="1"/>
    </xf>
    <xf numFmtId="0" fontId="18" fillId="7" borderId="58" xfId="0" applyFont="1" applyFill="1" applyBorder="1" applyAlignment="1">
      <alignment vertical="center" wrapText="1"/>
    </xf>
    <xf numFmtId="0" fontId="18" fillId="7" borderId="58" xfId="0" applyFont="1" applyFill="1" applyBorder="1" applyAlignment="1">
      <alignment vertical="center"/>
    </xf>
    <xf numFmtId="0" fontId="16" fillId="0" borderId="1" xfId="0" applyFont="1" applyBorder="1"/>
    <xf numFmtId="0" fontId="3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2" fontId="16" fillId="0" borderId="1" xfId="0" applyNumberFormat="1" applyFont="1" applyBorder="1"/>
    <xf numFmtId="0" fontId="41" fillId="0" borderId="0" xfId="0" applyFont="1" applyAlignment="1">
      <alignment vertical="center"/>
    </xf>
    <xf numFmtId="0" fontId="41" fillId="0" borderId="0" xfId="0" applyFont="1"/>
    <xf numFmtId="0" fontId="40" fillId="0" borderId="5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6" fillId="14" borderId="1" xfId="0" applyFont="1" applyFill="1" applyBorder="1"/>
    <xf numFmtId="0" fontId="36" fillId="14" borderId="1" xfId="0" applyFont="1" applyFill="1" applyBorder="1" applyAlignment="1">
      <alignment horizontal="center" vertical="center"/>
    </xf>
    <xf numFmtId="0" fontId="39" fillId="0" borderId="0" xfId="0" applyFont="1"/>
    <xf numFmtId="0" fontId="4" fillId="0" borderId="6" xfId="0" applyFont="1" applyBorder="1" applyAlignment="1">
      <alignment horizontal="center" vertical="center"/>
    </xf>
    <xf numFmtId="0" fontId="38" fillId="6" borderId="0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6" fillId="14" borderId="0" xfId="0" applyFont="1" applyFill="1"/>
    <xf numFmtId="0" fontId="36" fillId="14" borderId="59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0" fillId="6" borderId="0" xfId="0" applyFont="1" applyFill="1" applyBorder="1" applyAlignment="1">
      <alignment/>
    </xf>
    <xf numFmtId="0" fontId="15" fillId="0" borderId="0" xfId="0" applyFont="1" applyBorder="1" applyAlignment="1">
      <alignment horizontal="center" vertical="center"/>
    </xf>
    <xf numFmtId="0" fontId="35" fillId="0" borderId="0" xfId="0" applyFont="1"/>
    <xf numFmtId="0" fontId="0" fillId="6" borderId="1" xfId="0" applyFont="1" applyFill="1" applyBorder="1" applyAlignment="1">
      <alignment/>
    </xf>
    <xf numFmtId="0" fontId="28" fillId="6" borderId="0" xfId="0" applyFont="1" applyFill="1" applyBorder="1" applyAlignment="1">
      <alignment/>
    </xf>
    <xf numFmtId="0" fontId="24" fillId="6" borderId="1" xfId="0" applyFont="1" applyFill="1" applyBorder="1" applyAlignment="1">
      <alignment/>
    </xf>
    <xf numFmtId="0" fontId="28" fillId="6" borderId="1" xfId="0" applyFont="1" applyFill="1" applyBorder="1" applyAlignment="1">
      <alignment/>
    </xf>
    <xf numFmtId="0" fontId="30" fillId="0" borderId="0" xfId="0" applyFont="1" applyAlignment="1">
      <alignment vertical="center"/>
    </xf>
    <xf numFmtId="0" fontId="34" fillId="6" borderId="1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/>
    </xf>
    <xf numFmtId="0" fontId="34" fillId="6" borderId="1" xfId="0" applyFont="1" applyFill="1" applyBorder="1" applyAlignment="1">
      <alignment/>
    </xf>
    <xf numFmtId="0" fontId="33" fillId="0" borderId="5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" fillId="15" borderId="0" xfId="0" applyFont="1" applyFill="1"/>
    <xf numFmtId="0" fontId="5" fillId="15" borderId="36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/>
    </xf>
    <xf numFmtId="0" fontId="28" fillId="15" borderId="1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/>
    </xf>
    <xf numFmtId="0" fontId="24" fillId="15" borderId="1" xfId="0" applyFont="1" applyFill="1" applyBorder="1" applyAlignment="1">
      <alignment horizontal="left" vertical="center"/>
    </xf>
    <xf numFmtId="0" fontId="24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/>
    </xf>
    <xf numFmtId="0" fontId="28" fillId="3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5" borderId="58" xfId="0" applyFont="1" applyFill="1" applyBorder="1" applyAlignment="1">
      <alignment horizontal="center"/>
    </xf>
    <xf numFmtId="0" fontId="5" fillId="15" borderId="55" xfId="0" applyFont="1" applyFill="1" applyBorder="1" applyAlignment="1">
      <alignment horizontal="center" vertical="center"/>
    </xf>
    <xf numFmtId="0" fontId="5" fillId="15" borderId="58" xfId="0" applyFont="1" applyFill="1" applyBorder="1" applyAlignment="1">
      <alignment horizontal="center" vertical="center"/>
    </xf>
    <xf numFmtId="0" fontId="5" fillId="15" borderId="58" xfId="0" applyFont="1" applyFill="1" applyBorder="1" applyAlignment="1">
      <alignment horizontal="center"/>
    </xf>
    <xf numFmtId="0" fontId="5" fillId="15" borderId="32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5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center"/>
    </xf>
    <xf numFmtId="0" fontId="24" fillId="6" borderId="4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/>
    </xf>
    <xf numFmtId="0" fontId="28" fillId="3" borderId="1" xfId="0" applyFont="1" applyFill="1" applyBorder="1" applyAlignment="1">
      <alignment/>
    </xf>
    <xf numFmtId="0" fontId="2" fillId="6" borderId="0" xfId="0" applyFont="1" applyFill="1"/>
    <xf numFmtId="0" fontId="5" fillId="6" borderId="3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/>
    </xf>
    <xf numFmtId="0" fontId="5" fillId="4" borderId="63" xfId="0" applyFont="1" applyFill="1" applyBorder="1" applyAlignment="1">
      <alignment horizontal="center"/>
    </xf>
    <xf numFmtId="0" fontId="16" fillId="0" borderId="5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top" wrapText="1"/>
    </xf>
    <xf numFmtId="0" fontId="21" fillId="0" borderId="58" xfId="0" applyFont="1" applyBorder="1" applyAlignment="1">
      <alignment vertical="center" wrapText="1"/>
    </xf>
    <xf numFmtId="2" fontId="5" fillId="7" borderId="58" xfId="0" applyNumberFormat="1" applyFont="1" applyFill="1" applyBorder="1"/>
    <xf numFmtId="2" fontId="19" fillId="0" borderId="1" xfId="0" applyNumberFormat="1" applyFont="1" applyBorder="1" applyAlignment="1">
      <alignment horizontal="center" vertical="top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5" Type="http://schemas.openxmlformats.org/officeDocument/2006/relationships/worksheet" Target="worksheets/sheet13.xml" /><Relationship Id="rId35" Type="http://schemas.openxmlformats.org/officeDocument/2006/relationships/worksheet" Target="worksheets/sheet33.xml" /><Relationship Id="rId6" Type="http://schemas.openxmlformats.org/officeDocument/2006/relationships/worksheet" Target="worksheets/sheet4.xml" /><Relationship Id="rId38" Type="http://schemas.openxmlformats.org/officeDocument/2006/relationships/worksheet" Target="worksheets/sheet36.xml" /><Relationship Id="rId53" Type="http://schemas.openxmlformats.org/officeDocument/2006/relationships/sharedStrings" Target="sharedStrings.xml" /><Relationship Id="rId2" Type="http://schemas.openxmlformats.org/officeDocument/2006/relationships/styles" Target="styles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10" Type="http://schemas.openxmlformats.org/officeDocument/2006/relationships/worksheet" Target="worksheets/sheet8.xml" /><Relationship Id="rId37" Type="http://schemas.openxmlformats.org/officeDocument/2006/relationships/worksheet" Target="worksheets/sheet35.xml" /><Relationship Id="rId45" Type="http://schemas.openxmlformats.org/officeDocument/2006/relationships/worksheet" Target="worksheets/sheet43.xml" /><Relationship Id="rId34" Type="http://schemas.openxmlformats.org/officeDocument/2006/relationships/worksheet" Target="worksheets/sheet32.xml" /><Relationship Id="rId3" Type="http://schemas.openxmlformats.org/officeDocument/2006/relationships/worksheet" Target="worksheets/sheet1.xml" /><Relationship Id="rId14" Type="http://schemas.openxmlformats.org/officeDocument/2006/relationships/worksheet" Target="worksheets/sheet12.xml" /><Relationship Id="rId52" Type="http://schemas.openxmlformats.org/officeDocument/2006/relationships/worksheet" Target="worksheets/sheet50.xml" /><Relationship Id="rId27" Type="http://schemas.openxmlformats.org/officeDocument/2006/relationships/worksheet" Target="worksheets/sheet25.xml" /><Relationship Id="rId36" Type="http://schemas.openxmlformats.org/officeDocument/2006/relationships/worksheet" Target="worksheets/sheet34.xml" /><Relationship Id="rId43" Type="http://schemas.openxmlformats.org/officeDocument/2006/relationships/worksheet" Target="worksheets/sheet41.xml" /><Relationship Id="rId50" Type="http://schemas.openxmlformats.org/officeDocument/2006/relationships/worksheet" Target="worksheets/sheet48.xml" /><Relationship Id="rId44" Type="http://schemas.openxmlformats.org/officeDocument/2006/relationships/worksheet" Target="worksheets/sheet42.xml" /><Relationship Id="rId29" Type="http://schemas.openxmlformats.org/officeDocument/2006/relationships/worksheet" Target="worksheets/sheet27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48" Type="http://schemas.openxmlformats.org/officeDocument/2006/relationships/worksheet" Target="worksheets/sheet46.xml" /><Relationship Id="rId11" Type="http://schemas.openxmlformats.org/officeDocument/2006/relationships/worksheet" Target="worksheets/sheet9.xml" /><Relationship Id="rId9" Type="http://schemas.openxmlformats.org/officeDocument/2006/relationships/worksheet" Target="worksheets/sheet7.xml" /><Relationship Id="rId40" Type="http://schemas.openxmlformats.org/officeDocument/2006/relationships/worksheet" Target="worksheets/sheet38.xml" /><Relationship Id="rId1" Type="http://schemas.openxmlformats.org/officeDocument/2006/relationships/theme" Target="theme/theme1.xml" /><Relationship Id="rId47" Type="http://schemas.openxmlformats.org/officeDocument/2006/relationships/worksheet" Target="worksheets/sheet45.xml" /><Relationship Id="rId23" Type="http://schemas.openxmlformats.org/officeDocument/2006/relationships/worksheet" Target="worksheets/sheet21.xml" /><Relationship Id="rId33" Type="http://schemas.openxmlformats.org/officeDocument/2006/relationships/worksheet" Target="worksheets/sheet31.xml" /><Relationship Id="rId22" Type="http://schemas.openxmlformats.org/officeDocument/2006/relationships/worksheet" Target="worksheets/sheet20.xml" /><Relationship Id="rId18" Type="http://schemas.openxmlformats.org/officeDocument/2006/relationships/worksheet" Target="worksheets/sheet16.xml" /><Relationship Id="rId41" Type="http://schemas.openxmlformats.org/officeDocument/2006/relationships/worksheet" Target="worksheets/sheet39.xml" /><Relationship Id="rId13" Type="http://schemas.openxmlformats.org/officeDocument/2006/relationships/worksheet" Target="worksheets/sheet11.xml" /><Relationship Id="rId28" Type="http://schemas.openxmlformats.org/officeDocument/2006/relationships/worksheet" Target="worksheets/sheet26.xml" /><Relationship Id="rId16" Type="http://schemas.openxmlformats.org/officeDocument/2006/relationships/worksheet" Target="worksheets/sheet14.xml" /><Relationship Id="rId42" Type="http://schemas.openxmlformats.org/officeDocument/2006/relationships/worksheet" Target="worksheets/sheet40.xml" /><Relationship Id="rId12" Type="http://schemas.openxmlformats.org/officeDocument/2006/relationships/worksheet" Target="worksheets/sheet10.xml" /><Relationship Id="rId19" Type="http://schemas.openxmlformats.org/officeDocument/2006/relationships/worksheet" Target="worksheets/sheet17.xml" /><Relationship Id="rId30" Type="http://schemas.openxmlformats.org/officeDocument/2006/relationships/worksheet" Target="worksheets/sheet28.xml" /><Relationship Id="rId20" Type="http://schemas.openxmlformats.org/officeDocument/2006/relationships/worksheet" Target="worksheets/sheet18.xml" /><Relationship Id="rId25" Type="http://schemas.openxmlformats.org/officeDocument/2006/relationships/worksheet" Target="worksheets/sheet23.xml" /><Relationship Id="rId46" Type="http://schemas.openxmlformats.org/officeDocument/2006/relationships/worksheet" Target="worksheets/sheet44.xml" /><Relationship Id="rId54" Type="http://schemas.openxmlformats.org/officeDocument/2006/relationships/calcChain" Target="calcChain.xml" /><Relationship Id="rId49" Type="http://schemas.openxmlformats.org/officeDocument/2006/relationships/worksheet" Target="worksheets/sheet47.xml" /><Relationship Id="rId39" Type="http://schemas.openxmlformats.org/officeDocument/2006/relationships/worksheet" Target="worksheets/sheet37.xml" /><Relationship Id="rId24" Type="http://schemas.openxmlformats.org/officeDocument/2006/relationships/worksheet" Target="worksheets/sheet22.xml" /><Relationship Id="rId26" Type="http://schemas.openxmlformats.org/officeDocument/2006/relationships/worksheet" Target="worksheets/sheet24.xml" /><Relationship Id="rId51" Type="http://schemas.openxmlformats.org/officeDocument/2006/relationships/worksheet" Target="worksheets/sheet49.xml" /><Relationship Id="rId21" Type="http://schemas.openxmlformats.org/officeDocument/2006/relationships/worksheet" Target="worksheets/sheet19.xml" /><Relationship Id="rId17" Type="http://schemas.openxmlformats.org/officeDocument/2006/relationships/worksheet" Target="worksheets/sheet15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.bin" /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.bin" /><Relationship Id="rId1" Type="http://schemas.openxmlformats.org/officeDocument/2006/relationships/comments" Target="../comments4.xml" /><Relationship Id="rId2" Type="http://schemas.openxmlformats.org/officeDocument/2006/relationships/vmlDrawing" Target="../drawings/vmlDrawing4.v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7.bin" /><Relationship Id="rId1" Type="http://schemas.openxmlformats.org/officeDocument/2006/relationships/comments" Target="../comments7.xml" /><Relationship Id="rId2" Type="http://schemas.openxmlformats.org/officeDocument/2006/relationships/vmlDrawing" Target="../drawings/vmlDrawing5.vml" 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8.bin" /><Relationship Id="rId1" Type="http://schemas.openxmlformats.org/officeDocument/2006/relationships/comments" Target="../comments8.xml" /><Relationship Id="rId2" Type="http://schemas.openxmlformats.org/officeDocument/2006/relationships/vmlDrawing" Target="../drawings/vmlDrawing6.vml" /></Relationships>
</file>

<file path=xl/worksheets/_rels/sheet9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9.bin" /><Relationship Id="rId1" Type="http://schemas.openxmlformats.org/officeDocument/2006/relationships/comments" Target="../comments9.xml" /><Relationship Id="rId2" Type="http://schemas.openxmlformats.org/officeDocument/2006/relationships/vmlDrawing" Target="../drawings/vmlDrawing7.vml" /></Relationships>
</file>

<file path=xl/worksheets/_rels/sheet1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0.bin" /><Relationship Id="rId1" Type="http://schemas.openxmlformats.org/officeDocument/2006/relationships/comments" Target="../comments10.xml" /><Relationship Id="rId2" Type="http://schemas.openxmlformats.org/officeDocument/2006/relationships/vmlDrawing" Target="../drawings/vmlDrawing8.v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3.bin" /><Relationship Id="rId1" Type="http://schemas.openxmlformats.org/officeDocument/2006/relationships/comments" Target="../comments13.xml" /><Relationship Id="rId2" Type="http://schemas.openxmlformats.org/officeDocument/2006/relationships/vmlDrawing" Target="../drawings/vmlDrawing9.vml" /></Relationships>
</file>

<file path=xl/worksheets/_rels/sheet1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4.bin" /><Relationship Id="rId1" Type="http://schemas.openxmlformats.org/officeDocument/2006/relationships/comments" Target="../comments14.xml" /><Relationship Id="rId2" Type="http://schemas.openxmlformats.org/officeDocument/2006/relationships/vmlDrawing" Target="../drawings/vmlDrawing10.vml" /></Relationships>
</file>

<file path=xl/worksheets/_rels/sheet1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5.bin" /><Relationship Id="rId1" Type="http://schemas.openxmlformats.org/officeDocument/2006/relationships/comments" Target="../comments15.xml" /><Relationship Id="rId2" Type="http://schemas.openxmlformats.org/officeDocument/2006/relationships/vmlDrawing" Target="../drawings/vmlDrawing11.vml" /></Relationships>
</file>

<file path=xl/worksheets/_rels/sheet1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6.bin" /><Relationship Id="rId1" Type="http://schemas.openxmlformats.org/officeDocument/2006/relationships/comments" Target="../comments16.xml" /><Relationship Id="rId2" Type="http://schemas.openxmlformats.org/officeDocument/2006/relationships/vmlDrawing" Target="../drawings/vmlDrawing12.v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9.bin" /><Relationship Id="rId1" Type="http://schemas.openxmlformats.org/officeDocument/2006/relationships/comments" Target="../comments19.xml" /><Relationship Id="rId2" Type="http://schemas.openxmlformats.org/officeDocument/2006/relationships/vmlDrawing" Target="../drawings/vmlDrawing13.vml" /></Relationships>
</file>

<file path=xl/worksheets/_rels/sheet2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0.bin" /><Relationship Id="rId1" Type="http://schemas.openxmlformats.org/officeDocument/2006/relationships/comments" Target="../comments20.xml" /><Relationship Id="rId2" Type="http://schemas.openxmlformats.org/officeDocument/2006/relationships/vmlDrawing" Target="../drawings/vmlDrawing14.vml" /></Relationships>
</file>

<file path=xl/worksheets/_rels/sheet2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1.bin" /><Relationship Id="rId1" Type="http://schemas.openxmlformats.org/officeDocument/2006/relationships/comments" Target="../comments21.xml" /><Relationship Id="rId2" Type="http://schemas.openxmlformats.org/officeDocument/2006/relationships/vmlDrawing" Target="../drawings/vmlDrawing15.vml" /></Relationships>
</file>

<file path=xl/worksheets/_rels/sheet2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2.bin" /><Relationship Id="rId1" Type="http://schemas.openxmlformats.org/officeDocument/2006/relationships/comments" Target="../comments22.xml" /><Relationship Id="rId2" Type="http://schemas.openxmlformats.org/officeDocument/2006/relationships/vmlDrawing" Target="../drawings/vmlDrawing16.v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5.bin" /><Relationship Id="rId1" Type="http://schemas.openxmlformats.org/officeDocument/2006/relationships/comments" Target="../comments25.xml" /><Relationship Id="rId2" Type="http://schemas.openxmlformats.org/officeDocument/2006/relationships/vmlDrawing" Target="../drawings/vmlDrawing17.vml" /></Relationships>
</file>

<file path=xl/worksheets/_rels/sheet2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6.bin" /><Relationship Id="rId1" Type="http://schemas.openxmlformats.org/officeDocument/2006/relationships/comments" Target="../comments26.xml" /><Relationship Id="rId2" Type="http://schemas.openxmlformats.org/officeDocument/2006/relationships/vmlDrawing" Target="../drawings/vmlDrawing18.vml" /></Relationships>
</file>

<file path=xl/worksheets/_rels/sheet2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7.bin" /><Relationship Id="rId1" Type="http://schemas.openxmlformats.org/officeDocument/2006/relationships/comments" Target="../comments27.xml" /><Relationship Id="rId2" Type="http://schemas.openxmlformats.org/officeDocument/2006/relationships/vmlDrawing" Target="../drawings/vmlDrawing19.v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0.bin" /><Relationship Id="rId1" Type="http://schemas.openxmlformats.org/officeDocument/2006/relationships/comments" Target="../comments30.xml" /><Relationship Id="rId2" Type="http://schemas.openxmlformats.org/officeDocument/2006/relationships/vmlDrawing" Target="../drawings/vmlDrawing20.vml" /></Relationships>
</file>

<file path=xl/worksheets/_rels/sheet3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1.bin" /><Relationship Id="rId1" Type="http://schemas.openxmlformats.org/officeDocument/2006/relationships/comments" Target="../comments31.xml" /><Relationship Id="rId2" Type="http://schemas.openxmlformats.org/officeDocument/2006/relationships/vmlDrawing" Target="../drawings/vmlDrawing21.vml" /></Relationships>
</file>

<file path=xl/worksheets/_rels/sheet3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2.bin" /><Relationship Id="rId1" Type="http://schemas.openxmlformats.org/officeDocument/2006/relationships/comments" Target="../comments32.xml" /><Relationship Id="rId2" Type="http://schemas.openxmlformats.org/officeDocument/2006/relationships/vmlDrawing" Target="../drawings/vmlDrawing22.v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5.bin" /><Relationship Id="rId1" Type="http://schemas.openxmlformats.org/officeDocument/2006/relationships/comments" Target="../comments35.xml" /><Relationship Id="rId2" Type="http://schemas.openxmlformats.org/officeDocument/2006/relationships/vmlDrawing" Target="../drawings/vmlDrawing23.vml" /></Relationships>
</file>

<file path=xl/worksheets/_rels/sheet3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6.bin" /><Relationship Id="rId1" Type="http://schemas.openxmlformats.org/officeDocument/2006/relationships/comments" Target="../comments36.xml" /><Relationship Id="rId2" Type="http://schemas.openxmlformats.org/officeDocument/2006/relationships/vmlDrawing" Target="../drawings/vmlDrawing24.vml" /></Relationships>
</file>

<file path=xl/worksheets/_rels/sheet3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7.bin" /><Relationship Id="rId1" Type="http://schemas.openxmlformats.org/officeDocument/2006/relationships/comments" Target="../comments37.xml" /><Relationship Id="rId2" Type="http://schemas.openxmlformats.org/officeDocument/2006/relationships/vmlDrawing" Target="../drawings/vmlDrawing25.v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0.bin" /><Relationship Id="rId1" Type="http://schemas.openxmlformats.org/officeDocument/2006/relationships/comments" Target="../comments40.xml" /><Relationship Id="rId2" Type="http://schemas.openxmlformats.org/officeDocument/2006/relationships/vmlDrawing" Target="../drawings/vmlDrawing26.vml" /></Relationships>
</file>

<file path=xl/worksheets/_rels/sheet4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1.bin" /><Relationship Id="rId1" Type="http://schemas.openxmlformats.org/officeDocument/2006/relationships/comments" Target="../comments41.xml" /><Relationship Id="rId2" Type="http://schemas.openxmlformats.org/officeDocument/2006/relationships/vmlDrawing" Target="../drawings/vmlDrawing27.vml" /></Relationships>
</file>

<file path=xl/worksheets/_rels/sheet4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2.bin" /><Relationship Id="rId1" Type="http://schemas.openxmlformats.org/officeDocument/2006/relationships/comments" Target="../comments42.xml" /><Relationship Id="rId2" Type="http://schemas.openxmlformats.org/officeDocument/2006/relationships/vmlDrawing" Target="../drawings/vmlDrawing28.v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4.bin" /></Relationships>
</file>

<file path=xl/worksheets/_rels/sheet4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5.bin" /><Relationship Id="rId1" Type="http://schemas.openxmlformats.org/officeDocument/2006/relationships/comments" Target="../comments45.xml" /><Relationship Id="rId2" Type="http://schemas.openxmlformats.org/officeDocument/2006/relationships/vmlDrawing" Target="../drawings/vmlDrawing29.vml" /></Relationships>
</file>

<file path=xl/worksheets/_rels/sheet4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6.bin" /><Relationship Id="rId1" Type="http://schemas.openxmlformats.org/officeDocument/2006/relationships/comments" Target="../comments46.xml" /><Relationship Id="rId2" Type="http://schemas.openxmlformats.org/officeDocument/2006/relationships/vmlDrawing" Target="../drawings/vmlDrawing30.vml" /></Relationships>
</file>

<file path=xl/worksheets/_rels/sheet4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7.bin" /><Relationship Id="rId1" Type="http://schemas.openxmlformats.org/officeDocument/2006/relationships/comments" Target="../comments47.xml" /><Relationship Id="rId2" Type="http://schemas.openxmlformats.org/officeDocument/2006/relationships/vmlDrawing" Target="../drawings/vmlDrawing31.vml" /></Relationships>
</file>

<file path=xl/worksheets/_rels/sheet4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8.bin" /><Relationship Id="rId1" Type="http://schemas.openxmlformats.org/officeDocument/2006/relationships/comments" Target="../comments48.xml" /><Relationship Id="rId2" Type="http://schemas.openxmlformats.org/officeDocument/2006/relationships/vmlDrawing" Target="../drawings/vmlDrawing32.v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6"/>
  <sheetViews>
    <sheetView zoomScale="80" zoomScaleNormal="80" workbookViewId="0" topLeftCell="G1">
      <selection pane="topLeft" activeCell="R5" sqref="R5:V6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39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29"/>
      <c r="B3" s="120"/>
      <c r="C3" s="120"/>
      <c r="D3" s="120"/>
      <c r="E3" s="120"/>
      <c r="F3" s="161" t="s">
        <v>125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20"/>
      <c r="V3" s="120"/>
      <c r="W3" s="120"/>
      <c r="X3" s="120"/>
      <c r="Y3" s="120"/>
      <c r="Z3" s="120"/>
    </row>
    <row r="4" spans="1:26" ht="21" thickBot="1">
      <c r="A4" s="162" t="s">
        <v>77</v>
      </c>
      <c r="B4" s="163"/>
      <c r="C4" s="151" t="s">
        <v>128</v>
      </c>
      <c r="D4" s="113" t="s">
        <v>82</v>
      </c>
      <c r="E4" s="114"/>
      <c r="F4" s="164" t="s">
        <v>127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22" t="s">
        <v>83</v>
      </c>
      <c r="E7" s="122" t="s">
        <v>84</v>
      </c>
      <c r="F7" s="122" t="s">
        <v>85</v>
      </c>
      <c r="G7" s="122" t="s">
        <v>86</v>
      </c>
      <c r="H7" s="122" t="s">
        <v>87</v>
      </c>
      <c r="I7" s="122" t="s">
        <v>91</v>
      </c>
      <c r="J7" s="122" t="s">
        <v>79</v>
      </c>
      <c r="K7" s="123" t="s">
        <v>8</v>
      </c>
      <c r="L7" s="123" t="s">
        <v>84</v>
      </c>
      <c r="M7" s="123" t="s">
        <v>4</v>
      </c>
      <c r="N7" s="123" t="s">
        <v>86</v>
      </c>
      <c r="O7" s="123" t="s">
        <v>87</v>
      </c>
      <c r="P7" s="123" t="s">
        <v>92</v>
      </c>
      <c r="Q7" s="123" t="s">
        <v>80</v>
      </c>
      <c r="R7" s="115" t="s">
        <v>8</v>
      </c>
      <c r="S7" s="121" t="s">
        <v>3</v>
      </c>
      <c r="T7" s="121" t="s">
        <v>4</v>
      </c>
      <c r="U7" s="121" t="s">
        <v>5</v>
      </c>
      <c r="V7" s="121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307587</v>
      </c>
      <c r="C8" s="133" t="s">
        <v>98</v>
      </c>
      <c r="D8" s="10">
        <v>8</v>
      </c>
      <c r="E8" s="10">
        <v>9</v>
      </c>
      <c r="F8" s="10">
        <v>8.50</v>
      </c>
      <c r="G8" s="10">
        <v>7.50</v>
      </c>
      <c r="H8" s="10">
        <v>7</v>
      </c>
      <c r="I8" s="10">
        <f>SUM(D8:H8)</f>
        <v>40</v>
      </c>
      <c r="J8" s="10">
        <f>I8*0.15</f>
        <v>6</v>
      </c>
      <c r="K8" s="18">
        <v>4</v>
      </c>
      <c r="L8" s="18">
        <v>5</v>
      </c>
      <c r="M8" s="18">
        <v>3.50</v>
      </c>
      <c r="N8" s="18">
        <v>4.50</v>
      </c>
      <c r="O8" s="18">
        <v>3</v>
      </c>
      <c r="P8" s="18">
        <f>SUM(K8:O8)</f>
        <v>20</v>
      </c>
      <c r="Q8" s="116">
        <f>P8*0.05</f>
        <v>1</v>
      </c>
      <c r="R8" s="105">
        <f>(D8*0.15+K8*0.05)</f>
        <v>1.40</v>
      </c>
      <c r="S8" s="105">
        <f>(E8*0.15+L8*0.05)</f>
        <v>1.60</v>
      </c>
      <c r="T8" s="105">
        <f>(F8*0.15+M8*0.05)</f>
        <v>1.45</v>
      </c>
      <c r="U8" s="105">
        <f>(G8*0.15+N8*0.05)</f>
        <v>1.35</v>
      </c>
      <c r="V8" s="105">
        <f>(H8*0.15+O8*0.05)</f>
        <v>1.2000000000000002</v>
      </c>
      <c r="W8" s="117">
        <f>I8+P8</f>
        <v>60</v>
      </c>
      <c r="X8" s="117">
        <f>(W8*0.2)</f>
        <v>12</v>
      </c>
      <c r="Y8" s="146">
        <v>27</v>
      </c>
      <c r="Z8" s="116">
        <f>Y8*0.8</f>
        <v>21.60</v>
      </c>
      <c r="AA8" s="140"/>
    </row>
    <row r="9" spans="1:27" ht="19.9" customHeight="1">
      <c r="A9" s="134">
        <v>2</v>
      </c>
      <c r="B9" s="138">
        <v>307591</v>
      </c>
      <c r="C9" s="133" t="s">
        <v>100</v>
      </c>
      <c r="D9" s="10">
        <v>5</v>
      </c>
      <c r="E9" s="10">
        <v>6.50</v>
      </c>
      <c r="F9" s="10">
        <v>7</v>
      </c>
      <c r="G9" s="10">
        <v>6</v>
      </c>
      <c r="H9" s="10">
        <v>4.50</v>
      </c>
      <c r="I9" s="10">
        <f t="shared" si="0" ref="I9:I34">SUM(D9:H9)</f>
        <v>29</v>
      </c>
      <c r="J9" s="10">
        <f t="shared" si="1" ref="J9:J34">I9*0.15</f>
        <v>4.3499999999999996</v>
      </c>
      <c r="K9" s="18">
        <v>2.50</v>
      </c>
      <c r="L9" s="18">
        <v>2</v>
      </c>
      <c r="M9" s="18">
        <v>4</v>
      </c>
      <c r="N9" s="18">
        <v>3.50</v>
      </c>
      <c r="O9" s="18">
        <v>2.50</v>
      </c>
      <c r="P9" s="18">
        <f t="shared" si="2" ref="P9:P34">SUM(K9:O9)</f>
        <v>14.50</v>
      </c>
      <c r="Q9" s="116">
        <f t="shared" si="3" ref="Q9:Q34">P9*0.05</f>
        <v>0.72500000000000009</v>
      </c>
      <c r="R9" s="105">
        <f t="shared" si="4" ref="R9:R34">(D9*0.15+K9*0.05)</f>
        <v>0.875</v>
      </c>
      <c r="S9" s="105">
        <f t="shared" si="5" ref="S9:S34">(E9*0.15+L9*0.05)</f>
        <v>1.075</v>
      </c>
      <c r="T9" s="105">
        <f t="shared" si="6" ref="T9:T34">(F9*0.15+M9*0.05)</f>
        <v>1.25</v>
      </c>
      <c r="U9" s="105">
        <f t="shared" si="7" ref="U9:U34">(G9*0.15+N9*0.05)</f>
        <v>1.075</v>
      </c>
      <c r="V9" s="105">
        <f t="shared" si="8" ref="V9:V34">(H9*0.15+O9*0.05)</f>
        <v>0.80</v>
      </c>
      <c r="W9" s="117">
        <f t="shared" si="9" ref="W9:W34">I9+P9</f>
        <v>43.50</v>
      </c>
      <c r="X9" s="117">
        <f t="shared" si="10" ref="X9:X34">(W9*0.2)</f>
        <v>8.7000000000000011</v>
      </c>
      <c r="Y9" s="146">
        <v>19</v>
      </c>
      <c r="Z9" s="116">
        <f t="shared" si="11" ref="Z9:Z34">Y9*0.8</f>
        <v>15.20</v>
      </c>
      <c r="AA9" s="140"/>
    </row>
    <row r="10" spans="1:27" ht="19.9" customHeight="1">
      <c r="A10" s="134">
        <v>3</v>
      </c>
      <c r="B10" s="138">
        <v>307600</v>
      </c>
      <c r="C10" s="133" t="s">
        <v>126</v>
      </c>
      <c r="D10" s="10">
        <v>6</v>
      </c>
      <c r="E10" s="10">
        <v>5</v>
      </c>
      <c r="F10" s="10">
        <v>5.50</v>
      </c>
      <c r="G10" s="10">
        <v>3</v>
      </c>
      <c r="H10" s="10">
        <v>4</v>
      </c>
      <c r="I10" s="10">
        <f t="shared" si="0"/>
        <v>23.50</v>
      </c>
      <c r="J10" s="10">
        <f t="shared" si="1"/>
        <v>3.525</v>
      </c>
      <c r="K10" s="18">
        <v>2</v>
      </c>
      <c r="L10" s="18">
        <v>3.50</v>
      </c>
      <c r="M10" s="18">
        <v>1.50</v>
      </c>
      <c r="N10" s="18">
        <v>2.50</v>
      </c>
      <c r="O10" s="18">
        <v>3.50</v>
      </c>
      <c r="P10" s="18">
        <f t="shared" si="2"/>
        <v>13</v>
      </c>
      <c r="Q10" s="116">
        <f t="shared" si="3"/>
        <v>0.65</v>
      </c>
      <c r="R10" s="105">
        <f t="shared" si="4"/>
        <v>0.99999999999999989</v>
      </c>
      <c r="S10" s="105">
        <f t="shared" si="5"/>
        <v>0.925</v>
      </c>
      <c r="T10" s="105">
        <f t="shared" si="6"/>
        <v>0.89999999999999991</v>
      </c>
      <c r="U10" s="105">
        <f t="shared" si="7"/>
        <v>0.57499999999999996</v>
      </c>
      <c r="V10" s="105">
        <f t="shared" si="8"/>
        <v>0.775</v>
      </c>
      <c r="W10" s="117">
        <f t="shared" si="9"/>
        <v>36.50</v>
      </c>
      <c r="X10" s="117">
        <f t="shared" si="10"/>
        <v>7.3000000000000007</v>
      </c>
      <c r="Y10" s="146">
        <v>16</v>
      </c>
      <c r="Z10" s="116">
        <f t="shared" si="11"/>
        <v>12.80</v>
      </c>
      <c r="AA10" s="140"/>
    </row>
    <row r="11" spans="1:27" ht="17.25" customHeight="1">
      <c r="A11" s="134">
        <v>4</v>
      </c>
      <c r="B11" s="138">
        <v>307620</v>
      </c>
      <c r="C11" s="133" t="s">
        <v>101</v>
      </c>
      <c r="D11" s="10">
        <v>7</v>
      </c>
      <c r="E11" s="10">
        <v>8</v>
      </c>
      <c r="F11" s="10">
        <v>6</v>
      </c>
      <c r="G11" s="10">
        <v>9</v>
      </c>
      <c r="H11" s="10">
        <v>7</v>
      </c>
      <c r="I11" s="10">
        <f t="shared" si="0"/>
        <v>37</v>
      </c>
      <c r="J11" s="10">
        <f t="shared" si="1"/>
        <v>5.55</v>
      </c>
      <c r="K11" s="18">
        <v>4.50</v>
      </c>
      <c r="L11" s="18">
        <v>3</v>
      </c>
      <c r="M11" s="18">
        <v>5</v>
      </c>
      <c r="N11" s="18">
        <v>2</v>
      </c>
      <c r="O11" s="18">
        <v>4</v>
      </c>
      <c r="P11" s="18">
        <f t="shared" si="2"/>
        <v>18.50</v>
      </c>
      <c r="Q11" s="116">
        <f t="shared" si="3"/>
        <v>0.925</v>
      </c>
      <c r="R11" s="105">
        <f t="shared" si="4"/>
        <v>1.2750000000000001</v>
      </c>
      <c r="S11" s="105">
        <f t="shared" si="5"/>
        <v>1.35</v>
      </c>
      <c r="T11" s="105">
        <f t="shared" si="6"/>
        <v>1.1499999999999999</v>
      </c>
      <c r="U11" s="105">
        <f t="shared" si="7"/>
        <v>1.45</v>
      </c>
      <c r="V11" s="105">
        <f t="shared" si="8"/>
        <v>1.25</v>
      </c>
      <c r="W11" s="117">
        <f t="shared" si="9"/>
        <v>55.50</v>
      </c>
      <c r="X11" s="117">
        <f t="shared" si="10"/>
        <v>11.10</v>
      </c>
      <c r="Y11" s="146">
        <v>24</v>
      </c>
      <c r="Z11" s="116">
        <f t="shared" si="11"/>
        <v>19.200000000000003</v>
      </c>
      <c r="AA11" s="140"/>
    </row>
    <row r="12" spans="1:27" ht="19.9" customHeight="1">
      <c r="A12" s="134">
        <v>5</v>
      </c>
      <c r="B12" s="138">
        <v>307621</v>
      </c>
      <c r="C12" s="133" t="s">
        <v>102</v>
      </c>
      <c r="D12" s="10">
        <v>8.50</v>
      </c>
      <c r="E12" s="10">
        <v>7.50</v>
      </c>
      <c r="F12" s="10">
        <v>5</v>
      </c>
      <c r="G12" s="10">
        <v>8</v>
      </c>
      <c r="H12" s="10">
        <v>6</v>
      </c>
      <c r="I12" s="10">
        <f t="shared" si="0"/>
        <v>35</v>
      </c>
      <c r="J12" s="10">
        <f t="shared" si="1"/>
        <v>5.25</v>
      </c>
      <c r="K12" s="18">
        <v>3</v>
      </c>
      <c r="L12" s="18">
        <v>5</v>
      </c>
      <c r="M12" s="18">
        <v>3.50</v>
      </c>
      <c r="N12" s="18">
        <v>4</v>
      </c>
      <c r="O12" s="18">
        <v>2</v>
      </c>
      <c r="P12" s="18">
        <f t="shared" si="2"/>
        <v>17.50</v>
      </c>
      <c r="Q12" s="116">
        <f t="shared" si="3"/>
        <v>0.875</v>
      </c>
      <c r="R12" s="105">
        <f t="shared" si="4"/>
        <v>1.4249999999999998</v>
      </c>
      <c r="S12" s="105">
        <f t="shared" si="5"/>
        <v>1.375</v>
      </c>
      <c r="T12" s="105">
        <f t="shared" si="6"/>
        <v>0.925</v>
      </c>
      <c r="U12" s="105">
        <f t="shared" si="7"/>
        <v>1.40</v>
      </c>
      <c r="V12" s="105">
        <f t="shared" si="8"/>
        <v>0.99999999999999989</v>
      </c>
      <c r="W12" s="117">
        <f t="shared" si="9"/>
        <v>52.50</v>
      </c>
      <c r="X12" s="117">
        <f t="shared" si="10"/>
        <v>10.50</v>
      </c>
      <c r="Y12" s="146">
        <v>23</v>
      </c>
      <c r="Z12" s="116">
        <f t="shared" si="11"/>
        <v>18.400000000000002</v>
      </c>
      <c r="AA12" s="140"/>
    </row>
    <row r="13" spans="1:27" ht="19.9" customHeight="1">
      <c r="A13" s="134">
        <v>6</v>
      </c>
      <c r="B13" s="138">
        <v>307624</v>
      </c>
      <c r="C13" s="133" t="s">
        <v>103</v>
      </c>
      <c r="D13" s="10">
        <v>5</v>
      </c>
      <c r="E13" s="10">
        <v>6</v>
      </c>
      <c r="F13" s="10">
        <v>7.50</v>
      </c>
      <c r="G13" s="10">
        <v>7</v>
      </c>
      <c r="H13" s="10">
        <v>5.50</v>
      </c>
      <c r="I13" s="10">
        <f t="shared" si="0"/>
        <v>31</v>
      </c>
      <c r="J13" s="10">
        <f t="shared" si="1"/>
        <v>4.6499999999999995</v>
      </c>
      <c r="K13" s="18">
        <v>3.50</v>
      </c>
      <c r="L13" s="18">
        <v>3</v>
      </c>
      <c r="M13" s="18">
        <v>2</v>
      </c>
      <c r="N13" s="18">
        <v>2.50</v>
      </c>
      <c r="O13" s="18">
        <v>4</v>
      </c>
      <c r="P13" s="18">
        <f t="shared" si="2"/>
        <v>15</v>
      </c>
      <c r="Q13" s="116">
        <f t="shared" si="3"/>
        <v>0.75</v>
      </c>
      <c r="R13" s="105">
        <f t="shared" si="4"/>
        <v>0.925</v>
      </c>
      <c r="S13" s="105">
        <f t="shared" si="5"/>
        <v>1.0499999999999998</v>
      </c>
      <c r="T13" s="105">
        <f t="shared" si="6"/>
        <v>1.2250000000000001</v>
      </c>
      <c r="U13" s="105">
        <f t="shared" si="7"/>
        <v>1.175</v>
      </c>
      <c r="V13" s="105">
        <f t="shared" si="8"/>
        <v>1.0249999999999999</v>
      </c>
      <c r="W13" s="117">
        <f t="shared" si="9"/>
        <v>46</v>
      </c>
      <c r="X13" s="117">
        <f t="shared" si="10"/>
        <v>9.2000000000000011</v>
      </c>
      <c r="Y13" s="146">
        <v>20</v>
      </c>
      <c r="Z13" s="116">
        <f t="shared" si="11"/>
        <v>16</v>
      </c>
      <c r="AA13" s="140"/>
    </row>
    <row r="14" spans="1:27" ht="19.9" customHeight="1">
      <c r="A14" s="134">
        <v>7</v>
      </c>
      <c r="B14" s="138">
        <v>307639</v>
      </c>
      <c r="C14" s="133" t="s">
        <v>104</v>
      </c>
      <c r="D14" s="10">
        <v>4</v>
      </c>
      <c r="E14" s="10">
        <v>7.50</v>
      </c>
      <c r="F14" s="10">
        <v>4</v>
      </c>
      <c r="G14" s="10">
        <v>3.50</v>
      </c>
      <c r="H14" s="10">
        <v>3</v>
      </c>
      <c r="I14" s="10">
        <f t="shared" si="0"/>
        <v>22</v>
      </c>
      <c r="J14" s="10">
        <f t="shared" si="1"/>
        <v>3.30</v>
      </c>
      <c r="K14" s="18">
        <v>1</v>
      </c>
      <c r="L14" s="18">
        <v>3.50</v>
      </c>
      <c r="M14" s="18">
        <v>2.50</v>
      </c>
      <c r="N14" s="18">
        <v>1.50</v>
      </c>
      <c r="O14" s="18">
        <v>3</v>
      </c>
      <c r="P14" s="18">
        <f t="shared" si="2"/>
        <v>11.50</v>
      </c>
      <c r="Q14" s="116">
        <f t="shared" si="3"/>
        <v>0.57500000000000007</v>
      </c>
      <c r="R14" s="105">
        <f t="shared" si="4"/>
        <v>0.65</v>
      </c>
      <c r="S14" s="105">
        <f t="shared" si="5"/>
        <v>1.30</v>
      </c>
      <c r="T14" s="105">
        <f t="shared" si="6"/>
        <v>0.725</v>
      </c>
      <c r="U14" s="105">
        <f t="shared" si="7"/>
        <v>0.60000000000000009</v>
      </c>
      <c r="V14" s="105">
        <f t="shared" si="8"/>
        <v>0.60</v>
      </c>
      <c r="W14" s="117">
        <f t="shared" si="9"/>
        <v>33.50</v>
      </c>
      <c r="X14" s="117">
        <f t="shared" si="10"/>
        <v>6.70</v>
      </c>
      <c r="Y14" s="146">
        <v>15</v>
      </c>
      <c r="Z14" s="116">
        <f t="shared" si="11"/>
        <v>12</v>
      </c>
      <c r="AA14" s="140"/>
    </row>
    <row r="15" spans="1:27" ht="19.9" customHeight="1">
      <c r="A15" s="134">
        <v>8</v>
      </c>
      <c r="B15" s="138">
        <v>307643</v>
      </c>
      <c r="C15" s="133" t="s">
        <v>105</v>
      </c>
      <c r="D15" s="10">
        <v>8</v>
      </c>
      <c r="E15" s="10">
        <v>6</v>
      </c>
      <c r="F15" s="10">
        <v>6.50</v>
      </c>
      <c r="G15" s="10">
        <v>7.50</v>
      </c>
      <c r="H15" s="10">
        <v>7</v>
      </c>
      <c r="I15" s="10">
        <f t="shared" si="0"/>
        <v>35</v>
      </c>
      <c r="J15" s="10">
        <f t="shared" si="1"/>
        <v>5.25</v>
      </c>
      <c r="K15" s="143">
        <v>4</v>
      </c>
      <c r="L15" s="143">
        <v>3</v>
      </c>
      <c r="M15" s="143">
        <v>3.50</v>
      </c>
      <c r="N15" s="143">
        <v>5</v>
      </c>
      <c r="O15" s="143">
        <v>2.50</v>
      </c>
      <c r="P15" s="18">
        <f t="shared" si="2"/>
        <v>18</v>
      </c>
      <c r="Q15" s="116">
        <f t="shared" si="3"/>
        <v>0.90</v>
      </c>
      <c r="R15" s="105">
        <f t="shared" si="4"/>
        <v>1.40</v>
      </c>
      <c r="S15" s="105">
        <f t="shared" si="5"/>
        <v>1.0499999999999998</v>
      </c>
      <c r="T15" s="105">
        <f t="shared" si="6"/>
        <v>1.1499999999999999</v>
      </c>
      <c r="U15" s="105">
        <f t="shared" si="7"/>
        <v>1.375</v>
      </c>
      <c r="V15" s="105">
        <f t="shared" si="8"/>
        <v>1.175</v>
      </c>
      <c r="W15" s="117">
        <f t="shared" si="9"/>
        <v>53</v>
      </c>
      <c r="X15" s="117">
        <f t="shared" si="10"/>
        <v>10.60</v>
      </c>
      <c r="Y15" s="146">
        <v>23</v>
      </c>
      <c r="Z15" s="116">
        <f t="shared" si="11"/>
        <v>18.400000000000002</v>
      </c>
      <c r="AA15" s="140"/>
    </row>
    <row r="16" spans="1:27" ht="19.9" customHeight="1">
      <c r="A16" s="134">
        <v>9</v>
      </c>
      <c r="B16" s="138">
        <v>307657</v>
      </c>
      <c r="C16" s="133" t="s">
        <v>106</v>
      </c>
      <c r="D16" s="10">
        <v>7</v>
      </c>
      <c r="E16" s="10">
        <v>8</v>
      </c>
      <c r="F16" s="10">
        <v>5</v>
      </c>
      <c r="G16" s="10">
        <v>6</v>
      </c>
      <c r="H16" s="10">
        <v>7.50</v>
      </c>
      <c r="I16" s="10">
        <f t="shared" si="0"/>
        <v>33.50</v>
      </c>
      <c r="J16" s="10">
        <f t="shared" si="1"/>
        <v>5.0249999999999995</v>
      </c>
      <c r="K16" s="143">
        <v>3</v>
      </c>
      <c r="L16" s="143">
        <v>2</v>
      </c>
      <c r="M16" s="143">
        <v>5</v>
      </c>
      <c r="N16" s="143">
        <v>3</v>
      </c>
      <c r="O16" s="143">
        <v>4</v>
      </c>
      <c r="P16" s="18">
        <f t="shared" si="2"/>
        <v>17</v>
      </c>
      <c r="Q16" s="116">
        <f t="shared" si="3"/>
        <v>0.85000000000000009</v>
      </c>
      <c r="R16" s="105">
        <f t="shared" si="4"/>
        <v>1.2000000000000002</v>
      </c>
      <c r="S16" s="105">
        <f t="shared" si="5"/>
        <v>1.30</v>
      </c>
      <c r="T16" s="105">
        <f t="shared" si="6"/>
        <v>1</v>
      </c>
      <c r="U16" s="105">
        <f t="shared" si="7"/>
        <v>1.0499999999999998</v>
      </c>
      <c r="V16" s="105">
        <f t="shared" si="8"/>
        <v>1.325</v>
      </c>
      <c r="W16" s="117">
        <f t="shared" si="9"/>
        <v>50.50</v>
      </c>
      <c r="X16" s="117">
        <f t="shared" si="10"/>
        <v>10.100000000000001</v>
      </c>
      <c r="Y16" s="146">
        <v>22</v>
      </c>
      <c r="Z16" s="116">
        <f t="shared" si="11"/>
        <v>17.60</v>
      </c>
      <c r="AA16" s="140"/>
    </row>
    <row r="17" spans="1:27" ht="19.9" customHeight="1">
      <c r="A17" s="134">
        <v>10</v>
      </c>
      <c r="B17" s="138">
        <v>307669</v>
      </c>
      <c r="C17" s="133" t="s">
        <v>107</v>
      </c>
      <c r="D17" s="10">
        <v>3.50</v>
      </c>
      <c r="E17" s="10">
        <v>4</v>
      </c>
      <c r="F17" s="10">
        <v>6</v>
      </c>
      <c r="G17" s="10">
        <v>4.50</v>
      </c>
      <c r="H17" s="10">
        <v>5</v>
      </c>
      <c r="I17" s="10">
        <f t="shared" si="0"/>
        <v>23</v>
      </c>
      <c r="J17" s="10">
        <f t="shared" si="1"/>
        <v>3.4499999999999997</v>
      </c>
      <c r="K17" s="18">
        <v>2</v>
      </c>
      <c r="L17" s="18">
        <v>2.50</v>
      </c>
      <c r="M17" s="18">
        <v>3.50</v>
      </c>
      <c r="N17" s="18">
        <v>1.50</v>
      </c>
      <c r="O17" s="18">
        <v>3</v>
      </c>
      <c r="P17" s="18">
        <f t="shared" si="2"/>
        <v>12.50</v>
      </c>
      <c r="Q17" s="116">
        <f t="shared" si="3"/>
        <v>0.625</v>
      </c>
      <c r="R17" s="105">
        <f t="shared" si="4"/>
        <v>0.625</v>
      </c>
      <c r="S17" s="105">
        <f t="shared" si="5"/>
        <v>0.725</v>
      </c>
      <c r="T17" s="105">
        <f t="shared" si="6"/>
        <v>1.075</v>
      </c>
      <c r="U17" s="105">
        <f t="shared" si="7"/>
        <v>0.75</v>
      </c>
      <c r="V17" s="105">
        <f t="shared" si="8"/>
        <v>0.90</v>
      </c>
      <c r="W17" s="117">
        <f t="shared" si="9"/>
        <v>35.50</v>
      </c>
      <c r="X17" s="117">
        <f t="shared" si="10"/>
        <v>7.10</v>
      </c>
      <c r="Y17" s="146">
        <v>16</v>
      </c>
      <c r="Z17" s="116">
        <f t="shared" si="11"/>
        <v>12.80</v>
      </c>
      <c r="AA17" s="140"/>
    </row>
    <row r="18" spans="1:27" ht="19.9" customHeight="1">
      <c r="A18" s="134">
        <v>11</v>
      </c>
      <c r="B18" s="138">
        <v>307674</v>
      </c>
      <c r="C18" s="133" t="s">
        <v>108</v>
      </c>
      <c r="D18" s="10">
        <v>4.50</v>
      </c>
      <c r="E18" s="10">
        <v>5</v>
      </c>
      <c r="F18" s="10">
        <v>4</v>
      </c>
      <c r="G18" s="10">
        <v>6</v>
      </c>
      <c r="H18" s="10">
        <v>3</v>
      </c>
      <c r="I18" s="10">
        <f t="shared" si="0"/>
        <v>22.50</v>
      </c>
      <c r="J18" s="10">
        <f t="shared" si="1"/>
        <v>3.375</v>
      </c>
      <c r="K18" s="18">
        <v>2.50</v>
      </c>
      <c r="L18" s="18">
        <v>3</v>
      </c>
      <c r="M18" s="18">
        <v>1.50</v>
      </c>
      <c r="N18" s="18">
        <v>3</v>
      </c>
      <c r="O18" s="18">
        <v>2</v>
      </c>
      <c r="P18" s="18">
        <f t="shared" si="2"/>
        <v>12</v>
      </c>
      <c r="Q18" s="116">
        <f t="shared" si="3"/>
        <v>0.60000000000000009</v>
      </c>
      <c r="R18" s="105">
        <f t="shared" si="4"/>
        <v>0.80</v>
      </c>
      <c r="S18" s="105">
        <f t="shared" si="5"/>
        <v>0.90</v>
      </c>
      <c r="T18" s="105">
        <f t="shared" si="6"/>
        <v>0.675</v>
      </c>
      <c r="U18" s="105">
        <f t="shared" si="7"/>
        <v>1.0499999999999998</v>
      </c>
      <c r="V18" s="105">
        <f t="shared" si="8"/>
        <v>0.54999999999999993</v>
      </c>
      <c r="W18" s="117">
        <f t="shared" si="9"/>
        <v>34.50</v>
      </c>
      <c r="X18" s="117">
        <f t="shared" si="10"/>
        <v>6.90</v>
      </c>
      <c r="Y18" s="146">
        <v>15</v>
      </c>
      <c r="Z18" s="116">
        <f t="shared" si="11"/>
        <v>12</v>
      </c>
      <c r="AA18" s="140"/>
    </row>
    <row r="19" spans="1:27" ht="19.9" customHeight="1">
      <c r="A19" s="134">
        <v>12</v>
      </c>
      <c r="B19" s="138">
        <v>307678</v>
      </c>
      <c r="C19" s="133" t="s">
        <v>109</v>
      </c>
      <c r="D19" s="10">
        <v>5</v>
      </c>
      <c r="E19" s="10">
        <v>6.50</v>
      </c>
      <c r="F19" s="10">
        <v>3</v>
      </c>
      <c r="G19" s="10">
        <v>5</v>
      </c>
      <c r="H19" s="10">
        <v>6</v>
      </c>
      <c r="I19" s="10">
        <f t="shared" si="0"/>
        <v>25.50</v>
      </c>
      <c r="J19" s="10">
        <f t="shared" si="1"/>
        <v>3.8249999999999997</v>
      </c>
      <c r="K19" s="18">
        <v>1.50</v>
      </c>
      <c r="L19" s="18">
        <v>2</v>
      </c>
      <c r="M19" s="18">
        <v>3</v>
      </c>
      <c r="N19" s="18">
        <v>3.50</v>
      </c>
      <c r="O19" s="18">
        <v>2.50</v>
      </c>
      <c r="P19" s="18">
        <f t="shared" si="2"/>
        <v>12.50</v>
      </c>
      <c r="Q19" s="116">
        <f t="shared" si="3"/>
        <v>0.625</v>
      </c>
      <c r="R19" s="105">
        <f t="shared" si="4"/>
        <v>0.825</v>
      </c>
      <c r="S19" s="105">
        <f t="shared" si="5"/>
        <v>1.075</v>
      </c>
      <c r="T19" s="105">
        <f t="shared" si="6"/>
        <v>0.60</v>
      </c>
      <c r="U19" s="105">
        <f t="shared" si="7"/>
        <v>0.925</v>
      </c>
      <c r="V19" s="105">
        <f t="shared" si="8"/>
        <v>1.0249999999999999</v>
      </c>
      <c r="W19" s="117">
        <f t="shared" si="9"/>
        <v>38</v>
      </c>
      <c r="X19" s="117">
        <f t="shared" si="10"/>
        <v>7.60</v>
      </c>
      <c r="Y19" s="146">
        <v>17</v>
      </c>
      <c r="Z19" s="116">
        <f t="shared" si="11"/>
        <v>13.60</v>
      </c>
      <c r="AA19" s="140"/>
    </row>
    <row r="20" spans="1:27" ht="19.9" customHeight="1">
      <c r="A20" s="134">
        <v>13</v>
      </c>
      <c r="B20" s="138">
        <v>307686</v>
      </c>
      <c r="C20" s="133" t="s">
        <v>110</v>
      </c>
      <c r="D20" s="10">
        <v>7</v>
      </c>
      <c r="E20" s="10">
        <v>8</v>
      </c>
      <c r="F20" s="10">
        <v>6</v>
      </c>
      <c r="G20" s="10">
        <v>7.50</v>
      </c>
      <c r="H20" s="10">
        <v>8</v>
      </c>
      <c r="I20" s="10">
        <f t="shared" si="0"/>
        <v>36.50</v>
      </c>
      <c r="J20" s="10">
        <f t="shared" si="1"/>
        <v>5.475</v>
      </c>
      <c r="K20" s="18">
        <v>3</v>
      </c>
      <c r="L20" s="18">
        <v>4</v>
      </c>
      <c r="M20" s="18">
        <v>3.50</v>
      </c>
      <c r="N20" s="18">
        <v>5</v>
      </c>
      <c r="O20" s="18">
        <v>3</v>
      </c>
      <c r="P20" s="18">
        <f t="shared" si="2"/>
        <v>18.50</v>
      </c>
      <c r="Q20" s="116">
        <f t="shared" si="3"/>
        <v>0.925</v>
      </c>
      <c r="R20" s="105">
        <f t="shared" si="4"/>
        <v>1.2000000000000002</v>
      </c>
      <c r="S20" s="105">
        <f t="shared" si="5"/>
        <v>1.40</v>
      </c>
      <c r="T20" s="105">
        <f t="shared" si="6"/>
        <v>1.075</v>
      </c>
      <c r="U20" s="105">
        <f t="shared" si="7"/>
        <v>1.375</v>
      </c>
      <c r="V20" s="105">
        <f t="shared" si="8"/>
        <v>1.35</v>
      </c>
      <c r="W20" s="117">
        <f t="shared" si="9"/>
        <v>55</v>
      </c>
      <c r="X20" s="117">
        <f t="shared" si="10"/>
        <v>11</v>
      </c>
      <c r="Y20" s="146">
        <v>24</v>
      </c>
      <c r="Z20" s="116">
        <f t="shared" si="11"/>
        <v>19.200000000000003</v>
      </c>
      <c r="AA20" s="140"/>
    </row>
    <row r="21" spans="1:27" ht="19.9" customHeight="1">
      <c r="A21" s="134">
        <v>14</v>
      </c>
      <c r="B21" s="138">
        <v>307691</v>
      </c>
      <c r="C21" s="133" t="s">
        <v>111</v>
      </c>
      <c r="D21" s="10">
        <v>6</v>
      </c>
      <c r="E21" s="10">
        <v>4.50</v>
      </c>
      <c r="F21" s="10">
        <v>5.50</v>
      </c>
      <c r="G21" s="10">
        <v>5</v>
      </c>
      <c r="H21" s="10">
        <v>4</v>
      </c>
      <c r="I21" s="10">
        <f t="shared" si="0"/>
        <v>25</v>
      </c>
      <c r="J21" s="10">
        <f t="shared" si="1"/>
        <v>3.75</v>
      </c>
      <c r="K21" s="18">
        <v>1</v>
      </c>
      <c r="L21" s="18">
        <v>2</v>
      </c>
      <c r="M21" s="18">
        <v>4</v>
      </c>
      <c r="N21" s="18">
        <v>2.50</v>
      </c>
      <c r="O21" s="18">
        <v>3</v>
      </c>
      <c r="P21" s="18">
        <f t="shared" si="2"/>
        <v>12.50</v>
      </c>
      <c r="Q21" s="116">
        <f t="shared" si="3"/>
        <v>0.625</v>
      </c>
      <c r="R21" s="105">
        <f t="shared" si="4"/>
        <v>0.95</v>
      </c>
      <c r="S21" s="105">
        <f t="shared" si="5"/>
        <v>0.77499999999999991</v>
      </c>
      <c r="T21" s="105">
        <f t="shared" si="6"/>
        <v>1.0249999999999999</v>
      </c>
      <c r="U21" s="105">
        <f t="shared" si="7"/>
        <v>0.875</v>
      </c>
      <c r="V21" s="105">
        <f t="shared" si="8"/>
        <v>0.75</v>
      </c>
      <c r="W21" s="117">
        <f t="shared" si="9"/>
        <v>37.50</v>
      </c>
      <c r="X21" s="117">
        <f t="shared" si="10"/>
        <v>7.50</v>
      </c>
      <c r="Y21" s="147">
        <v>17</v>
      </c>
      <c r="Z21" s="116">
        <f t="shared" si="11"/>
        <v>13.60</v>
      </c>
      <c r="AA21" s="140"/>
    </row>
    <row r="22" spans="1:27" ht="19.9" customHeight="1">
      <c r="A22" s="134">
        <v>15</v>
      </c>
      <c r="B22" s="138">
        <v>307692</v>
      </c>
      <c r="C22" s="133" t="s">
        <v>112</v>
      </c>
      <c r="D22" s="10">
        <v>3</v>
      </c>
      <c r="E22" s="10">
        <v>4</v>
      </c>
      <c r="F22" s="10">
        <v>5</v>
      </c>
      <c r="G22" s="10">
        <v>4.50</v>
      </c>
      <c r="H22" s="10">
        <v>6</v>
      </c>
      <c r="I22" s="10">
        <f t="shared" si="0"/>
        <v>22.50</v>
      </c>
      <c r="J22" s="10">
        <f t="shared" si="1"/>
        <v>3.375</v>
      </c>
      <c r="K22" s="18">
        <v>3</v>
      </c>
      <c r="L22" s="18">
        <v>2.50</v>
      </c>
      <c r="M22" s="18">
        <v>2</v>
      </c>
      <c r="N22" s="18">
        <v>1.50</v>
      </c>
      <c r="O22" s="18">
        <v>2.50</v>
      </c>
      <c r="P22" s="18">
        <f t="shared" si="2"/>
        <v>11.50</v>
      </c>
      <c r="Q22" s="116">
        <f t="shared" si="3"/>
        <v>0.57500000000000007</v>
      </c>
      <c r="R22" s="105">
        <f t="shared" si="4"/>
        <v>0.60</v>
      </c>
      <c r="S22" s="105">
        <f t="shared" si="5"/>
        <v>0.725</v>
      </c>
      <c r="T22" s="105">
        <f t="shared" si="6"/>
        <v>0.85</v>
      </c>
      <c r="U22" s="105">
        <f t="shared" si="7"/>
        <v>0.75</v>
      </c>
      <c r="V22" s="105">
        <f t="shared" si="8"/>
        <v>1.0249999999999999</v>
      </c>
      <c r="W22" s="117">
        <f t="shared" si="9"/>
        <v>34</v>
      </c>
      <c r="X22" s="117">
        <f t="shared" si="10"/>
        <v>6.8000000000000007</v>
      </c>
      <c r="Y22" s="147">
        <v>15</v>
      </c>
      <c r="Z22" s="116">
        <f t="shared" si="11"/>
        <v>12</v>
      </c>
      <c r="AA22" s="140"/>
    </row>
    <row r="23" spans="1:27" ht="19.9" customHeight="1">
      <c r="A23" s="134">
        <v>16</v>
      </c>
      <c r="B23" s="138">
        <v>307696</v>
      </c>
      <c r="C23" s="133" t="s">
        <v>113</v>
      </c>
      <c r="D23" s="10">
        <v>5</v>
      </c>
      <c r="E23" s="10">
        <v>2</v>
      </c>
      <c r="F23" s="10">
        <v>7</v>
      </c>
      <c r="G23" s="10">
        <v>3</v>
      </c>
      <c r="H23" s="10">
        <v>5</v>
      </c>
      <c r="I23" s="10">
        <f t="shared" si="0"/>
        <v>22</v>
      </c>
      <c r="J23" s="10">
        <f t="shared" si="1"/>
        <v>3.30</v>
      </c>
      <c r="K23" s="18">
        <v>3.50</v>
      </c>
      <c r="L23" s="18">
        <v>3</v>
      </c>
      <c r="M23" s="18">
        <v>2.50</v>
      </c>
      <c r="N23" s="18">
        <v>2</v>
      </c>
      <c r="O23" s="18">
        <v>1.50</v>
      </c>
      <c r="P23" s="18">
        <f t="shared" si="2"/>
        <v>12.50</v>
      </c>
      <c r="Q23" s="116">
        <f t="shared" si="3"/>
        <v>0.625</v>
      </c>
      <c r="R23" s="105">
        <f t="shared" si="4"/>
        <v>0.925</v>
      </c>
      <c r="S23" s="105">
        <f t="shared" si="5"/>
        <v>0.45</v>
      </c>
      <c r="T23" s="105">
        <f t="shared" si="6"/>
        <v>1.175</v>
      </c>
      <c r="U23" s="105">
        <f t="shared" si="7"/>
        <v>0.54999999999999993</v>
      </c>
      <c r="V23" s="105">
        <f t="shared" si="8"/>
        <v>0.825</v>
      </c>
      <c r="W23" s="117">
        <f t="shared" si="9"/>
        <v>34.50</v>
      </c>
      <c r="X23" s="117">
        <f t="shared" si="10"/>
        <v>6.90</v>
      </c>
      <c r="Y23" s="147">
        <v>15</v>
      </c>
      <c r="Z23" s="116">
        <f t="shared" si="11"/>
        <v>12</v>
      </c>
      <c r="AA23" s="140"/>
    </row>
    <row r="24" spans="1:27" ht="19.9" customHeight="1">
      <c r="A24" s="134">
        <v>17</v>
      </c>
      <c r="B24" s="138">
        <v>307701</v>
      </c>
      <c r="C24" s="133" t="s">
        <v>114</v>
      </c>
      <c r="D24" s="10">
        <v>6</v>
      </c>
      <c r="E24" s="10">
        <v>5.50</v>
      </c>
      <c r="F24" s="10">
        <v>5</v>
      </c>
      <c r="G24" s="10">
        <v>4</v>
      </c>
      <c r="H24" s="10">
        <v>4.50</v>
      </c>
      <c r="I24" s="10">
        <f t="shared" si="0"/>
        <v>25</v>
      </c>
      <c r="J24" s="10">
        <f t="shared" si="1"/>
        <v>3.75</v>
      </c>
      <c r="K24" s="18">
        <v>2.50</v>
      </c>
      <c r="L24" s="18">
        <v>1.50</v>
      </c>
      <c r="M24" s="18">
        <v>3</v>
      </c>
      <c r="N24" s="18">
        <v>1.50</v>
      </c>
      <c r="O24" s="18">
        <v>4</v>
      </c>
      <c r="P24" s="18">
        <f t="shared" si="2"/>
        <v>12.50</v>
      </c>
      <c r="Q24" s="116">
        <f t="shared" si="3"/>
        <v>0.625</v>
      </c>
      <c r="R24" s="105">
        <f t="shared" si="4"/>
        <v>1.0249999999999999</v>
      </c>
      <c r="S24" s="105">
        <f t="shared" si="5"/>
        <v>0.89999999999999991</v>
      </c>
      <c r="T24" s="105">
        <f t="shared" si="6"/>
        <v>0.90</v>
      </c>
      <c r="U24" s="105">
        <f t="shared" si="7"/>
        <v>0.675</v>
      </c>
      <c r="V24" s="105">
        <f t="shared" si="8"/>
        <v>0.875</v>
      </c>
      <c r="W24" s="117">
        <f t="shared" si="9"/>
        <v>37.50</v>
      </c>
      <c r="X24" s="117">
        <f t="shared" si="10"/>
        <v>7.50</v>
      </c>
      <c r="Y24" s="146">
        <v>16</v>
      </c>
      <c r="Z24" s="116">
        <f t="shared" si="11"/>
        <v>12.80</v>
      </c>
      <c r="AA24" s="140"/>
    </row>
    <row r="25" spans="1:27" ht="19.9" customHeight="1">
      <c r="A25" s="134">
        <v>18</v>
      </c>
      <c r="B25" s="138">
        <v>307702</v>
      </c>
      <c r="C25" s="133" t="s">
        <v>115</v>
      </c>
      <c r="D25" s="10">
        <v>4.50</v>
      </c>
      <c r="E25" s="10">
        <v>7</v>
      </c>
      <c r="F25" s="10">
        <v>6.50</v>
      </c>
      <c r="G25" s="10">
        <v>5.50</v>
      </c>
      <c r="H25" s="10">
        <v>5</v>
      </c>
      <c r="I25" s="10">
        <f t="shared" si="0"/>
        <v>28.50</v>
      </c>
      <c r="J25" s="10">
        <f t="shared" si="1"/>
        <v>4.2749999999999995</v>
      </c>
      <c r="K25" s="18">
        <v>3</v>
      </c>
      <c r="L25" s="18">
        <v>2</v>
      </c>
      <c r="M25" s="18">
        <v>1.50</v>
      </c>
      <c r="N25" s="18">
        <v>4</v>
      </c>
      <c r="O25" s="18">
        <v>3.50</v>
      </c>
      <c r="P25" s="18">
        <f t="shared" si="2"/>
        <v>14</v>
      </c>
      <c r="Q25" s="116">
        <f t="shared" si="3"/>
        <v>0.70</v>
      </c>
      <c r="R25" s="105">
        <f t="shared" si="4"/>
        <v>0.825</v>
      </c>
      <c r="S25" s="105">
        <f t="shared" si="5"/>
        <v>1.1500000000000001</v>
      </c>
      <c r="T25" s="105">
        <f t="shared" si="6"/>
        <v>1.05</v>
      </c>
      <c r="U25" s="105">
        <f t="shared" si="7"/>
        <v>1.0249999999999999</v>
      </c>
      <c r="V25" s="105">
        <f t="shared" si="8"/>
        <v>0.925</v>
      </c>
      <c r="W25" s="117">
        <f t="shared" si="9"/>
        <v>42.50</v>
      </c>
      <c r="X25" s="117">
        <f t="shared" si="10"/>
        <v>8.50</v>
      </c>
      <c r="Y25" s="146">
        <v>19</v>
      </c>
      <c r="Z25" s="116">
        <f t="shared" si="11"/>
        <v>15.20</v>
      </c>
      <c r="AA25" s="140"/>
    </row>
    <row r="26" spans="1:27" ht="19.9" customHeight="1">
      <c r="A26" s="134">
        <v>19</v>
      </c>
      <c r="B26" s="138">
        <v>307705</v>
      </c>
      <c r="C26" s="133" t="s">
        <v>116</v>
      </c>
      <c r="D26" s="142">
        <v>7</v>
      </c>
      <c r="E26" s="142">
        <v>4</v>
      </c>
      <c r="F26" s="142">
        <v>3</v>
      </c>
      <c r="G26" s="142">
        <v>5</v>
      </c>
      <c r="H26" s="142">
        <v>6</v>
      </c>
      <c r="I26" s="10">
        <f t="shared" si="0"/>
        <v>25</v>
      </c>
      <c r="J26" s="10">
        <f t="shared" si="1"/>
        <v>3.75</v>
      </c>
      <c r="K26" s="18">
        <v>2</v>
      </c>
      <c r="L26" s="18">
        <v>1.50</v>
      </c>
      <c r="M26" s="18">
        <v>3</v>
      </c>
      <c r="N26" s="18">
        <v>2.50</v>
      </c>
      <c r="O26" s="18">
        <v>3</v>
      </c>
      <c r="P26" s="18">
        <f t="shared" si="2"/>
        <v>12</v>
      </c>
      <c r="Q26" s="116">
        <f t="shared" si="3"/>
        <v>0.60000000000000009</v>
      </c>
      <c r="R26" s="105">
        <f t="shared" si="4"/>
        <v>1.1500000000000001</v>
      </c>
      <c r="S26" s="105">
        <f t="shared" si="5"/>
        <v>0.675</v>
      </c>
      <c r="T26" s="105">
        <f t="shared" si="6"/>
        <v>0.60</v>
      </c>
      <c r="U26" s="105">
        <f t="shared" si="7"/>
        <v>0.875</v>
      </c>
      <c r="V26" s="105">
        <f t="shared" si="8"/>
        <v>1.0499999999999998</v>
      </c>
      <c r="W26" s="117">
        <f t="shared" si="9"/>
        <v>37</v>
      </c>
      <c r="X26" s="117">
        <f t="shared" si="10"/>
        <v>7.40</v>
      </c>
      <c r="Y26" s="146">
        <v>17</v>
      </c>
      <c r="Z26" s="116">
        <f t="shared" si="11"/>
        <v>13.60</v>
      </c>
      <c r="AA26" s="140"/>
    </row>
    <row r="27" spans="1:27" ht="19.9" customHeight="1">
      <c r="A27" s="134">
        <v>20</v>
      </c>
      <c r="B27" s="138">
        <v>307715</v>
      </c>
      <c r="C27" s="133" t="s">
        <v>117</v>
      </c>
      <c r="D27" s="142">
        <v>2.50</v>
      </c>
      <c r="E27" s="142">
        <v>3</v>
      </c>
      <c r="F27" s="142">
        <v>5</v>
      </c>
      <c r="G27" s="142">
        <v>3.50</v>
      </c>
      <c r="H27" s="142">
        <v>4</v>
      </c>
      <c r="I27" s="10">
        <f t="shared" si="0"/>
        <v>18</v>
      </c>
      <c r="J27" s="10">
        <f t="shared" si="1"/>
        <v>2.6999999999999997</v>
      </c>
      <c r="K27" s="18">
        <v>0.50</v>
      </c>
      <c r="L27" s="18">
        <v>2</v>
      </c>
      <c r="M27" s="18">
        <v>1.50</v>
      </c>
      <c r="N27" s="18">
        <v>3</v>
      </c>
      <c r="O27" s="18">
        <v>2.50</v>
      </c>
      <c r="P27" s="18">
        <f t="shared" si="2"/>
        <v>9.50</v>
      </c>
      <c r="Q27" s="116">
        <f t="shared" si="3"/>
        <v>0.475</v>
      </c>
      <c r="R27" s="105">
        <f t="shared" si="4"/>
        <v>0.40</v>
      </c>
      <c r="S27" s="105">
        <f t="shared" si="5"/>
        <v>0.54999999999999993</v>
      </c>
      <c r="T27" s="105">
        <f t="shared" si="6"/>
        <v>0.825</v>
      </c>
      <c r="U27" s="105">
        <f t="shared" si="7"/>
        <v>0.675</v>
      </c>
      <c r="V27" s="105">
        <f t="shared" si="8"/>
        <v>0.725</v>
      </c>
      <c r="W27" s="117">
        <f t="shared" si="9"/>
        <v>27.50</v>
      </c>
      <c r="X27" s="117">
        <f t="shared" si="10"/>
        <v>5.50</v>
      </c>
      <c r="Y27" s="146">
        <v>12</v>
      </c>
      <c r="Z27" s="116">
        <f t="shared" si="11"/>
        <v>9.6000000000000014</v>
      </c>
      <c r="AA27" s="140"/>
    </row>
    <row r="28" spans="1:27" ht="19.9" customHeight="1">
      <c r="A28" s="134">
        <v>21</v>
      </c>
      <c r="B28" s="138">
        <v>307727</v>
      </c>
      <c r="C28" s="133" t="s">
        <v>118</v>
      </c>
      <c r="D28" s="142">
        <v>8.50</v>
      </c>
      <c r="E28" s="142">
        <v>7.50</v>
      </c>
      <c r="F28" s="142">
        <v>9</v>
      </c>
      <c r="G28" s="142">
        <v>6</v>
      </c>
      <c r="H28" s="142">
        <v>8</v>
      </c>
      <c r="I28" s="10">
        <f t="shared" si="0"/>
        <v>39</v>
      </c>
      <c r="J28" s="10">
        <f t="shared" si="1"/>
        <v>5.85</v>
      </c>
      <c r="K28" s="18">
        <v>4.50</v>
      </c>
      <c r="L28" s="18">
        <v>4</v>
      </c>
      <c r="M28" s="18">
        <v>3.50</v>
      </c>
      <c r="N28" s="18">
        <v>5</v>
      </c>
      <c r="O28" s="18">
        <v>3</v>
      </c>
      <c r="P28" s="18">
        <f t="shared" si="2"/>
        <v>20</v>
      </c>
      <c r="Q28" s="116">
        <f t="shared" si="3"/>
        <v>1</v>
      </c>
      <c r="R28" s="105">
        <f t="shared" si="4"/>
        <v>1.50</v>
      </c>
      <c r="S28" s="105">
        <f t="shared" si="5"/>
        <v>1.325</v>
      </c>
      <c r="T28" s="105">
        <f t="shared" si="6"/>
        <v>1.525</v>
      </c>
      <c r="U28" s="105">
        <f t="shared" si="7"/>
        <v>1.1499999999999999</v>
      </c>
      <c r="V28" s="105">
        <f t="shared" si="8"/>
        <v>1.35</v>
      </c>
      <c r="W28" s="117">
        <f t="shared" si="9"/>
        <v>59</v>
      </c>
      <c r="X28" s="117">
        <f t="shared" si="10"/>
        <v>11.80</v>
      </c>
      <c r="Y28" s="146">
        <v>26</v>
      </c>
      <c r="Z28" s="116">
        <f t="shared" si="11"/>
        <v>20.80</v>
      </c>
      <c r="AA28" s="140"/>
    </row>
    <row r="29" spans="1:27" ht="19.9" customHeight="1">
      <c r="A29" s="134">
        <v>22</v>
      </c>
      <c r="B29" s="138">
        <v>307750</v>
      </c>
      <c r="C29" s="133" t="s">
        <v>119</v>
      </c>
      <c r="D29" s="142">
        <v>4</v>
      </c>
      <c r="E29" s="142">
        <v>6</v>
      </c>
      <c r="F29" s="142">
        <v>3.50</v>
      </c>
      <c r="G29" s="142">
        <v>7</v>
      </c>
      <c r="H29" s="142">
        <v>4</v>
      </c>
      <c r="I29" s="10">
        <f t="shared" si="0"/>
        <v>24.50</v>
      </c>
      <c r="J29" s="10">
        <f t="shared" si="1"/>
        <v>3.675</v>
      </c>
      <c r="K29" s="18">
        <v>3</v>
      </c>
      <c r="L29" s="18">
        <v>1.50</v>
      </c>
      <c r="M29" s="18">
        <v>2</v>
      </c>
      <c r="N29" s="18">
        <v>4</v>
      </c>
      <c r="O29" s="18">
        <v>2</v>
      </c>
      <c r="P29" s="18">
        <f t="shared" si="2"/>
        <v>12.50</v>
      </c>
      <c r="Q29" s="116">
        <f t="shared" si="3"/>
        <v>0.625</v>
      </c>
      <c r="R29" s="105">
        <f t="shared" si="4"/>
        <v>0.75</v>
      </c>
      <c r="S29" s="105">
        <f t="shared" si="5"/>
        <v>0.97499999999999987</v>
      </c>
      <c r="T29" s="105">
        <f t="shared" si="6"/>
        <v>0.625</v>
      </c>
      <c r="U29" s="105">
        <f t="shared" si="7"/>
        <v>1.25</v>
      </c>
      <c r="V29" s="105">
        <f t="shared" si="8"/>
        <v>0.70</v>
      </c>
      <c r="W29" s="117">
        <f t="shared" si="9"/>
        <v>37</v>
      </c>
      <c r="X29" s="117">
        <f t="shared" si="10"/>
        <v>7.40</v>
      </c>
      <c r="Y29" s="146">
        <v>16</v>
      </c>
      <c r="Z29" s="116">
        <f t="shared" si="11"/>
        <v>12.80</v>
      </c>
      <c r="AA29" s="140"/>
    </row>
    <row r="30" spans="1:27" ht="19.9" customHeight="1">
      <c r="A30" s="134">
        <v>23</v>
      </c>
      <c r="B30" s="138">
        <v>307753</v>
      </c>
      <c r="C30" s="133" t="s">
        <v>120</v>
      </c>
      <c r="D30" s="10">
        <v>2.50</v>
      </c>
      <c r="E30" s="10">
        <v>1</v>
      </c>
      <c r="F30" s="10">
        <v>2</v>
      </c>
      <c r="G30" s="10">
        <v>3</v>
      </c>
      <c r="H30" s="10">
        <v>1</v>
      </c>
      <c r="I30" s="10">
        <f t="shared" si="0"/>
        <v>9.50</v>
      </c>
      <c r="J30" s="10">
        <f t="shared" si="1"/>
        <v>1.425</v>
      </c>
      <c r="K30" s="18">
        <v>2</v>
      </c>
      <c r="L30" s="18">
        <v>1</v>
      </c>
      <c r="M30" s="18">
        <v>1.50</v>
      </c>
      <c r="N30" s="18">
        <v>0</v>
      </c>
      <c r="O30" s="18">
        <v>0.50</v>
      </c>
      <c r="P30" s="18">
        <f t="shared" si="2"/>
        <v>5</v>
      </c>
      <c r="Q30" s="116">
        <f t="shared" si="3"/>
        <v>0.25</v>
      </c>
      <c r="R30" s="105">
        <f t="shared" si="4"/>
        <v>0.475</v>
      </c>
      <c r="S30" s="105">
        <f t="shared" si="5"/>
        <v>0.20</v>
      </c>
      <c r="T30" s="105">
        <f t="shared" si="6"/>
        <v>0.375</v>
      </c>
      <c r="U30" s="105">
        <f t="shared" si="7"/>
        <v>0.44999999999999996</v>
      </c>
      <c r="V30" s="105">
        <f t="shared" si="8"/>
        <v>0.175</v>
      </c>
      <c r="W30" s="117">
        <f t="shared" si="9"/>
        <v>14.50</v>
      </c>
      <c r="X30" s="117">
        <f t="shared" si="10"/>
        <v>2.9000000000000004</v>
      </c>
      <c r="Y30" s="146">
        <v>6</v>
      </c>
      <c r="Z30" s="116">
        <f t="shared" si="11"/>
        <v>4.8000000000000007</v>
      </c>
      <c r="AA30" s="140"/>
    </row>
    <row r="31" spans="1:27" s="127" customFormat="1" ht="18" customHeight="1">
      <c r="A31" s="134">
        <v>24</v>
      </c>
      <c r="B31" s="138">
        <v>307760</v>
      </c>
      <c r="C31" s="133" t="s">
        <v>121</v>
      </c>
      <c r="D31" s="10">
        <v>4</v>
      </c>
      <c r="E31" s="10">
        <v>3</v>
      </c>
      <c r="F31" s="10">
        <v>4.50</v>
      </c>
      <c r="G31" s="10">
        <v>5</v>
      </c>
      <c r="H31" s="10">
        <v>4.50</v>
      </c>
      <c r="I31" s="10">
        <f t="shared" si="0"/>
        <v>21</v>
      </c>
      <c r="J31" s="10">
        <f t="shared" si="1"/>
        <v>3.15</v>
      </c>
      <c r="K31" s="18">
        <v>1.50</v>
      </c>
      <c r="L31" s="18">
        <v>2.50</v>
      </c>
      <c r="M31" s="18">
        <v>3</v>
      </c>
      <c r="N31" s="18">
        <v>2</v>
      </c>
      <c r="O31" s="18">
        <v>1.50</v>
      </c>
      <c r="P31" s="18">
        <f t="shared" si="2"/>
        <v>10.50</v>
      </c>
      <c r="Q31" s="116">
        <f t="shared" si="3"/>
        <v>0.525</v>
      </c>
      <c r="R31" s="105">
        <f t="shared" si="4"/>
        <v>0.675</v>
      </c>
      <c r="S31" s="105">
        <f t="shared" si="5"/>
        <v>0.57499999999999996</v>
      </c>
      <c r="T31" s="105">
        <f t="shared" si="6"/>
        <v>0.825</v>
      </c>
      <c r="U31" s="105">
        <f t="shared" si="7"/>
        <v>0.85</v>
      </c>
      <c r="V31" s="105">
        <f t="shared" si="8"/>
        <v>0.75</v>
      </c>
      <c r="W31" s="117">
        <f t="shared" si="9"/>
        <v>31.50</v>
      </c>
      <c r="X31" s="117">
        <f t="shared" si="10"/>
        <v>6.3000000000000007</v>
      </c>
      <c r="Y31" s="146">
        <v>14</v>
      </c>
      <c r="Z31" s="116">
        <f t="shared" si="11"/>
        <v>11.20</v>
      </c>
      <c r="AA31" s="141"/>
    </row>
    <row r="32" spans="1:27" ht="19.9" customHeight="1">
      <c r="A32" s="134">
        <v>25</v>
      </c>
      <c r="B32" s="138">
        <v>307770</v>
      </c>
      <c r="C32" s="133" t="s">
        <v>122</v>
      </c>
      <c r="D32" s="10">
        <v>2</v>
      </c>
      <c r="E32" s="10">
        <v>1</v>
      </c>
      <c r="F32" s="10">
        <v>4</v>
      </c>
      <c r="G32" s="10">
        <v>2.50</v>
      </c>
      <c r="H32" s="10">
        <v>1.50</v>
      </c>
      <c r="I32" s="10">
        <f t="shared" si="0"/>
        <v>11</v>
      </c>
      <c r="J32" s="10">
        <f t="shared" si="1"/>
        <v>1.65</v>
      </c>
      <c r="K32" s="18">
        <v>1</v>
      </c>
      <c r="L32" s="18">
        <v>0.50</v>
      </c>
      <c r="M32" s="18">
        <v>2</v>
      </c>
      <c r="N32" s="18">
        <v>0.50</v>
      </c>
      <c r="O32" s="18">
        <v>1</v>
      </c>
      <c r="P32" s="18">
        <f t="shared" si="2"/>
        <v>5</v>
      </c>
      <c r="Q32" s="116">
        <f t="shared" si="3"/>
        <v>0.25</v>
      </c>
      <c r="R32" s="105">
        <f t="shared" si="4"/>
        <v>0.35</v>
      </c>
      <c r="S32" s="105">
        <f t="shared" si="5"/>
        <v>0.175</v>
      </c>
      <c r="T32" s="105">
        <f t="shared" si="6"/>
        <v>0.70</v>
      </c>
      <c r="U32" s="105">
        <f t="shared" si="7"/>
        <v>0.40</v>
      </c>
      <c r="V32" s="105">
        <f t="shared" si="8"/>
        <v>0.27499999999999997</v>
      </c>
      <c r="W32" s="117">
        <f t="shared" si="9"/>
        <v>16</v>
      </c>
      <c r="X32" s="117">
        <f t="shared" si="10"/>
        <v>3.20</v>
      </c>
      <c r="Y32" s="146">
        <v>7</v>
      </c>
      <c r="Z32" s="116">
        <f t="shared" si="11"/>
        <v>5.60</v>
      </c>
      <c r="AA32" s="140"/>
    </row>
    <row r="33" spans="1:27" ht="19.9" customHeight="1">
      <c r="A33" s="134">
        <v>26</v>
      </c>
      <c r="B33" s="138">
        <v>307771</v>
      </c>
      <c r="C33" s="133" t="s">
        <v>123</v>
      </c>
      <c r="D33" s="10">
        <v>4</v>
      </c>
      <c r="E33" s="10">
        <v>3</v>
      </c>
      <c r="F33" s="10">
        <v>1.50</v>
      </c>
      <c r="G33" s="10">
        <v>2</v>
      </c>
      <c r="H33" s="10">
        <v>5</v>
      </c>
      <c r="I33" s="10">
        <f t="shared" si="0"/>
        <v>15.50</v>
      </c>
      <c r="J33" s="10">
        <f t="shared" si="1"/>
        <v>2.3249999999999997</v>
      </c>
      <c r="K33" s="18">
        <v>0</v>
      </c>
      <c r="L33" s="18">
        <v>2</v>
      </c>
      <c r="M33" s="18">
        <v>3</v>
      </c>
      <c r="N33" s="18">
        <v>1.50</v>
      </c>
      <c r="O33" s="18">
        <v>0.50</v>
      </c>
      <c r="P33" s="18">
        <f t="shared" si="2"/>
        <v>7</v>
      </c>
      <c r="Q33" s="116">
        <f t="shared" si="3"/>
        <v>0.35</v>
      </c>
      <c r="R33" s="105">
        <f t="shared" si="4"/>
        <v>0.60</v>
      </c>
      <c r="S33" s="105">
        <f t="shared" si="5"/>
        <v>0.54999999999999993</v>
      </c>
      <c r="T33" s="105">
        <f t="shared" si="6"/>
        <v>0.375</v>
      </c>
      <c r="U33" s="105">
        <f t="shared" si="7"/>
        <v>0.375</v>
      </c>
      <c r="V33" s="105">
        <f t="shared" si="8"/>
        <v>0.775</v>
      </c>
      <c r="W33" s="117">
        <f t="shared" si="9"/>
        <v>22.50</v>
      </c>
      <c r="X33" s="117">
        <f t="shared" si="10"/>
        <v>4.50</v>
      </c>
      <c r="Y33" s="146">
        <v>10</v>
      </c>
      <c r="Z33" s="116">
        <f t="shared" si="11"/>
        <v>8</v>
      </c>
      <c r="AA33" s="140"/>
    </row>
    <row r="34" spans="1:27" ht="19.9" customHeight="1">
      <c r="A34" s="134">
        <v>27</v>
      </c>
      <c r="B34" s="138">
        <v>307785</v>
      </c>
      <c r="C34" s="133" t="s">
        <v>124</v>
      </c>
      <c r="D34" s="10">
        <v>7.50</v>
      </c>
      <c r="E34" s="10">
        <v>8</v>
      </c>
      <c r="F34" s="10">
        <v>5</v>
      </c>
      <c r="G34" s="10">
        <v>4</v>
      </c>
      <c r="H34" s="10">
        <v>6</v>
      </c>
      <c r="I34" s="10">
        <f t="shared" si="0"/>
        <v>30.50</v>
      </c>
      <c r="J34" s="10">
        <f t="shared" si="1"/>
        <v>4.575</v>
      </c>
      <c r="K34" s="18">
        <v>2.50</v>
      </c>
      <c r="L34" s="18">
        <v>4</v>
      </c>
      <c r="M34" s="18">
        <v>3.50</v>
      </c>
      <c r="N34" s="18">
        <v>2.50</v>
      </c>
      <c r="O34" s="18">
        <v>3</v>
      </c>
      <c r="P34" s="18">
        <f t="shared" si="2"/>
        <v>15.50</v>
      </c>
      <c r="Q34" s="116">
        <f t="shared" si="3"/>
        <v>0.775</v>
      </c>
      <c r="R34" s="105">
        <f t="shared" si="4"/>
        <v>1.25</v>
      </c>
      <c r="S34" s="105">
        <f t="shared" si="5"/>
        <v>1.40</v>
      </c>
      <c r="T34" s="105">
        <f t="shared" si="6"/>
        <v>0.925</v>
      </c>
      <c r="U34" s="105">
        <f t="shared" si="7"/>
        <v>0.725</v>
      </c>
      <c r="V34" s="105">
        <f t="shared" si="8"/>
        <v>1.0499999999999998</v>
      </c>
      <c r="W34" s="117">
        <f t="shared" si="9"/>
        <v>46</v>
      </c>
      <c r="X34" s="117">
        <f t="shared" si="10"/>
        <v>9.2000000000000011</v>
      </c>
      <c r="Y34" s="146">
        <v>20</v>
      </c>
      <c r="Z34" s="116">
        <f t="shared" si="11"/>
        <v>16</v>
      </c>
      <c r="AA34" s="140"/>
    </row>
    <row r="35" ht="21" thickBot="1"/>
    <row r="36" spans="1:26" ht="20.25">
      <c r="A36" s="158"/>
      <c r="B36" s="159"/>
      <c r="C36" s="160"/>
      <c r="D36" s="6">
        <f t="shared" si="12" ref="D36:Z36">COUNT(D8:D34)</f>
        <v>27</v>
      </c>
      <c r="E36" s="7">
        <f t="shared" si="12"/>
        <v>27</v>
      </c>
      <c r="F36" s="7">
        <f t="shared" si="12"/>
        <v>27</v>
      </c>
      <c r="G36" s="7">
        <f t="shared" si="12"/>
        <v>27</v>
      </c>
      <c r="H36" s="87">
        <f t="shared" si="12"/>
        <v>27</v>
      </c>
      <c r="I36" s="8">
        <f t="shared" si="12"/>
        <v>27</v>
      </c>
      <c r="J36" s="88">
        <f t="shared" si="12"/>
        <v>27</v>
      </c>
      <c r="K36" s="80">
        <f t="shared" si="12"/>
        <v>27</v>
      </c>
      <c r="L36" s="15">
        <f t="shared" si="12"/>
        <v>27</v>
      </c>
      <c r="M36" s="15">
        <f t="shared" si="12"/>
        <v>27</v>
      </c>
      <c r="N36" s="15">
        <f t="shared" si="12"/>
        <v>27</v>
      </c>
      <c r="O36" s="81">
        <f t="shared" si="12"/>
        <v>27</v>
      </c>
      <c r="P36" s="76">
        <f t="shared" si="12"/>
        <v>27</v>
      </c>
      <c r="Q36" s="94">
        <f t="shared" si="12"/>
        <v>27</v>
      </c>
      <c r="R36" s="97">
        <f t="shared" si="12"/>
        <v>27</v>
      </c>
      <c r="S36" s="22">
        <f t="shared" si="12"/>
        <v>27</v>
      </c>
      <c r="T36" s="22">
        <f t="shared" si="12"/>
        <v>27</v>
      </c>
      <c r="U36" s="22">
        <f t="shared" si="12"/>
        <v>27</v>
      </c>
      <c r="V36" s="23">
        <f t="shared" si="12"/>
        <v>27</v>
      </c>
      <c r="W36" s="106">
        <f t="shared" si="12"/>
        <v>27</v>
      </c>
      <c r="X36" s="100">
        <f t="shared" si="12"/>
        <v>27</v>
      </c>
      <c r="Y36" s="16">
        <f t="shared" si="12"/>
        <v>27</v>
      </c>
      <c r="Z36" s="104">
        <f t="shared" si="12"/>
        <v>27</v>
      </c>
    </row>
    <row r="37" spans="1:26" ht="21" customHeight="1">
      <c r="A37" s="186"/>
      <c r="B37" s="187"/>
      <c r="C37" s="188"/>
      <c r="D37" s="9">
        <v>10</v>
      </c>
      <c r="E37" s="10">
        <v>10</v>
      </c>
      <c r="F37" s="10">
        <v>10</v>
      </c>
      <c r="G37" s="10">
        <v>10</v>
      </c>
      <c r="H37" s="89">
        <v>10</v>
      </c>
      <c r="I37" s="11">
        <f>SUM(D37:H37)</f>
        <v>50</v>
      </c>
      <c r="J37" s="90">
        <f>I37*0.15</f>
        <v>7.50</v>
      </c>
      <c r="K37" s="82">
        <v>5</v>
      </c>
      <c r="L37" s="18">
        <v>5</v>
      </c>
      <c r="M37" s="18">
        <v>5</v>
      </c>
      <c r="N37" s="18">
        <v>5</v>
      </c>
      <c r="O37" s="83">
        <v>5</v>
      </c>
      <c r="P37" s="77">
        <f>SUM(K37:O37)</f>
        <v>25</v>
      </c>
      <c r="Q37" s="95">
        <f>P37*0.05</f>
        <v>1.25</v>
      </c>
      <c r="R37" s="98">
        <f>(D37*0.15+K37*0.05)</f>
        <v>1.75</v>
      </c>
      <c r="S37" s="24">
        <f>((E37*0.15+L37*0.05))</f>
        <v>1.75</v>
      </c>
      <c r="T37" s="24">
        <f>((F37*0.15+M37*0.05))</f>
        <v>1.75</v>
      </c>
      <c r="U37" s="24">
        <f>((G37*0.15+N37*0.05))</f>
        <v>1.75</v>
      </c>
      <c r="V37" s="25">
        <f>((H37*0.15+O37*0.05))</f>
        <v>1.75</v>
      </c>
      <c r="W37" s="107">
        <v>75</v>
      </c>
      <c r="X37" s="101">
        <f>W37*0.2</f>
        <v>15</v>
      </c>
      <c r="Y37" s="19">
        <v>33</v>
      </c>
      <c r="Z37" s="84">
        <f>Y37*0.8</f>
        <v>26.40</v>
      </c>
    </row>
    <row r="38" spans="1:26" ht="20.25">
      <c r="A38" s="186" t="s">
        <v>72</v>
      </c>
      <c r="B38" s="187"/>
      <c r="C38" s="188"/>
      <c r="D38" s="9">
        <f t="shared" si="13" ref="D38:L38">D37*0.4</f>
        <v>4</v>
      </c>
      <c r="E38" s="10">
        <f t="shared" si="13"/>
        <v>4</v>
      </c>
      <c r="F38" s="10">
        <f t="shared" si="13"/>
        <v>4</v>
      </c>
      <c r="G38" s="10">
        <f t="shared" si="13"/>
        <v>4</v>
      </c>
      <c r="H38" s="89">
        <f t="shared" si="13"/>
        <v>4</v>
      </c>
      <c r="I38" s="11">
        <f t="shared" si="13"/>
        <v>20</v>
      </c>
      <c r="J38" s="90">
        <f t="shared" si="13"/>
        <v>3</v>
      </c>
      <c r="K38" s="82">
        <f t="shared" si="13"/>
        <v>2</v>
      </c>
      <c r="L38" s="18">
        <f t="shared" si="13"/>
        <v>2</v>
      </c>
      <c r="M38" s="18">
        <f t="shared" si="14" ref="M38:Z38">M37*0.4</f>
        <v>2</v>
      </c>
      <c r="N38" s="18">
        <f t="shared" si="14"/>
        <v>2</v>
      </c>
      <c r="O38" s="83">
        <f t="shared" si="14"/>
        <v>2</v>
      </c>
      <c r="P38" s="77">
        <f t="shared" si="14"/>
        <v>10</v>
      </c>
      <c r="Q38" s="95">
        <f t="shared" si="14"/>
        <v>0.50</v>
      </c>
      <c r="R38" s="98">
        <f t="shared" si="14"/>
        <v>0.70</v>
      </c>
      <c r="S38" s="24">
        <f t="shared" si="14"/>
        <v>0.70</v>
      </c>
      <c r="T38" s="24">
        <f t="shared" si="14"/>
        <v>0.70</v>
      </c>
      <c r="U38" s="24">
        <f t="shared" si="14"/>
        <v>0.70</v>
      </c>
      <c r="V38" s="25">
        <f t="shared" si="14"/>
        <v>0.70</v>
      </c>
      <c r="W38" s="107">
        <f t="shared" si="14"/>
        <v>30</v>
      </c>
      <c r="X38" s="101">
        <f t="shared" si="14"/>
        <v>6</v>
      </c>
      <c r="Y38" s="19">
        <f t="shared" si="14"/>
        <v>13.20</v>
      </c>
      <c r="Z38" s="84">
        <f t="shared" si="14"/>
        <v>10.560000000000002</v>
      </c>
    </row>
    <row r="39" spans="1:26" ht="21" customHeight="1">
      <c r="A39" s="186" t="s">
        <v>12</v>
      </c>
      <c r="B39" s="187"/>
      <c r="C39" s="188"/>
      <c r="D39" s="9">
        <f>COUNTIF(D8:D34,"&gt;=4")</f>
        <v>22</v>
      </c>
      <c r="E39" s="9">
        <f>COUNTIF(E8:E34,"&gt;=4")</f>
        <v>21</v>
      </c>
      <c r="F39" s="9">
        <f>COUNTIF(F8:F34,"&gt;=4")</f>
        <v>22</v>
      </c>
      <c r="G39" s="9">
        <f>COUNTIF(G8:G34,"&gt;=4")</f>
        <v>20</v>
      </c>
      <c r="H39" s="9">
        <f>COUNTIF(H8:H34,"&gt;=4")</f>
        <v>23</v>
      </c>
      <c r="I39" s="11">
        <f>COUNTIF(I8:I34,"&gt;=20")</f>
        <v>23</v>
      </c>
      <c r="J39" s="90">
        <f>COUNTIF(J8:J34,"&gt;=3")</f>
        <v>23</v>
      </c>
      <c r="K39" s="82">
        <f>COUNTIF(K8:K34,"&gt;=2")</f>
        <v>20</v>
      </c>
      <c r="L39" s="82">
        <f>COUNTIF(L8:L34,"&gt;=2")</f>
        <v>22</v>
      </c>
      <c r="M39" s="82">
        <f>COUNTIF(M8:M34,"&gt;=2")</f>
        <v>22</v>
      </c>
      <c r="N39" s="82">
        <f>COUNTIF(N8:N34,"&gt;=2")</f>
        <v>20</v>
      </c>
      <c r="O39" s="82">
        <f>COUNTIF(O8:O34,"&gt;=2")</f>
        <v>22</v>
      </c>
      <c r="P39" s="77">
        <f>COUNTIF(P8:P34,"&gt;=10")</f>
        <v>23</v>
      </c>
      <c r="Q39" s="95">
        <f>COUNTIF(Q8:Q34,"&gt;=0.5")</f>
        <v>23</v>
      </c>
      <c r="R39" s="98">
        <f>COUNTIF(R8:R34,"&gt;=.7")</f>
        <v>19</v>
      </c>
      <c r="S39" s="98">
        <f>COUNTIF(S8:S34,"&gt;=.7")</f>
        <v>20</v>
      </c>
      <c r="T39" s="98">
        <f>COUNTIF(T8:T34,"&gt;=.7")</f>
        <v>21</v>
      </c>
      <c r="U39" s="98">
        <f>COUNTIF(U8:U34,"&gt;=.7")</f>
        <v>19</v>
      </c>
      <c r="V39" s="98">
        <f>COUNTIF(V8:V34,"&gt;=.7")</f>
        <v>23</v>
      </c>
      <c r="W39" s="107">
        <f>COUNTIF(W8:W34,"&gt;=30")</f>
        <v>23</v>
      </c>
      <c r="X39" s="101">
        <f>COUNTIF(X8:X34,"&gt;=6")</f>
        <v>23</v>
      </c>
      <c r="Y39" s="19">
        <f>COUNTIF(Y8:Y34,"&gt;=13.2")</f>
        <v>23</v>
      </c>
      <c r="Z39" s="84">
        <f>COUNTIF(Z8:Z34,"&gt;=10.56")</f>
        <v>23</v>
      </c>
    </row>
    <row r="40" spans="1:26" ht="20.25">
      <c r="A40" s="186" t="s">
        <v>13</v>
      </c>
      <c r="B40" s="187"/>
      <c r="C40" s="188"/>
      <c r="D40" s="91" t="str">
        <f t="shared" si="15" ref="D40:Z40">IF(((D39/COUNT(D8:D34))*100)&gt;=60,"3",IF(AND(((D39/COUNT(D8:D34))*100)&lt;60,((D39/COUNT(D8:D34))*100)&gt;=50),"2",IF(AND(((D39/COUNT(D8:D34))*100)&lt;50,((D39/COUNT(D8:D34))*100)&gt;=40),"1","0")))</f>
        <v>3</v>
      </c>
      <c r="E40" s="10" t="str">
        <f t="shared" si="15"/>
        <v>3</v>
      </c>
      <c r="F40" s="10" t="str">
        <f t="shared" si="15"/>
        <v>3</v>
      </c>
      <c r="G40" s="10" t="str">
        <f t="shared" si="15"/>
        <v>3</v>
      </c>
      <c r="H40" s="89" t="str">
        <f t="shared" si="15"/>
        <v>3</v>
      </c>
      <c r="I40" s="11" t="str">
        <f t="shared" si="15"/>
        <v>3</v>
      </c>
      <c r="J40" s="90" t="str">
        <f t="shared" si="15"/>
        <v>3</v>
      </c>
      <c r="K40" s="82" t="str">
        <f t="shared" si="15"/>
        <v>3</v>
      </c>
      <c r="L40" s="17" t="str">
        <f t="shared" si="15"/>
        <v>3</v>
      </c>
      <c r="M40" s="17" t="str">
        <f t="shared" si="15"/>
        <v>3</v>
      </c>
      <c r="N40" s="17" t="str">
        <f t="shared" si="15"/>
        <v>3</v>
      </c>
      <c r="O40" s="84" t="str">
        <f t="shared" si="15"/>
        <v>3</v>
      </c>
      <c r="P40" s="77" t="str">
        <f t="shared" si="15"/>
        <v>3</v>
      </c>
      <c r="Q40" s="95" t="str">
        <f t="shared" si="15"/>
        <v>3</v>
      </c>
      <c r="R40" s="98" t="str">
        <f t="shared" si="15"/>
        <v>3</v>
      </c>
      <c r="S40" s="24" t="str">
        <f t="shared" si="15"/>
        <v>3</v>
      </c>
      <c r="T40" s="24" t="str">
        <f t="shared" si="15"/>
        <v>3</v>
      </c>
      <c r="U40" s="24" t="str">
        <f t="shared" si="15"/>
        <v>3</v>
      </c>
      <c r="V40" s="25" t="str">
        <f t="shared" si="15"/>
        <v>3</v>
      </c>
      <c r="W40" s="101" t="str">
        <f t="shared" si="15"/>
        <v>3</v>
      </c>
      <c r="X40" s="102" t="str">
        <f t="shared" si="15"/>
        <v>3</v>
      </c>
      <c r="Y40" s="95" t="str">
        <f t="shared" si="15"/>
        <v>3</v>
      </c>
      <c r="Z40" s="19" t="str">
        <f t="shared" si="15"/>
        <v>3</v>
      </c>
    </row>
    <row r="41" spans="1:26" ht="21" thickBot="1">
      <c r="A41" s="189" t="s">
        <v>14</v>
      </c>
      <c r="B41" s="190"/>
      <c r="C41" s="191"/>
      <c r="D41" s="12">
        <f t="shared" si="16" ref="D41:Z41">((D39/COUNT(D8:D34))*D40)</f>
        <v>2.4444444444444442</v>
      </c>
      <c r="E41" s="13">
        <f t="shared" si="16"/>
        <v>2.3333333333333335</v>
      </c>
      <c r="F41" s="13">
        <f t="shared" si="16"/>
        <v>2.4444444444444442</v>
      </c>
      <c r="G41" s="13">
        <f t="shared" si="16"/>
        <v>2.2222222222222223</v>
      </c>
      <c r="H41" s="92">
        <f t="shared" si="16"/>
        <v>2.5555555555555554</v>
      </c>
      <c r="I41" s="14">
        <f t="shared" si="16"/>
        <v>2.5555555555555554</v>
      </c>
      <c r="J41" s="93">
        <f t="shared" si="16"/>
        <v>2.5555555555555554</v>
      </c>
      <c r="K41" s="85">
        <f t="shared" si="16"/>
        <v>2.2222222222222223</v>
      </c>
      <c r="L41" s="20">
        <f t="shared" si="16"/>
        <v>2.4444444444444442</v>
      </c>
      <c r="M41" s="20">
        <f t="shared" si="16"/>
        <v>2.4444444444444442</v>
      </c>
      <c r="N41" s="20">
        <f t="shared" si="16"/>
        <v>2.2222222222222223</v>
      </c>
      <c r="O41" s="86">
        <f t="shared" si="16"/>
        <v>2.4444444444444442</v>
      </c>
      <c r="P41" s="78">
        <f t="shared" si="16"/>
        <v>2.5555555555555554</v>
      </c>
      <c r="Q41" s="96">
        <f t="shared" si="16"/>
        <v>2.5555555555555554</v>
      </c>
      <c r="R41" s="99">
        <f t="shared" si="16"/>
        <v>2.1111111111111112</v>
      </c>
      <c r="S41" s="26">
        <f t="shared" si="16"/>
        <v>2.2222222222222223</v>
      </c>
      <c r="T41" s="26">
        <f t="shared" si="16"/>
        <v>2.3333333333333335</v>
      </c>
      <c r="U41" s="26">
        <f t="shared" si="16"/>
        <v>2.1111111111111112</v>
      </c>
      <c r="V41" s="27">
        <f t="shared" si="16"/>
        <v>2.5555555555555554</v>
      </c>
      <c r="W41" s="108">
        <f t="shared" si="16"/>
        <v>2.5555555555555554</v>
      </c>
      <c r="X41" s="103">
        <f t="shared" si="16"/>
        <v>2.5555555555555554</v>
      </c>
      <c r="Y41" s="96">
        <f t="shared" si="16"/>
        <v>2.5555555555555554</v>
      </c>
      <c r="Z41" s="21">
        <f t="shared" si="16"/>
        <v>2.5555555555555554</v>
      </c>
    </row>
    <row r="42" spans="1:4" ht="21" thickBot="1">
      <c r="A42" s="135"/>
      <c r="B42" s="2"/>
      <c r="C42" s="2"/>
      <c r="D42" s="2"/>
    </row>
    <row r="43" spans="1:19" ht="20.25">
      <c r="A43" s="192" t="s">
        <v>15</v>
      </c>
      <c r="B43" s="193"/>
      <c r="C43" s="194"/>
      <c r="D43" s="2"/>
      <c r="E43" s="180" t="s">
        <v>16</v>
      </c>
      <c r="F43" s="181"/>
      <c r="G43" s="181"/>
      <c r="H43" s="181"/>
      <c r="I43" s="181"/>
      <c r="J43" s="181"/>
      <c r="K43" s="181"/>
      <c r="L43" s="181"/>
      <c r="M43" s="181"/>
      <c r="N43" s="182"/>
      <c r="O43" s="79" t="s">
        <v>8</v>
      </c>
      <c r="P43" s="28" t="s">
        <v>3</v>
      </c>
      <c r="Q43" s="28" t="s">
        <v>4</v>
      </c>
      <c r="R43" s="28" t="s">
        <v>5</v>
      </c>
      <c r="S43" s="29" t="s">
        <v>6</v>
      </c>
    </row>
    <row r="44" spans="1:19" ht="21" thickBot="1">
      <c r="A44" s="136" t="s">
        <v>73</v>
      </c>
      <c r="B44" s="3"/>
      <c r="C44" s="30"/>
      <c r="D44" s="2"/>
      <c r="E44" s="183"/>
      <c r="F44" s="184"/>
      <c r="G44" s="184"/>
      <c r="H44" s="184"/>
      <c r="I44" s="184"/>
      <c r="J44" s="184"/>
      <c r="K44" s="184"/>
      <c r="L44" s="184"/>
      <c r="M44" s="184"/>
      <c r="N44" s="185"/>
      <c r="O44" s="4">
        <f>(R41*0.2+Z41*0.8)</f>
        <v>2.4666666666666668</v>
      </c>
      <c r="P44" s="4">
        <f>(S41*0.2+Z41*0.8)</f>
        <v>2.4888888888888889</v>
      </c>
      <c r="Q44" s="4">
        <f>(T41*0.2+Z41*0.8)</f>
        <v>2.5111111111111111</v>
      </c>
      <c r="R44" s="4">
        <f>(U41*0.2+Z41*0.8)</f>
        <v>2.4666666666666668</v>
      </c>
      <c r="S44" s="5">
        <f>(V41*0.2+Z41*0.8)</f>
        <v>2.5555555555555554</v>
      </c>
    </row>
    <row r="45" spans="1:4" ht="20.25">
      <c r="A45" s="136" t="s">
        <v>74</v>
      </c>
      <c r="B45" s="3"/>
      <c r="C45" s="30"/>
      <c r="D45" s="2"/>
    </row>
    <row r="46" spans="1:4" ht="21" thickBot="1">
      <c r="A46" s="137" t="s">
        <v>75</v>
      </c>
      <c r="B46" s="31"/>
      <c r="C46" s="32"/>
      <c r="D46" s="2"/>
    </row>
  </sheetData>
  <mergeCells count="23">
    <mergeCell ref="E43:N44"/>
    <mergeCell ref="A37:C37"/>
    <mergeCell ref="A38:C38"/>
    <mergeCell ref="A39:C39"/>
    <mergeCell ref="A40:C40"/>
    <mergeCell ref="A41:C41"/>
    <mergeCell ref="A43:C43"/>
    <mergeCell ref="A36:C36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0" r:id="rId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A46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8.857142857142858" style="2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29"/>
      <c r="B3" s="129"/>
      <c r="C3" s="129"/>
      <c r="D3" s="129"/>
      <c r="E3" s="129"/>
      <c r="F3" s="161" t="s">
        <v>134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29"/>
      <c r="V3" s="129"/>
      <c r="W3" s="129"/>
      <c r="X3" s="129"/>
      <c r="Y3" s="129"/>
      <c r="Z3" s="129"/>
    </row>
    <row r="4" spans="1:26" ht="21" thickBot="1">
      <c r="A4" s="162" t="s">
        <v>77</v>
      </c>
      <c r="B4" s="163"/>
      <c r="C4" s="151" t="s">
        <v>129</v>
      </c>
      <c r="D4" s="113" t="s">
        <v>82</v>
      </c>
      <c r="E4" s="114"/>
      <c r="F4" s="164" t="s">
        <v>127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31" t="s">
        <v>83</v>
      </c>
      <c r="E7" s="131" t="s">
        <v>84</v>
      </c>
      <c r="F7" s="131" t="s">
        <v>85</v>
      </c>
      <c r="G7" s="131" t="s">
        <v>86</v>
      </c>
      <c r="H7" s="131" t="s">
        <v>87</v>
      </c>
      <c r="I7" s="131" t="s">
        <v>91</v>
      </c>
      <c r="J7" s="131" t="s">
        <v>79</v>
      </c>
      <c r="K7" s="132" t="s">
        <v>8</v>
      </c>
      <c r="L7" s="132" t="s">
        <v>84</v>
      </c>
      <c r="M7" s="132" t="s">
        <v>4</v>
      </c>
      <c r="N7" s="132" t="s">
        <v>86</v>
      </c>
      <c r="O7" s="132" t="s">
        <v>87</v>
      </c>
      <c r="P7" s="132" t="s">
        <v>92</v>
      </c>
      <c r="Q7" s="132" t="s">
        <v>80</v>
      </c>
      <c r="R7" s="115" t="s">
        <v>8</v>
      </c>
      <c r="S7" s="130" t="s">
        <v>3</v>
      </c>
      <c r="T7" s="130" t="s">
        <v>4</v>
      </c>
      <c r="U7" s="130" t="s">
        <v>5</v>
      </c>
      <c r="V7" s="130" t="s">
        <v>6</v>
      </c>
      <c r="W7" s="35" t="s">
        <v>94</v>
      </c>
      <c r="X7" s="176"/>
      <c r="Y7" s="177"/>
      <c r="Z7" s="177"/>
    </row>
    <row r="8" spans="1:26" ht="19.9" customHeight="1">
      <c r="A8" s="134">
        <v>1</v>
      </c>
      <c r="B8" s="138">
        <v>307587</v>
      </c>
      <c r="C8" s="133" t="s">
        <v>98</v>
      </c>
      <c r="D8" s="10">
        <v>5.50</v>
      </c>
      <c r="E8" s="10">
        <v>4</v>
      </c>
      <c r="F8" s="10">
        <v>3.50</v>
      </c>
      <c r="G8" s="10">
        <v>5</v>
      </c>
      <c r="H8" s="10">
        <v>6</v>
      </c>
      <c r="I8" s="10">
        <f>SUM(D8:H8)</f>
        <v>24</v>
      </c>
      <c r="J8" s="10">
        <f>I8*0.15</f>
        <v>3.5999999999999996</v>
      </c>
      <c r="K8" s="18">
        <v>5</v>
      </c>
      <c r="L8" s="18">
        <v>4.50</v>
      </c>
      <c r="M8" s="18">
        <v>3</v>
      </c>
      <c r="N8" s="18">
        <v>3.50</v>
      </c>
      <c r="O8" s="18">
        <v>2.50</v>
      </c>
      <c r="P8" s="18">
        <f>SUM(K8:O8)</f>
        <v>18.50</v>
      </c>
      <c r="Q8" s="116">
        <f>P8*0.05</f>
        <v>0.925</v>
      </c>
      <c r="R8" s="105">
        <f>(D8*0.15+K8*0.05)</f>
        <v>1.075</v>
      </c>
      <c r="S8" s="105">
        <f>(E8*0.15+L8*0.05)</f>
        <v>0.825</v>
      </c>
      <c r="T8" s="105">
        <f>(F8*0.15+M8*0.05)</f>
        <v>0.675</v>
      </c>
      <c r="U8" s="105">
        <f>(G8*0.15+N8*0.05)</f>
        <v>0.925</v>
      </c>
      <c r="V8" s="105">
        <f>(H8*0.15+O8*0.05)</f>
        <v>1.0249999999999999</v>
      </c>
      <c r="W8" s="117">
        <f>I8+P8</f>
        <v>42.50</v>
      </c>
      <c r="X8" s="117">
        <f>(W8*0.2)</f>
        <v>8.50</v>
      </c>
      <c r="Y8" s="146">
        <v>24</v>
      </c>
      <c r="Z8" s="116">
        <f>Y8*0.8</f>
        <v>19.200000000000003</v>
      </c>
    </row>
    <row r="9" spans="1:26" ht="19.9" customHeight="1">
      <c r="A9" s="134">
        <v>2</v>
      </c>
      <c r="B9" s="138">
        <v>307591</v>
      </c>
      <c r="C9" s="133" t="s">
        <v>100</v>
      </c>
      <c r="D9" s="10">
        <v>2</v>
      </c>
      <c r="E9" s="10">
        <v>4.50</v>
      </c>
      <c r="F9" s="10">
        <v>5</v>
      </c>
      <c r="G9" s="10">
        <v>3</v>
      </c>
      <c r="H9" s="10">
        <v>3.50</v>
      </c>
      <c r="I9" s="10">
        <f t="shared" si="0" ref="I9:I34">SUM(D9:H9)</f>
        <v>18</v>
      </c>
      <c r="J9" s="10">
        <f t="shared" si="1" ref="J9:J34">I9*0.15</f>
        <v>2.6999999999999997</v>
      </c>
      <c r="K9" s="18">
        <v>1.50</v>
      </c>
      <c r="L9" s="18">
        <v>1</v>
      </c>
      <c r="M9" s="18">
        <v>2.50</v>
      </c>
      <c r="N9" s="18">
        <v>3</v>
      </c>
      <c r="O9" s="18">
        <v>0.50</v>
      </c>
      <c r="P9" s="18">
        <f t="shared" si="2" ref="P9:P34">SUM(K9:O9)</f>
        <v>8.50</v>
      </c>
      <c r="Q9" s="116">
        <f t="shared" si="3" ref="Q9:Q34">P9*0.05</f>
        <v>0.42500000000000004</v>
      </c>
      <c r="R9" s="105">
        <f t="shared" si="4" ref="R9:R34">(D9*0.15+K9*0.05)</f>
        <v>0.375</v>
      </c>
      <c r="S9" s="105">
        <f t="shared" si="5" ref="S9:S34">(E9*0.15+L9*0.05)</f>
        <v>0.725</v>
      </c>
      <c r="T9" s="105">
        <f t="shared" si="6" ref="T9:T34">(F9*0.15+M9*0.05)</f>
        <v>0.875</v>
      </c>
      <c r="U9" s="105">
        <f t="shared" si="7" ref="U9:U34">(G9*0.15+N9*0.05)</f>
        <v>0.60</v>
      </c>
      <c r="V9" s="105">
        <f t="shared" si="8" ref="V9:V34">(H9*0.15+O9*0.05)</f>
        <v>0.55000000000000004</v>
      </c>
      <c r="W9" s="117">
        <f t="shared" si="9" ref="W9:W34">I9+P9</f>
        <v>26.50</v>
      </c>
      <c r="X9" s="117">
        <f t="shared" si="10" ref="X9:X34">(W9*0.2)</f>
        <v>5.3000000000000007</v>
      </c>
      <c r="Y9" s="146">
        <v>12</v>
      </c>
      <c r="Z9" s="116">
        <f t="shared" si="11" ref="Z9:Z34">Y9*0.8</f>
        <v>9.6000000000000014</v>
      </c>
    </row>
    <row r="10" spans="1:26" ht="19.9" customHeight="1">
      <c r="A10" s="134">
        <v>3</v>
      </c>
      <c r="B10" s="138">
        <v>307600</v>
      </c>
      <c r="C10" s="133" t="s">
        <v>126</v>
      </c>
      <c r="D10" s="10">
        <v>2.50</v>
      </c>
      <c r="E10" s="10">
        <v>6</v>
      </c>
      <c r="F10" s="10">
        <v>4</v>
      </c>
      <c r="G10" s="10">
        <v>4.50</v>
      </c>
      <c r="H10" s="10">
        <v>3</v>
      </c>
      <c r="I10" s="10">
        <f t="shared" si="0"/>
        <v>20</v>
      </c>
      <c r="J10" s="10">
        <f t="shared" si="1"/>
        <v>3</v>
      </c>
      <c r="K10" s="18">
        <v>2.50</v>
      </c>
      <c r="L10" s="18">
        <v>1.50</v>
      </c>
      <c r="M10" s="18">
        <v>3</v>
      </c>
      <c r="N10" s="18">
        <v>2</v>
      </c>
      <c r="O10" s="18">
        <v>1</v>
      </c>
      <c r="P10" s="18">
        <f t="shared" si="2"/>
        <v>10</v>
      </c>
      <c r="Q10" s="116">
        <f t="shared" si="3"/>
        <v>0.50</v>
      </c>
      <c r="R10" s="105">
        <f t="shared" si="4"/>
        <v>0.50</v>
      </c>
      <c r="S10" s="105">
        <f t="shared" si="5"/>
        <v>0.97499999999999987</v>
      </c>
      <c r="T10" s="105">
        <f t="shared" si="6"/>
        <v>0.75</v>
      </c>
      <c r="U10" s="105">
        <f t="shared" si="7"/>
        <v>0.77499999999999991</v>
      </c>
      <c r="V10" s="105">
        <f t="shared" si="8"/>
        <v>0.49999999999999994</v>
      </c>
      <c r="W10" s="117">
        <f t="shared" si="9"/>
        <v>30</v>
      </c>
      <c r="X10" s="117">
        <f t="shared" si="10"/>
        <v>6</v>
      </c>
      <c r="Y10" s="146">
        <v>13</v>
      </c>
      <c r="Z10" s="116">
        <f t="shared" si="11"/>
        <v>10.40</v>
      </c>
    </row>
    <row r="11" spans="1:26" ht="19.5" customHeight="1">
      <c r="A11" s="134">
        <v>4</v>
      </c>
      <c r="B11" s="138">
        <v>307620</v>
      </c>
      <c r="C11" s="133" t="s">
        <v>101</v>
      </c>
      <c r="D11" s="10">
        <v>2</v>
      </c>
      <c r="E11" s="10">
        <v>4</v>
      </c>
      <c r="F11" s="10">
        <v>2</v>
      </c>
      <c r="G11" s="10">
        <v>2.50</v>
      </c>
      <c r="H11" s="10">
        <v>5</v>
      </c>
      <c r="I11" s="10">
        <f t="shared" si="0"/>
        <v>15.50</v>
      </c>
      <c r="J11" s="10">
        <f t="shared" si="1"/>
        <v>2.3249999999999997</v>
      </c>
      <c r="K11" s="18">
        <v>3</v>
      </c>
      <c r="L11" s="18">
        <v>1</v>
      </c>
      <c r="M11" s="18">
        <v>2</v>
      </c>
      <c r="N11" s="18">
        <v>0</v>
      </c>
      <c r="O11" s="18">
        <v>1.50</v>
      </c>
      <c r="P11" s="18">
        <f t="shared" si="2"/>
        <v>7.50</v>
      </c>
      <c r="Q11" s="116">
        <f t="shared" si="3"/>
        <v>0.375</v>
      </c>
      <c r="R11" s="105">
        <f t="shared" si="4"/>
        <v>0.45</v>
      </c>
      <c r="S11" s="105">
        <f t="shared" si="5"/>
        <v>0.65</v>
      </c>
      <c r="T11" s="105">
        <f t="shared" si="6"/>
        <v>0.40</v>
      </c>
      <c r="U11" s="105">
        <f t="shared" si="7"/>
        <v>0.375</v>
      </c>
      <c r="V11" s="105">
        <f t="shared" si="8"/>
        <v>0.825</v>
      </c>
      <c r="W11" s="117">
        <f t="shared" si="9"/>
        <v>23</v>
      </c>
      <c r="X11" s="117">
        <f t="shared" si="10"/>
        <v>4.6000000000000005</v>
      </c>
      <c r="Y11" s="146">
        <v>10</v>
      </c>
      <c r="Z11" s="116">
        <f t="shared" si="11"/>
        <v>8</v>
      </c>
    </row>
    <row r="12" spans="1:26" ht="19.9" customHeight="1">
      <c r="A12" s="134">
        <v>5</v>
      </c>
      <c r="B12" s="138">
        <v>307621</v>
      </c>
      <c r="C12" s="133" t="s">
        <v>102</v>
      </c>
      <c r="D12" s="10">
        <v>3</v>
      </c>
      <c r="E12" s="10">
        <v>5</v>
      </c>
      <c r="F12" s="10">
        <v>1.50</v>
      </c>
      <c r="G12" s="10">
        <v>3</v>
      </c>
      <c r="H12" s="10">
        <v>4</v>
      </c>
      <c r="I12" s="10">
        <f t="shared" si="0"/>
        <v>16.50</v>
      </c>
      <c r="J12" s="10">
        <f t="shared" si="1"/>
        <v>2.475</v>
      </c>
      <c r="K12" s="18">
        <v>2</v>
      </c>
      <c r="L12" s="18">
        <v>0.50</v>
      </c>
      <c r="M12" s="18">
        <v>2.50</v>
      </c>
      <c r="N12" s="18">
        <v>1</v>
      </c>
      <c r="O12" s="18">
        <v>2</v>
      </c>
      <c r="P12" s="18">
        <f t="shared" si="2"/>
        <v>8</v>
      </c>
      <c r="Q12" s="116">
        <f t="shared" si="3"/>
        <v>0.40</v>
      </c>
      <c r="R12" s="105">
        <f t="shared" si="4"/>
        <v>0.54999999999999993</v>
      </c>
      <c r="S12" s="105">
        <f t="shared" si="5"/>
        <v>0.775</v>
      </c>
      <c r="T12" s="105">
        <f t="shared" si="6"/>
        <v>0.35</v>
      </c>
      <c r="U12" s="105">
        <f t="shared" si="7"/>
        <v>0.49999999999999994</v>
      </c>
      <c r="V12" s="105">
        <f t="shared" si="8"/>
        <v>0.70</v>
      </c>
      <c r="W12" s="117">
        <f t="shared" si="9"/>
        <v>24.50</v>
      </c>
      <c r="X12" s="117">
        <f t="shared" si="10"/>
        <v>4.9000000000000004</v>
      </c>
      <c r="Y12" s="146">
        <v>11</v>
      </c>
      <c r="Z12" s="116">
        <f t="shared" si="11"/>
        <v>8.8000000000000007</v>
      </c>
    </row>
    <row r="13" spans="1:26" ht="19.9" customHeight="1">
      <c r="A13" s="134">
        <v>6</v>
      </c>
      <c r="B13" s="138">
        <v>307624</v>
      </c>
      <c r="C13" s="133" t="s">
        <v>103</v>
      </c>
      <c r="D13" s="10">
        <v>2</v>
      </c>
      <c r="E13" s="10">
        <v>3</v>
      </c>
      <c r="F13" s="10">
        <v>4</v>
      </c>
      <c r="G13" s="10">
        <v>5</v>
      </c>
      <c r="H13" s="10">
        <v>1.50</v>
      </c>
      <c r="I13" s="10">
        <f t="shared" si="0"/>
        <v>15.50</v>
      </c>
      <c r="J13" s="10">
        <f t="shared" si="1"/>
        <v>2.3249999999999997</v>
      </c>
      <c r="K13" s="18">
        <v>1.50</v>
      </c>
      <c r="L13" s="18">
        <v>2</v>
      </c>
      <c r="M13" s="18">
        <v>1</v>
      </c>
      <c r="N13" s="18">
        <v>1.50</v>
      </c>
      <c r="O13" s="18">
        <v>1</v>
      </c>
      <c r="P13" s="18">
        <f t="shared" si="2"/>
        <v>7</v>
      </c>
      <c r="Q13" s="116">
        <f t="shared" si="3"/>
        <v>0.35</v>
      </c>
      <c r="R13" s="105">
        <f t="shared" si="4"/>
        <v>0.375</v>
      </c>
      <c r="S13" s="105">
        <f t="shared" si="5"/>
        <v>0.54999999999999993</v>
      </c>
      <c r="T13" s="105">
        <f t="shared" si="6"/>
        <v>0.65</v>
      </c>
      <c r="U13" s="105">
        <f t="shared" si="7"/>
        <v>0.825</v>
      </c>
      <c r="V13" s="105">
        <f t="shared" si="8"/>
        <v>0.27499999999999997</v>
      </c>
      <c r="W13" s="117">
        <f t="shared" si="9"/>
        <v>22.50</v>
      </c>
      <c r="X13" s="117">
        <f t="shared" si="10"/>
        <v>4.50</v>
      </c>
      <c r="Y13" s="146">
        <v>10</v>
      </c>
      <c r="Z13" s="116">
        <f t="shared" si="11"/>
        <v>8</v>
      </c>
    </row>
    <row r="14" spans="1:26" ht="19.9" customHeight="1">
      <c r="A14" s="134">
        <v>7</v>
      </c>
      <c r="B14" s="138">
        <v>307639</v>
      </c>
      <c r="C14" s="133" t="s">
        <v>104</v>
      </c>
      <c r="D14" s="10">
        <v>2.50</v>
      </c>
      <c r="E14" s="10">
        <v>4</v>
      </c>
      <c r="F14" s="10">
        <v>2</v>
      </c>
      <c r="G14" s="10">
        <v>1.50</v>
      </c>
      <c r="H14" s="10">
        <v>1</v>
      </c>
      <c r="I14" s="10">
        <f t="shared" si="0"/>
        <v>11</v>
      </c>
      <c r="J14" s="10">
        <f t="shared" si="1"/>
        <v>1.65</v>
      </c>
      <c r="K14" s="18">
        <v>1</v>
      </c>
      <c r="L14" s="18">
        <v>0.50</v>
      </c>
      <c r="M14" s="18">
        <v>2</v>
      </c>
      <c r="N14" s="18">
        <v>0.50</v>
      </c>
      <c r="O14" s="18">
        <v>1.50</v>
      </c>
      <c r="P14" s="18">
        <f t="shared" si="2"/>
        <v>5.50</v>
      </c>
      <c r="Q14" s="116">
        <f t="shared" si="3"/>
        <v>0.27500000000000002</v>
      </c>
      <c r="R14" s="105">
        <f t="shared" si="4"/>
        <v>0.425</v>
      </c>
      <c r="S14" s="105">
        <f t="shared" si="5"/>
        <v>0.625</v>
      </c>
      <c r="T14" s="105">
        <f t="shared" si="6"/>
        <v>0.40</v>
      </c>
      <c r="U14" s="105">
        <f t="shared" si="7"/>
        <v>0.24999999999999997</v>
      </c>
      <c r="V14" s="105">
        <f t="shared" si="8"/>
        <v>0.225</v>
      </c>
      <c r="W14" s="117">
        <f t="shared" si="9"/>
        <v>16.50</v>
      </c>
      <c r="X14" s="117">
        <f t="shared" si="10"/>
        <v>3.3000000000000003</v>
      </c>
      <c r="Y14" s="146">
        <v>7</v>
      </c>
      <c r="Z14" s="116">
        <f t="shared" si="11"/>
        <v>5.60</v>
      </c>
    </row>
    <row r="15" spans="1:26" ht="19.9" customHeight="1">
      <c r="A15" s="134">
        <v>8</v>
      </c>
      <c r="B15" s="138">
        <v>307643</v>
      </c>
      <c r="C15" s="133" t="s">
        <v>105</v>
      </c>
      <c r="D15" s="10">
        <v>6</v>
      </c>
      <c r="E15" s="10">
        <v>7.50</v>
      </c>
      <c r="F15" s="10">
        <v>4</v>
      </c>
      <c r="G15" s="10">
        <v>3.50</v>
      </c>
      <c r="H15" s="10">
        <v>3</v>
      </c>
      <c r="I15" s="10">
        <f t="shared" si="0"/>
        <v>24</v>
      </c>
      <c r="J15" s="10">
        <f t="shared" si="1"/>
        <v>3.5999999999999996</v>
      </c>
      <c r="K15" s="18">
        <v>4</v>
      </c>
      <c r="L15" s="18">
        <v>2.50</v>
      </c>
      <c r="M15" s="18">
        <v>3.50</v>
      </c>
      <c r="N15" s="18">
        <v>1</v>
      </c>
      <c r="O15" s="18">
        <v>2</v>
      </c>
      <c r="P15" s="18">
        <f t="shared" si="2"/>
        <v>13</v>
      </c>
      <c r="Q15" s="116">
        <f t="shared" si="3"/>
        <v>0.65</v>
      </c>
      <c r="R15" s="105">
        <f t="shared" si="4"/>
        <v>1.0999999999999999</v>
      </c>
      <c r="S15" s="105">
        <f t="shared" si="5"/>
        <v>1.25</v>
      </c>
      <c r="T15" s="105">
        <f t="shared" si="6"/>
        <v>0.775</v>
      </c>
      <c r="U15" s="105">
        <f t="shared" si="7"/>
        <v>0.57500000000000007</v>
      </c>
      <c r="V15" s="105">
        <f t="shared" si="8"/>
        <v>0.54999999999999993</v>
      </c>
      <c r="W15" s="117">
        <f t="shared" si="9"/>
        <v>37</v>
      </c>
      <c r="X15" s="117">
        <f t="shared" si="10"/>
        <v>7.40</v>
      </c>
      <c r="Y15" s="146">
        <v>16</v>
      </c>
      <c r="Z15" s="116">
        <f t="shared" si="11"/>
        <v>12.80</v>
      </c>
    </row>
    <row r="16" spans="1:26" ht="19.9" customHeight="1">
      <c r="A16" s="134">
        <v>9</v>
      </c>
      <c r="B16" s="138">
        <v>307657</v>
      </c>
      <c r="C16" s="133" t="s">
        <v>106</v>
      </c>
      <c r="D16" s="10">
        <v>7</v>
      </c>
      <c r="E16" s="10">
        <v>5</v>
      </c>
      <c r="F16" s="10">
        <v>4.50</v>
      </c>
      <c r="G16" s="10">
        <v>3</v>
      </c>
      <c r="H16" s="10">
        <v>6</v>
      </c>
      <c r="I16" s="10">
        <f t="shared" si="0"/>
        <v>25.50</v>
      </c>
      <c r="J16" s="10">
        <f t="shared" si="1"/>
        <v>3.8249999999999997</v>
      </c>
      <c r="K16" s="18">
        <v>3.50</v>
      </c>
      <c r="L16" s="18">
        <v>1</v>
      </c>
      <c r="M16" s="18">
        <v>2.50</v>
      </c>
      <c r="N16" s="18">
        <v>4</v>
      </c>
      <c r="O16" s="18">
        <v>1.50</v>
      </c>
      <c r="P16" s="18">
        <f t="shared" si="2"/>
        <v>12.50</v>
      </c>
      <c r="Q16" s="116">
        <f t="shared" si="3"/>
        <v>0.625</v>
      </c>
      <c r="R16" s="105">
        <f t="shared" si="4"/>
        <v>1.2250000000000001</v>
      </c>
      <c r="S16" s="105">
        <f t="shared" si="5"/>
        <v>0.80</v>
      </c>
      <c r="T16" s="105">
        <f t="shared" si="6"/>
        <v>0.80</v>
      </c>
      <c r="U16" s="105">
        <f t="shared" si="7"/>
        <v>0.64999999999999991</v>
      </c>
      <c r="V16" s="105">
        <f t="shared" si="8"/>
        <v>0.97499999999999987</v>
      </c>
      <c r="W16" s="117">
        <f t="shared" si="9"/>
        <v>38</v>
      </c>
      <c r="X16" s="117">
        <f t="shared" si="10"/>
        <v>7.60</v>
      </c>
      <c r="Y16" s="146">
        <v>17</v>
      </c>
      <c r="Z16" s="116">
        <f t="shared" si="11"/>
        <v>13.60</v>
      </c>
    </row>
    <row r="17" spans="1:26" ht="19.9" customHeight="1">
      <c r="A17" s="134">
        <v>10</v>
      </c>
      <c r="B17" s="138">
        <v>307669</v>
      </c>
      <c r="C17" s="133" t="s">
        <v>107</v>
      </c>
      <c r="D17" s="10">
        <v>5</v>
      </c>
      <c r="E17" s="10">
        <v>3</v>
      </c>
      <c r="F17" s="10">
        <v>4</v>
      </c>
      <c r="G17" s="10">
        <v>8</v>
      </c>
      <c r="H17" s="10">
        <v>5</v>
      </c>
      <c r="I17" s="10">
        <f t="shared" si="0"/>
        <v>25</v>
      </c>
      <c r="J17" s="10">
        <f t="shared" si="1"/>
        <v>3.75</v>
      </c>
      <c r="K17" s="18">
        <v>3</v>
      </c>
      <c r="L17" s="18">
        <v>2</v>
      </c>
      <c r="M17" s="18">
        <v>3</v>
      </c>
      <c r="N17" s="18">
        <v>1.50</v>
      </c>
      <c r="O17" s="18">
        <v>2.50</v>
      </c>
      <c r="P17" s="18">
        <f t="shared" si="2"/>
        <v>12</v>
      </c>
      <c r="Q17" s="116">
        <f t="shared" si="3"/>
        <v>0.60000000000000009</v>
      </c>
      <c r="R17" s="105">
        <f t="shared" si="4"/>
        <v>0.90</v>
      </c>
      <c r="S17" s="105">
        <f t="shared" si="5"/>
        <v>0.54999999999999993</v>
      </c>
      <c r="T17" s="105">
        <f t="shared" si="6"/>
        <v>0.75</v>
      </c>
      <c r="U17" s="105">
        <f t="shared" si="7"/>
        <v>1.2749999999999999</v>
      </c>
      <c r="V17" s="105">
        <f t="shared" si="8"/>
        <v>0.875</v>
      </c>
      <c r="W17" s="117">
        <f t="shared" si="9"/>
        <v>37</v>
      </c>
      <c r="X17" s="117">
        <f t="shared" si="10"/>
        <v>7.40</v>
      </c>
      <c r="Y17" s="146">
        <v>17</v>
      </c>
      <c r="Z17" s="116">
        <f t="shared" si="11"/>
        <v>13.60</v>
      </c>
    </row>
    <row r="18" spans="1:26" ht="19.9" customHeight="1">
      <c r="A18" s="134">
        <v>11</v>
      </c>
      <c r="B18" s="138">
        <v>307674</v>
      </c>
      <c r="C18" s="133" t="s">
        <v>108</v>
      </c>
      <c r="D18" s="142">
        <v>4.50</v>
      </c>
      <c r="E18" s="142">
        <v>5.50</v>
      </c>
      <c r="F18" s="142">
        <v>3</v>
      </c>
      <c r="G18" s="142">
        <v>5</v>
      </c>
      <c r="H18" s="142">
        <v>6</v>
      </c>
      <c r="I18" s="10">
        <f t="shared" si="0"/>
        <v>24</v>
      </c>
      <c r="J18" s="10">
        <f t="shared" si="1"/>
        <v>3.5999999999999996</v>
      </c>
      <c r="K18" s="18">
        <v>2.50</v>
      </c>
      <c r="L18" s="18">
        <v>1.50</v>
      </c>
      <c r="M18" s="18">
        <v>2</v>
      </c>
      <c r="N18" s="18">
        <v>4</v>
      </c>
      <c r="O18" s="18">
        <v>2</v>
      </c>
      <c r="P18" s="18">
        <f t="shared" si="2"/>
        <v>12</v>
      </c>
      <c r="Q18" s="116">
        <f t="shared" si="3"/>
        <v>0.60000000000000009</v>
      </c>
      <c r="R18" s="105">
        <f t="shared" si="4"/>
        <v>0.80</v>
      </c>
      <c r="S18" s="105">
        <f t="shared" si="5"/>
        <v>0.89999999999999991</v>
      </c>
      <c r="T18" s="105">
        <f t="shared" si="6"/>
        <v>0.54999999999999993</v>
      </c>
      <c r="U18" s="105">
        <f t="shared" si="7"/>
        <v>0.95</v>
      </c>
      <c r="V18" s="105">
        <f t="shared" si="8"/>
        <v>0.99999999999999989</v>
      </c>
      <c r="W18" s="117">
        <f t="shared" si="9"/>
        <v>36</v>
      </c>
      <c r="X18" s="117">
        <f t="shared" si="10"/>
        <v>7.20</v>
      </c>
      <c r="Y18" s="146">
        <v>16</v>
      </c>
      <c r="Z18" s="116">
        <f t="shared" si="11"/>
        <v>12.80</v>
      </c>
    </row>
    <row r="19" spans="1:26" ht="19.9" customHeight="1">
      <c r="A19" s="134">
        <v>12</v>
      </c>
      <c r="B19" s="138">
        <v>307678</v>
      </c>
      <c r="C19" s="133" t="s">
        <v>109</v>
      </c>
      <c r="D19" s="10">
        <v>6.50</v>
      </c>
      <c r="E19" s="10">
        <v>7</v>
      </c>
      <c r="F19" s="10">
        <v>4</v>
      </c>
      <c r="G19" s="10">
        <v>7.50</v>
      </c>
      <c r="H19" s="10">
        <v>5</v>
      </c>
      <c r="I19" s="10">
        <f t="shared" si="0"/>
        <v>30</v>
      </c>
      <c r="J19" s="10">
        <f t="shared" si="1"/>
        <v>4.50</v>
      </c>
      <c r="K19" s="18">
        <v>2</v>
      </c>
      <c r="L19" s="18">
        <v>2.50</v>
      </c>
      <c r="M19" s="18">
        <v>4.50</v>
      </c>
      <c r="N19" s="18">
        <v>3</v>
      </c>
      <c r="O19" s="18">
        <v>3.50</v>
      </c>
      <c r="P19" s="18">
        <f t="shared" si="2"/>
        <v>15.50</v>
      </c>
      <c r="Q19" s="116">
        <f t="shared" si="3"/>
        <v>0.775</v>
      </c>
      <c r="R19" s="105">
        <f t="shared" si="4"/>
        <v>1.075</v>
      </c>
      <c r="S19" s="105">
        <f t="shared" si="5"/>
        <v>1.175</v>
      </c>
      <c r="T19" s="105">
        <f t="shared" si="6"/>
        <v>0.825</v>
      </c>
      <c r="U19" s="105">
        <f t="shared" si="7"/>
        <v>1.2749999999999999</v>
      </c>
      <c r="V19" s="105">
        <f t="shared" si="8"/>
        <v>0.925</v>
      </c>
      <c r="W19" s="117">
        <f t="shared" si="9"/>
        <v>45.50</v>
      </c>
      <c r="X19" s="117">
        <f t="shared" si="10"/>
        <v>9.10</v>
      </c>
      <c r="Y19" s="146">
        <v>20</v>
      </c>
      <c r="Z19" s="116">
        <f t="shared" si="11"/>
        <v>16</v>
      </c>
    </row>
    <row r="20" spans="1:26" ht="19.9" customHeight="1">
      <c r="A20" s="134">
        <v>13</v>
      </c>
      <c r="B20" s="138">
        <v>307686</v>
      </c>
      <c r="C20" s="133" t="s">
        <v>110</v>
      </c>
      <c r="D20" s="10">
        <v>5</v>
      </c>
      <c r="E20" s="10">
        <v>6</v>
      </c>
      <c r="F20" s="10">
        <v>5.50</v>
      </c>
      <c r="G20" s="10">
        <v>4</v>
      </c>
      <c r="H20" s="10">
        <v>6.50</v>
      </c>
      <c r="I20" s="10">
        <f t="shared" si="0"/>
        <v>27</v>
      </c>
      <c r="J20" s="10">
        <f t="shared" si="1"/>
        <v>4.05</v>
      </c>
      <c r="K20" s="18">
        <v>1.50</v>
      </c>
      <c r="L20" s="18">
        <v>3</v>
      </c>
      <c r="M20" s="18">
        <v>2.50</v>
      </c>
      <c r="N20" s="18">
        <v>4</v>
      </c>
      <c r="O20" s="18">
        <v>2</v>
      </c>
      <c r="P20" s="18">
        <f t="shared" si="2"/>
        <v>13</v>
      </c>
      <c r="Q20" s="116">
        <f t="shared" si="3"/>
        <v>0.65</v>
      </c>
      <c r="R20" s="105">
        <f t="shared" si="4"/>
        <v>0.825</v>
      </c>
      <c r="S20" s="105">
        <f t="shared" si="5"/>
        <v>1.0499999999999998</v>
      </c>
      <c r="T20" s="105">
        <f t="shared" si="6"/>
        <v>0.95</v>
      </c>
      <c r="U20" s="105">
        <f t="shared" si="7"/>
        <v>0.80</v>
      </c>
      <c r="V20" s="105">
        <f t="shared" si="8"/>
        <v>1.075</v>
      </c>
      <c r="W20" s="117">
        <f t="shared" si="9"/>
        <v>40</v>
      </c>
      <c r="X20" s="117">
        <f t="shared" si="10"/>
        <v>8</v>
      </c>
      <c r="Y20" s="146">
        <v>18</v>
      </c>
      <c r="Z20" s="116">
        <f t="shared" si="11"/>
        <v>14.40</v>
      </c>
    </row>
    <row r="21" spans="1:26" ht="19.9" customHeight="1">
      <c r="A21" s="134">
        <v>14</v>
      </c>
      <c r="B21" s="138">
        <v>307691</v>
      </c>
      <c r="C21" s="133" t="s">
        <v>111</v>
      </c>
      <c r="D21" s="142">
        <v>3.50</v>
      </c>
      <c r="E21" s="142">
        <v>5</v>
      </c>
      <c r="F21" s="142">
        <v>3</v>
      </c>
      <c r="G21" s="142">
        <v>5</v>
      </c>
      <c r="H21" s="142">
        <v>4.50</v>
      </c>
      <c r="I21" s="10">
        <f t="shared" si="0"/>
        <v>21</v>
      </c>
      <c r="J21" s="10">
        <f t="shared" si="1"/>
        <v>3.15</v>
      </c>
      <c r="K21" s="116">
        <v>2</v>
      </c>
      <c r="L21" s="116">
        <v>1.50</v>
      </c>
      <c r="M21" s="116">
        <v>1</v>
      </c>
      <c r="N21" s="116">
        <v>2.50</v>
      </c>
      <c r="O21" s="116">
        <v>3</v>
      </c>
      <c r="P21" s="18">
        <f t="shared" si="2"/>
        <v>10</v>
      </c>
      <c r="Q21" s="116">
        <f t="shared" si="3"/>
        <v>0.50</v>
      </c>
      <c r="R21" s="105">
        <f t="shared" si="4"/>
        <v>0.625</v>
      </c>
      <c r="S21" s="105">
        <f t="shared" si="5"/>
        <v>0.825</v>
      </c>
      <c r="T21" s="105">
        <f t="shared" si="6"/>
        <v>0.49999999999999994</v>
      </c>
      <c r="U21" s="105">
        <f t="shared" si="7"/>
        <v>0.875</v>
      </c>
      <c r="V21" s="105">
        <f t="shared" si="8"/>
        <v>0.825</v>
      </c>
      <c r="W21" s="117">
        <f t="shared" si="9"/>
        <v>31</v>
      </c>
      <c r="X21" s="117">
        <f t="shared" si="10"/>
        <v>6.20</v>
      </c>
      <c r="Y21" s="146">
        <v>14</v>
      </c>
      <c r="Z21" s="116">
        <f t="shared" si="11"/>
        <v>11.20</v>
      </c>
    </row>
    <row r="22" spans="1:26" ht="19.9" customHeight="1">
      <c r="A22" s="134">
        <v>15</v>
      </c>
      <c r="B22" s="138">
        <v>307692</v>
      </c>
      <c r="C22" s="133" t="s">
        <v>112</v>
      </c>
      <c r="D22" s="10">
        <v>6</v>
      </c>
      <c r="E22" s="10">
        <v>5.50</v>
      </c>
      <c r="F22" s="10">
        <v>4</v>
      </c>
      <c r="G22" s="10">
        <v>7</v>
      </c>
      <c r="H22" s="10">
        <v>3</v>
      </c>
      <c r="I22" s="10">
        <f t="shared" si="0"/>
        <v>25.50</v>
      </c>
      <c r="J22" s="10">
        <f t="shared" si="1"/>
        <v>3.8249999999999997</v>
      </c>
      <c r="K22" s="143">
        <v>3.50</v>
      </c>
      <c r="L22" s="143">
        <v>2</v>
      </c>
      <c r="M22" s="143">
        <v>3</v>
      </c>
      <c r="N22" s="143">
        <v>1</v>
      </c>
      <c r="O22" s="143">
        <v>2</v>
      </c>
      <c r="P22" s="18">
        <f t="shared" si="2"/>
        <v>11.50</v>
      </c>
      <c r="Q22" s="116">
        <f t="shared" si="3"/>
        <v>0.57500000000000007</v>
      </c>
      <c r="R22" s="105">
        <f t="shared" si="4"/>
        <v>1.075</v>
      </c>
      <c r="S22" s="105">
        <f t="shared" si="5"/>
        <v>0.925</v>
      </c>
      <c r="T22" s="105">
        <f t="shared" si="6"/>
        <v>0.75</v>
      </c>
      <c r="U22" s="105">
        <f t="shared" si="7"/>
        <v>1.1000000000000001</v>
      </c>
      <c r="V22" s="105">
        <f t="shared" si="8"/>
        <v>0.54999999999999993</v>
      </c>
      <c r="W22" s="117">
        <f t="shared" si="9"/>
        <v>37</v>
      </c>
      <c r="X22" s="117">
        <f t="shared" si="10"/>
        <v>7.40</v>
      </c>
      <c r="Y22" s="146">
        <v>17</v>
      </c>
      <c r="Z22" s="116">
        <f t="shared" si="11"/>
        <v>13.60</v>
      </c>
    </row>
    <row r="23" spans="1:26" ht="19.9" customHeight="1">
      <c r="A23" s="134">
        <v>16</v>
      </c>
      <c r="B23" s="138">
        <v>307696</v>
      </c>
      <c r="C23" s="133" t="s">
        <v>113</v>
      </c>
      <c r="D23" s="10">
        <v>3</v>
      </c>
      <c r="E23" s="10">
        <v>2.50</v>
      </c>
      <c r="F23" s="10">
        <v>3.50</v>
      </c>
      <c r="G23" s="10">
        <v>2</v>
      </c>
      <c r="H23" s="10">
        <v>2.50</v>
      </c>
      <c r="I23" s="10">
        <f t="shared" si="0"/>
        <v>13.50</v>
      </c>
      <c r="J23" s="10">
        <f t="shared" si="1"/>
        <v>2.025</v>
      </c>
      <c r="K23" s="143">
        <v>2</v>
      </c>
      <c r="L23" s="143">
        <v>1.50</v>
      </c>
      <c r="M23" s="143">
        <v>1</v>
      </c>
      <c r="N23" s="143">
        <v>0</v>
      </c>
      <c r="O23" s="143">
        <v>1.50</v>
      </c>
      <c r="P23" s="18">
        <f t="shared" si="2"/>
        <v>6</v>
      </c>
      <c r="Q23" s="116">
        <f t="shared" si="3"/>
        <v>0.30000000000000004</v>
      </c>
      <c r="R23" s="105">
        <f t="shared" si="4"/>
        <v>0.54999999999999993</v>
      </c>
      <c r="S23" s="105">
        <f t="shared" si="5"/>
        <v>0.45</v>
      </c>
      <c r="T23" s="105">
        <f t="shared" si="6"/>
        <v>0.57500000000000007</v>
      </c>
      <c r="U23" s="105">
        <f t="shared" si="7"/>
        <v>0.30</v>
      </c>
      <c r="V23" s="105">
        <f t="shared" si="8"/>
        <v>0.45</v>
      </c>
      <c r="W23" s="117">
        <f t="shared" si="9"/>
        <v>19.50</v>
      </c>
      <c r="X23" s="117">
        <f t="shared" si="10"/>
        <v>3.9000000000000004</v>
      </c>
      <c r="Y23" s="146">
        <v>9</v>
      </c>
      <c r="Z23" s="116">
        <f t="shared" si="11"/>
        <v>7.20</v>
      </c>
    </row>
    <row r="24" spans="1:26" ht="19.9" customHeight="1">
      <c r="A24" s="134">
        <v>17</v>
      </c>
      <c r="B24" s="138">
        <v>307701</v>
      </c>
      <c r="C24" s="133" t="s">
        <v>114</v>
      </c>
      <c r="D24" s="142">
        <v>8.50</v>
      </c>
      <c r="E24" s="142">
        <v>7</v>
      </c>
      <c r="F24" s="142">
        <v>5</v>
      </c>
      <c r="G24" s="142">
        <v>6.50</v>
      </c>
      <c r="H24" s="142">
        <v>4</v>
      </c>
      <c r="I24" s="10">
        <f t="shared" si="0"/>
        <v>31</v>
      </c>
      <c r="J24" s="10">
        <f t="shared" si="1"/>
        <v>4.6499999999999995</v>
      </c>
      <c r="K24" s="143">
        <v>2.50</v>
      </c>
      <c r="L24" s="143">
        <v>3</v>
      </c>
      <c r="M24" s="143">
        <v>4</v>
      </c>
      <c r="N24" s="143">
        <v>3.50</v>
      </c>
      <c r="O24" s="143">
        <v>3</v>
      </c>
      <c r="P24" s="18">
        <f t="shared" si="2"/>
        <v>16</v>
      </c>
      <c r="Q24" s="116">
        <f t="shared" si="3"/>
        <v>0.80</v>
      </c>
      <c r="R24" s="105">
        <f t="shared" si="4"/>
        <v>1.40</v>
      </c>
      <c r="S24" s="105">
        <f t="shared" si="5"/>
        <v>1.2000000000000002</v>
      </c>
      <c r="T24" s="105">
        <f t="shared" si="6"/>
        <v>0.95</v>
      </c>
      <c r="U24" s="105">
        <f t="shared" si="7"/>
        <v>1.1499999999999999</v>
      </c>
      <c r="V24" s="105">
        <f t="shared" si="8"/>
        <v>0.75</v>
      </c>
      <c r="W24" s="117">
        <f t="shared" si="9"/>
        <v>47</v>
      </c>
      <c r="X24" s="117">
        <f t="shared" si="10"/>
        <v>9.40</v>
      </c>
      <c r="Y24" s="146">
        <v>20</v>
      </c>
      <c r="Z24" s="116">
        <f t="shared" si="11"/>
        <v>16</v>
      </c>
    </row>
    <row r="25" spans="1:26" ht="19.9" customHeight="1">
      <c r="A25" s="134">
        <v>18</v>
      </c>
      <c r="B25" s="138">
        <v>307702</v>
      </c>
      <c r="C25" s="133" t="s">
        <v>115</v>
      </c>
      <c r="D25" s="142">
        <v>2</v>
      </c>
      <c r="E25" s="142">
        <v>2.50</v>
      </c>
      <c r="F25" s="142">
        <v>1</v>
      </c>
      <c r="G25" s="142">
        <v>1.50</v>
      </c>
      <c r="H25" s="142">
        <v>1</v>
      </c>
      <c r="I25" s="10">
        <f t="shared" si="0"/>
        <v>8</v>
      </c>
      <c r="J25" s="10">
        <f t="shared" si="1"/>
        <v>1.20</v>
      </c>
      <c r="K25" s="18">
        <v>1.50</v>
      </c>
      <c r="L25" s="18">
        <v>1</v>
      </c>
      <c r="M25" s="18">
        <v>2</v>
      </c>
      <c r="N25" s="18">
        <v>2.50</v>
      </c>
      <c r="O25" s="18">
        <v>0.50</v>
      </c>
      <c r="P25" s="18">
        <f t="shared" si="2"/>
        <v>7.50</v>
      </c>
      <c r="Q25" s="116">
        <f t="shared" si="3"/>
        <v>0.375</v>
      </c>
      <c r="R25" s="105">
        <f t="shared" si="4"/>
        <v>0.375</v>
      </c>
      <c r="S25" s="105">
        <f t="shared" si="5"/>
        <v>0.425</v>
      </c>
      <c r="T25" s="105">
        <f t="shared" si="6"/>
        <v>0.25</v>
      </c>
      <c r="U25" s="105">
        <f t="shared" si="7"/>
        <v>0.35</v>
      </c>
      <c r="V25" s="105">
        <f t="shared" si="8"/>
        <v>0.175</v>
      </c>
      <c r="W25" s="117">
        <f t="shared" si="9"/>
        <v>15.50</v>
      </c>
      <c r="X25" s="117">
        <f t="shared" si="10"/>
        <v>3.10</v>
      </c>
      <c r="Y25" s="146">
        <v>10</v>
      </c>
      <c r="Z25" s="116">
        <f t="shared" si="11"/>
        <v>8</v>
      </c>
    </row>
    <row r="26" spans="1:26" ht="19.9" customHeight="1">
      <c r="A26" s="134">
        <v>19</v>
      </c>
      <c r="B26" s="138">
        <v>307705</v>
      </c>
      <c r="C26" s="133" t="s">
        <v>116</v>
      </c>
      <c r="D26" s="142">
        <v>4.50</v>
      </c>
      <c r="E26" s="142">
        <v>5</v>
      </c>
      <c r="F26" s="142">
        <v>3.50</v>
      </c>
      <c r="G26" s="142">
        <v>4</v>
      </c>
      <c r="H26" s="142">
        <v>1.50</v>
      </c>
      <c r="I26" s="10">
        <f t="shared" si="0"/>
        <v>18.50</v>
      </c>
      <c r="J26" s="10">
        <f t="shared" si="1"/>
        <v>2.775</v>
      </c>
      <c r="K26" s="18">
        <v>1</v>
      </c>
      <c r="L26" s="18">
        <v>2</v>
      </c>
      <c r="M26" s="18">
        <v>1.50</v>
      </c>
      <c r="N26" s="18">
        <v>2</v>
      </c>
      <c r="O26" s="18">
        <v>2.50</v>
      </c>
      <c r="P26" s="18">
        <f t="shared" si="2"/>
        <v>9</v>
      </c>
      <c r="Q26" s="116">
        <f t="shared" si="3"/>
        <v>0.45</v>
      </c>
      <c r="R26" s="105">
        <f t="shared" si="4"/>
        <v>0.725</v>
      </c>
      <c r="S26" s="105">
        <f t="shared" si="5"/>
        <v>0.85</v>
      </c>
      <c r="T26" s="105">
        <f t="shared" si="6"/>
        <v>0.60000000000000009</v>
      </c>
      <c r="U26" s="105">
        <f t="shared" si="7"/>
        <v>0.70</v>
      </c>
      <c r="V26" s="105">
        <f t="shared" si="8"/>
        <v>0.35</v>
      </c>
      <c r="W26" s="117">
        <f t="shared" si="9"/>
        <v>27.50</v>
      </c>
      <c r="X26" s="117">
        <f t="shared" si="10"/>
        <v>5.50</v>
      </c>
      <c r="Y26" s="146">
        <v>12</v>
      </c>
      <c r="Z26" s="116">
        <f t="shared" si="11"/>
        <v>9.6000000000000014</v>
      </c>
    </row>
    <row r="27" spans="1:26" ht="19.9" customHeight="1">
      <c r="A27" s="134">
        <v>20</v>
      </c>
      <c r="B27" s="138">
        <v>307715</v>
      </c>
      <c r="C27" s="133" t="s">
        <v>117</v>
      </c>
      <c r="D27" s="142">
        <v>6</v>
      </c>
      <c r="E27" s="142">
        <v>7</v>
      </c>
      <c r="F27" s="142">
        <v>3</v>
      </c>
      <c r="G27" s="142">
        <v>6.50</v>
      </c>
      <c r="H27" s="142">
        <v>5</v>
      </c>
      <c r="I27" s="10">
        <f t="shared" si="0"/>
        <v>27.50</v>
      </c>
      <c r="J27" s="10">
        <f t="shared" si="1"/>
        <v>4.125</v>
      </c>
      <c r="K27" s="18">
        <v>4</v>
      </c>
      <c r="L27" s="18">
        <v>1</v>
      </c>
      <c r="M27" s="18">
        <v>3.50</v>
      </c>
      <c r="N27" s="18">
        <v>2.50</v>
      </c>
      <c r="O27" s="18">
        <v>2</v>
      </c>
      <c r="P27" s="18">
        <f t="shared" si="2"/>
        <v>13</v>
      </c>
      <c r="Q27" s="116">
        <f t="shared" si="3"/>
        <v>0.65</v>
      </c>
      <c r="R27" s="105">
        <f t="shared" si="4"/>
        <v>1.0999999999999999</v>
      </c>
      <c r="S27" s="105">
        <f t="shared" si="5"/>
        <v>1.1000000000000001</v>
      </c>
      <c r="T27" s="105">
        <f t="shared" si="6"/>
        <v>0.625</v>
      </c>
      <c r="U27" s="105">
        <f t="shared" si="7"/>
        <v>1.1000000000000001</v>
      </c>
      <c r="V27" s="105">
        <f t="shared" si="8"/>
        <v>0.85</v>
      </c>
      <c r="W27" s="117">
        <f t="shared" si="9"/>
        <v>40.50</v>
      </c>
      <c r="X27" s="117">
        <f t="shared" si="10"/>
        <v>8.10</v>
      </c>
      <c r="Y27" s="146">
        <v>18</v>
      </c>
      <c r="Z27" s="116">
        <f t="shared" si="11"/>
        <v>14.40</v>
      </c>
    </row>
    <row r="28" spans="1:26" ht="19.9" customHeight="1">
      <c r="A28" s="134">
        <v>21</v>
      </c>
      <c r="B28" s="138">
        <v>307727</v>
      </c>
      <c r="C28" s="133" t="s">
        <v>118</v>
      </c>
      <c r="D28" s="142">
        <v>9</v>
      </c>
      <c r="E28" s="142">
        <v>8.50</v>
      </c>
      <c r="F28" s="142">
        <v>8</v>
      </c>
      <c r="G28" s="142">
        <v>7</v>
      </c>
      <c r="H28" s="142">
        <v>6</v>
      </c>
      <c r="I28" s="10">
        <f t="shared" si="0"/>
        <v>38.50</v>
      </c>
      <c r="J28" s="10">
        <f t="shared" si="1"/>
        <v>5.775</v>
      </c>
      <c r="K28" s="18">
        <v>3</v>
      </c>
      <c r="L28" s="18">
        <v>4.50</v>
      </c>
      <c r="M28" s="18">
        <v>3</v>
      </c>
      <c r="N28" s="18">
        <v>5</v>
      </c>
      <c r="O28" s="18">
        <v>4</v>
      </c>
      <c r="P28" s="18">
        <f t="shared" si="2"/>
        <v>19.50</v>
      </c>
      <c r="Q28" s="116">
        <f t="shared" si="3"/>
        <v>0.97500000000000009</v>
      </c>
      <c r="R28" s="105">
        <f t="shared" si="4"/>
        <v>1.50</v>
      </c>
      <c r="S28" s="105">
        <f t="shared" si="5"/>
        <v>1.50</v>
      </c>
      <c r="T28" s="105">
        <f t="shared" si="6"/>
        <v>1.35</v>
      </c>
      <c r="U28" s="105">
        <f t="shared" si="7"/>
        <v>1.30</v>
      </c>
      <c r="V28" s="105">
        <f t="shared" si="8"/>
        <v>1.0999999999999999</v>
      </c>
      <c r="W28" s="117">
        <f t="shared" si="9"/>
        <v>58</v>
      </c>
      <c r="X28" s="117">
        <f t="shared" si="10"/>
        <v>11.60</v>
      </c>
      <c r="Y28" s="146">
        <v>26</v>
      </c>
      <c r="Z28" s="116">
        <f t="shared" si="11"/>
        <v>20.80</v>
      </c>
    </row>
    <row r="29" spans="1:26" ht="19.9" customHeight="1">
      <c r="A29" s="134">
        <v>22</v>
      </c>
      <c r="B29" s="138">
        <v>307750</v>
      </c>
      <c r="C29" s="133" t="s">
        <v>119</v>
      </c>
      <c r="D29" s="10">
        <v>5</v>
      </c>
      <c r="E29" s="10">
        <v>4</v>
      </c>
      <c r="F29" s="10">
        <v>3.50</v>
      </c>
      <c r="G29" s="10">
        <v>4.50</v>
      </c>
      <c r="H29" s="10">
        <v>5.50</v>
      </c>
      <c r="I29" s="10">
        <f t="shared" si="0"/>
        <v>22.50</v>
      </c>
      <c r="J29" s="10">
        <f t="shared" si="1"/>
        <v>3.375</v>
      </c>
      <c r="K29" s="18">
        <v>3.50</v>
      </c>
      <c r="L29" s="18">
        <v>2.50</v>
      </c>
      <c r="M29" s="18">
        <v>1.50</v>
      </c>
      <c r="N29" s="18">
        <v>3</v>
      </c>
      <c r="O29" s="18">
        <v>1.50</v>
      </c>
      <c r="P29" s="18">
        <f t="shared" si="2"/>
        <v>12</v>
      </c>
      <c r="Q29" s="116">
        <f t="shared" si="3"/>
        <v>0.60000000000000009</v>
      </c>
      <c r="R29" s="105">
        <f t="shared" si="4"/>
        <v>0.925</v>
      </c>
      <c r="S29" s="105">
        <f t="shared" si="5"/>
        <v>0.725</v>
      </c>
      <c r="T29" s="105">
        <f t="shared" si="6"/>
        <v>0.60000000000000009</v>
      </c>
      <c r="U29" s="105">
        <f t="shared" si="7"/>
        <v>0.825</v>
      </c>
      <c r="V29" s="105">
        <f t="shared" si="8"/>
        <v>0.89999999999999991</v>
      </c>
      <c r="W29" s="117">
        <f t="shared" si="9"/>
        <v>34.50</v>
      </c>
      <c r="X29" s="117">
        <f t="shared" si="10"/>
        <v>6.90</v>
      </c>
      <c r="Y29" s="146">
        <v>15</v>
      </c>
      <c r="Z29" s="116">
        <f t="shared" si="11"/>
        <v>12</v>
      </c>
    </row>
    <row r="30" spans="1:26" ht="19.9" customHeight="1">
      <c r="A30" s="134">
        <v>23</v>
      </c>
      <c r="B30" s="138">
        <v>307753</v>
      </c>
      <c r="C30" s="133" t="s">
        <v>120</v>
      </c>
      <c r="D30" s="10">
        <v>2</v>
      </c>
      <c r="E30" s="10">
        <v>6.50</v>
      </c>
      <c r="F30" s="10">
        <v>4</v>
      </c>
      <c r="G30" s="10">
        <v>5</v>
      </c>
      <c r="H30" s="10">
        <v>6</v>
      </c>
      <c r="I30" s="10">
        <f t="shared" si="0"/>
        <v>23.50</v>
      </c>
      <c r="J30" s="10">
        <f t="shared" si="1"/>
        <v>3.525</v>
      </c>
      <c r="K30" s="18">
        <v>1.50</v>
      </c>
      <c r="L30" s="18">
        <v>3</v>
      </c>
      <c r="M30" s="18">
        <v>2</v>
      </c>
      <c r="N30" s="18">
        <v>2.50</v>
      </c>
      <c r="O30" s="18">
        <v>2</v>
      </c>
      <c r="P30" s="18">
        <f t="shared" si="2"/>
        <v>11</v>
      </c>
      <c r="Q30" s="116">
        <f t="shared" si="3"/>
        <v>0.55000000000000004</v>
      </c>
      <c r="R30" s="105">
        <f t="shared" si="4"/>
        <v>0.375</v>
      </c>
      <c r="S30" s="105">
        <f t="shared" si="5"/>
        <v>1.125</v>
      </c>
      <c r="T30" s="105">
        <f t="shared" si="6"/>
        <v>0.70</v>
      </c>
      <c r="U30" s="105">
        <f t="shared" si="7"/>
        <v>0.875</v>
      </c>
      <c r="V30" s="105">
        <f t="shared" si="8"/>
        <v>0.99999999999999989</v>
      </c>
      <c r="W30" s="117">
        <f t="shared" si="9"/>
        <v>34.50</v>
      </c>
      <c r="X30" s="117">
        <f t="shared" si="10"/>
        <v>6.90</v>
      </c>
      <c r="Y30" s="146">
        <v>15</v>
      </c>
      <c r="Z30" s="116">
        <f t="shared" si="11"/>
        <v>12</v>
      </c>
    </row>
    <row r="31" spans="1:27" s="127" customFormat="1" ht="18" customHeight="1">
      <c r="A31" s="134">
        <v>24</v>
      </c>
      <c r="B31" s="138">
        <v>307760</v>
      </c>
      <c r="C31" s="133" t="s">
        <v>121</v>
      </c>
      <c r="D31" s="10">
        <v>6</v>
      </c>
      <c r="E31" s="10">
        <v>4</v>
      </c>
      <c r="F31" s="10">
        <v>6</v>
      </c>
      <c r="G31" s="10">
        <v>3</v>
      </c>
      <c r="H31" s="10">
        <v>5</v>
      </c>
      <c r="I31" s="10">
        <f t="shared" si="0"/>
        <v>24</v>
      </c>
      <c r="J31" s="10">
        <f t="shared" si="1"/>
        <v>3.5999999999999996</v>
      </c>
      <c r="K31" s="18">
        <v>2</v>
      </c>
      <c r="L31" s="18">
        <v>2.50</v>
      </c>
      <c r="M31" s="18">
        <v>4</v>
      </c>
      <c r="N31" s="18">
        <v>1</v>
      </c>
      <c r="O31" s="18">
        <v>3</v>
      </c>
      <c r="P31" s="18">
        <f t="shared" si="2"/>
        <v>12.50</v>
      </c>
      <c r="Q31" s="116">
        <f t="shared" si="3"/>
        <v>0.625</v>
      </c>
      <c r="R31" s="105">
        <f t="shared" si="4"/>
        <v>0.99999999999999989</v>
      </c>
      <c r="S31" s="105">
        <f t="shared" si="5"/>
        <v>0.725</v>
      </c>
      <c r="T31" s="105">
        <f t="shared" si="6"/>
        <v>1.0999999999999999</v>
      </c>
      <c r="U31" s="105">
        <f t="shared" si="7"/>
        <v>0.49999999999999994</v>
      </c>
      <c r="V31" s="105">
        <f t="shared" si="8"/>
        <v>0.90</v>
      </c>
      <c r="W31" s="117">
        <f t="shared" si="9"/>
        <v>36.50</v>
      </c>
      <c r="X31" s="117">
        <f t="shared" si="10"/>
        <v>7.3000000000000007</v>
      </c>
      <c r="Y31" s="146">
        <v>16</v>
      </c>
      <c r="Z31" s="116">
        <f t="shared" si="11"/>
        <v>12.80</v>
      </c>
      <c r="AA31" s="148"/>
    </row>
    <row r="32" spans="1:26" ht="19.9" customHeight="1">
      <c r="A32" s="134">
        <v>25</v>
      </c>
      <c r="B32" s="138">
        <v>307770</v>
      </c>
      <c r="C32" s="133" t="s">
        <v>122</v>
      </c>
      <c r="D32" s="142">
        <v>3</v>
      </c>
      <c r="E32" s="142">
        <v>3.50</v>
      </c>
      <c r="F32" s="142">
        <v>3</v>
      </c>
      <c r="G32" s="142">
        <v>4</v>
      </c>
      <c r="H32" s="142">
        <v>4.50</v>
      </c>
      <c r="I32" s="10">
        <f t="shared" si="0"/>
        <v>18</v>
      </c>
      <c r="J32" s="10">
        <f t="shared" si="1"/>
        <v>2.6999999999999997</v>
      </c>
      <c r="K32" s="18">
        <v>2.50</v>
      </c>
      <c r="L32" s="18">
        <v>2</v>
      </c>
      <c r="M32" s="18">
        <v>1.50</v>
      </c>
      <c r="N32" s="18">
        <v>2</v>
      </c>
      <c r="O32" s="18">
        <v>1</v>
      </c>
      <c r="P32" s="18">
        <f t="shared" si="2"/>
        <v>9</v>
      </c>
      <c r="Q32" s="116">
        <f t="shared" si="3"/>
        <v>0.45</v>
      </c>
      <c r="R32" s="105">
        <f t="shared" si="4"/>
        <v>0.57499999999999996</v>
      </c>
      <c r="S32" s="105">
        <f t="shared" si="5"/>
        <v>0.625</v>
      </c>
      <c r="T32" s="105">
        <f t="shared" si="6"/>
        <v>0.52499999999999991</v>
      </c>
      <c r="U32" s="105">
        <f t="shared" si="7"/>
        <v>0.70</v>
      </c>
      <c r="V32" s="105">
        <f t="shared" si="8"/>
        <v>0.725</v>
      </c>
      <c r="W32" s="117">
        <f t="shared" si="9"/>
        <v>27</v>
      </c>
      <c r="X32" s="117">
        <f t="shared" si="10"/>
        <v>5.40</v>
      </c>
      <c r="Y32" s="146">
        <v>12</v>
      </c>
      <c r="Z32" s="116">
        <f t="shared" si="11"/>
        <v>9.6000000000000014</v>
      </c>
    </row>
    <row r="33" spans="1:26" ht="19.9" customHeight="1">
      <c r="A33" s="134">
        <v>26</v>
      </c>
      <c r="B33" s="138">
        <v>307771</v>
      </c>
      <c r="C33" s="133" t="s">
        <v>123</v>
      </c>
      <c r="D33" s="10">
        <v>2.50</v>
      </c>
      <c r="E33" s="10">
        <v>3</v>
      </c>
      <c r="F33" s="10">
        <v>1.50</v>
      </c>
      <c r="G33" s="10">
        <v>2</v>
      </c>
      <c r="H33" s="10">
        <v>1</v>
      </c>
      <c r="I33" s="10">
        <f t="shared" si="0"/>
        <v>10</v>
      </c>
      <c r="J33" s="10">
        <f t="shared" si="1"/>
        <v>1.50</v>
      </c>
      <c r="K33" s="18">
        <v>1</v>
      </c>
      <c r="L33" s="18">
        <v>2</v>
      </c>
      <c r="M33" s="18">
        <v>0.50</v>
      </c>
      <c r="N33" s="18">
        <v>1</v>
      </c>
      <c r="O33" s="18">
        <v>0.50</v>
      </c>
      <c r="P33" s="18">
        <f t="shared" si="2"/>
        <v>5</v>
      </c>
      <c r="Q33" s="116">
        <f t="shared" si="3"/>
        <v>0.25</v>
      </c>
      <c r="R33" s="105">
        <f t="shared" si="4"/>
        <v>0.425</v>
      </c>
      <c r="S33" s="105">
        <f t="shared" si="5"/>
        <v>0.54999999999999993</v>
      </c>
      <c r="T33" s="105">
        <f t="shared" si="6"/>
        <v>0.24999999999999997</v>
      </c>
      <c r="U33" s="105">
        <f t="shared" si="7"/>
        <v>0.35</v>
      </c>
      <c r="V33" s="105">
        <f t="shared" si="8"/>
        <v>0.175</v>
      </c>
      <c r="W33" s="117">
        <f t="shared" si="9"/>
        <v>15</v>
      </c>
      <c r="X33" s="117">
        <f t="shared" si="10"/>
        <v>3</v>
      </c>
      <c r="Y33" s="146">
        <v>6</v>
      </c>
      <c r="Z33" s="116">
        <f t="shared" si="11"/>
        <v>4.8000000000000007</v>
      </c>
    </row>
    <row r="34" spans="1:26" ht="19.9" customHeight="1">
      <c r="A34" s="134">
        <v>27</v>
      </c>
      <c r="B34" s="138">
        <v>307785</v>
      </c>
      <c r="C34" s="133" t="s">
        <v>124</v>
      </c>
      <c r="D34" s="142">
        <v>7.50</v>
      </c>
      <c r="E34" s="142">
        <v>9</v>
      </c>
      <c r="F34" s="142">
        <v>8</v>
      </c>
      <c r="G34" s="142">
        <v>7</v>
      </c>
      <c r="H34" s="142">
        <v>8.50</v>
      </c>
      <c r="I34" s="10">
        <f t="shared" si="0"/>
        <v>40</v>
      </c>
      <c r="J34" s="10">
        <f t="shared" si="1"/>
        <v>6</v>
      </c>
      <c r="K34" s="18">
        <v>3</v>
      </c>
      <c r="L34" s="18">
        <v>4</v>
      </c>
      <c r="M34" s="18">
        <v>4.50</v>
      </c>
      <c r="N34" s="18">
        <v>3.50</v>
      </c>
      <c r="O34" s="18">
        <v>4</v>
      </c>
      <c r="P34" s="18">
        <f t="shared" si="2"/>
        <v>19</v>
      </c>
      <c r="Q34" s="116">
        <f t="shared" si="3"/>
        <v>0.95</v>
      </c>
      <c r="R34" s="105">
        <f t="shared" si="4"/>
        <v>1.2749999999999999</v>
      </c>
      <c r="S34" s="105">
        <f t="shared" si="5"/>
        <v>1.5499999999999998</v>
      </c>
      <c r="T34" s="105">
        <f t="shared" si="6"/>
        <v>1.425</v>
      </c>
      <c r="U34" s="105">
        <f t="shared" si="7"/>
        <v>1.2250000000000001</v>
      </c>
      <c r="V34" s="105">
        <f t="shared" si="8"/>
        <v>1.475</v>
      </c>
      <c r="W34" s="117">
        <f t="shared" si="9"/>
        <v>59</v>
      </c>
      <c r="X34" s="117">
        <f t="shared" si="10"/>
        <v>11.80</v>
      </c>
      <c r="Y34" s="146">
        <v>26</v>
      </c>
      <c r="Z34" s="116">
        <f t="shared" si="11"/>
        <v>20.80</v>
      </c>
    </row>
    <row r="35" ht="21" thickBot="1"/>
    <row r="36" spans="1:26" ht="20.25">
      <c r="A36" s="158"/>
      <c r="B36" s="159"/>
      <c r="C36" s="160"/>
      <c r="D36" s="6">
        <f t="shared" si="12" ref="D36:Z36">COUNT(D8:D34)</f>
        <v>27</v>
      </c>
      <c r="E36" s="7">
        <f t="shared" si="12"/>
        <v>27</v>
      </c>
      <c r="F36" s="7">
        <f t="shared" si="12"/>
        <v>27</v>
      </c>
      <c r="G36" s="7">
        <f t="shared" si="12"/>
        <v>27</v>
      </c>
      <c r="H36" s="87">
        <f t="shared" si="12"/>
        <v>27</v>
      </c>
      <c r="I36" s="8">
        <f t="shared" si="12"/>
        <v>27</v>
      </c>
      <c r="J36" s="88">
        <f t="shared" si="12"/>
        <v>27</v>
      </c>
      <c r="K36" s="80">
        <f t="shared" si="12"/>
        <v>27</v>
      </c>
      <c r="L36" s="15">
        <f t="shared" si="12"/>
        <v>27</v>
      </c>
      <c r="M36" s="15">
        <f t="shared" si="12"/>
        <v>27</v>
      </c>
      <c r="N36" s="15">
        <f t="shared" si="12"/>
        <v>27</v>
      </c>
      <c r="O36" s="81">
        <f t="shared" si="12"/>
        <v>27</v>
      </c>
      <c r="P36" s="76">
        <f t="shared" si="12"/>
        <v>27</v>
      </c>
      <c r="Q36" s="94">
        <f t="shared" si="12"/>
        <v>27</v>
      </c>
      <c r="R36" s="97">
        <f t="shared" si="12"/>
        <v>27</v>
      </c>
      <c r="S36" s="22">
        <f t="shared" si="12"/>
        <v>27</v>
      </c>
      <c r="T36" s="22">
        <f t="shared" si="12"/>
        <v>27</v>
      </c>
      <c r="U36" s="22">
        <f t="shared" si="12"/>
        <v>27</v>
      </c>
      <c r="V36" s="23">
        <f t="shared" si="12"/>
        <v>27</v>
      </c>
      <c r="W36" s="106">
        <f t="shared" si="12"/>
        <v>27</v>
      </c>
      <c r="X36" s="100">
        <f t="shared" si="12"/>
        <v>27</v>
      </c>
      <c r="Y36" s="16">
        <f t="shared" si="12"/>
        <v>27</v>
      </c>
      <c r="Z36" s="104">
        <f t="shared" si="12"/>
        <v>27</v>
      </c>
    </row>
    <row r="37" spans="1:26" ht="21" customHeight="1">
      <c r="A37" s="186"/>
      <c r="B37" s="187"/>
      <c r="C37" s="188"/>
      <c r="D37" s="9">
        <v>10</v>
      </c>
      <c r="E37" s="10">
        <v>10</v>
      </c>
      <c r="F37" s="10">
        <v>10</v>
      </c>
      <c r="G37" s="10">
        <v>10</v>
      </c>
      <c r="H37" s="89">
        <v>10</v>
      </c>
      <c r="I37" s="11">
        <f>SUM(D37:H37)</f>
        <v>50</v>
      </c>
      <c r="J37" s="90">
        <f>I37*0.15</f>
        <v>7.50</v>
      </c>
      <c r="K37" s="82">
        <v>5</v>
      </c>
      <c r="L37" s="18">
        <v>5</v>
      </c>
      <c r="M37" s="18">
        <v>5</v>
      </c>
      <c r="N37" s="18">
        <v>5</v>
      </c>
      <c r="O37" s="83">
        <v>5</v>
      </c>
      <c r="P37" s="77">
        <f>SUM(K37:O37)</f>
        <v>25</v>
      </c>
      <c r="Q37" s="95">
        <f>P37*0.05</f>
        <v>1.25</v>
      </c>
      <c r="R37" s="98">
        <f>(D37*0.15+K37*0.05)</f>
        <v>1.75</v>
      </c>
      <c r="S37" s="24">
        <f>((E37*0.15+L37*0.05))</f>
        <v>1.75</v>
      </c>
      <c r="T37" s="24">
        <f>((F37*0.15+M37*0.05))</f>
        <v>1.75</v>
      </c>
      <c r="U37" s="24">
        <f>((G37*0.15+N37*0.05))</f>
        <v>1.75</v>
      </c>
      <c r="V37" s="25">
        <f>((H37*0.15+O37*0.05))</f>
        <v>1.75</v>
      </c>
      <c r="W37" s="107">
        <v>75</v>
      </c>
      <c r="X37" s="101">
        <f>W37*0.2</f>
        <v>15</v>
      </c>
      <c r="Y37" s="19">
        <v>33</v>
      </c>
      <c r="Z37" s="84">
        <f>Y37*0.8</f>
        <v>26.40</v>
      </c>
    </row>
    <row r="38" spans="1:26" ht="20.25">
      <c r="A38" s="186" t="s">
        <v>72</v>
      </c>
      <c r="B38" s="187"/>
      <c r="C38" s="188"/>
      <c r="D38" s="9">
        <f t="shared" si="13" ref="D38:L38">D37*0.4</f>
        <v>4</v>
      </c>
      <c r="E38" s="10">
        <f t="shared" si="13"/>
        <v>4</v>
      </c>
      <c r="F38" s="10">
        <f t="shared" si="13"/>
        <v>4</v>
      </c>
      <c r="G38" s="10">
        <f t="shared" si="13"/>
        <v>4</v>
      </c>
      <c r="H38" s="89">
        <f t="shared" si="13"/>
        <v>4</v>
      </c>
      <c r="I38" s="11">
        <f t="shared" si="13"/>
        <v>20</v>
      </c>
      <c r="J38" s="90">
        <f t="shared" si="13"/>
        <v>3</v>
      </c>
      <c r="K38" s="82">
        <f t="shared" si="13"/>
        <v>2</v>
      </c>
      <c r="L38" s="18">
        <f t="shared" si="13"/>
        <v>2</v>
      </c>
      <c r="M38" s="18">
        <f t="shared" si="14" ref="M38:Z38">M37*0.4</f>
        <v>2</v>
      </c>
      <c r="N38" s="18">
        <f t="shared" si="14"/>
        <v>2</v>
      </c>
      <c r="O38" s="83">
        <f t="shared" si="14"/>
        <v>2</v>
      </c>
      <c r="P38" s="77">
        <f t="shared" si="14"/>
        <v>10</v>
      </c>
      <c r="Q38" s="95">
        <f t="shared" si="14"/>
        <v>0.50</v>
      </c>
      <c r="R38" s="98">
        <f t="shared" si="14"/>
        <v>0.70</v>
      </c>
      <c r="S38" s="24">
        <f t="shared" si="14"/>
        <v>0.70</v>
      </c>
      <c r="T38" s="24">
        <f t="shared" si="14"/>
        <v>0.70</v>
      </c>
      <c r="U38" s="24">
        <f t="shared" si="14"/>
        <v>0.70</v>
      </c>
      <c r="V38" s="25">
        <f t="shared" si="14"/>
        <v>0.70</v>
      </c>
      <c r="W38" s="107">
        <f t="shared" si="14"/>
        <v>30</v>
      </c>
      <c r="X38" s="101">
        <f t="shared" si="14"/>
        <v>6</v>
      </c>
      <c r="Y38" s="19">
        <f t="shared" si="14"/>
        <v>13.20</v>
      </c>
      <c r="Z38" s="84">
        <f t="shared" si="14"/>
        <v>10.560000000000002</v>
      </c>
    </row>
    <row r="39" spans="1:26" ht="21" customHeight="1">
      <c r="A39" s="186" t="s">
        <v>12</v>
      </c>
      <c r="B39" s="187"/>
      <c r="C39" s="188"/>
      <c r="D39" s="9">
        <f>COUNTIF(D8:D34,"&gt;=4")</f>
        <v>15</v>
      </c>
      <c r="E39" s="9">
        <f>COUNTIF(E8:E34,"&gt;=4")</f>
        <v>21</v>
      </c>
      <c r="F39" s="9">
        <f>COUNTIF(F8:F34,"&gt;=4")</f>
        <v>14</v>
      </c>
      <c r="G39" s="9">
        <f>COUNTIF(G8:G34,"&gt;=4")</f>
        <v>17</v>
      </c>
      <c r="H39" s="9">
        <f>COUNTIF(H8:H34,"&gt;=4")</f>
        <v>17</v>
      </c>
      <c r="I39" s="11">
        <f>COUNTIF(I8:I34,"&gt;=20")</f>
        <v>17</v>
      </c>
      <c r="J39" s="90">
        <f>COUNTIF(J8:J34,"&gt;=3")</f>
        <v>17</v>
      </c>
      <c r="K39" s="82">
        <f>COUNTIF(K8:K34,"&gt;=2")</f>
        <v>19</v>
      </c>
      <c r="L39" s="82">
        <f>COUNTIF(L8:L34,"&gt;=2")</f>
        <v>16</v>
      </c>
      <c r="M39" s="82">
        <f>COUNTIF(M8:M34,"&gt;=2")</f>
        <v>20</v>
      </c>
      <c r="N39" s="82">
        <f>COUNTIF(N8:N34,"&gt;=2")</f>
        <v>17</v>
      </c>
      <c r="O39" s="82">
        <f>COUNTIF(O8:O34,"&gt;=2")</f>
        <v>16</v>
      </c>
      <c r="P39" s="77">
        <f>COUNTIF(P8:P34,"&gt;=10")</f>
        <v>17</v>
      </c>
      <c r="Q39" s="95">
        <f>COUNTIF(Q8:Q34,"&gt;=0.5")</f>
        <v>17</v>
      </c>
      <c r="R39" s="98">
        <f>COUNTIF(R8:R34,"&gt;=.7")</f>
        <v>15</v>
      </c>
      <c r="S39" s="98">
        <f>COUNTIF(S8:S34,"&gt;=.7")</f>
        <v>19</v>
      </c>
      <c r="T39" s="98">
        <f>COUNTIF(T8:T34,"&gt;=.7")</f>
        <v>13</v>
      </c>
      <c r="U39" s="98">
        <f>COUNTIF(U8:U34,"&gt;=.7")</f>
        <v>17</v>
      </c>
      <c r="V39" s="98">
        <f>COUNTIF(V8:V34,"&gt;=.7")</f>
        <v>17</v>
      </c>
      <c r="W39" s="107">
        <f>COUNTIF(W8:W34,"&gt;=30")</f>
        <v>17</v>
      </c>
      <c r="X39" s="101">
        <f>COUNTIF(X8:X34,"&gt;=6")</f>
        <v>17</v>
      </c>
      <c r="Y39" s="19">
        <f>COUNTIF(Y8:Y34,"&gt;=13.2")</f>
        <v>16</v>
      </c>
      <c r="Z39" s="84">
        <f>COUNTIF(Z8:Z34,"&gt;=10.56")</f>
        <v>16</v>
      </c>
    </row>
    <row r="40" spans="1:26" ht="20.25">
      <c r="A40" s="186" t="s">
        <v>13</v>
      </c>
      <c r="B40" s="187"/>
      <c r="C40" s="188"/>
      <c r="D40" s="91" t="str">
        <f t="shared" si="15" ref="D40:Z40">IF(((D39/COUNT(D8:D34))*100)&gt;=60,"3",IF(AND(((D39/COUNT(D8:D34))*100)&lt;60,((D39/COUNT(D8:D34))*100)&gt;=50),"2",IF(AND(((D39/COUNT(D8:D34))*100)&lt;50,((D39/COUNT(D8:D34))*100)&gt;=40),"1","0")))</f>
        <v>2</v>
      </c>
      <c r="E40" s="10" t="str">
        <f t="shared" si="15"/>
        <v>3</v>
      </c>
      <c r="F40" s="10" t="str">
        <f t="shared" si="15"/>
        <v>2</v>
      </c>
      <c r="G40" s="10" t="str">
        <f t="shared" si="15"/>
        <v>3</v>
      </c>
      <c r="H40" s="89" t="str">
        <f t="shared" si="15"/>
        <v>3</v>
      </c>
      <c r="I40" s="11" t="str">
        <f t="shared" si="15"/>
        <v>3</v>
      </c>
      <c r="J40" s="90" t="str">
        <f t="shared" si="15"/>
        <v>3</v>
      </c>
      <c r="K40" s="82" t="str">
        <f t="shared" si="15"/>
        <v>3</v>
      </c>
      <c r="L40" s="17" t="str">
        <f t="shared" si="15"/>
        <v>2</v>
      </c>
      <c r="M40" s="17" t="str">
        <f t="shared" si="15"/>
        <v>3</v>
      </c>
      <c r="N40" s="17" t="str">
        <f t="shared" si="15"/>
        <v>3</v>
      </c>
      <c r="O40" s="84" t="str">
        <f t="shared" si="15"/>
        <v>2</v>
      </c>
      <c r="P40" s="77" t="str">
        <f t="shared" si="15"/>
        <v>3</v>
      </c>
      <c r="Q40" s="95" t="str">
        <f t="shared" si="15"/>
        <v>3</v>
      </c>
      <c r="R40" s="98" t="str">
        <f t="shared" si="15"/>
        <v>2</v>
      </c>
      <c r="S40" s="24" t="str">
        <f t="shared" si="15"/>
        <v>3</v>
      </c>
      <c r="T40" s="24" t="str">
        <f t="shared" si="15"/>
        <v>1</v>
      </c>
      <c r="U40" s="24" t="str">
        <f t="shared" si="15"/>
        <v>3</v>
      </c>
      <c r="V40" s="25" t="str">
        <f t="shared" si="15"/>
        <v>3</v>
      </c>
      <c r="W40" s="101" t="str">
        <f t="shared" si="15"/>
        <v>3</v>
      </c>
      <c r="X40" s="102" t="str">
        <f t="shared" si="15"/>
        <v>3</v>
      </c>
      <c r="Y40" s="95" t="str">
        <f t="shared" si="15"/>
        <v>2</v>
      </c>
      <c r="Z40" s="19" t="str">
        <f t="shared" si="15"/>
        <v>2</v>
      </c>
    </row>
    <row r="41" spans="1:26" ht="21" thickBot="1">
      <c r="A41" s="189" t="s">
        <v>14</v>
      </c>
      <c r="B41" s="190"/>
      <c r="C41" s="191"/>
      <c r="D41" s="12">
        <f t="shared" si="16" ref="D41:Z41">((D39/COUNT(D8:D34))*D40)</f>
        <v>1.1111111111111112</v>
      </c>
      <c r="E41" s="13">
        <f t="shared" si="16"/>
        <v>2.3333333333333335</v>
      </c>
      <c r="F41" s="13">
        <f t="shared" si="16"/>
        <v>1.037037037037037</v>
      </c>
      <c r="G41" s="13">
        <f t="shared" si="16"/>
        <v>1.8888888888888888</v>
      </c>
      <c r="H41" s="92">
        <f t="shared" si="16"/>
        <v>1.8888888888888888</v>
      </c>
      <c r="I41" s="14">
        <f t="shared" si="16"/>
        <v>1.8888888888888888</v>
      </c>
      <c r="J41" s="93">
        <f t="shared" si="16"/>
        <v>1.8888888888888888</v>
      </c>
      <c r="K41" s="85">
        <f t="shared" si="16"/>
        <v>2.1111111111111112</v>
      </c>
      <c r="L41" s="20">
        <f t="shared" si="16"/>
        <v>1.1851851851851851</v>
      </c>
      <c r="M41" s="20">
        <f t="shared" si="16"/>
        <v>2.2222222222222223</v>
      </c>
      <c r="N41" s="20">
        <f t="shared" si="16"/>
        <v>1.8888888888888888</v>
      </c>
      <c r="O41" s="86">
        <f t="shared" si="16"/>
        <v>1.1851851851851851</v>
      </c>
      <c r="P41" s="78">
        <f t="shared" si="16"/>
        <v>1.8888888888888888</v>
      </c>
      <c r="Q41" s="96">
        <f t="shared" si="16"/>
        <v>1.8888888888888888</v>
      </c>
      <c r="R41" s="99">
        <f t="shared" si="16"/>
        <v>1.1111111111111112</v>
      </c>
      <c r="S41" s="26">
        <f t="shared" si="16"/>
        <v>2.1111111111111112</v>
      </c>
      <c r="T41" s="26">
        <f t="shared" si="16"/>
        <v>0.48148148148148145</v>
      </c>
      <c r="U41" s="26">
        <f t="shared" si="16"/>
        <v>1.8888888888888888</v>
      </c>
      <c r="V41" s="27">
        <f t="shared" si="16"/>
        <v>1.8888888888888888</v>
      </c>
      <c r="W41" s="108">
        <f t="shared" si="16"/>
        <v>1.8888888888888888</v>
      </c>
      <c r="X41" s="103">
        <f t="shared" si="16"/>
        <v>1.8888888888888888</v>
      </c>
      <c r="Y41" s="96">
        <f t="shared" si="16"/>
        <v>1.1851851851851851</v>
      </c>
      <c r="Z41" s="21">
        <f t="shared" si="16"/>
        <v>1.1851851851851851</v>
      </c>
    </row>
    <row r="42" spans="1:4" ht="21" thickBot="1">
      <c r="A42" s="135"/>
      <c r="B42" s="2"/>
      <c r="C42" s="2"/>
      <c r="D42" s="2"/>
    </row>
    <row r="43" spans="1:19" ht="20.25">
      <c r="A43" s="192" t="s">
        <v>15</v>
      </c>
      <c r="B43" s="193"/>
      <c r="C43" s="194"/>
      <c r="D43" s="2"/>
      <c r="E43" s="180" t="s">
        <v>16</v>
      </c>
      <c r="F43" s="181"/>
      <c r="G43" s="181"/>
      <c r="H43" s="181"/>
      <c r="I43" s="181"/>
      <c r="J43" s="181"/>
      <c r="K43" s="181"/>
      <c r="L43" s="181"/>
      <c r="M43" s="181"/>
      <c r="N43" s="182"/>
      <c r="O43" s="79" t="s">
        <v>8</v>
      </c>
      <c r="P43" s="28" t="s">
        <v>3</v>
      </c>
      <c r="Q43" s="28" t="s">
        <v>4</v>
      </c>
      <c r="R43" s="28" t="s">
        <v>5</v>
      </c>
      <c r="S43" s="29" t="s">
        <v>6</v>
      </c>
    </row>
    <row r="44" spans="1:19" ht="21" thickBot="1">
      <c r="A44" s="136" t="s">
        <v>73</v>
      </c>
      <c r="B44" s="3"/>
      <c r="C44" s="30"/>
      <c r="D44" s="2"/>
      <c r="E44" s="183"/>
      <c r="F44" s="184"/>
      <c r="G44" s="184"/>
      <c r="H44" s="184"/>
      <c r="I44" s="184"/>
      <c r="J44" s="184"/>
      <c r="K44" s="184"/>
      <c r="L44" s="184"/>
      <c r="M44" s="184"/>
      <c r="N44" s="185"/>
      <c r="O44" s="4">
        <f>(R41*0.2+Z41*0.8)</f>
        <v>1.1703703703703705</v>
      </c>
      <c r="P44" s="4">
        <f>(S41*0.2+Z41*0.8)</f>
        <v>1.3703703703703705</v>
      </c>
      <c r="Q44" s="4">
        <f>(T41*0.2+Z41*0.8)</f>
        <v>1.0444444444444445</v>
      </c>
      <c r="R44" s="4">
        <f>(U41*0.2+Z41*0.8)</f>
        <v>1.325925925925926</v>
      </c>
      <c r="S44" s="5">
        <f>(V41*0.2+Z41*0.8)</f>
        <v>1.325925925925926</v>
      </c>
    </row>
    <row r="45" spans="1:4" ht="20.25">
      <c r="A45" s="136" t="s">
        <v>74</v>
      </c>
      <c r="B45" s="3"/>
      <c r="C45" s="30"/>
      <c r="D45" s="2"/>
    </row>
    <row r="46" spans="1:4" ht="21" thickBot="1">
      <c r="A46" s="137" t="s">
        <v>75</v>
      </c>
      <c r="B46" s="31"/>
      <c r="C46" s="32"/>
      <c r="D46" s="2"/>
    </row>
  </sheetData>
  <mergeCells count="23">
    <mergeCell ref="E43:N44"/>
    <mergeCell ref="A37:C37"/>
    <mergeCell ref="A38:C38"/>
    <mergeCell ref="A39:C39"/>
    <mergeCell ref="A40:C40"/>
    <mergeCell ref="A41:C41"/>
    <mergeCell ref="A43:C43"/>
    <mergeCell ref="A36:C36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A46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4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29"/>
      <c r="B3" s="129"/>
      <c r="C3" s="129"/>
      <c r="D3" s="129"/>
      <c r="E3" s="129"/>
      <c r="F3" s="161" t="s">
        <v>135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29"/>
      <c r="V3" s="129"/>
      <c r="W3" s="129"/>
      <c r="X3" s="129"/>
      <c r="Y3" s="129"/>
      <c r="Z3" s="129"/>
    </row>
    <row r="4" spans="1:26" ht="21" thickBot="1">
      <c r="A4" s="162" t="s">
        <v>77</v>
      </c>
      <c r="B4" s="163"/>
      <c r="C4" s="152" t="s">
        <v>130</v>
      </c>
      <c r="D4" s="113" t="s">
        <v>82</v>
      </c>
      <c r="E4" s="114">
        <v>1011</v>
      </c>
      <c r="F4" s="164" t="s">
        <v>127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99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31" t="s">
        <v>83</v>
      </c>
      <c r="E7" s="131" t="s">
        <v>84</v>
      </c>
      <c r="F7" s="131" t="s">
        <v>85</v>
      </c>
      <c r="G7" s="131" t="s">
        <v>86</v>
      </c>
      <c r="H7" s="131" t="s">
        <v>87</v>
      </c>
      <c r="I7" s="131" t="s">
        <v>91</v>
      </c>
      <c r="J7" s="131" t="s">
        <v>79</v>
      </c>
      <c r="K7" s="132" t="s">
        <v>8</v>
      </c>
      <c r="L7" s="132" t="s">
        <v>84</v>
      </c>
      <c r="M7" s="132" t="s">
        <v>4</v>
      </c>
      <c r="N7" s="132" t="s">
        <v>86</v>
      </c>
      <c r="O7" s="132" t="s">
        <v>87</v>
      </c>
      <c r="P7" s="132" t="s">
        <v>92</v>
      </c>
      <c r="Q7" s="132" t="s">
        <v>80</v>
      </c>
      <c r="R7" s="115" t="s">
        <v>8</v>
      </c>
      <c r="S7" s="130" t="s">
        <v>3</v>
      </c>
      <c r="T7" s="130" t="s">
        <v>4</v>
      </c>
      <c r="U7" s="130" t="s">
        <v>5</v>
      </c>
      <c r="V7" s="130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307587</v>
      </c>
      <c r="C8" s="133" t="s">
        <v>98</v>
      </c>
      <c r="D8" s="10">
        <v>7</v>
      </c>
      <c r="E8" s="10">
        <v>6.50</v>
      </c>
      <c r="F8" s="10">
        <v>5</v>
      </c>
      <c r="G8" s="10">
        <v>7</v>
      </c>
      <c r="H8" s="10">
        <v>5</v>
      </c>
      <c r="I8" s="10">
        <f t="shared" si="0" ref="I8:I34">SUM(D8:H8)</f>
        <v>30.50</v>
      </c>
      <c r="J8" s="10">
        <f>I8*0.15</f>
        <v>4.575</v>
      </c>
      <c r="K8" s="18">
        <v>1.50</v>
      </c>
      <c r="L8" s="18">
        <v>3.50</v>
      </c>
      <c r="M8" s="18">
        <v>3</v>
      </c>
      <c r="N8" s="18">
        <v>2</v>
      </c>
      <c r="O8" s="18">
        <v>4</v>
      </c>
      <c r="P8" s="18">
        <f>SUM(K8:O8)</f>
        <v>14</v>
      </c>
      <c r="Q8" s="116">
        <f>P8*0.05</f>
        <v>0.70</v>
      </c>
      <c r="R8" s="105">
        <f t="shared" si="1" ref="R8:V23">(D8*0.15+K8*0.05)</f>
        <v>1.125</v>
      </c>
      <c r="S8" s="105">
        <f t="shared" si="1"/>
        <v>1.1499999999999999</v>
      </c>
      <c r="T8" s="105">
        <f t="shared" si="1"/>
        <v>0.90</v>
      </c>
      <c r="U8" s="105">
        <f t="shared" si="1"/>
        <v>1.1500000000000001</v>
      </c>
      <c r="V8" s="105">
        <f t="shared" si="1"/>
        <v>0.95</v>
      </c>
      <c r="W8" s="117">
        <f t="shared" si="2" ref="W8:W34">I8+P8</f>
        <v>44.50</v>
      </c>
      <c r="X8" s="117">
        <f>(W8*0.2)</f>
        <v>8.90</v>
      </c>
      <c r="Y8" s="146">
        <v>20</v>
      </c>
      <c r="Z8" s="116">
        <f>Y8*0.8</f>
        <v>16</v>
      </c>
      <c r="AA8" s="145"/>
    </row>
    <row r="9" spans="1:27" ht="19.9" customHeight="1">
      <c r="A9" s="134">
        <v>2</v>
      </c>
      <c r="B9" s="138">
        <v>307591</v>
      </c>
      <c r="C9" s="133" t="s">
        <v>100</v>
      </c>
      <c r="D9" s="10">
        <v>4.50</v>
      </c>
      <c r="E9" s="10">
        <v>6</v>
      </c>
      <c r="F9" s="10">
        <v>7.50</v>
      </c>
      <c r="G9" s="10">
        <v>4</v>
      </c>
      <c r="H9" s="10">
        <v>3</v>
      </c>
      <c r="I9" s="10">
        <f t="shared" si="0"/>
        <v>25</v>
      </c>
      <c r="J9" s="10">
        <f t="shared" si="3" ref="J9:J34">I9*0.15</f>
        <v>3.75</v>
      </c>
      <c r="K9" s="18">
        <v>3.50</v>
      </c>
      <c r="L9" s="18">
        <v>1.50</v>
      </c>
      <c r="M9" s="18">
        <v>2.50</v>
      </c>
      <c r="N9" s="18">
        <v>2</v>
      </c>
      <c r="O9" s="18">
        <v>3</v>
      </c>
      <c r="P9" s="18">
        <f t="shared" si="4" ref="P9:P34">SUM(K9:O9)</f>
        <v>12.50</v>
      </c>
      <c r="Q9" s="116">
        <f t="shared" si="5" ref="Q9:Q34">P9*0.05</f>
        <v>0.625</v>
      </c>
      <c r="R9" s="105">
        <f t="shared" si="1"/>
        <v>0.85</v>
      </c>
      <c r="S9" s="105">
        <f t="shared" si="1"/>
        <v>0.97499999999999987</v>
      </c>
      <c r="T9" s="105">
        <f t="shared" si="1"/>
        <v>1.25</v>
      </c>
      <c r="U9" s="105">
        <f t="shared" si="1"/>
        <v>0.70</v>
      </c>
      <c r="V9" s="105">
        <f t="shared" si="1"/>
        <v>0.60</v>
      </c>
      <c r="W9" s="117">
        <f t="shared" si="2"/>
        <v>37.50</v>
      </c>
      <c r="X9" s="117">
        <f t="shared" si="6" ref="X9:X34">(W9*0.2)</f>
        <v>7.50</v>
      </c>
      <c r="Y9" s="146">
        <v>17</v>
      </c>
      <c r="Z9" s="116">
        <f t="shared" si="7" ref="Z9:Z34">Y9*0.8</f>
        <v>13.60</v>
      </c>
      <c r="AA9" s="145"/>
    </row>
    <row r="10" spans="1:27" ht="19.9" customHeight="1">
      <c r="A10" s="134">
        <v>3</v>
      </c>
      <c r="B10" s="138">
        <v>307600</v>
      </c>
      <c r="C10" s="133" t="s">
        <v>126</v>
      </c>
      <c r="D10" s="10">
        <v>7</v>
      </c>
      <c r="E10" s="10">
        <v>5</v>
      </c>
      <c r="F10" s="10">
        <v>3</v>
      </c>
      <c r="G10" s="10">
        <v>4.50</v>
      </c>
      <c r="H10" s="10">
        <v>6</v>
      </c>
      <c r="I10" s="10">
        <f t="shared" si="0"/>
        <v>25.50</v>
      </c>
      <c r="J10" s="10">
        <f t="shared" si="3"/>
        <v>3.8249999999999997</v>
      </c>
      <c r="K10" s="18">
        <v>3</v>
      </c>
      <c r="L10" s="18">
        <v>2</v>
      </c>
      <c r="M10" s="18">
        <v>5</v>
      </c>
      <c r="N10" s="18">
        <v>2.50</v>
      </c>
      <c r="O10" s="18">
        <v>1</v>
      </c>
      <c r="P10" s="18">
        <f t="shared" si="4"/>
        <v>13.50</v>
      </c>
      <c r="Q10" s="116">
        <f t="shared" si="5"/>
        <v>0.675</v>
      </c>
      <c r="R10" s="105">
        <f t="shared" si="1"/>
        <v>1.2000000000000002</v>
      </c>
      <c r="S10" s="105">
        <f t="shared" si="1"/>
        <v>0.85</v>
      </c>
      <c r="T10" s="105">
        <f t="shared" si="1"/>
        <v>0.70</v>
      </c>
      <c r="U10" s="105">
        <f t="shared" si="1"/>
        <v>0.80</v>
      </c>
      <c r="V10" s="105">
        <f t="shared" si="1"/>
        <v>0.95</v>
      </c>
      <c r="W10" s="117">
        <f t="shared" si="2"/>
        <v>39</v>
      </c>
      <c r="X10" s="117">
        <f t="shared" si="6"/>
        <v>7.8000000000000007</v>
      </c>
      <c r="Y10" s="146">
        <v>18</v>
      </c>
      <c r="Z10" s="116">
        <f t="shared" si="7"/>
        <v>14.40</v>
      </c>
      <c r="AA10" s="145"/>
    </row>
    <row r="11" spans="1:27" ht="27.75" customHeight="1">
      <c r="A11" s="134">
        <v>4</v>
      </c>
      <c r="B11" s="138">
        <v>307620</v>
      </c>
      <c r="C11" s="133" t="s">
        <v>101</v>
      </c>
      <c r="D11" s="10">
        <v>6</v>
      </c>
      <c r="E11" s="10">
        <v>4</v>
      </c>
      <c r="F11" s="10">
        <v>5</v>
      </c>
      <c r="G11" s="10">
        <v>5.50</v>
      </c>
      <c r="H11" s="10">
        <v>7</v>
      </c>
      <c r="I11" s="10">
        <f t="shared" si="0"/>
        <v>27.50</v>
      </c>
      <c r="J11" s="10">
        <f t="shared" si="3"/>
        <v>4.125</v>
      </c>
      <c r="K11" s="18">
        <v>2</v>
      </c>
      <c r="L11" s="18">
        <v>3.50</v>
      </c>
      <c r="M11" s="18">
        <v>1</v>
      </c>
      <c r="N11" s="18">
        <v>3</v>
      </c>
      <c r="O11" s="18">
        <v>2.50</v>
      </c>
      <c r="P11" s="18">
        <f t="shared" si="4"/>
        <v>12</v>
      </c>
      <c r="Q11" s="116">
        <f t="shared" si="5"/>
        <v>0.60000000000000009</v>
      </c>
      <c r="R11" s="105">
        <f t="shared" si="1"/>
        <v>0.99999999999999989</v>
      </c>
      <c r="S11" s="105">
        <f t="shared" si="1"/>
        <v>0.775</v>
      </c>
      <c r="T11" s="105">
        <f t="shared" si="1"/>
        <v>0.80</v>
      </c>
      <c r="U11" s="105">
        <f t="shared" si="1"/>
        <v>0.975</v>
      </c>
      <c r="V11" s="105">
        <f t="shared" si="1"/>
        <v>1.175</v>
      </c>
      <c r="W11" s="117">
        <f t="shared" si="2"/>
        <v>39.50</v>
      </c>
      <c r="X11" s="117">
        <f t="shared" si="6"/>
        <v>7.90</v>
      </c>
      <c r="Y11" s="146">
        <v>19</v>
      </c>
      <c r="Z11" s="116">
        <f t="shared" si="7"/>
        <v>15.20</v>
      </c>
      <c r="AA11" s="145"/>
    </row>
    <row r="12" spans="1:27" ht="19.9" customHeight="1">
      <c r="A12" s="134">
        <v>5</v>
      </c>
      <c r="B12" s="138">
        <v>307621</v>
      </c>
      <c r="C12" s="133" t="s">
        <v>102</v>
      </c>
      <c r="D12" s="10">
        <v>7</v>
      </c>
      <c r="E12" s="10">
        <v>5</v>
      </c>
      <c r="F12" s="10">
        <v>4.50</v>
      </c>
      <c r="G12" s="10">
        <v>8</v>
      </c>
      <c r="H12" s="10">
        <v>6</v>
      </c>
      <c r="I12" s="10">
        <f t="shared" si="0"/>
        <v>30.50</v>
      </c>
      <c r="J12" s="10">
        <f t="shared" si="3"/>
        <v>4.575</v>
      </c>
      <c r="K12" s="18">
        <v>4.50</v>
      </c>
      <c r="L12" s="18">
        <v>3</v>
      </c>
      <c r="M12" s="18">
        <v>1.50</v>
      </c>
      <c r="N12" s="18">
        <v>2.50</v>
      </c>
      <c r="O12" s="18">
        <v>4</v>
      </c>
      <c r="P12" s="18">
        <f t="shared" si="4"/>
        <v>15.50</v>
      </c>
      <c r="Q12" s="116">
        <f t="shared" si="5"/>
        <v>0.775</v>
      </c>
      <c r="R12" s="105">
        <f t="shared" si="1"/>
        <v>1.2750000000000001</v>
      </c>
      <c r="S12" s="105">
        <f t="shared" si="1"/>
        <v>0.90</v>
      </c>
      <c r="T12" s="105">
        <f t="shared" si="1"/>
        <v>0.75</v>
      </c>
      <c r="U12" s="105">
        <f t="shared" si="1"/>
        <v>1.325</v>
      </c>
      <c r="V12" s="105">
        <f t="shared" si="1"/>
        <v>1.0999999999999999</v>
      </c>
      <c r="W12" s="117">
        <f t="shared" si="2"/>
        <v>46</v>
      </c>
      <c r="X12" s="117">
        <f t="shared" si="6"/>
        <v>9.2000000000000011</v>
      </c>
      <c r="Y12" s="146">
        <v>21</v>
      </c>
      <c r="Z12" s="116">
        <f t="shared" si="7"/>
        <v>16.80</v>
      </c>
      <c r="AA12" s="145"/>
    </row>
    <row r="13" spans="1:27" ht="19.9" customHeight="1">
      <c r="A13" s="134">
        <v>6</v>
      </c>
      <c r="B13" s="138">
        <v>307624</v>
      </c>
      <c r="C13" s="133" t="s">
        <v>103</v>
      </c>
      <c r="D13" s="10">
        <v>6.50</v>
      </c>
      <c r="E13" s="10">
        <v>6</v>
      </c>
      <c r="F13" s="10">
        <v>8</v>
      </c>
      <c r="G13" s="10">
        <v>3</v>
      </c>
      <c r="H13" s="10">
        <v>7</v>
      </c>
      <c r="I13" s="10">
        <f t="shared" si="0"/>
        <v>30.50</v>
      </c>
      <c r="J13" s="10">
        <f t="shared" si="3"/>
        <v>4.575</v>
      </c>
      <c r="K13" s="18">
        <v>3</v>
      </c>
      <c r="L13" s="18">
        <v>4</v>
      </c>
      <c r="M13" s="18">
        <v>2.50</v>
      </c>
      <c r="N13" s="18">
        <v>3</v>
      </c>
      <c r="O13" s="18">
        <v>3.50</v>
      </c>
      <c r="P13" s="18">
        <f t="shared" si="4"/>
        <v>16</v>
      </c>
      <c r="Q13" s="116">
        <f t="shared" si="5"/>
        <v>0.80</v>
      </c>
      <c r="R13" s="105">
        <f t="shared" si="1"/>
        <v>1.125</v>
      </c>
      <c r="S13" s="105">
        <f t="shared" si="1"/>
        <v>1.0999999999999999</v>
      </c>
      <c r="T13" s="105">
        <f t="shared" si="1"/>
        <v>1.325</v>
      </c>
      <c r="U13" s="105">
        <f t="shared" si="1"/>
        <v>0.60</v>
      </c>
      <c r="V13" s="105">
        <f t="shared" si="1"/>
        <v>1.2250000000000001</v>
      </c>
      <c r="W13" s="117">
        <f t="shared" si="2"/>
        <v>46.50</v>
      </c>
      <c r="X13" s="117">
        <f t="shared" si="6"/>
        <v>9.3000000000000007</v>
      </c>
      <c r="Y13" s="146">
        <v>21</v>
      </c>
      <c r="Z13" s="116">
        <f t="shared" si="7"/>
        <v>16.80</v>
      </c>
      <c r="AA13" s="145"/>
    </row>
    <row r="14" spans="1:27" ht="19.9" customHeight="1">
      <c r="A14" s="134">
        <v>7</v>
      </c>
      <c r="B14" s="138">
        <v>307639</v>
      </c>
      <c r="C14" s="133" t="s">
        <v>104</v>
      </c>
      <c r="D14" s="10">
        <v>1</v>
      </c>
      <c r="E14" s="10">
        <v>0</v>
      </c>
      <c r="F14" s="10">
        <v>0.50</v>
      </c>
      <c r="G14" s="10">
        <v>0</v>
      </c>
      <c r="H14" s="10">
        <v>0</v>
      </c>
      <c r="I14" s="10">
        <f t="shared" si="0"/>
        <v>1.50</v>
      </c>
      <c r="J14" s="10">
        <f t="shared" si="3"/>
        <v>0.22499999999999998</v>
      </c>
      <c r="K14" s="18">
        <v>0</v>
      </c>
      <c r="L14" s="18">
        <v>0</v>
      </c>
      <c r="M14" s="18">
        <v>0</v>
      </c>
      <c r="N14" s="18">
        <v>0.50</v>
      </c>
      <c r="O14" s="18">
        <v>0</v>
      </c>
      <c r="P14" s="18">
        <f t="shared" si="4"/>
        <v>0.50</v>
      </c>
      <c r="Q14" s="116">
        <f t="shared" si="5"/>
        <v>0.025000000000000001</v>
      </c>
      <c r="R14" s="105">
        <f t="shared" si="1"/>
        <v>0.15</v>
      </c>
      <c r="S14" s="105">
        <f t="shared" si="1"/>
        <v>0</v>
      </c>
      <c r="T14" s="105">
        <f t="shared" si="1"/>
        <v>0.074999999999999997</v>
      </c>
      <c r="U14" s="105">
        <f t="shared" si="1"/>
        <v>0.025000000000000001</v>
      </c>
      <c r="V14" s="105">
        <f t="shared" si="1"/>
        <v>0</v>
      </c>
      <c r="W14" s="117">
        <f t="shared" si="2"/>
        <v>2</v>
      </c>
      <c r="X14" s="117">
        <f t="shared" si="6"/>
        <v>0.40</v>
      </c>
      <c r="Y14" s="146">
        <v>1</v>
      </c>
      <c r="Z14" s="116">
        <f t="shared" si="7"/>
        <v>0.80</v>
      </c>
      <c r="AA14" s="145"/>
    </row>
    <row r="15" spans="1:27" ht="19.9" customHeight="1">
      <c r="A15" s="134">
        <v>8</v>
      </c>
      <c r="B15" s="138">
        <v>307643</v>
      </c>
      <c r="C15" s="133" t="s">
        <v>105</v>
      </c>
      <c r="D15" s="10">
        <v>8</v>
      </c>
      <c r="E15" s="10">
        <v>6</v>
      </c>
      <c r="F15" s="10">
        <v>4</v>
      </c>
      <c r="G15" s="10">
        <v>7</v>
      </c>
      <c r="H15" s="10">
        <v>5</v>
      </c>
      <c r="I15" s="10">
        <f t="shared" si="0"/>
        <v>30</v>
      </c>
      <c r="J15" s="10">
        <f t="shared" si="3"/>
        <v>4.50</v>
      </c>
      <c r="K15" s="18">
        <v>3.50</v>
      </c>
      <c r="L15" s="18">
        <v>4</v>
      </c>
      <c r="M15" s="18">
        <v>3</v>
      </c>
      <c r="N15" s="18">
        <v>2.50</v>
      </c>
      <c r="O15" s="18">
        <v>2</v>
      </c>
      <c r="P15" s="18">
        <f t="shared" si="4"/>
        <v>15</v>
      </c>
      <c r="Q15" s="116">
        <f t="shared" si="5"/>
        <v>0.75</v>
      </c>
      <c r="R15" s="105">
        <f t="shared" si="1"/>
        <v>1.375</v>
      </c>
      <c r="S15" s="105">
        <f t="shared" si="1"/>
        <v>1.0999999999999999</v>
      </c>
      <c r="T15" s="105">
        <f t="shared" si="1"/>
        <v>0.75</v>
      </c>
      <c r="U15" s="105">
        <f t="shared" si="1"/>
        <v>1.175</v>
      </c>
      <c r="V15" s="105">
        <f t="shared" si="1"/>
        <v>0.85</v>
      </c>
      <c r="W15" s="117">
        <f t="shared" si="2"/>
        <v>45</v>
      </c>
      <c r="X15" s="117">
        <f t="shared" si="6"/>
        <v>9</v>
      </c>
      <c r="Y15" s="146">
        <v>20</v>
      </c>
      <c r="Z15" s="116">
        <f t="shared" si="7"/>
        <v>16</v>
      </c>
      <c r="AA15" s="145"/>
    </row>
    <row r="16" spans="1:27" ht="19.9" customHeight="1">
      <c r="A16" s="134">
        <v>9</v>
      </c>
      <c r="B16" s="138">
        <v>307657</v>
      </c>
      <c r="C16" s="133" t="s">
        <v>106</v>
      </c>
      <c r="D16" s="10">
        <v>0.50</v>
      </c>
      <c r="E16" s="10">
        <v>1.50</v>
      </c>
      <c r="F16" s="10">
        <v>1</v>
      </c>
      <c r="G16" s="10">
        <v>0.50</v>
      </c>
      <c r="H16" s="10">
        <v>1</v>
      </c>
      <c r="I16" s="10">
        <f t="shared" si="0"/>
        <v>4.50</v>
      </c>
      <c r="J16" s="10">
        <f t="shared" si="3"/>
        <v>0.675</v>
      </c>
      <c r="K16" s="18">
        <v>1</v>
      </c>
      <c r="L16" s="18">
        <v>0</v>
      </c>
      <c r="M16" s="18">
        <v>0.50</v>
      </c>
      <c r="N16" s="18">
        <v>1.50</v>
      </c>
      <c r="O16" s="18">
        <v>0</v>
      </c>
      <c r="P16" s="18">
        <f t="shared" si="4"/>
        <v>3</v>
      </c>
      <c r="Q16" s="116">
        <f t="shared" si="5"/>
        <v>0.15000000000000002</v>
      </c>
      <c r="R16" s="105">
        <f t="shared" si="1"/>
        <v>0.125</v>
      </c>
      <c r="S16" s="105">
        <f t="shared" si="1"/>
        <v>0.22499999999999998</v>
      </c>
      <c r="T16" s="105">
        <f t="shared" si="1"/>
        <v>0.175</v>
      </c>
      <c r="U16" s="105">
        <f t="shared" si="1"/>
        <v>0.15000000000000002</v>
      </c>
      <c r="V16" s="105">
        <f t="shared" si="1"/>
        <v>0.15</v>
      </c>
      <c r="W16" s="117">
        <f t="shared" si="2"/>
        <v>7.50</v>
      </c>
      <c r="X16" s="117">
        <f t="shared" si="6"/>
        <v>1.50</v>
      </c>
      <c r="Y16" s="146">
        <v>3</v>
      </c>
      <c r="Z16" s="116">
        <f t="shared" si="7"/>
        <v>2.4000000000000004</v>
      </c>
      <c r="AA16" s="145"/>
    </row>
    <row r="17" spans="1:27" ht="19.9" customHeight="1">
      <c r="A17" s="134">
        <v>10</v>
      </c>
      <c r="B17" s="138">
        <v>307669</v>
      </c>
      <c r="C17" s="133" t="s">
        <v>107</v>
      </c>
      <c r="D17" s="10">
        <v>2.50</v>
      </c>
      <c r="E17" s="10">
        <v>3</v>
      </c>
      <c r="F17" s="10">
        <v>1.50</v>
      </c>
      <c r="G17" s="10">
        <v>3.50</v>
      </c>
      <c r="H17" s="10">
        <v>3</v>
      </c>
      <c r="I17" s="10">
        <f t="shared" si="0"/>
        <v>13.50</v>
      </c>
      <c r="J17" s="10">
        <f t="shared" si="3"/>
        <v>2.025</v>
      </c>
      <c r="K17" s="18">
        <v>2</v>
      </c>
      <c r="L17" s="18">
        <v>0.50</v>
      </c>
      <c r="M17" s="18">
        <v>1.50</v>
      </c>
      <c r="N17" s="18">
        <v>2</v>
      </c>
      <c r="O17" s="18">
        <v>0.50</v>
      </c>
      <c r="P17" s="18">
        <f t="shared" si="4"/>
        <v>6.50</v>
      </c>
      <c r="Q17" s="116">
        <f t="shared" si="5"/>
        <v>0.325</v>
      </c>
      <c r="R17" s="105">
        <f t="shared" si="1"/>
        <v>0.475</v>
      </c>
      <c r="S17" s="105">
        <f t="shared" si="1"/>
        <v>0.475</v>
      </c>
      <c r="T17" s="105">
        <f t="shared" si="1"/>
        <v>0.30</v>
      </c>
      <c r="U17" s="105">
        <f t="shared" si="1"/>
        <v>0.625</v>
      </c>
      <c r="V17" s="105">
        <f t="shared" si="1"/>
        <v>0.475</v>
      </c>
      <c r="W17" s="117">
        <f t="shared" si="2"/>
        <v>20</v>
      </c>
      <c r="X17" s="117">
        <f t="shared" si="6"/>
        <v>4</v>
      </c>
      <c r="Y17" s="147">
        <v>9</v>
      </c>
      <c r="Z17" s="116">
        <f t="shared" si="7"/>
        <v>7.20</v>
      </c>
      <c r="AA17" s="145"/>
    </row>
    <row r="18" spans="1:27" ht="19.9" customHeight="1">
      <c r="A18" s="134">
        <v>11</v>
      </c>
      <c r="B18" s="138">
        <v>307674</v>
      </c>
      <c r="C18" s="133" t="s">
        <v>108</v>
      </c>
      <c r="D18" s="10">
        <v>3</v>
      </c>
      <c r="E18" s="10">
        <v>2</v>
      </c>
      <c r="F18" s="10">
        <v>4</v>
      </c>
      <c r="G18" s="10">
        <v>1</v>
      </c>
      <c r="H18" s="10">
        <v>5</v>
      </c>
      <c r="I18" s="10">
        <f t="shared" si="0"/>
        <v>15</v>
      </c>
      <c r="J18" s="10">
        <f t="shared" si="3"/>
        <v>2.25</v>
      </c>
      <c r="K18" s="18">
        <v>1</v>
      </c>
      <c r="L18" s="18">
        <v>2</v>
      </c>
      <c r="M18" s="18">
        <v>3</v>
      </c>
      <c r="N18" s="18">
        <v>0.50</v>
      </c>
      <c r="O18" s="18">
        <v>1</v>
      </c>
      <c r="P18" s="18">
        <f t="shared" si="4"/>
        <v>7.50</v>
      </c>
      <c r="Q18" s="116">
        <f t="shared" si="5"/>
        <v>0.375</v>
      </c>
      <c r="R18" s="105">
        <f t="shared" si="1"/>
        <v>0.49999999999999994</v>
      </c>
      <c r="S18" s="105">
        <f t="shared" si="1"/>
        <v>0.40</v>
      </c>
      <c r="T18" s="105">
        <f t="shared" si="1"/>
        <v>0.75</v>
      </c>
      <c r="U18" s="105">
        <f t="shared" si="1"/>
        <v>0.175</v>
      </c>
      <c r="V18" s="105">
        <f t="shared" si="1"/>
        <v>0.80</v>
      </c>
      <c r="W18" s="117">
        <f t="shared" si="2"/>
        <v>22.50</v>
      </c>
      <c r="X18" s="117">
        <f t="shared" si="6"/>
        <v>4.50</v>
      </c>
      <c r="Y18" s="146">
        <v>10</v>
      </c>
      <c r="Z18" s="116">
        <f t="shared" si="7"/>
        <v>8</v>
      </c>
      <c r="AA18" s="145"/>
    </row>
    <row r="19" spans="1:27" ht="19.9" customHeight="1">
      <c r="A19" s="134">
        <v>12</v>
      </c>
      <c r="B19" s="138">
        <v>307678</v>
      </c>
      <c r="C19" s="133" t="s">
        <v>109</v>
      </c>
      <c r="D19" s="10">
        <v>4.50</v>
      </c>
      <c r="E19" s="10">
        <v>6.50</v>
      </c>
      <c r="F19" s="10">
        <v>5</v>
      </c>
      <c r="G19" s="10">
        <v>6</v>
      </c>
      <c r="H19" s="10">
        <v>3</v>
      </c>
      <c r="I19" s="10">
        <f t="shared" si="0"/>
        <v>25</v>
      </c>
      <c r="J19" s="10">
        <f t="shared" si="3"/>
        <v>3.75</v>
      </c>
      <c r="K19" s="18">
        <v>3</v>
      </c>
      <c r="L19" s="18">
        <v>4</v>
      </c>
      <c r="M19" s="18">
        <v>1</v>
      </c>
      <c r="N19" s="18">
        <v>3</v>
      </c>
      <c r="O19" s="18">
        <v>1.50</v>
      </c>
      <c r="P19" s="18">
        <f t="shared" si="4"/>
        <v>12.50</v>
      </c>
      <c r="Q19" s="116">
        <f t="shared" si="5"/>
        <v>0.625</v>
      </c>
      <c r="R19" s="105">
        <f t="shared" si="1"/>
        <v>0.825</v>
      </c>
      <c r="S19" s="105">
        <f t="shared" si="1"/>
        <v>1.175</v>
      </c>
      <c r="T19" s="105">
        <f t="shared" si="1"/>
        <v>0.80</v>
      </c>
      <c r="U19" s="105">
        <f t="shared" si="1"/>
        <v>1.0499999999999998</v>
      </c>
      <c r="V19" s="105">
        <f t="shared" si="1"/>
        <v>0.52499999999999991</v>
      </c>
      <c r="W19" s="117">
        <f t="shared" si="2"/>
        <v>37.50</v>
      </c>
      <c r="X19" s="117">
        <f t="shared" si="6"/>
        <v>7.50</v>
      </c>
      <c r="Y19" s="146">
        <v>17</v>
      </c>
      <c r="Z19" s="116">
        <f t="shared" si="7"/>
        <v>13.60</v>
      </c>
      <c r="AA19" s="145"/>
    </row>
    <row r="20" spans="1:27" ht="19.9" customHeight="1">
      <c r="A20" s="134">
        <v>13</v>
      </c>
      <c r="B20" s="138">
        <v>307686</v>
      </c>
      <c r="C20" s="133" t="s">
        <v>110</v>
      </c>
      <c r="D20" s="10">
        <v>5</v>
      </c>
      <c r="E20" s="10">
        <v>4.50</v>
      </c>
      <c r="F20" s="10">
        <v>5.50</v>
      </c>
      <c r="G20" s="10">
        <v>7</v>
      </c>
      <c r="H20" s="10">
        <v>6</v>
      </c>
      <c r="I20" s="10">
        <f t="shared" si="0"/>
        <v>28</v>
      </c>
      <c r="J20" s="10">
        <f t="shared" si="3"/>
        <v>4.20</v>
      </c>
      <c r="K20" s="18">
        <v>4</v>
      </c>
      <c r="L20" s="18">
        <v>2.50</v>
      </c>
      <c r="M20" s="18">
        <v>3</v>
      </c>
      <c r="N20" s="18">
        <v>1</v>
      </c>
      <c r="O20" s="18">
        <v>3</v>
      </c>
      <c r="P20" s="18">
        <f t="shared" si="4"/>
        <v>13.50</v>
      </c>
      <c r="Q20" s="116">
        <f t="shared" si="5"/>
        <v>0.675</v>
      </c>
      <c r="R20" s="105">
        <f t="shared" si="1"/>
        <v>0.95</v>
      </c>
      <c r="S20" s="105">
        <f t="shared" si="1"/>
        <v>0.80</v>
      </c>
      <c r="T20" s="105">
        <f t="shared" si="1"/>
        <v>0.975</v>
      </c>
      <c r="U20" s="105">
        <f t="shared" si="1"/>
        <v>1.1000000000000001</v>
      </c>
      <c r="V20" s="105">
        <f t="shared" si="1"/>
        <v>1.0499999999999998</v>
      </c>
      <c r="W20" s="117">
        <f t="shared" si="2"/>
        <v>41.50</v>
      </c>
      <c r="X20" s="117">
        <f t="shared" si="6"/>
        <v>8.3000000000000007</v>
      </c>
      <c r="Y20" s="146">
        <v>19</v>
      </c>
      <c r="Z20" s="116">
        <f t="shared" si="7"/>
        <v>15.20</v>
      </c>
      <c r="AA20" s="145"/>
    </row>
    <row r="21" spans="1:27" ht="19.9" customHeight="1">
      <c r="A21" s="134">
        <v>14</v>
      </c>
      <c r="B21" s="138">
        <v>307691</v>
      </c>
      <c r="C21" s="133" t="s">
        <v>111</v>
      </c>
      <c r="D21" s="10">
        <v>4</v>
      </c>
      <c r="E21" s="10">
        <v>2</v>
      </c>
      <c r="F21" s="10">
        <v>3</v>
      </c>
      <c r="G21" s="10">
        <v>4.50</v>
      </c>
      <c r="H21" s="10">
        <v>2.50</v>
      </c>
      <c r="I21" s="10">
        <f t="shared" si="0"/>
        <v>16</v>
      </c>
      <c r="J21" s="10">
        <f t="shared" si="3"/>
        <v>2.40</v>
      </c>
      <c r="K21" s="143">
        <v>2.50</v>
      </c>
      <c r="L21" s="143">
        <v>1.50</v>
      </c>
      <c r="M21" s="143">
        <v>1</v>
      </c>
      <c r="N21" s="143">
        <v>2</v>
      </c>
      <c r="O21" s="143">
        <v>1.50</v>
      </c>
      <c r="P21" s="18">
        <f t="shared" si="4"/>
        <v>8.50</v>
      </c>
      <c r="Q21" s="116">
        <f t="shared" si="5"/>
        <v>0.42500000000000004</v>
      </c>
      <c r="R21" s="105">
        <f t="shared" si="1"/>
        <v>0.725</v>
      </c>
      <c r="S21" s="105">
        <f t="shared" si="1"/>
        <v>0.375</v>
      </c>
      <c r="T21" s="105">
        <f t="shared" si="1"/>
        <v>0.49999999999999994</v>
      </c>
      <c r="U21" s="105">
        <f t="shared" si="1"/>
        <v>0.77499999999999991</v>
      </c>
      <c r="V21" s="105">
        <f t="shared" si="1"/>
        <v>0.45</v>
      </c>
      <c r="W21" s="117">
        <f t="shared" si="2"/>
        <v>24.50</v>
      </c>
      <c r="X21" s="117">
        <f t="shared" si="6"/>
        <v>4.9000000000000004</v>
      </c>
      <c r="Y21" s="146">
        <v>11</v>
      </c>
      <c r="Z21" s="116">
        <f t="shared" si="7"/>
        <v>8.8000000000000007</v>
      </c>
      <c r="AA21" s="145"/>
    </row>
    <row r="22" spans="1:27" ht="19.9" customHeight="1">
      <c r="A22" s="134">
        <v>15</v>
      </c>
      <c r="B22" s="138">
        <v>307692</v>
      </c>
      <c r="C22" s="133" t="s">
        <v>112</v>
      </c>
      <c r="D22" s="10">
        <v>1</v>
      </c>
      <c r="E22" s="10">
        <v>0.50</v>
      </c>
      <c r="F22" s="10">
        <v>0.50</v>
      </c>
      <c r="G22" s="10">
        <v>0</v>
      </c>
      <c r="H22" s="10">
        <v>1</v>
      </c>
      <c r="I22" s="10">
        <f t="shared" si="0"/>
        <v>3</v>
      </c>
      <c r="J22" s="10">
        <f t="shared" si="3"/>
        <v>0.44999999999999996</v>
      </c>
      <c r="K22" s="18">
        <v>1</v>
      </c>
      <c r="L22" s="18">
        <v>0.50</v>
      </c>
      <c r="M22" s="18">
        <v>0</v>
      </c>
      <c r="N22" s="18">
        <v>0</v>
      </c>
      <c r="O22" s="18">
        <v>0</v>
      </c>
      <c r="P22" s="18">
        <f t="shared" si="4"/>
        <v>1.50</v>
      </c>
      <c r="Q22" s="116">
        <f t="shared" si="5"/>
        <v>0.075000000000000011</v>
      </c>
      <c r="R22" s="105">
        <f t="shared" si="1"/>
        <v>0.20</v>
      </c>
      <c r="S22" s="105">
        <f t="shared" si="1"/>
        <v>0.10</v>
      </c>
      <c r="T22" s="105">
        <f t="shared" si="1"/>
        <v>0.074999999999999997</v>
      </c>
      <c r="U22" s="105">
        <f t="shared" si="1"/>
        <v>0</v>
      </c>
      <c r="V22" s="105">
        <f t="shared" si="1"/>
        <v>0.15</v>
      </c>
      <c r="W22" s="117">
        <f t="shared" si="2"/>
        <v>4.50</v>
      </c>
      <c r="X22" s="117">
        <f t="shared" si="6"/>
        <v>0.90</v>
      </c>
      <c r="Y22" s="146">
        <v>2</v>
      </c>
      <c r="Z22" s="116">
        <f t="shared" si="7"/>
        <v>1.60</v>
      </c>
      <c r="AA22" s="145"/>
    </row>
    <row r="23" spans="1:27" ht="19.9" customHeight="1">
      <c r="A23" s="134">
        <v>16</v>
      </c>
      <c r="B23" s="138">
        <v>307696</v>
      </c>
      <c r="C23" s="133" t="s">
        <v>113</v>
      </c>
      <c r="D23" s="10">
        <v>4</v>
      </c>
      <c r="E23" s="10">
        <v>4.50</v>
      </c>
      <c r="F23" s="10">
        <v>2.50</v>
      </c>
      <c r="G23" s="10">
        <v>5</v>
      </c>
      <c r="H23" s="10">
        <v>6</v>
      </c>
      <c r="I23" s="10">
        <f t="shared" si="0"/>
        <v>22</v>
      </c>
      <c r="J23" s="10">
        <f t="shared" si="3"/>
        <v>3.30</v>
      </c>
      <c r="K23" s="18">
        <v>3</v>
      </c>
      <c r="L23" s="18">
        <v>2.50</v>
      </c>
      <c r="M23" s="18">
        <v>2</v>
      </c>
      <c r="N23" s="18">
        <v>1</v>
      </c>
      <c r="O23" s="18">
        <v>3</v>
      </c>
      <c r="P23" s="18">
        <f t="shared" si="4"/>
        <v>11.50</v>
      </c>
      <c r="Q23" s="116">
        <f t="shared" si="5"/>
        <v>0.57500000000000007</v>
      </c>
      <c r="R23" s="105">
        <f t="shared" si="1"/>
        <v>0.75</v>
      </c>
      <c r="S23" s="105">
        <f t="shared" si="1"/>
        <v>0.80</v>
      </c>
      <c r="T23" s="105">
        <f t="shared" si="1"/>
        <v>0.475</v>
      </c>
      <c r="U23" s="105">
        <f t="shared" si="1"/>
        <v>0.80</v>
      </c>
      <c r="V23" s="105">
        <f t="shared" si="1"/>
        <v>1.0499999999999998</v>
      </c>
      <c r="W23" s="117">
        <f t="shared" si="2"/>
        <v>33.50</v>
      </c>
      <c r="X23" s="117">
        <f t="shared" si="6"/>
        <v>6.70</v>
      </c>
      <c r="Y23" s="146">
        <v>15</v>
      </c>
      <c r="Z23" s="116">
        <f t="shared" si="7"/>
        <v>12</v>
      </c>
      <c r="AA23" s="145"/>
    </row>
    <row r="24" spans="1:27" ht="19.9" customHeight="1">
      <c r="A24" s="134">
        <v>17</v>
      </c>
      <c r="B24" s="138">
        <v>307701</v>
      </c>
      <c r="C24" s="133" t="s">
        <v>114</v>
      </c>
      <c r="D24" s="10">
        <v>8</v>
      </c>
      <c r="E24" s="10">
        <v>6</v>
      </c>
      <c r="F24" s="10">
        <v>4</v>
      </c>
      <c r="G24" s="10">
        <v>7.50</v>
      </c>
      <c r="H24" s="10">
        <v>7</v>
      </c>
      <c r="I24" s="10">
        <f t="shared" si="0"/>
        <v>32.50</v>
      </c>
      <c r="J24" s="10">
        <f t="shared" si="3"/>
        <v>4.875</v>
      </c>
      <c r="K24" s="18">
        <v>4</v>
      </c>
      <c r="L24" s="18">
        <v>2</v>
      </c>
      <c r="M24" s="18">
        <v>3</v>
      </c>
      <c r="N24" s="18">
        <v>5</v>
      </c>
      <c r="O24" s="18">
        <v>3</v>
      </c>
      <c r="P24" s="18">
        <f t="shared" si="4"/>
        <v>17</v>
      </c>
      <c r="Q24" s="116">
        <f t="shared" si="5"/>
        <v>0.85000000000000009</v>
      </c>
      <c r="R24" s="105">
        <f t="shared" si="8" ref="R24:V34">(D24*0.15+K24*0.05)</f>
        <v>1.40</v>
      </c>
      <c r="S24" s="105">
        <f t="shared" si="8"/>
        <v>0.99999999999999989</v>
      </c>
      <c r="T24" s="105">
        <f t="shared" si="8"/>
        <v>0.75</v>
      </c>
      <c r="U24" s="105">
        <f t="shared" si="8"/>
        <v>1.375</v>
      </c>
      <c r="V24" s="105">
        <f t="shared" si="8"/>
        <v>1.2000000000000002</v>
      </c>
      <c r="W24" s="117">
        <f t="shared" si="2"/>
        <v>49.50</v>
      </c>
      <c r="X24" s="117">
        <f t="shared" si="6"/>
        <v>9.90</v>
      </c>
      <c r="Y24" s="146">
        <v>22</v>
      </c>
      <c r="Z24" s="116">
        <f t="shared" si="7"/>
        <v>17.60</v>
      </c>
      <c r="AA24" s="145"/>
    </row>
    <row r="25" spans="1:27" ht="19.9" customHeight="1">
      <c r="A25" s="134">
        <v>18</v>
      </c>
      <c r="B25" s="138">
        <v>307702</v>
      </c>
      <c r="C25" s="133" t="s">
        <v>115</v>
      </c>
      <c r="D25" s="10">
        <v>4</v>
      </c>
      <c r="E25" s="10">
        <v>3</v>
      </c>
      <c r="F25" s="10">
        <v>3.50</v>
      </c>
      <c r="G25" s="10">
        <v>2</v>
      </c>
      <c r="H25" s="10">
        <v>5</v>
      </c>
      <c r="I25" s="10">
        <f t="shared" si="0"/>
        <v>17.50</v>
      </c>
      <c r="J25" s="10">
        <f t="shared" si="3"/>
        <v>2.625</v>
      </c>
      <c r="K25" s="18">
        <v>1.50</v>
      </c>
      <c r="L25" s="18">
        <v>1</v>
      </c>
      <c r="M25" s="18">
        <v>3.50</v>
      </c>
      <c r="N25" s="18">
        <v>0.50</v>
      </c>
      <c r="O25" s="18">
        <v>2.50</v>
      </c>
      <c r="P25" s="18">
        <f t="shared" si="4"/>
        <v>9</v>
      </c>
      <c r="Q25" s="116">
        <f t="shared" si="5"/>
        <v>0.45</v>
      </c>
      <c r="R25" s="105">
        <f t="shared" si="8"/>
        <v>0.675</v>
      </c>
      <c r="S25" s="105">
        <f t="shared" si="8"/>
        <v>0.49999999999999994</v>
      </c>
      <c r="T25" s="105">
        <f t="shared" si="8"/>
        <v>0.70</v>
      </c>
      <c r="U25" s="105">
        <f t="shared" si="8"/>
        <v>0.325</v>
      </c>
      <c r="V25" s="105">
        <f t="shared" si="8"/>
        <v>0.875</v>
      </c>
      <c r="W25" s="117">
        <f t="shared" si="2"/>
        <v>26.50</v>
      </c>
      <c r="X25" s="117">
        <f t="shared" si="6"/>
        <v>5.3000000000000007</v>
      </c>
      <c r="Y25" s="146">
        <v>12</v>
      </c>
      <c r="Z25" s="116">
        <f t="shared" si="7"/>
        <v>9.6000000000000014</v>
      </c>
      <c r="AA25" s="145"/>
    </row>
    <row r="26" spans="1:27" ht="19.9" customHeight="1">
      <c r="A26" s="134">
        <v>19</v>
      </c>
      <c r="B26" s="138">
        <v>307705</v>
      </c>
      <c r="C26" s="133" t="s">
        <v>116</v>
      </c>
      <c r="D26" s="10">
        <v>4.50</v>
      </c>
      <c r="E26" s="10">
        <v>5</v>
      </c>
      <c r="F26" s="10">
        <v>4</v>
      </c>
      <c r="G26" s="10">
        <v>7</v>
      </c>
      <c r="H26" s="10">
        <v>6</v>
      </c>
      <c r="I26" s="10">
        <f t="shared" si="0"/>
        <v>26.50</v>
      </c>
      <c r="J26" s="10">
        <f t="shared" si="3"/>
        <v>3.9749999999999996</v>
      </c>
      <c r="K26" s="18">
        <v>2</v>
      </c>
      <c r="L26" s="18">
        <v>4</v>
      </c>
      <c r="M26" s="18">
        <v>2</v>
      </c>
      <c r="N26" s="18">
        <v>2.50</v>
      </c>
      <c r="O26" s="18">
        <v>3</v>
      </c>
      <c r="P26" s="18">
        <f t="shared" si="4"/>
        <v>13.50</v>
      </c>
      <c r="Q26" s="116">
        <f t="shared" si="5"/>
        <v>0.675</v>
      </c>
      <c r="R26" s="105">
        <f t="shared" si="8"/>
        <v>0.77499999999999991</v>
      </c>
      <c r="S26" s="105">
        <f t="shared" si="8"/>
        <v>0.95</v>
      </c>
      <c r="T26" s="105">
        <f t="shared" si="8"/>
        <v>0.70</v>
      </c>
      <c r="U26" s="105">
        <f t="shared" si="8"/>
        <v>1.175</v>
      </c>
      <c r="V26" s="105">
        <f t="shared" si="8"/>
        <v>1.0499999999999998</v>
      </c>
      <c r="W26" s="117">
        <f t="shared" si="2"/>
        <v>40</v>
      </c>
      <c r="X26" s="117">
        <f t="shared" si="6"/>
        <v>8</v>
      </c>
      <c r="Y26" s="146">
        <v>18</v>
      </c>
      <c r="Z26" s="116">
        <f t="shared" si="7"/>
        <v>14.40</v>
      </c>
      <c r="AA26" s="145"/>
    </row>
    <row r="27" spans="1:27" ht="19.9" customHeight="1">
      <c r="A27" s="134">
        <v>20</v>
      </c>
      <c r="B27" s="138">
        <v>307715</v>
      </c>
      <c r="C27" s="133" t="s">
        <v>117</v>
      </c>
      <c r="D27" s="142">
        <v>6.50</v>
      </c>
      <c r="E27" s="142">
        <v>3</v>
      </c>
      <c r="F27" s="142">
        <v>7</v>
      </c>
      <c r="G27" s="142">
        <v>5</v>
      </c>
      <c r="H27" s="142">
        <v>4</v>
      </c>
      <c r="I27" s="10">
        <f t="shared" si="0"/>
        <v>25.50</v>
      </c>
      <c r="J27" s="10">
        <f t="shared" si="3"/>
        <v>3.8249999999999997</v>
      </c>
      <c r="K27" s="18">
        <v>3.50</v>
      </c>
      <c r="L27" s="18">
        <v>2</v>
      </c>
      <c r="M27" s="18">
        <v>1</v>
      </c>
      <c r="N27" s="18">
        <v>4</v>
      </c>
      <c r="O27" s="18">
        <v>2</v>
      </c>
      <c r="P27" s="18">
        <f t="shared" si="4"/>
        <v>12.50</v>
      </c>
      <c r="Q27" s="116">
        <f t="shared" si="5"/>
        <v>0.625</v>
      </c>
      <c r="R27" s="105">
        <f t="shared" si="8"/>
        <v>1.1499999999999999</v>
      </c>
      <c r="S27" s="105">
        <f t="shared" si="8"/>
        <v>0.54999999999999993</v>
      </c>
      <c r="T27" s="105">
        <f t="shared" si="8"/>
        <v>1.1000000000000001</v>
      </c>
      <c r="U27" s="105">
        <f t="shared" si="8"/>
        <v>0.95</v>
      </c>
      <c r="V27" s="105">
        <f t="shared" si="8"/>
        <v>0.70</v>
      </c>
      <c r="W27" s="117">
        <f t="shared" si="2"/>
        <v>38</v>
      </c>
      <c r="X27" s="117">
        <f t="shared" si="6"/>
        <v>7.60</v>
      </c>
      <c r="Y27" s="146">
        <v>17</v>
      </c>
      <c r="Z27" s="116">
        <f t="shared" si="7"/>
        <v>13.60</v>
      </c>
      <c r="AA27" s="145"/>
    </row>
    <row r="28" spans="1:27" ht="19.9" customHeight="1">
      <c r="A28" s="134">
        <v>21</v>
      </c>
      <c r="B28" s="138">
        <v>307727</v>
      </c>
      <c r="C28" s="133" t="s">
        <v>118</v>
      </c>
      <c r="D28" s="10">
        <v>7</v>
      </c>
      <c r="E28" s="10">
        <v>8</v>
      </c>
      <c r="F28" s="10">
        <v>7.50</v>
      </c>
      <c r="G28" s="10">
        <v>9</v>
      </c>
      <c r="H28" s="10">
        <v>7</v>
      </c>
      <c r="I28" s="10">
        <f t="shared" si="0"/>
        <v>38.50</v>
      </c>
      <c r="J28" s="10">
        <f t="shared" si="3"/>
        <v>5.775</v>
      </c>
      <c r="K28" s="18">
        <v>5</v>
      </c>
      <c r="L28" s="18">
        <v>4</v>
      </c>
      <c r="M28" s="18">
        <v>3.50</v>
      </c>
      <c r="N28" s="18">
        <v>3</v>
      </c>
      <c r="O28" s="18">
        <v>4</v>
      </c>
      <c r="P28" s="18">
        <f t="shared" si="4"/>
        <v>19.50</v>
      </c>
      <c r="Q28" s="116">
        <f t="shared" si="5"/>
        <v>0.97500000000000009</v>
      </c>
      <c r="R28" s="105">
        <f t="shared" si="8"/>
        <v>1.30</v>
      </c>
      <c r="S28" s="105">
        <f t="shared" si="8"/>
        <v>1.40</v>
      </c>
      <c r="T28" s="105">
        <f t="shared" si="8"/>
        <v>1.30</v>
      </c>
      <c r="U28" s="105">
        <f t="shared" si="8"/>
        <v>1.50</v>
      </c>
      <c r="V28" s="105">
        <f t="shared" si="8"/>
        <v>1.25</v>
      </c>
      <c r="W28" s="117">
        <f t="shared" si="2"/>
        <v>58</v>
      </c>
      <c r="X28" s="117">
        <f t="shared" si="6"/>
        <v>11.60</v>
      </c>
      <c r="Y28" s="146">
        <v>26</v>
      </c>
      <c r="Z28" s="116">
        <f t="shared" si="7"/>
        <v>20.80</v>
      </c>
      <c r="AA28" s="145"/>
    </row>
    <row r="29" spans="1:27" ht="19.9" customHeight="1">
      <c r="A29" s="134">
        <v>22</v>
      </c>
      <c r="B29" s="138">
        <v>307750</v>
      </c>
      <c r="C29" s="133" t="s">
        <v>119</v>
      </c>
      <c r="D29" s="10">
        <v>8</v>
      </c>
      <c r="E29" s="10">
        <v>5</v>
      </c>
      <c r="F29" s="10">
        <v>6</v>
      </c>
      <c r="G29" s="10">
        <v>3</v>
      </c>
      <c r="H29" s="10">
        <v>5</v>
      </c>
      <c r="I29" s="10">
        <f t="shared" si="0"/>
        <v>27</v>
      </c>
      <c r="J29" s="10">
        <f t="shared" si="3"/>
        <v>4.05</v>
      </c>
      <c r="K29" s="18">
        <v>2</v>
      </c>
      <c r="L29" s="18">
        <v>1</v>
      </c>
      <c r="M29" s="18">
        <v>3</v>
      </c>
      <c r="N29" s="18">
        <v>4</v>
      </c>
      <c r="O29" s="18">
        <v>3.50</v>
      </c>
      <c r="P29" s="18">
        <f t="shared" si="4"/>
        <v>13.50</v>
      </c>
      <c r="Q29" s="116">
        <f t="shared" si="5"/>
        <v>0.675</v>
      </c>
      <c r="R29" s="105">
        <f t="shared" si="8"/>
        <v>1.30</v>
      </c>
      <c r="S29" s="105">
        <f t="shared" si="8"/>
        <v>0.80</v>
      </c>
      <c r="T29" s="105">
        <f t="shared" si="8"/>
        <v>1.0499999999999998</v>
      </c>
      <c r="U29" s="105">
        <f t="shared" si="8"/>
        <v>0.64999999999999991</v>
      </c>
      <c r="V29" s="105">
        <f t="shared" si="8"/>
        <v>0.925</v>
      </c>
      <c r="W29" s="117">
        <f t="shared" si="2"/>
        <v>40.50</v>
      </c>
      <c r="X29" s="117">
        <f t="shared" si="6"/>
        <v>8.10</v>
      </c>
      <c r="Y29" s="146">
        <v>18</v>
      </c>
      <c r="Z29" s="116">
        <f t="shared" si="7"/>
        <v>14.40</v>
      </c>
      <c r="AA29" s="145"/>
    </row>
    <row r="30" spans="1:27" ht="19.9" customHeight="1">
      <c r="A30" s="134">
        <v>23</v>
      </c>
      <c r="B30" s="138">
        <v>307753</v>
      </c>
      <c r="C30" s="133" t="s">
        <v>120</v>
      </c>
      <c r="D30" s="10">
        <v>3</v>
      </c>
      <c r="E30" s="10">
        <v>4.50</v>
      </c>
      <c r="F30" s="10">
        <v>4</v>
      </c>
      <c r="G30" s="10">
        <v>3.50</v>
      </c>
      <c r="H30" s="10">
        <v>2.50</v>
      </c>
      <c r="I30" s="10">
        <f t="shared" si="0"/>
        <v>17.50</v>
      </c>
      <c r="J30" s="10">
        <f t="shared" si="3"/>
        <v>2.625</v>
      </c>
      <c r="K30" s="18">
        <v>1.50</v>
      </c>
      <c r="L30" s="18">
        <v>3</v>
      </c>
      <c r="M30" s="18">
        <v>2</v>
      </c>
      <c r="N30" s="18">
        <v>1.50</v>
      </c>
      <c r="O30" s="18">
        <v>1</v>
      </c>
      <c r="P30" s="18">
        <f t="shared" si="4"/>
        <v>9</v>
      </c>
      <c r="Q30" s="116">
        <f t="shared" si="5"/>
        <v>0.45</v>
      </c>
      <c r="R30" s="105">
        <f t="shared" si="8"/>
        <v>0.52499999999999991</v>
      </c>
      <c r="S30" s="105">
        <f t="shared" si="8"/>
        <v>0.825</v>
      </c>
      <c r="T30" s="105">
        <f t="shared" si="8"/>
        <v>0.70</v>
      </c>
      <c r="U30" s="105">
        <f t="shared" si="8"/>
        <v>0.60000000000000009</v>
      </c>
      <c r="V30" s="105">
        <f t="shared" si="8"/>
        <v>0.425</v>
      </c>
      <c r="W30" s="117">
        <f t="shared" si="2"/>
        <v>26.50</v>
      </c>
      <c r="X30" s="117">
        <f t="shared" si="6"/>
        <v>5.3000000000000007</v>
      </c>
      <c r="Y30" s="146">
        <v>12</v>
      </c>
      <c r="Z30" s="116">
        <f t="shared" si="7"/>
        <v>9.6000000000000014</v>
      </c>
      <c r="AA30" s="145"/>
    </row>
    <row r="31" spans="1:27" s="127" customFormat="1" ht="18" customHeight="1">
      <c r="A31" s="134">
        <v>24</v>
      </c>
      <c r="B31" s="138">
        <v>307760</v>
      </c>
      <c r="C31" s="133" t="s">
        <v>121</v>
      </c>
      <c r="D31" s="10">
        <v>5</v>
      </c>
      <c r="E31" s="10">
        <v>4</v>
      </c>
      <c r="F31" s="10">
        <v>6</v>
      </c>
      <c r="G31" s="10">
        <v>7</v>
      </c>
      <c r="H31" s="10">
        <v>5</v>
      </c>
      <c r="I31" s="10">
        <f t="shared" si="0"/>
        <v>27</v>
      </c>
      <c r="J31" s="10">
        <f t="shared" si="3"/>
        <v>4.05</v>
      </c>
      <c r="K31" s="18">
        <v>3</v>
      </c>
      <c r="L31" s="18">
        <v>2</v>
      </c>
      <c r="M31" s="18">
        <v>3.50</v>
      </c>
      <c r="N31" s="18">
        <v>2.50</v>
      </c>
      <c r="O31" s="18">
        <v>2</v>
      </c>
      <c r="P31" s="18">
        <f t="shared" si="4"/>
        <v>13</v>
      </c>
      <c r="Q31" s="116">
        <f t="shared" si="5"/>
        <v>0.65</v>
      </c>
      <c r="R31" s="105">
        <f t="shared" si="8"/>
        <v>0.90</v>
      </c>
      <c r="S31" s="105">
        <f t="shared" si="8"/>
        <v>0.70</v>
      </c>
      <c r="T31" s="105">
        <f t="shared" si="8"/>
        <v>1.075</v>
      </c>
      <c r="U31" s="105">
        <f t="shared" si="8"/>
        <v>1.175</v>
      </c>
      <c r="V31" s="105">
        <f t="shared" si="8"/>
        <v>0.85</v>
      </c>
      <c r="W31" s="117">
        <f t="shared" si="2"/>
        <v>40</v>
      </c>
      <c r="X31" s="117">
        <f t="shared" si="6"/>
        <v>8</v>
      </c>
      <c r="Y31" s="146">
        <v>19</v>
      </c>
      <c r="Z31" s="116">
        <f t="shared" si="7"/>
        <v>15.20</v>
      </c>
      <c r="AA31" s="145"/>
    </row>
    <row r="32" spans="1:27" ht="19.9" customHeight="1">
      <c r="A32" s="134">
        <v>25</v>
      </c>
      <c r="B32" s="138">
        <v>307770</v>
      </c>
      <c r="C32" s="133" t="s">
        <v>122</v>
      </c>
      <c r="D32" s="10">
        <v>4.50</v>
      </c>
      <c r="E32" s="10">
        <v>3</v>
      </c>
      <c r="F32" s="10">
        <v>3.50</v>
      </c>
      <c r="G32" s="10">
        <v>5</v>
      </c>
      <c r="H32" s="10">
        <v>6</v>
      </c>
      <c r="I32" s="10">
        <f t="shared" si="0"/>
        <v>22</v>
      </c>
      <c r="J32" s="10">
        <f t="shared" si="3"/>
        <v>3.30</v>
      </c>
      <c r="K32" s="18">
        <v>2.50</v>
      </c>
      <c r="L32" s="18">
        <v>1</v>
      </c>
      <c r="M32" s="18">
        <v>4</v>
      </c>
      <c r="N32" s="18">
        <v>1.50</v>
      </c>
      <c r="O32" s="18">
        <v>2</v>
      </c>
      <c r="P32" s="18">
        <f t="shared" si="4"/>
        <v>11</v>
      </c>
      <c r="Q32" s="116">
        <f t="shared" si="5"/>
        <v>0.55000000000000004</v>
      </c>
      <c r="R32" s="105">
        <f t="shared" si="8"/>
        <v>0.80</v>
      </c>
      <c r="S32" s="105">
        <f t="shared" si="8"/>
        <v>0.49999999999999994</v>
      </c>
      <c r="T32" s="105">
        <f t="shared" si="8"/>
        <v>0.72500000000000009</v>
      </c>
      <c r="U32" s="105">
        <f t="shared" si="8"/>
        <v>0.825</v>
      </c>
      <c r="V32" s="105">
        <f t="shared" si="8"/>
        <v>0.99999999999999989</v>
      </c>
      <c r="W32" s="117">
        <f t="shared" si="2"/>
        <v>33</v>
      </c>
      <c r="X32" s="117">
        <f t="shared" si="6"/>
        <v>6.60</v>
      </c>
      <c r="Y32" s="146">
        <v>15</v>
      </c>
      <c r="Z32" s="116">
        <f t="shared" si="7"/>
        <v>12</v>
      </c>
      <c r="AA32" s="145"/>
    </row>
    <row r="33" spans="1:27" ht="19.9" customHeight="1">
      <c r="A33" s="134">
        <v>26</v>
      </c>
      <c r="B33" s="138">
        <v>307771</v>
      </c>
      <c r="C33" s="133" t="s">
        <v>123</v>
      </c>
      <c r="D33" s="10">
        <v>5</v>
      </c>
      <c r="E33" s="10">
        <v>3.50</v>
      </c>
      <c r="F33" s="10">
        <v>2</v>
      </c>
      <c r="G33" s="10">
        <v>4</v>
      </c>
      <c r="H33" s="10">
        <v>5</v>
      </c>
      <c r="I33" s="10">
        <f t="shared" si="0"/>
        <v>19.50</v>
      </c>
      <c r="J33" s="10">
        <f t="shared" si="3"/>
        <v>2.925</v>
      </c>
      <c r="K33" s="18">
        <v>1.50</v>
      </c>
      <c r="L33" s="18">
        <v>2.50</v>
      </c>
      <c r="M33" s="18">
        <v>2</v>
      </c>
      <c r="N33" s="18">
        <v>1</v>
      </c>
      <c r="O33" s="18">
        <v>2.50</v>
      </c>
      <c r="P33" s="18">
        <f t="shared" si="4"/>
        <v>9.50</v>
      </c>
      <c r="Q33" s="116">
        <f t="shared" si="5"/>
        <v>0.475</v>
      </c>
      <c r="R33" s="105">
        <f t="shared" si="8"/>
        <v>0.825</v>
      </c>
      <c r="S33" s="105">
        <f t="shared" si="8"/>
        <v>0.65</v>
      </c>
      <c r="T33" s="105">
        <f t="shared" si="8"/>
        <v>0.40</v>
      </c>
      <c r="U33" s="105">
        <f t="shared" si="8"/>
        <v>0.65</v>
      </c>
      <c r="V33" s="105">
        <f t="shared" si="8"/>
        <v>0.875</v>
      </c>
      <c r="W33" s="117">
        <f t="shared" si="2"/>
        <v>29</v>
      </c>
      <c r="X33" s="117">
        <f t="shared" si="6"/>
        <v>5.8000000000000007</v>
      </c>
      <c r="Y33" s="146">
        <v>13</v>
      </c>
      <c r="Z33" s="116">
        <f t="shared" si="7"/>
        <v>10.40</v>
      </c>
      <c r="AA33" s="145"/>
    </row>
    <row r="34" spans="1:27" ht="19.9" customHeight="1">
      <c r="A34" s="134">
        <v>27</v>
      </c>
      <c r="B34" s="138">
        <v>307785</v>
      </c>
      <c r="C34" s="133" t="s">
        <v>124</v>
      </c>
      <c r="D34" s="10">
        <v>5.50</v>
      </c>
      <c r="E34" s="10">
        <v>6</v>
      </c>
      <c r="F34" s="10">
        <v>4</v>
      </c>
      <c r="G34" s="10">
        <v>5</v>
      </c>
      <c r="H34" s="10">
        <v>6.50</v>
      </c>
      <c r="I34" s="10">
        <f t="shared" si="0"/>
        <v>27</v>
      </c>
      <c r="J34" s="10">
        <f t="shared" si="3"/>
        <v>4.05</v>
      </c>
      <c r="K34" s="18">
        <v>3</v>
      </c>
      <c r="L34" s="18">
        <v>2</v>
      </c>
      <c r="M34" s="18">
        <v>2.50</v>
      </c>
      <c r="N34" s="18">
        <v>4</v>
      </c>
      <c r="O34" s="18">
        <v>2</v>
      </c>
      <c r="P34" s="18">
        <f t="shared" si="4"/>
        <v>13.50</v>
      </c>
      <c r="Q34" s="116">
        <f t="shared" si="5"/>
        <v>0.675</v>
      </c>
      <c r="R34" s="105">
        <f t="shared" si="8"/>
        <v>0.975</v>
      </c>
      <c r="S34" s="105">
        <f t="shared" si="8"/>
        <v>0.99999999999999989</v>
      </c>
      <c r="T34" s="105">
        <f t="shared" si="8"/>
        <v>0.725</v>
      </c>
      <c r="U34" s="105">
        <f t="shared" si="8"/>
        <v>0.95</v>
      </c>
      <c r="V34" s="105">
        <f t="shared" si="8"/>
        <v>1.075</v>
      </c>
      <c r="W34" s="117">
        <f t="shared" si="2"/>
        <v>40.50</v>
      </c>
      <c r="X34" s="117">
        <f t="shared" si="6"/>
        <v>8.10</v>
      </c>
      <c r="Y34" s="146">
        <v>19</v>
      </c>
      <c r="Z34" s="116">
        <f t="shared" si="7"/>
        <v>15.20</v>
      </c>
      <c r="AA34" s="145"/>
    </row>
    <row r="35" ht="21" thickBot="1"/>
    <row r="36" spans="1:26" ht="20.25">
      <c r="A36" s="158"/>
      <c r="B36" s="159"/>
      <c r="C36" s="160"/>
      <c r="D36" s="6">
        <f t="shared" si="9" ref="D36:Z36">COUNT(D8:D34)</f>
        <v>27</v>
      </c>
      <c r="E36" s="7">
        <f t="shared" si="9"/>
        <v>27</v>
      </c>
      <c r="F36" s="7">
        <f t="shared" si="9"/>
        <v>27</v>
      </c>
      <c r="G36" s="7">
        <f t="shared" si="9"/>
        <v>27</v>
      </c>
      <c r="H36" s="87">
        <f t="shared" si="9"/>
        <v>27</v>
      </c>
      <c r="I36" s="8">
        <f t="shared" si="9"/>
        <v>27</v>
      </c>
      <c r="J36" s="88">
        <f t="shared" si="9"/>
        <v>27</v>
      </c>
      <c r="K36" s="80">
        <f t="shared" si="9"/>
        <v>27</v>
      </c>
      <c r="L36" s="15">
        <f t="shared" si="9"/>
        <v>27</v>
      </c>
      <c r="M36" s="15">
        <f t="shared" si="9"/>
        <v>27</v>
      </c>
      <c r="N36" s="15">
        <f t="shared" si="9"/>
        <v>27</v>
      </c>
      <c r="O36" s="81">
        <f t="shared" si="9"/>
        <v>27</v>
      </c>
      <c r="P36" s="76">
        <f t="shared" si="9"/>
        <v>27</v>
      </c>
      <c r="Q36" s="94">
        <f t="shared" si="9"/>
        <v>27</v>
      </c>
      <c r="R36" s="97">
        <f t="shared" si="9"/>
        <v>27</v>
      </c>
      <c r="S36" s="22">
        <f t="shared" si="9"/>
        <v>27</v>
      </c>
      <c r="T36" s="22">
        <f t="shared" si="9"/>
        <v>27</v>
      </c>
      <c r="U36" s="22">
        <f t="shared" si="9"/>
        <v>27</v>
      </c>
      <c r="V36" s="23">
        <f t="shared" si="9"/>
        <v>27</v>
      </c>
      <c r="W36" s="106">
        <f t="shared" si="9"/>
        <v>27</v>
      </c>
      <c r="X36" s="100">
        <f t="shared" si="9"/>
        <v>27</v>
      </c>
      <c r="Y36" s="16">
        <f t="shared" si="9"/>
        <v>27</v>
      </c>
      <c r="Z36" s="104">
        <f t="shared" si="9"/>
        <v>27</v>
      </c>
    </row>
    <row r="37" spans="1:26" ht="21" customHeight="1">
      <c r="A37" s="186"/>
      <c r="B37" s="187"/>
      <c r="C37" s="188"/>
      <c r="D37" s="9">
        <v>10</v>
      </c>
      <c r="E37" s="10">
        <v>10</v>
      </c>
      <c r="F37" s="10">
        <v>10</v>
      </c>
      <c r="G37" s="10">
        <v>10</v>
      </c>
      <c r="H37" s="89">
        <v>10</v>
      </c>
      <c r="I37" s="11">
        <f>SUM(D37:H37)</f>
        <v>50</v>
      </c>
      <c r="J37" s="90">
        <f>I37*0.15</f>
        <v>7.50</v>
      </c>
      <c r="K37" s="82">
        <v>5</v>
      </c>
      <c r="L37" s="18">
        <v>5</v>
      </c>
      <c r="M37" s="18">
        <v>5</v>
      </c>
      <c r="N37" s="18">
        <v>5</v>
      </c>
      <c r="O37" s="83">
        <v>5</v>
      </c>
      <c r="P37" s="77">
        <f>SUM(K37:O37)</f>
        <v>25</v>
      </c>
      <c r="Q37" s="95">
        <f>P37*0.05</f>
        <v>1.25</v>
      </c>
      <c r="R37" s="98">
        <f>(D37*0.15+K37*0.05)</f>
        <v>1.75</v>
      </c>
      <c r="S37" s="24">
        <f>((E37*0.15+L37*0.05))</f>
        <v>1.75</v>
      </c>
      <c r="T37" s="24">
        <f>((F37*0.15+M37*0.05))</f>
        <v>1.75</v>
      </c>
      <c r="U37" s="24">
        <f>((G37*0.15+N37*0.05))</f>
        <v>1.75</v>
      </c>
      <c r="V37" s="25">
        <f>((H37*0.15+O37*0.05))</f>
        <v>1.75</v>
      </c>
      <c r="W37" s="107">
        <v>75</v>
      </c>
      <c r="X37" s="101">
        <f>W37*0.2</f>
        <v>15</v>
      </c>
      <c r="Y37" s="19">
        <v>33</v>
      </c>
      <c r="Z37" s="84">
        <f>Y37*0.8</f>
        <v>26.40</v>
      </c>
    </row>
    <row r="38" spans="1:26" ht="20.25">
      <c r="A38" s="186" t="s">
        <v>72</v>
      </c>
      <c r="B38" s="187"/>
      <c r="C38" s="188"/>
      <c r="D38" s="9">
        <f t="shared" si="10" ref="D38:L38">D37*0.4</f>
        <v>4</v>
      </c>
      <c r="E38" s="10">
        <f t="shared" si="10"/>
        <v>4</v>
      </c>
      <c r="F38" s="10">
        <f t="shared" si="10"/>
        <v>4</v>
      </c>
      <c r="G38" s="10">
        <f t="shared" si="10"/>
        <v>4</v>
      </c>
      <c r="H38" s="89">
        <f t="shared" si="10"/>
        <v>4</v>
      </c>
      <c r="I38" s="11">
        <f t="shared" si="10"/>
        <v>20</v>
      </c>
      <c r="J38" s="90">
        <f t="shared" si="10"/>
        <v>3</v>
      </c>
      <c r="K38" s="82">
        <f t="shared" si="10"/>
        <v>2</v>
      </c>
      <c r="L38" s="18">
        <f t="shared" si="10"/>
        <v>2</v>
      </c>
      <c r="M38" s="18">
        <f t="shared" si="11" ref="M38:Z38">M37*0.4</f>
        <v>2</v>
      </c>
      <c r="N38" s="18">
        <f t="shared" si="11"/>
        <v>2</v>
      </c>
      <c r="O38" s="83">
        <f t="shared" si="11"/>
        <v>2</v>
      </c>
      <c r="P38" s="77">
        <f t="shared" si="11"/>
        <v>10</v>
      </c>
      <c r="Q38" s="95">
        <f t="shared" si="11"/>
        <v>0.50</v>
      </c>
      <c r="R38" s="98">
        <f t="shared" si="11"/>
        <v>0.70</v>
      </c>
      <c r="S38" s="24">
        <f t="shared" si="11"/>
        <v>0.70</v>
      </c>
      <c r="T38" s="24">
        <f t="shared" si="11"/>
        <v>0.70</v>
      </c>
      <c r="U38" s="24">
        <f t="shared" si="11"/>
        <v>0.70</v>
      </c>
      <c r="V38" s="25">
        <f t="shared" si="11"/>
        <v>0.70</v>
      </c>
      <c r="W38" s="107">
        <f t="shared" si="11"/>
        <v>30</v>
      </c>
      <c r="X38" s="101">
        <f t="shared" si="11"/>
        <v>6</v>
      </c>
      <c r="Y38" s="19">
        <f t="shared" si="11"/>
        <v>13.20</v>
      </c>
      <c r="Z38" s="84">
        <f t="shared" si="11"/>
        <v>10.560000000000002</v>
      </c>
    </row>
    <row r="39" spans="1:26" ht="21" customHeight="1">
      <c r="A39" s="186" t="s">
        <v>12</v>
      </c>
      <c r="B39" s="187"/>
      <c r="C39" s="188"/>
      <c r="D39" s="9">
        <f>COUNTIF(D8:D34,"&gt;=4")</f>
        <v>21</v>
      </c>
      <c r="E39" s="9">
        <f>COUNTIF(E8:E34,"&gt;=4")</f>
        <v>17</v>
      </c>
      <c r="F39" s="9">
        <f>COUNTIF(F8:F34,"&gt;=4")</f>
        <v>17</v>
      </c>
      <c r="G39" s="9">
        <f>COUNTIF(G8:G34,"&gt;=4")</f>
        <v>18</v>
      </c>
      <c r="H39" s="9">
        <f>COUNTIF(H8:H34,"&gt;=4")</f>
        <v>19</v>
      </c>
      <c r="I39" s="11">
        <f>COUNTIF(I8:I34,"&gt;=20")</f>
        <v>18</v>
      </c>
      <c r="J39" s="90">
        <f>COUNTIF(J8:J34,"&gt;=3")</f>
        <v>18</v>
      </c>
      <c r="K39" s="82">
        <f>COUNTIF(K8:K34,"&gt;=2")</f>
        <v>19</v>
      </c>
      <c r="L39" s="82">
        <f>COUNTIF(L8:L34,"&gt;=2")</f>
        <v>18</v>
      </c>
      <c r="M39" s="82">
        <f>COUNTIF(M8:M34,"&gt;=2")</f>
        <v>18</v>
      </c>
      <c r="N39" s="82">
        <f>COUNTIF(N8:N34,"&gt;=2")</f>
        <v>17</v>
      </c>
      <c r="O39" s="82">
        <f>COUNTIF(O8:O34,"&gt;=2")</f>
        <v>18</v>
      </c>
      <c r="P39" s="77">
        <f>COUNTIF(P8:P34,"&gt;=10")</f>
        <v>18</v>
      </c>
      <c r="Q39" s="95">
        <f>COUNTIF(Q8:Q34,"&gt;=0.5")</f>
        <v>18</v>
      </c>
      <c r="R39" s="98">
        <f>COUNTIF(R8:R34,"&gt;=.7")</f>
        <v>20</v>
      </c>
      <c r="S39" s="98">
        <f>COUNTIF(S8:S34,"&gt;=.7")</f>
        <v>17</v>
      </c>
      <c r="T39" s="98">
        <f>COUNTIF(T8:T34,"&gt;=.7")</f>
        <v>20</v>
      </c>
      <c r="U39" s="98">
        <f>COUNTIF(U8:U34,"&gt;=.7")</f>
        <v>17</v>
      </c>
      <c r="V39" s="98">
        <f>COUNTIF(V8:V34,"&gt;=.7")</f>
        <v>19</v>
      </c>
      <c r="W39" s="107">
        <f>COUNTIF(W8:W34,"&gt;=30")</f>
        <v>18</v>
      </c>
      <c r="X39" s="101">
        <f>COUNTIF(X8:X34,"&gt;=6")</f>
        <v>18</v>
      </c>
      <c r="Y39" s="19">
        <f>COUNTIF(Y8:Y34,"&gt;=13.2")</f>
        <v>18</v>
      </c>
      <c r="Z39" s="84">
        <f>COUNTIF(Z8:Z34,"&gt;=10.56")</f>
        <v>18</v>
      </c>
    </row>
    <row r="40" spans="1:26" ht="20.25">
      <c r="A40" s="186" t="s">
        <v>13</v>
      </c>
      <c r="B40" s="187"/>
      <c r="C40" s="188"/>
      <c r="D40" s="91" t="str">
        <f t="shared" si="12" ref="D40:Z40">IF(((D39/COUNT(D8:D34))*100)&gt;=60,"3",IF(AND(((D39/COUNT(D8:D34))*100)&lt;60,((D39/COUNT(D8:D34))*100)&gt;=50),"2",IF(AND(((D39/COUNT(D8:D34))*100)&lt;50,((D39/COUNT(D8:D34))*100)&gt;=40),"1","0")))</f>
        <v>3</v>
      </c>
      <c r="E40" s="10" t="str">
        <f t="shared" si="12"/>
        <v>3</v>
      </c>
      <c r="F40" s="10" t="str">
        <f t="shared" si="12"/>
        <v>3</v>
      </c>
      <c r="G40" s="10" t="str">
        <f t="shared" si="12"/>
        <v>3</v>
      </c>
      <c r="H40" s="89" t="str">
        <f t="shared" si="12"/>
        <v>3</v>
      </c>
      <c r="I40" s="11" t="str">
        <f t="shared" si="12"/>
        <v>3</v>
      </c>
      <c r="J40" s="90" t="str">
        <f t="shared" si="12"/>
        <v>3</v>
      </c>
      <c r="K40" s="82" t="str">
        <f t="shared" si="12"/>
        <v>3</v>
      </c>
      <c r="L40" s="17" t="str">
        <f t="shared" si="12"/>
        <v>3</v>
      </c>
      <c r="M40" s="17" t="str">
        <f t="shared" si="12"/>
        <v>3</v>
      </c>
      <c r="N40" s="17" t="str">
        <f t="shared" si="12"/>
        <v>3</v>
      </c>
      <c r="O40" s="84" t="str">
        <f t="shared" si="12"/>
        <v>3</v>
      </c>
      <c r="P40" s="77" t="str">
        <f t="shared" si="12"/>
        <v>3</v>
      </c>
      <c r="Q40" s="95" t="str">
        <f t="shared" si="12"/>
        <v>3</v>
      </c>
      <c r="R40" s="98" t="str">
        <f t="shared" si="12"/>
        <v>3</v>
      </c>
      <c r="S40" s="24" t="str">
        <f t="shared" si="12"/>
        <v>3</v>
      </c>
      <c r="T40" s="24" t="str">
        <f t="shared" si="12"/>
        <v>3</v>
      </c>
      <c r="U40" s="24" t="str">
        <f t="shared" si="12"/>
        <v>3</v>
      </c>
      <c r="V40" s="25" t="str">
        <f t="shared" si="12"/>
        <v>3</v>
      </c>
      <c r="W40" s="101" t="str">
        <f t="shared" si="12"/>
        <v>3</v>
      </c>
      <c r="X40" s="102" t="str">
        <f t="shared" si="12"/>
        <v>3</v>
      </c>
      <c r="Y40" s="95" t="str">
        <f t="shared" si="12"/>
        <v>3</v>
      </c>
      <c r="Z40" s="19" t="str">
        <f t="shared" si="12"/>
        <v>3</v>
      </c>
    </row>
    <row r="41" spans="1:26" ht="21" thickBot="1">
      <c r="A41" s="189" t="s">
        <v>14</v>
      </c>
      <c r="B41" s="190"/>
      <c r="C41" s="191"/>
      <c r="D41" s="12">
        <f t="shared" si="13" ref="D41:Z41">((D39/COUNT(D8:D34))*D40)</f>
        <v>2.3333333333333335</v>
      </c>
      <c r="E41" s="13">
        <f t="shared" si="13"/>
        <v>1.8888888888888888</v>
      </c>
      <c r="F41" s="13">
        <f t="shared" si="13"/>
        <v>1.8888888888888888</v>
      </c>
      <c r="G41" s="13">
        <f t="shared" si="13"/>
        <v>2</v>
      </c>
      <c r="H41" s="92">
        <f t="shared" si="13"/>
        <v>2.1111111111111112</v>
      </c>
      <c r="I41" s="14">
        <f t="shared" si="13"/>
        <v>2</v>
      </c>
      <c r="J41" s="93">
        <f t="shared" si="13"/>
        <v>2</v>
      </c>
      <c r="K41" s="85">
        <f t="shared" si="13"/>
        <v>2.1111111111111112</v>
      </c>
      <c r="L41" s="20">
        <f t="shared" si="13"/>
        <v>2</v>
      </c>
      <c r="M41" s="20">
        <f t="shared" si="13"/>
        <v>2</v>
      </c>
      <c r="N41" s="20">
        <f t="shared" si="13"/>
        <v>1.8888888888888888</v>
      </c>
      <c r="O41" s="86">
        <f t="shared" si="13"/>
        <v>2</v>
      </c>
      <c r="P41" s="78">
        <f t="shared" si="13"/>
        <v>2</v>
      </c>
      <c r="Q41" s="96">
        <f t="shared" si="13"/>
        <v>2</v>
      </c>
      <c r="R41" s="99">
        <f t="shared" si="13"/>
        <v>2.2222222222222223</v>
      </c>
      <c r="S41" s="26">
        <f t="shared" si="13"/>
        <v>1.8888888888888888</v>
      </c>
      <c r="T41" s="26">
        <f t="shared" si="13"/>
        <v>2.2222222222222223</v>
      </c>
      <c r="U41" s="26">
        <f t="shared" si="13"/>
        <v>1.8888888888888888</v>
      </c>
      <c r="V41" s="27">
        <f t="shared" si="13"/>
        <v>2.1111111111111112</v>
      </c>
      <c r="W41" s="108">
        <f t="shared" si="13"/>
        <v>2</v>
      </c>
      <c r="X41" s="103">
        <f t="shared" si="13"/>
        <v>2</v>
      </c>
      <c r="Y41" s="96">
        <f t="shared" si="13"/>
        <v>2</v>
      </c>
      <c r="Z41" s="21">
        <f t="shared" si="13"/>
        <v>2</v>
      </c>
    </row>
    <row r="42" spans="1:4" ht="21" thickBot="1">
      <c r="A42" s="135"/>
      <c r="B42" s="2"/>
      <c r="C42" s="2"/>
      <c r="D42" s="2"/>
    </row>
    <row r="43" spans="1:19" ht="20.25">
      <c r="A43" s="192" t="s">
        <v>15</v>
      </c>
      <c r="B43" s="193"/>
      <c r="C43" s="194"/>
      <c r="D43" s="2"/>
      <c r="E43" s="180" t="s">
        <v>16</v>
      </c>
      <c r="F43" s="181"/>
      <c r="G43" s="181"/>
      <c r="H43" s="181"/>
      <c r="I43" s="181"/>
      <c r="J43" s="181"/>
      <c r="K43" s="181"/>
      <c r="L43" s="181"/>
      <c r="M43" s="181"/>
      <c r="N43" s="182"/>
      <c r="O43" s="79" t="s">
        <v>8</v>
      </c>
      <c r="P43" s="28" t="s">
        <v>3</v>
      </c>
      <c r="Q43" s="28" t="s">
        <v>4</v>
      </c>
      <c r="R43" s="28" t="s">
        <v>5</v>
      </c>
      <c r="S43" s="29" t="s">
        <v>6</v>
      </c>
    </row>
    <row r="44" spans="1:19" ht="21" thickBot="1">
      <c r="A44" s="136" t="s">
        <v>73</v>
      </c>
      <c r="B44" s="3"/>
      <c r="C44" s="30"/>
      <c r="D44" s="2"/>
      <c r="E44" s="183"/>
      <c r="F44" s="184"/>
      <c r="G44" s="184"/>
      <c r="H44" s="184"/>
      <c r="I44" s="184"/>
      <c r="J44" s="184"/>
      <c r="K44" s="184"/>
      <c r="L44" s="184"/>
      <c r="M44" s="184"/>
      <c r="N44" s="185"/>
      <c r="O44" s="4">
        <f>(R41*0.2+Z41*0.8)</f>
        <v>2.0444444444444447</v>
      </c>
      <c r="P44" s="4">
        <f>(S41*0.2+Z41*0.8)</f>
        <v>1.9777777777777779</v>
      </c>
      <c r="Q44" s="4">
        <f>(T41*0.2+Z41*0.8)</f>
        <v>2.0444444444444447</v>
      </c>
      <c r="R44" s="4">
        <f>(U41*0.2+Z41*0.8)</f>
        <v>1.9777777777777779</v>
      </c>
      <c r="S44" s="5">
        <f>(V41*0.2+Z41*0.8)</f>
        <v>2.0222222222222221</v>
      </c>
    </row>
    <row r="45" spans="1:4" ht="20.25">
      <c r="A45" s="136" t="s">
        <v>74</v>
      </c>
      <c r="B45" s="3"/>
      <c r="C45" s="30"/>
      <c r="D45" s="2"/>
    </row>
    <row r="46" spans="1:4" ht="21" thickBot="1">
      <c r="A46" s="137" t="s">
        <v>75</v>
      </c>
      <c r="B46" s="31"/>
      <c r="C46" s="32"/>
      <c r="D46" s="2"/>
    </row>
  </sheetData>
  <mergeCells count="23">
    <mergeCell ref="E43:N44"/>
    <mergeCell ref="A37:C37"/>
    <mergeCell ref="A38:C38"/>
    <mergeCell ref="A39:C39"/>
    <mergeCell ref="A40:C40"/>
    <mergeCell ref="A41:C41"/>
    <mergeCell ref="A43:C43"/>
    <mergeCell ref="A36:C36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18"/>
  <sheetViews>
    <sheetView workbookViewId="0" topLeftCell="A1">
      <selection pane="topLeft" activeCell="E8" sqref="E8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131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95</v>
      </c>
      <c r="C7" s="34"/>
      <c r="D7" s="118" t="str">
        <f>'1'!C4</f>
        <v>Plant Morphology and Anatomy</v>
      </c>
      <c r="E7" s="33">
        <f>'1'!O44</f>
        <v>2.4666666666666668</v>
      </c>
      <c r="F7" s="33">
        <f>'1'!P44</f>
        <v>2.4888888888888889</v>
      </c>
      <c r="G7" s="33">
        <f>'1'!Q44</f>
        <v>2.5111111111111111</v>
      </c>
      <c r="H7" s="33">
        <f>'1'!R44</f>
        <v>2.4666666666666668</v>
      </c>
      <c r="I7" s="33">
        <f>'1'!S44</f>
        <v>2.5555555555555554</v>
      </c>
      <c r="J7" s="37">
        <f>AVERAGE(E7:I7)</f>
        <v>2.4977777777777779</v>
      </c>
    </row>
    <row r="8" spans="1:10" ht="15.75">
      <c r="A8" s="33">
        <v>2</v>
      </c>
      <c r="B8" s="119" t="s">
        <v>95</v>
      </c>
      <c r="C8" s="34"/>
      <c r="D8" s="118" t="str">
        <f>'2'!C4</f>
        <v>Ecology and Economic Botany</v>
      </c>
      <c r="E8" s="33">
        <f>'2'!O44</f>
        <v>1.1703703703703705</v>
      </c>
      <c r="F8" s="33">
        <f>'2'!P44</f>
        <v>1.3703703703703705</v>
      </c>
      <c r="G8" s="33">
        <f>'2'!Q44</f>
        <v>1.0444444444444445</v>
      </c>
      <c r="H8" s="33">
        <f>'2'!R44</f>
        <v>1.325925925925926</v>
      </c>
      <c r="I8" s="33">
        <f>'2'!S44</f>
        <v>1.325925925925926</v>
      </c>
      <c r="J8" s="37">
        <f>AVERAGE(E8:I8)</f>
        <v>1.2474074074074075</v>
      </c>
    </row>
    <row r="9" spans="1:10" ht="15.75">
      <c r="A9" s="33">
        <v>3</v>
      </c>
      <c r="B9" s="119" t="s">
        <v>95</v>
      </c>
      <c r="C9" s="34"/>
      <c r="D9" s="118" t="str">
        <f>'3'!C4</f>
        <v>Angiosperm, Taxonomy and Embryology</v>
      </c>
      <c r="E9" s="33">
        <f>'3'!O44</f>
        <v>2.0444444444444447</v>
      </c>
      <c r="F9" s="33">
        <f>'3'!P44</f>
        <v>1.9777777777777779</v>
      </c>
      <c r="G9" s="33">
        <f>'3'!Q44</f>
        <v>2.0444444444444447</v>
      </c>
      <c r="H9" s="33">
        <f>'3'!R44</f>
        <v>1.9777777777777779</v>
      </c>
      <c r="I9" s="33">
        <f>'3'!S44</f>
        <v>2.0222222222222221</v>
      </c>
      <c r="J9" s="37">
        <f>AVERAGE(E9:I9)</f>
        <v>2.0133333333333332</v>
      </c>
    </row>
    <row r="10" spans="1:10" ht="30.6" customHeight="1">
      <c r="A10" s="195" t="s">
        <v>26</v>
      </c>
      <c r="B10" s="195"/>
      <c r="C10" s="195"/>
      <c r="D10" s="195"/>
      <c r="E10" s="37">
        <f>AVERAGE(E7:E8)</f>
        <v>1.8185185185185186</v>
      </c>
      <c r="F10" s="37">
        <f>AVERAGE(F7:F8)</f>
        <v>1.9296296296296296</v>
      </c>
      <c r="G10" s="37">
        <f>AVERAGE(G7:G8)</f>
        <v>1.7777777777777777</v>
      </c>
      <c r="H10" s="37">
        <f>AVERAGE(H7:H8)</f>
        <v>1.8962962962962964</v>
      </c>
      <c r="I10" s="37">
        <f>AVERAGE(I7:I8)</f>
        <v>1.9407407407407407</v>
      </c>
      <c r="J10" s="37">
        <f>AVERAGE(E10:I10)</f>
        <v>1.8725925925925928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A51"/>
  <sheetViews>
    <sheetView zoomScale="79" zoomScaleNormal="79" workbookViewId="0" topLeftCell="A29">
      <selection pane="topLeft" activeCell="D37" sqref="D37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3" width="6.428571428571429" style="2" bestFit="1" customWidth="1"/>
    <col min="4" max="4" width="12.142857142857142" style="2" customWidth="1"/>
    <col min="5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131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46">
        <v>1</v>
      </c>
      <c r="Q4" s="47" t="s">
        <v>8</v>
      </c>
      <c r="R4" s="51">
        <f>'CO (All Subjects)'!E10</f>
        <v>1.8185185185185186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46">
        <v>2</v>
      </c>
      <c r="Q5" s="47" t="s">
        <v>3</v>
      </c>
      <c r="R5" s="51">
        <f>'CO (All Subjects)'!F10</f>
        <v>1.9296296296296296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46">
        <v>3</v>
      </c>
      <c r="Q6" s="47" t="s">
        <v>4</v>
      </c>
      <c r="R6" s="51">
        <f>'CO (All Subjects)'!G10</f>
        <v>1.7777777777777777</v>
      </c>
    </row>
    <row r="7" spans="2:18" ht="15.75">
      <c r="B7" s="45" t="s">
        <v>81</v>
      </c>
      <c r="C7" s="45"/>
      <c r="D7" s="212" t="str">
        <f>'CO (All Subjects)'!D7</f>
        <v>Plant Morphology and Anatomy</v>
      </c>
      <c r="E7" s="198"/>
      <c r="F7" s="45"/>
      <c r="G7" s="45"/>
      <c r="H7" s="45"/>
      <c r="I7" s="45"/>
      <c r="J7" s="45"/>
      <c r="K7" s="39"/>
      <c r="L7" s="39"/>
      <c r="M7" s="39"/>
      <c r="N7" s="39"/>
      <c r="P7" s="46">
        <v>4</v>
      </c>
      <c r="Q7" s="47" t="s">
        <v>5</v>
      </c>
      <c r="R7" s="51">
        <f>'CO (All Subjects)'!H10</f>
        <v>1.8962962962962964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46">
        <v>5</v>
      </c>
      <c r="Q8" s="47" t="s">
        <v>6</v>
      </c>
      <c r="R8" s="51">
        <f>'CO (All Subjects)'!I10</f>
        <v>1.9407407407407407</v>
      </c>
    </row>
    <row r="9" spans="1:14" ht="16.5" thickBot="1">
      <c r="A9" s="40"/>
      <c r="B9" s="199" t="s">
        <v>29</v>
      </c>
      <c r="C9" s="41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43" t="s">
        <v>44</v>
      </c>
      <c r="C12" s="223">
        <v>1</v>
      </c>
      <c r="D12" s="224"/>
      <c r="E12" s="224">
        <v>1</v>
      </c>
      <c r="F12" s="224">
        <v>2</v>
      </c>
      <c r="G12" s="224">
        <v>1</v>
      </c>
      <c r="H12" s="224">
        <v>1</v>
      </c>
      <c r="I12" s="224">
        <v>3</v>
      </c>
      <c r="J12" s="224">
        <v>2</v>
      </c>
      <c r="K12" s="224">
        <v>2</v>
      </c>
      <c r="L12" s="224">
        <v>1</v>
      </c>
      <c r="M12" s="224">
        <v>1</v>
      </c>
      <c r="N12" s="224">
        <v>1</v>
      </c>
    </row>
    <row r="13" spans="1:14" ht="17.25" customHeight="1" thickBot="1">
      <c r="A13" s="40"/>
      <c r="B13" s="43" t="s">
        <v>45</v>
      </c>
      <c r="C13" s="225">
        <v>1</v>
      </c>
      <c r="D13" s="226">
        <v>3</v>
      </c>
      <c r="E13" s="226">
        <v>2</v>
      </c>
      <c r="F13" s="226"/>
      <c r="G13" s="226"/>
      <c r="H13" s="226"/>
      <c r="I13" s="226"/>
      <c r="J13" s="226">
        <v>1</v>
      </c>
      <c r="K13" s="226">
        <v>1</v>
      </c>
      <c r="L13" s="226"/>
      <c r="M13" s="226">
        <v>1</v>
      </c>
      <c r="N13" s="226">
        <v>1</v>
      </c>
    </row>
    <row r="14" spans="1:14" ht="17.25" customHeight="1" thickBot="1">
      <c r="A14" s="40"/>
      <c r="B14" s="43" t="s">
        <v>46</v>
      </c>
      <c r="C14" s="225"/>
      <c r="D14" s="226">
        <v>1</v>
      </c>
      <c r="E14" s="226">
        <v>1</v>
      </c>
      <c r="F14" s="226">
        <v>1</v>
      </c>
      <c r="G14" s="226">
        <v>1</v>
      </c>
      <c r="H14" s="226">
        <v>1</v>
      </c>
      <c r="I14" s="226"/>
      <c r="J14" s="226"/>
      <c r="K14" s="226"/>
      <c r="L14" s="226"/>
      <c r="M14" s="226"/>
      <c r="N14" s="226"/>
    </row>
    <row r="15" spans="1:14" ht="17.25" customHeight="1" thickBot="1">
      <c r="A15" s="40"/>
      <c r="B15" s="43" t="s">
        <v>47</v>
      </c>
      <c r="C15" s="225">
        <v>1</v>
      </c>
      <c r="D15" s="226"/>
      <c r="E15" s="226"/>
      <c r="F15" s="226"/>
      <c r="G15" s="226">
        <v>1</v>
      </c>
      <c r="H15" s="226"/>
      <c r="I15" s="226"/>
      <c r="J15" s="226"/>
      <c r="K15" s="226"/>
      <c r="L15" s="226"/>
      <c r="M15" s="226">
        <v>1</v>
      </c>
      <c r="N15" s="226">
        <v>1</v>
      </c>
    </row>
    <row r="16" spans="1:14" ht="17.25" customHeight="1" thickBot="1">
      <c r="A16" s="40"/>
      <c r="B16" s="43" t="s">
        <v>48</v>
      </c>
      <c r="C16" s="225">
        <v>2</v>
      </c>
      <c r="D16" s="226"/>
      <c r="E16" s="226">
        <v>2</v>
      </c>
      <c r="F16" s="226">
        <v>2</v>
      </c>
      <c r="G16" s="226">
        <v>1</v>
      </c>
      <c r="H16" s="226"/>
      <c r="I16" s="226">
        <v>2</v>
      </c>
      <c r="J16" s="226">
        <v>1</v>
      </c>
      <c r="K16" s="226"/>
      <c r="L16" s="226">
        <v>2</v>
      </c>
      <c r="M16" s="226">
        <v>1</v>
      </c>
      <c r="N16" s="226"/>
    </row>
    <row r="17" spans="1:14" ht="17.25" customHeight="1" thickBot="1">
      <c r="A17" s="40"/>
      <c r="B17" s="43" t="s">
        <v>49</v>
      </c>
      <c r="C17" s="48">
        <f t="shared" si="0" ref="C17:N17">($R$4*C12+$R$5*C13+$R$6*C14+$R$7*C15+$R$8*C16)/(C12+C13+C14+C15+C16)</f>
        <v>1.9051851851851851</v>
      </c>
      <c r="D17" s="48">
        <f t="shared" si="0"/>
        <v>1.8916666666666666</v>
      </c>
      <c r="E17" s="48">
        <f t="shared" si="0"/>
        <v>1.8895061728395062</v>
      </c>
      <c r="F17" s="48">
        <f t="shared" si="0"/>
        <v>1.8592592592592592</v>
      </c>
      <c r="G17" s="48">
        <f t="shared" si="0"/>
        <v>1.8583333333333334</v>
      </c>
      <c r="H17" s="48">
        <f t="shared" si="0"/>
        <v>1.7981481481481483</v>
      </c>
      <c r="I17" s="48">
        <f t="shared" si="0"/>
        <v>1.8674074074074074</v>
      </c>
      <c r="J17" s="48">
        <f t="shared" si="0"/>
        <v>1.8768518518518518</v>
      </c>
      <c r="K17" s="48">
        <f t="shared" si="0"/>
        <v>1.8555555555555554</v>
      </c>
      <c r="L17" s="48">
        <f t="shared" si="0"/>
        <v>1.90</v>
      </c>
      <c r="M17" s="48">
        <f t="shared" si="0"/>
        <v>1.8962962962962964</v>
      </c>
      <c r="N17" s="48">
        <f t="shared" si="0"/>
        <v>1.8814814814814815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198" t="str">
        <f>'CO (All Subjects)'!D8</f>
        <v>Ecology and Economic Botany</v>
      </c>
      <c r="E21" s="198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198"/>
      <c r="E22" s="198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41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43" t="s">
        <v>44</v>
      </c>
      <c r="C27" s="223">
        <v>1</v>
      </c>
      <c r="D27" s="224">
        <v>1</v>
      </c>
      <c r="E27" s="224"/>
      <c r="F27" s="224"/>
      <c r="G27" s="224"/>
      <c r="H27" s="224"/>
      <c r="I27" s="224">
        <v>1</v>
      </c>
      <c r="J27" s="224"/>
      <c r="K27" s="224">
        <v>1</v>
      </c>
      <c r="L27" s="224">
        <v>1</v>
      </c>
      <c r="M27" s="224">
        <v>1</v>
      </c>
      <c r="N27" s="224">
        <v>1</v>
      </c>
    </row>
    <row r="28" spans="2:14" ht="16.5" thickBot="1">
      <c r="B28" s="43" t="s">
        <v>45</v>
      </c>
      <c r="C28" s="225">
        <v>1</v>
      </c>
      <c r="D28" s="226"/>
      <c r="E28" s="226"/>
      <c r="F28" s="226"/>
      <c r="G28" s="226"/>
      <c r="H28" s="226">
        <v>3</v>
      </c>
      <c r="I28" s="226"/>
      <c r="J28" s="226"/>
      <c r="K28" s="226">
        <v>1</v>
      </c>
      <c r="L28" s="226"/>
      <c r="M28" s="226">
        <v>1</v>
      </c>
      <c r="N28" s="226">
        <v>1</v>
      </c>
    </row>
    <row r="29" spans="2:14" ht="16.5" thickBot="1">
      <c r="B29" s="43" t="s">
        <v>46</v>
      </c>
      <c r="C29" s="225"/>
      <c r="D29" s="226"/>
      <c r="E29" s="226">
        <v>1</v>
      </c>
      <c r="F29" s="226">
        <v>1</v>
      </c>
      <c r="G29" s="226"/>
      <c r="H29" s="226">
        <v>2</v>
      </c>
      <c r="I29" s="226">
        <v>1</v>
      </c>
      <c r="J29" s="226"/>
      <c r="K29" s="226"/>
      <c r="L29" s="226"/>
      <c r="M29" s="226"/>
      <c r="N29" s="226"/>
    </row>
    <row r="30" spans="2:14" ht="16.5" thickBot="1">
      <c r="B30" s="43" t="s">
        <v>47</v>
      </c>
      <c r="C30" s="225">
        <v>1</v>
      </c>
      <c r="D30" s="226"/>
      <c r="E30" s="226">
        <v>1</v>
      </c>
      <c r="F30" s="226">
        <v>1</v>
      </c>
      <c r="G30" s="226"/>
      <c r="H30" s="226"/>
      <c r="I30" s="226"/>
      <c r="J30" s="226">
        <v>1</v>
      </c>
      <c r="K30" s="226"/>
      <c r="L30" s="226">
        <v>2</v>
      </c>
      <c r="M30" s="226">
        <v>2</v>
      </c>
      <c r="N30" s="226">
        <v>1</v>
      </c>
    </row>
    <row r="31" spans="2:14" ht="16.5" thickBot="1">
      <c r="B31" s="43" t="s">
        <v>48</v>
      </c>
      <c r="C31" s="225"/>
      <c r="D31" s="226"/>
      <c r="E31" s="226">
        <v>1</v>
      </c>
      <c r="F31" s="226">
        <v>1</v>
      </c>
      <c r="G31" s="226"/>
      <c r="H31" s="226"/>
      <c r="I31" s="226">
        <v>1</v>
      </c>
      <c r="J31" s="226">
        <v>1</v>
      </c>
      <c r="K31" s="226"/>
      <c r="L31" s="226">
        <v>2</v>
      </c>
      <c r="M31" s="226">
        <v>1</v>
      </c>
      <c r="N31" s="226">
        <v>1</v>
      </c>
    </row>
    <row r="32" spans="2:14" ht="16.5" thickBot="1">
      <c r="B32" s="43" t="s">
        <v>49</v>
      </c>
      <c r="C32" s="48">
        <f t="shared" si="1" ref="C32:N32">($R$4*C27+$R$5*C28+$R$6*C29+$R$7*C30+$R$8*C31)/(C27+C28+C29+C30+C31)</f>
        <v>1.8814814814814815</v>
      </c>
      <c r="D32" s="48">
        <f t="shared" si="1"/>
        <v>1.8185185185185186</v>
      </c>
      <c r="E32" s="48">
        <f t="shared" si="1"/>
        <v>1.8716049382716049</v>
      </c>
      <c r="F32" s="48">
        <f t="shared" si="1"/>
        <v>1.8716049382716049</v>
      </c>
      <c r="G32" s="48" t="e">
        <f t="shared" si="1"/>
        <v>#DIV/0!</v>
      </c>
      <c r="H32" s="48">
        <f t="shared" si="1"/>
        <v>1.868888888888889</v>
      </c>
      <c r="I32" s="48">
        <f t="shared" si="1"/>
        <v>1.845679012345679</v>
      </c>
      <c r="J32" s="48">
        <f t="shared" si="1"/>
        <v>1.9185185185185185</v>
      </c>
      <c r="K32" s="48">
        <f t="shared" si="1"/>
        <v>1.8740740740740742</v>
      </c>
      <c r="L32" s="48">
        <f t="shared" si="1"/>
        <v>1.8985185185185187</v>
      </c>
      <c r="M32" s="48">
        <f t="shared" si="1"/>
        <v>1.8962962962962961</v>
      </c>
      <c r="N32" s="48">
        <f t="shared" si="1"/>
        <v>1.8962962962962964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8" spans="4:5" ht="15.75">
      <c r="D38" s="198" t="str">
        <f>'CO (All Subjects)'!D9</f>
        <v>Angiosperm, Taxonomy and Embryology</v>
      </c>
      <c r="E38" s="198"/>
    </row>
    <row r="39" spans="2:14" ht="16.5" customHeight="1">
      <c r="B39" s="45" t="s">
        <v>81</v>
      </c>
      <c r="C39" s="45"/>
      <c r="D39" s="198"/>
      <c r="E39" s="198"/>
      <c r="F39" s="45"/>
      <c r="G39" s="45"/>
      <c r="H39" s="45"/>
      <c r="I39" s="45"/>
      <c r="J39" s="45"/>
      <c r="K39" s="39"/>
      <c r="L39" s="39"/>
      <c r="M39" s="39"/>
      <c r="N39" s="39"/>
    </row>
    <row r="40" spans="2:14" ht="16.5" thickBo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 ht="16.5" thickBot="1">
      <c r="B41" s="199" t="s">
        <v>29</v>
      </c>
      <c r="C41" s="149"/>
      <c r="D41" s="202" t="s">
        <v>30</v>
      </c>
      <c r="E41" s="203"/>
      <c r="F41" s="203"/>
      <c r="G41" s="203"/>
      <c r="H41" s="203"/>
      <c r="I41" s="203"/>
      <c r="J41" s="203"/>
      <c r="K41" s="203"/>
      <c r="L41" s="203"/>
      <c r="M41" s="202" t="s">
        <v>31</v>
      </c>
      <c r="N41" s="204"/>
    </row>
    <row r="42" spans="2:14" ht="15.75">
      <c r="B42" s="200"/>
      <c r="C42" s="205" t="s">
        <v>32</v>
      </c>
      <c r="D42" s="207" t="s">
        <v>33</v>
      </c>
      <c r="E42" s="207" t="s">
        <v>34</v>
      </c>
      <c r="F42" s="207" t="s">
        <v>35</v>
      </c>
      <c r="G42" s="207" t="s">
        <v>36</v>
      </c>
      <c r="H42" s="207" t="s">
        <v>37</v>
      </c>
      <c r="I42" s="207" t="s">
        <v>38</v>
      </c>
      <c r="J42" s="207" t="s">
        <v>39</v>
      </c>
      <c r="K42" s="207" t="s">
        <v>40</v>
      </c>
      <c r="L42" s="207" t="s">
        <v>41</v>
      </c>
      <c r="M42" s="42"/>
      <c r="N42" s="42"/>
    </row>
    <row r="43" spans="2:14" ht="16.5" thickBot="1">
      <c r="B43" s="201"/>
      <c r="C43" s="206"/>
      <c r="D43" s="208"/>
      <c r="E43" s="208"/>
      <c r="F43" s="208"/>
      <c r="G43" s="208"/>
      <c r="H43" s="208"/>
      <c r="I43" s="208"/>
      <c r="J43" s="208"/>
      <c r="K43" s="208"/>
      <c r="L43" s="208"/>
      <c r="M43" s="44" t="s">
        <v>42</v>
      </c>
      <c r="N43" s="44" t="s">
        <v>43</v>
      </c>
    </row>
    <row r="44" spans="2:14" ht="16.5" thickBot="1">
      <c r="B44" s="150" t="s">
        <v>44</v>
      </c>
      <c r="C44" s="223"/>
      <c r="D44" s="224">
        <v>1</v>
      </c>
      <c r="E44" s="224">
        <v>2</v>
      </c>
      <c r="F44" s="224"/>
      <c r="G44" s="224"/>
      <c r="H44" s="224">
        <v>3</v>
      </c>
      <c r="I44" s="224"/>
      <c r="J44" s="224"/>
      <c r="K44" s="224">
        <v>1</v>
      </c>
      <c r="L44" s="224"/>
      <c r="M44" s="224"/>
      <c r="N44" s="224">
        <v>2</v>
      </c>
    </row>
    <row r="45" spans="2:14" ht="16.5" thickBot="1">
      <c r="B45" s="150" t="s">
        <v>45</v>
      </c>
      <c r="C45" s="225">
        <v>1</v>
      </c>
      <c r="D45" s="226">
        <v>2</v>
      </c>
      <c r="E45" s="226"/>
      <c r="F45" s="226">
        <v>2</v>
      </c>
      <c r="G45" s="226"/>
      <c r="H45" s="226"/>
      <c r="I45" s="226">
        <v>3</v>
      </c>
      <c r="J45" s="226"/>
      <c r="K45" s="226"/>
      <c r="L45" s="226">
        <v>1</v>
      </c>
      <c r="M45" s="226">
        <v>3</v>
      </c>
      <c r="N45" s="226"/>
    </row>
    <row r="46" spans="2:14" ht="16.5" thickBot="1">
      <c r="B46" s="150" t="s">
        <v>46</v>
      </c>
      <c r="C46" s="225"/>
      <c r="D46" s="226">
        <v>2</v>
      </c>
      <c r="E46" s="226"/>
      <c r="F46" s="226"/>
      <c r="G46" s="226"/>
      <c r="H46" s="226">
        <v>2</v>
      </c>
      <c r="I46" s="226"/>
      <c r="J46" s="226"/>
      <c r="K46" s="226"/>
      <c r="L46" s="226"/>
      <c r="M46" s="226"/>
      <c r="N46" s="226">
        <v>1</v>
      </c>
    </row>
    <row r="47" spans="2:14" ht="16.5" thickBot="1">
      <c r="B47" s="150" t="s">
        <v>47</v>
      </c>
      <c r="C47" s="225">
        <v>1</v>
      </c>
      <c r="D47" s="226">
        <v>2</v>
      </c>
      <c r="E47" s="226"/>
      <c r="F47" s="226"/>
      <c r="G47" s="226"/>
      <c r="H47" s="226"/>
      <c r="I47" s="226">
        <v>1</v>
      </c>
      <c r="J47" s="226"/>
      <c r="K47" s="226"/>
      <c r="L47" s="226">
        <v>2</v>
      </c>
      <c r="M47" s="226">
        <v>1</v>
      </c>
      <c r="N47" s="226">
        <v>3</v>
      </c>
    </row>
    <row r="48" spans="2:14" ht="16.5" thickBot="1">
      <c r="B48" s="150" t="s">
        <v>48</v>
      </c>
      <c r="C48" s="225">
        <v>2</v>
      </c>
      <c r="D48" s="226">
        <v>1</v>
      </c>
      <c r="E48" s="226"/>
      <c r="F48" s="226"/>
      <c r="G48" s="226"/>
      <c r="H48" s="226"/>
      <c r="I48" s="226"/>
      <c r="J48" s="226"/>
      <c r="K48" s="226">
        <v>1</v>
      </c>
      <c r="L48" s="226"/>
      <c r="M48" s="226">
        <v>2</v>
      </c>
      <c r="N48" s="226"/>
    </row>
    <row r="49" spans="2:14" ht="16.5" thickBot="1">
      <c r="B49" s="150" t="s">
        <v>49</v>
      </c>
      <c r="C49" s="48">
        <f t="shared" si="2" ref="C49:N49">($R$4*C44+$R$5*C45+$R$6*C46+$R$7*C47+$R$8*C48)/(C44+C45+C46+C47+C48)</f>
        <v>1.9268518518518518</v>
      </c>
      <c r="D49" s="48">
        <f t="shared" si="2"/>
        <v>1.8708333333333336</v>
      </c>
      <c r="E49" s="48">
        <f t="shared" si="2"/>
        <v>1.8185185185185186</v>
      </c>
      <c r="F49" s="48">
        <f t="shared" si="2"/>
        <v>1.9296296296296296</v>
      </c>
      <c r="G49" s="48" t="e">
        <f t="shared" si="2"/>
        <v>#DIV/0!</v>
      </c>
      <c r="H49" s="48">
        <f t="shared" si="2"/>
        <v>1.8022222222222222</v>
      </c>
      <c r="I49" s="48">
        <f t="shared" si="2"/>
        <v>1.9212962962962963</v>
      </c>
      <c r="J49" s="48" t="e">
        <f t="shared" si="2"/>
        <v>#DIV/0!</v>
      </c>
      <c r="K49" s="48">
        <f t="shared" si="2"/>
        <v>1.8796296296296298</v>
      </c>
      <c r="L49" s="48">
        <f t="shared" si="2"/>
        <v>1.9074074074074074</v>
      </c>
      <c r="M49" s="48">
        <f t="shared" si="2"/>
        <v>1.9277777777777778</v>
      </c>
      <c r="N49" s="48">
        <f t="shared" si="2"/>
        <v>1.8506172839506174</v>
      </c>
    </row>
    <row r="50" spans="2:14" ht="15.75">
      <c r="B50" s="45" t="s">
        <v>50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2:14" ht="15.75">
      <c r="B51" s="45" t="s">
        <v>51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46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D38:E39"/>
    <mergeCell ref="B41:B43"/>
    <mergeCell ref="D41:L41"/>
    <mergeCell ref="M41:N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</mergeCells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B21"/>
  <sheetViews>
    <sheetView tabSelected="1" zoomScale="90" zoomScaleNormal="90" workbookViewId="0" topLeftCell="B13">
      <selection pane="topLeft" activeCell="A4" sqref="A4:C5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132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29.25" customHeight="1">
      <c r="A7" s="53">
        <v>1</v>
      </c>
      <c r="B7" s="67"/>
      <c r="C7" s="118" t="str">
        <f>'CO (All Subjects)'!D7</f>
        <v>Plant Morphology and Anatomy</v>
      </c>
      <c r="D7" s="67">
        <v>1.50</v>
      </c>
      <c r="E7" s="126">
        <f>'CO-PO Mapping'!C17</f>
        <v>1.9051851851851851</v>
      </c>
      <c r="F7" s="67">
        <v>2</v>
      </c>
      <c r="G7" s="126">
        <f>'CO-PO Mapping'!D17</f>
        <v>1.8916666666666666</v>
      </c>
      <c r="H7" s="67">
        <v>1.80</v>
      </c>
      <c r="I7" s="126">
        <f>'CO-PO Mapping'!E17</f>
        <v>1.8895061728395062</v>
      </c>
      <c r="J7" s="67">
        <v>2.10</v>
      </c>
      <c r="K7" s="126">
        <f>'CO-PO Mapping'!F17</f>
        <v>1.8592592592592592</v>
      </c>
      <c r="L7" s="67">
        <v>1.90</v>
      </c>
      <c r="M7" s="126">
        <f>'CO-PO Mapping'!G17</f>
        <v>1.8583333333333334</v>
      </c>
      <c r="N7" s="67">
        <v>1.70</v>
      </c>
      <c r="O7" s="126">
        <f>'CO-PO Mapping'!H17</f>
        <v>1.7981481481481483</v>
      </c>
      <c r="P7" s="67">
        <v>2.10</v>
      </c>
      <c r="Q7" s="126">
        <f>'CO-PO Mapping'!I17</f>
        <v>1.8674074074074074</v>
      </c>
      <c r="R7" s="67">
        <v>1.60</v>
      </c>
      <c r="S7" s="126">
        <f>'CO-PO Mapping'!J17</f>
        <v>1.8768518518518518</v>
      </c>
      <c r="T7" s="67">
        <v>1.80</v>
      </c>
      <c r="U7" s="126">
        <f>'CO-PO Mapping'!K17</f>
        <v>1.8555555555555554</v>
      </c>
      <c r="V7" s="67">
        <v>2</v>
      </c>
      <c r="W7" s="126">
        <f>'CO-PO Mapping'!L17</f>
        <v>1.90</v>
      </c>
      <c r="X7" s="67">
        <v>2.2000000000000002</v>
      </c>
      <c r="Y7" s="126">
        <f>'CO-PO Mapping'!M17</f>
        <v>1.8962962962962964</v>
      </c>
      <c r="Z7" s="67">
        <v>1.60</v>
      </c>
      <c r="AA7" s="126">
        <f>'CO-PO Mapping'!N17</f>
        <v>1.8814814814814815</v>
      </c>
      <c r="AB7" s="68"/>
    </row>
    <row r="8" spans="1:28" ht="15.75">
      <c r="A8" s="53">
        <v>2</v>
      </c>
      <c r="B8" s="67"/>
      <c r="C8" s="118" t="str">
        <f>'CO (All Subjects)'!D8</f>
        <v>Ecology and Economic Botany</v>
      </c>
      <c r="D8" s="67">
        <v>1.30</v>
      </c>
      <c r="E8" s="126">
        <f>'CO-PO Mapping'!C32</f>
        <v>1.8814814814814815</v>
      </c>
      <c r="F8" s="67">
        <v>2.2999999999999998</v>
      </c>
      <c r="G8" s="126">
        <f>'CO-PO Mapping'!D32</f>
        <v>1.8185185185185186</v>
      </c>
      <c r="H8" s="67">
        <v>1.30</v>
      </c>
      <c r="I8" s="126">
        <f>'CO-PO Mapping'!E32</f>
        <v>1.8716049382716049</v>
      </c>
      <c r="J8" s="67">
        <v>2.50</v>
      </c>
      <c r="K8" s="126">
        <f>'CO-PO Mapping'!F32</f>
        <v>1.8716049382716049</v>
      </c>
      <c r="L8" s="67"/>
      <c r="M8" s="126"/>
      <c r="N8" s="67">
        <v>1.90</v>
      </c>
      <c r="O8" s="126">
        <f>'CO-PO Mapping'!H32</f>
        <v>1.868888888888889</v>
      </c>
      <c r="P8" s="67">
        <v>2.40</v>
      </c>
      <c r="Q8" s="126">
        <f>'CO-PO Mapping'!I32</f>
        <v>1.845679012345679</v>
      </c>
      <c r="R8" s="67">
        <v>2.70</v>
      </c>
      <c r="S8" s="126">
        <f>'CO-PO Mapping'!J32</f>
        <v>1.9185185185185185</v>
      </c>
      <c r="T8" s="67"/>
      <c r="U8" s="126"/>
      <c r="V8" s="67">
        <v>2.2999999999999998</v>
      </c>
      <c r="W8" s="126">
        <f>'CO-PO Mapping'!L32</f>
        <v>1.8985185185185187</v>
      </c>
      <c r="X8" s="67">
        <v>2.70</v>
      </c>
      <c r="Y8" s="126">
        <f>'CO-PO Mapping'!M32</f>
        <v>1.8962962962962961</v>
      </c>
      <c r="Z8" s="67">
        <v>1.40</v>
      </c>
      <c r="AA8" s="126">
        <f>'CO-PO Mapping'!N32</f>
        <v>1.8962962962962964</v>
      </c>
      <c r="AB8" s="68"/>
    </row>
    <row r="9" spans="1:28" ht="23.25" customHeight="1">
      <c r="A9" s="53">
        <v>3</v>
      </c>
      <c r="B9" s="67"/>
      <c r="C9" s="154" t="str">
        <f>'CO (All Subjects)'!D9</f>
        <v>Angiosperm, Taxonomy and Embryology</v>
      </c>
      <c r="D9" s="153">
        <v>1.90</v>
      </c>
      <c r="E9" s="155">
        <f>'CO-PO Mapping'!C49</f>
        <v>1.9268518518518518</v>
      </c>
      <c r="F9" s="153">
        <v>2.2000000000000002</v>
      </c>
      <c r="G9" s="155">
        <f>'CO-PO Mapping'!D49</f>
        <v>1.8708333333333336</v>
      </c>
      <c r="H9" s="153">
        <v>1.70</v>
      </c>
      <c r="I9" s="155">
        <f>'CO-PO Mapping'!E49</f>
        <v>1.8185185185185186</v>
      </c>
      <c r="J9" s="153">
        <v>2.2000000000000002</v>
      </c>
      <c r="K9" s="155">
        <f>'CO-PO Mapping'!F49</f>
        <v>1.9296296296296296</v>
      </c>
      <c r="L9" s="153"/>
      <c r="M9" s="155"/>
      <c r="N9" s="153">
        <v>2</v>
      </c>
      <c r="O9" s="155">
        <f>'CO-PO Mapping'!H49</f>
        <v>1.8022222222222222</v>
      </c>
      <c r="P9" s="153">
        <v>2.70</v>
      </c>
      <c r="Q9" s="155">
        <f>'CO-PO Mapping'!I49</f>
        <v>1.9212962962962963</v>
      </c>
      <c r="R9" s="153"/>
      <c r="S9" s="155"/>
      <c r="T9" s="153">
        <v>1.70</v>
      </c>
      <c r="U9" s="155">
        <f>'CO-PO Mapping'!K49</f>
        <v>1.8796296296296298</v>
      </c>
      <c r="V9" s="153">
        <v>2.60</v>
      </c>
      <c r="W9" s="155">
        <f>'CO-PO Mapping'!L49</f>
        <v>1.9074074074074074</v>
      </c>
      <c r="X9" s="153">
        <v>2.90</v>
      </c>
      <c r="Y9" s="155">
        <f>'CO-PO Mapping'!M49</f>
        <v>1.9277777777777778</v>
      </c>
      <c r="Z9" s="153">
        <v>1.20</v>
      </c>
      <c r="AA9" s="155">
        <f>'CO-PO Mapping'!N49</f>
        <v>1.8506172839506174</v>
      </c>
      <c r="AB9" s="68"/>
    </row>
    <row r="10" spans="1:27" ht="15">
      <c r="A10" s="68"/>
      <c r="B10" s="69"/>
      <c r="C10" s="70"/>
      <c r="D10" s="55"/>
      <c r="E10" s="68"/>
      <c r="F10" s="55"/>
      <c r="G10" s="68"/>
      <c r="H10" s="55"/>
      <c r="I10" s="68"/>
      <c r="J10" s="55"/>
      <c r="K10" s="68"/>
      <c r="L10" s="55"/>
      <c r="M10" s="68"/>
      <c r="N10" s="55"/>
      <c r="O10" s="68"/>
      <c r="P10" s="55"/>
      <c r="Q10" s="68"/>
      <c r="R10" s="55"/>
      <c r="S10" s="68"/>
      <c r="T10" s="55"/>
      <c r="U10" s="68"/>
      <c r="V10" s="55"/>
      <c r="W10" s="68"/>
      <c r="X10" s="55"/>
      <c r="Y10" s="68"/>
      <c r="Z10" s="55"/>
      <c r="AA10" s="68"/>
    </row>
    <row r="12" spans="3:27" ht="15">
      <c r="C12" s="52" t="s">
        <v>68</v>
      </c>
      <c r="D12" s="56">
        <f>AVERAGE(D7:D9)</f>
        <v>1.5666666666666664</v>
      </c>
      <c r="E12" s="57"/>
      <c r="F12" s="58">
        <f>AVERAGE(F7:F9)</f>
        <v>2.1666666666666665</v>
      </c>
      <c r="G12" s="57"/>
      <c r="H12" s="58">
        <f>AVERAGE(H7:H9)</f>
        <v>1.60</v>
      </c>
      <c r="I12" s="57"/>
      <c r="J12" s="58">
        <f>AVERAGE(J7:J9)</f>
        <v>2.2666666666666666</v>
      </c>
      <c r="K12" s="57"/>
      <c r="L12" s="58">
        <f>AVERAGE(L7:L8)</f>
        <v>1.90</v>
      </c>
      <c r="M12" s="57"/>
      <c r="N12" s="58">
        <f>AVERAGE(N7:N9)</f>
        <v>1.8666666666666665</v>
      </c>
      <c r="O12" s="57"/>
      <c r="P12" s="58">
        <f>AVERAGE(P7:P9)</f>
        <v>2.40</v>
      </c>
      <c r="Q12" s="57"/>
      <c r="R12" s="58">
        <f>AVERAGE(R7:R8)</f>
        <v>2.1500000000000004</v>
      </c>
      <c r="S12" s="57"/>
      <c r="T12" s="58">
        <f>AVERAGE(T7:T9)</f>
        <v>1.75</v>
      </c>
      <c r="U12" s="57"/>
      <c r="V12" s="58">
        <f>AVERAGE(V7:V9)</f>
        <v>2.3000000000000003</v>
      </c>
      <c r="W12" s="57"/>
      <c r="X12" s="58">
        <f>AVERAGE(X7:X9)</f>
        <v>2.60</v>
      </c>
      <c r="Y12" s="57"/>
      <c r="Z12" s="58">
        <f>AVERAGE(Z7:Z9)</f>
        <v>1.40</v>
      </c>
      <c r="AA12" s="59"/>
    </row>
    <row r="13" spans="4:27" ht="15">
      <c r="D13" s="6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1"/>
    </row>
    <row r="14" spans="3:27" ht="15">
      <c r="C14" s="52" t="s">
        <v>69</v>
      </c>
      <c r="D14" s="60"/>
      <c r="E14" s="156">
        <f>AVERAGE(E7:E9)</f>
        <v>1.9045061728395061</v>
      </c>
      <c r="F14" s="60"/>
      <c r="G14" s="156">
        <f>AVERAGE(G7:G9)</f>
        <v>1.8603395061728396</v>
      </c>
      <c r="H14" s="60"/>
      <c r="I14" s="156">
        <f>AVERAGE(I7:I9)</f>
        <v>1.8598765432098767</v>
      </c>
      <c r="J14" s="60"/>
      <c r="K14" s="156">
        <f>AVERAGE(K7:K9)</f>
        <v>1.8868312757201646</v>
      </c>
      <c r="L14" s="60"/>
      <c r="M14" s="156">
        <f>AVERAGE(M7:M9)</f>
        <v>1.8583333333333334</v>
      </c>
      <c r="N14" s="60"/>
      <c r="O14" s="156">
        <f>AVERAGE(O7:O9)</f>
        <v>1.8230864197530865</v>
      </c>
      <c r="P14" s="60"/>
      <c r="Q14" s="156">
        <f>AVERAGE(Q7:Q9)</f>
        <v>1.8781275720164607</v>
      </c>
      <c r="R14" s="60"/>
      <c r="S14" s="156">
        <f>AVERAGE(S7:S9)</f>
        <v>1.897685185185185</v>
      </c>
      <c r="T14" s="60"/>
      <c r="U14" s="156">
        <f>AVERAGE(U7:U9)</f>
        <v>1.8675925925925925</v>
      </c>
      <c r="V14" s="60"/>
      <c r="W14" s="156">
        <f>AVERAGE(W7:W9)</f>
        <v>1.9019753086419755</v>
      </c>
      <c r="X14" s="60"/>
      <c r="Y14" s="156">
        <f>AVERAGE(Y7:Y9)</f>
        <v>1.9067901234567903</v>
      </c>
      <c r="Z14" s="60"/>
      <c r="AA14" s="156">
        <f>AVERAGE(AA7:AA9)</f>
        <v>1.8761316872427984</v>
      </c>
    </row>
    <row r="15" spans="4:27" ht="15">
      <c r="D15" s="60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62"/>
    </row>
    <row r="16" spans="3:27" ht="15">
      <c r="C16" s="52" t="s">
        <v>70</v>
      </c>
      <c r="D16" s="60"/>
      <c r="E16" s="109">
        <v>2</v>
      </c>
      <c r="F16" s="71"/>
      <c r="G16" s="109">
        <v>2.2000000000000002</v>
      </c>
      <c r="H16" s="71"/>
      <c r="I16" s="109">
        <v>2</v>
      </c>
      <c r="J16" s="71"/>
      <c r="K16" s="109">
        <v>2.50</v>
      </c>
      <c r="L16" s="71"/>
      <c r="M16" s="109">
        <v>1.80</v>
      </c>
      <c r="N16" s="71"/>
      <c r="O16" s="109">
        <v>2</v>
      </c>
      <c r="P16" s="71"/>
      <c r="Q16" s="109">
        <v>2.2999999999999998</v>
      </c>
      <c r="R16" s="71"/>
      <c r="S16" s="109">
        <v>2</v>
      </c>
      <c r="T16" s="71"/>
      <c r="U16" s="109">
        <v>2.10</v>
      </c>
      <c r="V16" s="71"/>
      <c r="W16" s="109">
        <v>2</v>
      </c>
      <c r="X16" s="71"/>
      <c r="Y16" s="109">
        <v>2.50</v>
      </c>
      <c r="Z16" s="71"/>
      <c r="AA16" s="110">
        <v>1.80</v>
      </c>
    </row>
    <row r="17" spans="4:27" ht="15">
      <c r="D17" s="60"/>
      <c r="E17" s="72"/>
      <c r="F17" s="71"/>
      <c r="G17" s="72"/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62"/>
    </row>
    <row r="18" spans="3:27" ht="15">
      <c r="C18" s="52" t="s">
        <v>71</v>
      </c>
      <c r="D18" s="60"/>
      <c r="E18" s="111">
        <f>(E14+E16)/2</f>
        <v>1.9522530864197529</v>
      </c>
      <c r="F18" s="71"/>
      <c r="G18" s="111">
        <f>(G14+G16)/2</f>
        <v>2.0301697530864198</v>
      </c>
      <c r="H18" s="71"/>
      <c r="I18" s="111">
        <f>(I14+I16)/2</f>
        <v>1.9299382716049385</v>
      </c>
      <c r="J18" s="71"/>
      <c r="K18" s="111">
        <f>(K14+K16)/2</f>
        <v>2.1934156378600824</v>
      </c>
      <c r="L18" s="71"/>
      <c r="M18" s="111">
        <f>(M14+M16)/2</f>
        <v>1.8291666666666666</v>
      </c>
      <c r="N18" s="71"/>
      <c r="O18" s="111">
        <f>(O14+O16)/2</f>
        <v>1.9115432098765432</v>
      </c>
      <c r="P18" s="71"/>
      <c r="Q18" s="111">
        <f>(Q14+Q16)/2</f>
        <v>2.0890637860082304</v>
      </c>
      <c r="R18" s="71"/>
      <c r="S18" s="111">
        <f>(S14+S16)/2</f>
        <v>1.9488425925925925</v>
      </c>
      <c r="T18" s="157"/>
      <c r="U18" s="111">
        <f t="shared" si="0" ref="U18">(U14+U16)/2</f>
        <v>1.9837962962962963</v>
      </c>
      <c r="V18" s="71"/>
      <c r="W18" s="111">
        <f>(W14+W16)/2</f>
        <v>1.9509876543209876</v>
      </c>
      <c r="X18" s="71"/>
      <c r="Y18" s="111">
        <f>(Y14+Y16)/2</f>
        <v>2.2033950617283953</v>
      </c>
      <c r="Z18" s="71"/>
      <c r="AA18" s="112">
        <f>(AA14+AA16)/2</f>
        <v>1.8380658436213992</v>
      </c>
    </row>
    <row r="19" spans="4:27" ht="15">
      <c r="D19" s="73"/>
      <c r="E19" s="74"/>
      <c r="F19" s="63"/>
      <c r="G19" s="74"/>
      <c r="H19" s="63"/>
      <c r="I19" s="74"/>
      <c r="J19" s="63"/>
      <c r="K19" s="74"/>
      <c r="L19" s="63"/>
      <c r="M19" s="74"/>
      <c r="N19" s="63"/>
      <c r="O19" s="74"/>
      <c r="P19" s="63"/>
      <c r="Q19" s="74"/>
      <c r="R19" s="63"/>
      <c r="S19" s="74"/>
      <c r="T19" s="63"/>
      <c r="U19" s="74"/>
      <c r="V19" s="63"/>
      <c r="W19" s="74"/>
      <c r="X19" s="63"/>
      <c r="Y19" s="74"/>
      <c r="Z19" s="63"/>
      <c r="AA19" s="75"/>
    </row>
    <row r="20" spans="4:27" ht="15">
      <c r="D20" s="213" t="s">
        <v>32</v>
      </c>
      <c r="E20" s="213"/>
      <c r="F20" s="213" t="s">
        <v>33</v>
      </c>
      <c r="G20" s="213"/>
      <c r="H20" s="213" t="s">
        <v>34</v>
      </c>
      <c r="I20" s="213"/>
      <c r="J20" s="213" t="s">
        <v>35</v>
      </c>
      <c r="K20" s="213"/>
      <c r="L20" s="213" t="s">
        <v>36</v>
      </c>
      <c r="M20" s="213"/>
      <c r="N20" s="213" t="s">
        <v>37</v>
      </c>
      <c r="O20" s="213"/>
      <c r="P20" s="213" t="s">
        <v>38</v>
      </c>
      <c r="Q20" s="213"/>
      <c r="R20" s="213" t="s">
        <v>39</v>
      </c>
      <c r="S20" s="213"/>
      <c r="T20" s="213" t="s">
        <v>40</v>
      </c>
      <c r="U20" s="213"/>
      <c r="V20" s="213" t="s">
        <v>41</v>
      </c>
      <c r="W20" s="213"/>
      <c r="X20" s="213" t="s">
        <v>42</v>
      </c>
      <c r="Y20" s="213"/>
      <c r="Z20" s="213" t="s">
        <v>43</v>
      </c>
      <c r="AA20" s="213"/>
    </row>
    <row r="21" spans="4:27" ht="15">
      <c r="D21" s="213" t="str">
        <f>IF(E18&gt;D12,"Achieve","Not Achive")</f>
        <v>Achieve</v>
      </c>
      <c r="E21" s="213"/>
      <c r="F21" s="213" t="str">
        <f>IF(G18&gt;F12,"Achieve","Not Achive")</f>
        <v>Not Achive</v>
      </c>
      <c r="G21" s="213"/>
      <c r="H21" s="213" t="str">
        <f>IF(I18&gt;H12,"Achieve","Not Achive")</f>
        <v>Achieve</v>
      </c>
      <c r="I21" s="213"/>
      <c r="J21" s="213" t="str">
        <f>IF(K18&gt;J12,"Achieve","Not Achive")</f>
        <v>Not Achive</v>
      </c>
      <c r="K21" s="213"/>
      <c r="L21" s="213" t="str">
        <f>IF(M18&gt;L12,"Achieve","Not Achive")</f>
        <v>Not Achive</v>
      </c>
      <c r="M21" s="213"/>
      <c r="N21" s="213" t="str">
        <f>IF(O18&gt;N12,"Achieve","Not Achive")</f>
        <v>Achieve</v>
      </c>
      <c r="O21" s="213"/>
      <c r="P21" s="213" t="str">
        <f>IF(Q18&gt;P12,"Achieve","Not Achive")</f>
        <v>Not Achive</v>
      </c>
      <c r="Q21" s="213"/>
      <c r="R21" s="213" t="str">
        <f>IF(S18&gt;R12,"Achieve","Not Achive")</f>
        <v>Not Achive</v>
      </c>
      <c r="S21" s="213"/>
      <c r="T21" s="213" t="str">
        <f>IF(U18&gt;T12,"Achieve","Not Achive")</f>
        <v>Achieve</v>
      </c>
      <c r="U21" s="213"/>
      <c r="V21" s="213" t="str">
        <f>IF(W18&gt;V12,"Achieve","Not Achive")</f>
        <v>Not Achive</v>
      </c>
      <c r="W21" s="213"/>
      <c r="X21" s="213" t="str">
        <f>IF(Y18&gt;X12,"Achieve","Not Achive")</f>
        <v>Not Achive</v>
      </c>
      <c r="Y21" s="213"/>
      <c r="Z21" s="213" t="str">
        <f>IF(AA18&gt;Z12,"Achieve","Not Achive")</f>
        <v>Achieve</v>
      </c>
      <c r="AA21" s="213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</mergeCells>
  <pageMargins left="0.7" right="0.7" top="0.75" bottom="0.75" header="0.3" footer="0.3"/>
  <pageSetup orientation="portrait" paperSiz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540cf9-ad20-4982-a691-4705ef1137b5}">
  <sheetPr codeName="Sheet7">
    <pageSetUpPr fitToPage="1"/>
  </sheetPr>
  <dimension ref="A1:AA159"/>
  <sheetViews>
    <sheetView zoomScale="80" zoomScaleNormal="80" workbookViewId="0" topLeftCell="B1">
      <selection pane="topLeft" activeCell="D5" sqref="D5:Q5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39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135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27" t="str">
        <f>'CO (2)'!D7</f>
        <v>QUANTUM MECHANICS</v>
      </c>
      <c r="D4" s="113" t="s">
        <v>82</v>
      </c>
      <c r="E4" s="114"/>
      <c r="F4" s="164" t="s">
        <v>136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307570</v>
      </c>
      <c r="C8" s="133" t="s">
        <v>137</v>
      </c>
      <c r="D8" s="10">
        <v>4</v>
      </c>
      <c r="E8" s="10">
        <v>2</v>
      </c>
      <c r="F8" s="10">
        <v>1.50</v>
      </c>
      <c r="G8" s="10">
        <v>3</v>
      </c>
      <c r="H8" s="10">
        <v>2</v>
      </c>
      <c r="I8" s="10">
        <f t="shared" si="0" ref="I8">SUM(D8:H8)</f>
        <v>12.50</v>
      </c>
      <c r="J8" s="10">
        <f>I8*0.15</f>
        <v>1.875</v>
      </c>
      <c r="K8" s="18">
        <v>0.50</v>
      </c>
      <c r="L8" s="18">
        <v>1.50</v>
      </c>
      <c r="M8" s="18">
        <v>1</v>
      </c>
      <c r="N8" s="18">
        <v>2</v>
      </c>
      <c r="O8" s="18">
        <v>1.50</v>
      </c>
      <c r="P8" s="18">
        <f>SUM(K8:O8)</f>
        <v>6.50</v>
      </c>
      <c r="Q8" s="116">
        <f>P8*0.05</f>
        <v>0.325</v>
      </c>
      <c r="R8" s="105">
        <f t="shared" si="1" ref="R8">(D8*0.15+K8*0.05)</f>
        <v>0.625</v>
      </c>
      <c r="S8" s="105">
        <f t="shared" si="2" ref="S8">(E8*0.15+L8*0.05)</f>
        <v>0.375</v>
      </c>
      <c r="T8" s="105">
        <f t="shared" si="3" ref="T8">(F8*0.15+M8*0.05)</f>
        <v>0.27499999999999997</v>
      </c>
      <c r="U8" s="105">
        <f t="shared" si="4" ref="U8">(G8*0.15+N8*0.05)</f>
        <v>0.54999999999999993</v>
      </c>
      <c r="V8" s="105">
        <f t="shared" si="5" ref="V8">(H8*0.15+O8*0.05)</f>
        <v>0.375</v>
      </c>
      <c r="W8" s="117">
        <f t="shared" si="6" ref="W8">I8+P8</f>
        <v>19</v>
      </c>
      <c r="X8" s="117">
        <f>(W8*0.2)</f>
        <v>3.8000000000000003</v>
      </c>
      <c r="Y8" s="228">
        <v>8</v>
      </c>
      <c r="Z8" s="116">
        <f>Y8*0.8</f>
        <v>6.40</v>
      </c>
      <c r="AA8" s="140"/>
    </row>
    <row r="9" spans="1:27" ht="19.9" customHeight="1">
      <c r="A9" s="134">
        <v>2</v>
      </c>
      <c r="B9" s="138">
        <v>307571</v>
      </c>
      <c r="C9" s="133" t="s">
        <v>138</v>
      </c>
      <c r="D9" s="10">
        <v>3.50</v>
      </c>
      <c r="E9" s="10">
        <v>6.50</v>
      </c>
      <c r="F9" s="10">
        <v>4.50</v>
      </c>
      <c r="G9" s="10">
        <v>4</v>
      </c>
      <c r="H9" s="10">
        <v>3</v>
      </c>
      <c r="I9" s="10">
        <f t="shared" si="7" ref="I9:I72">SUM(D9:H9)</f>
        <v>21.50</v>
      </c>
      <c r="J9" s="10">
        <f t="shared" si="8" ref="J9:J72">I9*0.15</f>
        <v>3.225</v>
      </c>
      <c r="K9" s="18">
        <v>3</v>
      </c>
      <c r="L9" s="18">
        <v>2.50</v>
      </c>
      <c r="M9" s="18">
        <v>1.50</v>
      </c>
      <c r="N9" s="18">
        <v>1</v>
      </c>
      <c r="O9" s="18">
        <v>2</v>
      </c>
      <c r="P9" s="18">
        <f t="shared" si="9" ref="P9:P72">SUM(K9:O9)</f>
        <v>10</v>
      </c>
      <c r="Q9" s="116">
        <f t="shared" si="10" ref="Q9:Q72">P9*0.05</f>
        <v>0.50</v>
      </c>
      <c r="R9" s="105">
        <f t="shared" si="11" ref="R9:R72">(D9*0.15+K9*0.05)</f>
        <v>0.675</v>
      </c>
      <c r="S9" s="105">
        <f t="shared" si="12" ref="S9:S72">(E9*0.15+L9*0.05)</f>
        <v>1.1000000000000001</v>
      </c>
      <c r="T9" s="105">
        <f t="shared" si="13" ref="T9:T72">(F9*0.15+M9*0.05)</f>
        <v>0.75</v>
      </c>
      <c r="U9" s="105">
        <f t="shared" si="14" ref="U9:U72">(G9*0.15+N9*0.05)</f>
        <v>0.65</v>
      </c>
      <c r="V9" s="105">
        <f t="shared" si="15" ref="V9:V72">(H9*0.15+O9*0.05)</f>
        <v>0.54999999999999993</v>
      </c>
      <c r="W9" s="117">
        <f t="shared" si="16" ref="W9:W72">I9+P9</f>
        <v>31.50</v>
      </c>
      <c r="X9" s="117">
        <f t="shared" si="17" ref="X9:X72">(W9*0.2)</f>
        <v>6.3000000000000007</v>
      </c>
      <c r="Y9" s="228">
        <v>14</v>
      </c>
      <c r="Z9" s="116">
        <f t="shared" si="18" ref="Z9:Z72">Y9*0.8</f>
        <v>11.20</v>
      </c>
      <c r="AA9" s="140"/>
    </row>
    <row r="10" spans="1:27" ht="19.9" customHeight="1">
      <c r="A10" s="134">
        <v>3</v>
      </c>
      <c r="B10" s="138">
        <v>307572</v>
      </c>
      <c r="C10" s="133" t="s">
        <v>139</v>
      </c>
      <c r="D10" s="10">
        <v>0.50</v>
      </c>
      <c r="E10" s="10">
        <v>1.50</v>
      </c>
      <c r="F10" s="10">
        <v>1</v>
      </c>
      <c r="G10" s="10">
        <v>0.50</v>
      </c>
      <c r="H10" s="10">
        <v>0</v>
      </c>
      <c r="I10" s="10">
        <f t="shared" si="7"/>
        <v>3.50</v>
      </c>
      <c r="J10" s="10">
        <f t="shared" si="8"/>
        <v>0.525</v>
      </c>
      <c r="K10" s="18">
        <v>0.50</v>
      </c>
      <c r="L10" s="18">
        <v>0</v>
      </c>
      <c r="M10" s="18">
        <v>0</v>
      </c>
      <c r="N10" s="18">
        <v>0.50</v>
      </c>
      <c r="O10" s="18">
        <v>0.50</v>
      </c>
      <c r="P10" s="18">
        <f t="shared" si="9"/>
        <v>1.50</v>
      </c>
      <c r="Q10" s="116">
        <f t="shared" si="10"/>
        <v>0.075000000000000011</v>
      </c>
      <c r="R10" s="105">
        <f t="shared" si="11"/>
        <v>0.10</v>
      </c>
      <c r="S10" s="105">
        <f t="shared" si="12"/>
        <v>0.22499999999999998</v>
      </c>
      <c r="T10" s="105">
        <f t="shared" si="13"/>
        <v>0.15</v>
      </c>
      <c r="U10" s="105">
        <f t="shared" si="14"/>
        <v>0.10</v>
      </c>
      <c r="V10" s="105">
        <f t="shared" si="15"/>
        <v>0.025000000000000001</v>
      </c>
      <c r="W10" s="117">
        <f t="shared" si="16"/>
        <v>5</v>
      </c>
      <c r="X10" s="117">
        <f t="shared" si="17"/>
        <v>1</v>
      </c>
      <c r="Y10" s="228">
        <v>2</v>
      </c>
      <c r="Z10" s="116">
        <f t="shared" si="18"/>
        <v>1.60</v>
      </c>
      <c r="AA10" s="140"/>
    </row>
    <row r="11" spans="1:27" ht="17.25" customHeight="1">
      <c r="A11" s="134">
        <v>4</v>
      </c>
      <c r="B11" s="138">
        <v>307573</v>
      </c>
      <c r="C11" s="133" t="s">
        <v>140</v>
      </c>
      <c r="D11" s="10">
        <v>2</v>
      </c>
      <c r="E11" s="10">
        <v>2.50</v>
      </c>
      <c r="F11" s="10">
        <v>1.50</v>
      </c>
      <c r="G11" s="10">
        <v>1</v>
      </c>
      <c r="H11" s="10">
        <v>0.50</v>
      </c>
      <c r="I11" s="10">
        <f t="shared" si="7"/>
        <v>7.50</v>
      </c>
      <c r="J11" s="10">
        <f t="shared" si="8"/>
        <v>1.125</v>
      </c>
      <c r="K11" s="18">
        <v>1.50</v>
      </c>
      <c r="L11" s="18">
        <v>0.50</v>
      </c>
      <c r="M11" s="18">
        <v>1</v>
      </c>
      <c r="N11" s="18">
        <v>0</v>
      </c>
      <c r="O11" s="18">
        <v>0.50</v>
      </c>
      <c r="P11" s="18">
        <f t="shared" si="9"/>
        <v>3.50</v>
      </c>
      <c r="Q11" s="116">
        <f t="shared" si="10"/>
        <v>0.17500000000000002</v>
      </c>
      <c r="R11" s="105">
        <f t="shared" si="11"/>
        <v>0.375</v>
      </c>
      <c r="S11" s="105">
        <f t="shared" si="12"/>
        <v>0.40</v>
      </c>
      <c r="T11" s="105">
        <f t="shared" si="13"/>
        <v>0.27499999999999997</v>
      </c>
      <c r="U11" s="105">
        <f t="shared" si="14"/>
        <v>0.15</v>
      </c>
      <c r="V11" s="105">
        <f t="shared" si="15"/>
        <v>0.10</v>
      </c>
      <c r="W11" s="117">
        <f t="shared" si="16"/>
        <v>11</v>
      </c>
      <c r="X11" s="117">
        <f t="shared" si="17"/>
        <v>2.2000000000000002</v>
      </c>
      <c r="Y11" s="228">
        <v>5</v>
      </c>
      <c r="Z11" s="116">
        <f t="shared" si="18"/>
        <v>4</v>
      </c>
      <c r="AA11" s="140"/>
    </row>
    <row r="12" spans="1:27" ht="19.9" customHeight="1">
      <c r="A12" s="134">
        <v>5</v>
      </c>
      <c r="B12" s="138">
        <v>307574</v>
      </c>
      <c r="C12" s="133" t="s">
        <v>141</v>
      </c>
      <c r="D12" s="10">
        <v>3.50</v>
      </c>
      <c r="E12" s="10">
        <v>4</v>
      </c>
      <c r="F12" s="10">
        <v>2</v>
      </c>
      <c r="G12" s="10">
        <v>3</v>
      </c>
      <c r="H12" s="10">
        <v>2.50</v>
      </c>
      <c r="I12" s="10">
        <f t="shared" si="7"/>
        <v>15</v>
      </c>
      <c r="J12" s="10">
        <f t="shared" si="8"/>
        <v>2.25</v>
      </c>
      <c r="K12" s="18">
        <v>1</v>
      </c>
      <c r="L12" s="18">
        <v>1.50</v>
      </c>
      <c r="M12" s="18">
        <v>2</v>
      </c>
      <c r="N12" s="18">
        <v>0.50</v>
      </c>
      <c r="O12" s="18">
        <v>2.50</v>
      </c>
      <c r="P12" s="18">
        <f t="shared" si="9"/>
        <v>7.50</v>
      </c>
      <c r="Q12" s="116">
        <f t="shared" si="10"/>
        <v>0.375</v>
      </c>
      <c r="R12" s="105">
        <f t="shared" si="11"/>
        <v>0.57500000000000007</v>
      </c>
      <c r="S12" s="105">
        <f t="shared" si="12"/>
        <v>0.675</v>
      </c>
      <c r="T12" s="105">
        <f t="shared" si="13"/>
        <v>0.40</v>
      </c>
      <c r="U12" s="105">
        <f t="shared" si="14"/>
        <v>0.475</v>
      </c>
      <c r="V12" s="105">
        <f t="shared" si="15"/>
        <v>0.50</v>
      </c>
      <c r="W12" s="117">
        <f t="shared" si="16"/>
        <v>22.50</v>
      </c>
      <c r="X12" s="117">
        <f t="shared" si="17"/>
        <v>4.50</v>
      </c>
      <c r="Y12" s="228">
        <v>10</v>
      </c>
      <c r="Z12" s="116">
        <f t="shared" si="18"/>
        <v>8</v>
      </c>
      <c r="AA12" s="140"/>
    </row>
    <row r="13" spans="1:27" ht="19.9" customHeight="1">
      <c r="A13" s="134">
        <v>6</v>
      </c>
      <c r="B13" s="138">
        <v>307576</v>
      </c>
      <c r="C13" s="133" t="s">
        <v>142</v>
      </c>
      <c r="D13" s="10">
        <v>7</v>
      </c>
      <c r="E13" s="10">
        <v>8</v>
      </c>
      <c r="F13" s="10">
        <v>6.50</v>
      </c>
      <c r="G13" s="10">
        <v>7.50</v>
      </c>
      <c r="H13" s="10">
        <v>6</v>
      </c>
      <c r="I13" s="10">
        <f t="shared" si="7"/>
        <v>35</v>
      </c>
      <c r="J13" s="10">
        <f t="shared" si="8"/>
        <v>5.25</v>
      </c>
      <c r="K13" s="18">
        <v>4</v>
      </c>
      <c r="L13" s="18">
        <v>2</v>
      </c>
      <c r="M13" s="18">
        <v>3.50</v>
      </c>
      <c r="N13" s="18">
        <v>3</v>
      </c>
      <c r="O13" s="18">
        <v>5</v>
      </c>
      <c r="P13" s="18">
        <f t="shared" si="9"/>
        <v>17.50</v>
      </c>
      <c r="Q13" s="116">
        <f t="shared" si="10"/>
        <v>0.875</v>
      </c>
      <c r="R13" s="105">
        <f t="shared" si="11"/>
        <v>1.25</v>
      </c>
      <c r="S13" s="105">
        <f t="shared" si="12"/>
        <v>1.30</v>
      </c>
      <c r="T13" s="105">
        <f t="shared" si="13"/>
        <v>1.1499999999999999</v>
      </c>
      <c r="U13" s="105">
        <f t="shared" si="14"/>
        <v>1.2749999999999999</v>
      </c>
      <c r="V13" s="105">
        <f t="shared" si="15"/>
        <v>1.1499999999999999</v>
      </c>
      <c r="W13" s="117">
        <f t="shared" si="16"/>
        <v>52.50</v>
      </c>
      <c r="X13" s="117">
        <f t="shared" si="17"/>
        <v>10.50</v>
      </c>
      <c r="Y13" s="228">
        <v>23</v>
      </c>
      <c r="Z13" s="116">
        <f t="shared" si="18"/>
        <v>18.400000000000002</v>
      </c>
      <c r="AA13" s="140"/>
    </row>
    <row r="14" spans="1:27" ht="19.9" customHeight="1">
      <c r="A14" s="134">
        <v>7</v>
      </c>
      <c r="B14" s="138">
        <v>307577</v>
      </c>
      <c r="C14" s="133" t="s">
        <v>143</v>
      </c>
      <c r="D14" s="10">
        <v>1.50</v>
      </c>
      <c r="E14" s="10">
        <v>3</v>
      </c>
      <c r="F14" s="10">
        <v>3.50</v>
      </c>
      <c r="G14" s="10">
        <v>2.50</v>
      </c>
      <c r="H14" s="10">
        <v>2</v>
      </c>
      <c r="I14" s="10">
        <f t="shared" si="7"/>
        <v>12.50</v>
      </c>
      <c r="J14" s="10">
        <f t="shared" si="8"/>
        <v>1.875</v>
      </c>
      <c r="K14" s="18">
        <v>1.50</v>
      </c>
      <c r="L14" s="18">
        <v>1</v>
      </c>
      <c r="M14" s="18">
        <v>0.50</v>
      </c>
      <c r="N14" s="18">
        <v>2</v>
      </c>
      <c r="O14" s="18">
        <v>1</v>
      </c>
      <c r="P14" s="18">
        <f t="shared" si="9"/>
        <v>6</v>
      </c>
      <c r="Q14" s="116">
        <f t="shared" si="10"/>
        <v>0.30000000000000004</v>
      </c>
      <c r="R14" s="105">
        <f t="shared" si="11"/>
        <v>0.30</v>
      </c>
      <c r="S14" s="105">
        <f t="shared" si="12"/>
        <v>0.49999999999999994</v>
      </c>
      <c r="T14" s="105">
        <f t="shared" si="13"/>
        <v>0.55000000000000004</v>
      </c>
      <c r="U14" s="105">
        <f t="shared" si="14"/>
        <v>0.475</v>
      </c>
      <c r="V14" s="105">
        <f t="shared" si="15"/>
        <v>0.35</v>
      </c>
      <c r="W14" s="117">
        <f t="shared" si="16"/>
        <v>18.50</v>
      </c>
      <c r="X14" s="117">
        <f t="shared" si="17"/>
        <v>3.70</v>
      </c>
      <c r="Y14" s="228">
        <v>8</v>
      </c>
      <c r="Z14" s="116">
        <f t="shared" si="18"/>
        <v>6.40</v>
      </c>
      <c r="AA14" s="140"/>
    </row>
    <row r="15" spans="1:27" ht="19.9" customHeight="1">
      <c r="A15" s="134">
        <v>8</v>
      </c>
      <c r="B15" s="138">
        <v>307578</v>
      </c>
      <c r="C15" s="133" t="s">
        <v>144</v>
      </c>
      <c r="D15" s="10">
        <v>4.50</v>
      </c>
      <c r="E15" s="10">
        <v>5</v>
      </c>
      <c r="F15" s="10">
        <v>3</v>
      </c>
      <c r="G15" s="10">
        <v>6</v>
      </c>
      <c r="H15" s="10">
        <v>4</v>
      </c>
      <c r="I15" s="10">
        <f t="shared" si="7"/>
        <v>22.50</v>
      </c>
      <c r="J15" s="10">
        <f t="shared" si="8"/>
        <v>3.375</v>
      </c>
      <c r="K15" s="18">
        <v>3.50</v>
      </c>
      <c r="L15" s="18">
        <v>2</v>
      </c>
      <c r="M15" s="18">
        <v>1</v>
      </c>
      <c r="N15" s="18">
        <v>2.50</v>
      </c>
      <c r="O15" s="18">
        <v>3</v>
      </c>
      <c r="P15" s="18">
        <f t="shared" si="9"/>
        <v>12</v>
      </c>
      <c r="Q15" s="116">
        <f t="shared" si="10"/>
        <v>0.60000000000000009</v>
      </c>
      <c r="R15" s="105">
        <f t="shared" si="11"/>
        <v>0.85</v>
      </c>
      <c r="S15" s="105">
        <f t="shared" si="12"/>
        <v>0.85</v>
      </c>
      <c r="T15" s="105">
        <f t="shared" si="13"/>
        <v>0.49999999999999994</v>
      </c>
      <c r="U15" s="105">
        <f t="shared" si="14"/>
        <v>1.0249999999999999</v>
      </c>
      <c r="V15" s="105">
        <f t="shared" si="15"/>
        <v>0.75</v>
      </c>
      <c r="W15" s="117">
        <f t="shared" si="16"/>
        <v>34.50</v>
      </c>
      <c r="X15" s="117">
        <f t="shared" si="17"/>
        <v>6.90</v>
      </c>
      <c r="Y15" s="228">
        <v>15</v>
      </c>
      <c r="Z15" s="116">
        <f t="shared" si="18"/>
        <v>12</v>
      </c>
      <c r="AA15" s="140"/>
    </row>
    <row r="16" spans="1:27" ht="19.9" customHeight="1">
      <c r="A16" s="134">
        <v>9</v>
      </c>
      <c r="B16" s="138">
        <v>307579</v>
      </c>
      <c r="C16" s="133" t="s">
        <v>145</v>
      </c>
      <c r="D16" s="10">
        <v>0</v>
      </c>
      <c r="E16" s="10">
        <v>1</v>
      </c>
      <c r="F16" s="10">
        <v>0.50</v>
      </c>
      <c r="G16" s="10">
        <v>1.50</v>
      </c>
      <c r="H16" s="10">
        <v>0</v>
      </c>
      <c r="I16" s="10">
        <f t="shared" si="7"/>
        <v>3</v>
      </c>
      <c r="J16" s="10">
        <f t="shared" si="8"/>
        <v>0.44999999999999996</v>
      </c>
      <c r="K16" s="18">
        <v>0</v>
      </c>
      <c r="L16" s="18">
        <v>0.50</v>
      </c>
      <c r="M16" s="18">
        <v>0</v>
      </c>
      <c r="N16" s="18">
        <v>1</v>
      </c>
      <c r="O16" s="18">
        <v>0</v>
      </c>
      <c r="P16" s="18">
        <f t="shared" si="9"/>
        <v>1.50</v>
      </c>
      <c r="Q16" s="116">
        <f t="shared" si="10"/>
        <v>0.075000000000000011</v>
      </c>
      <c r="R16" s="105">
        <f t="shared" si="11"/>
        <v>0</v>
      </c>
      <c r="S16" s="105">
        <f t="shared" si="12"/>
        <v>0.175</v>
      </c>
      <c r="T16" s="105">
        <f t="shared" si="13"/>
        <v>0.074999999999999997</v>
      </c>
      <c r="U16" s="105">
        <f t="shared" si="14"/>
        <v>0.27499999999999997</v>
      </c>
      <c r="V16" s="105">
        <f t="shared" si="15"/>
        <v>0</v>
      </c>
      <c r="W16" s="117">
        <f t="shared" si="16"/>
        <v>4.50</v>
      </c>
      <c r="X16" s="117">
        <f t="shared" si="17"/>
        <v>0.90</v>
      </c>
      <c r="Y16" s="228">
        <v>2</v>
      </c>
      <c r="Z16" s="116">
        <f t="shared" si="18"/>
        <v>1.60</v>
      </c>
      <c r="AA16" s="140"/>
    </row>
    <row r="17" spans="1:27" ht="19.9" customHeight="1">
      <c r="A17" s="134">
        <v>10</v>
      </c>
      <c r="B17" s="138">
        <v>307580</v>
      </c>
      <c r="C17" s="133" t="s">
        <v>146</v>
      </c>
      <c r="D17" s="10">
        <v>1</v>
      </c>
      <c r="E17" s="10">
        <v>2</v>
      </c>
      <c r="F17" s="10">
        <v>1.50</v>
      </c>
      <c r="G17" s="10">
        <v>0.50</v>
      </c>
      <c r="H17" s="10">
        <v>1</v>
      </c>
      <c r="I17" s="10">
        <f t="shared" si="7"/>
        <v>6</v>
      </c>
      <c r="J17" s="10">
        <f t="shared" si="8"/>
        <v>0.89999999999999991</v>
      </c>
      <c r="K17" s="18">
        <v>1</v>
      </c>
      <c r="L17" s="18">
        <v>0</v>
      </c>
      <c r="M17" s="18">
        <v>1.50</v>
      </c>
      <c r="N17" s="18">
        <v>0</v>
      </c>
      <c r="O17" s="18">
        <v>1</v>
      </c>
      <c r="P17" s="18">
        <f t="shared" si="9"/>
        <v>3.50</v>
      </c>
      <c r="Q17" s="116">
        <f t="shared" si="10"/>
        <v>0.17500000000000002</v>
      </c>
      <c r="R17" s="105">
        <f t="shared" si="11"/>
        <v>0.20</v>
      </c>
      <c r="S17" s="105">
        <f t="shared" si="12"/>
        <v>0.30</v>
      </c>
      <c r="T17" s="105">
        <f t="shared" si="13"/>
        <v>0.30</v>
      </c>
      <c r="U17" s="105">
        <f t="shared" si="14"/>
        <v>0.074999999999999997</v>
      </c>
      <c r="V17" s="105">
        <f t="shared" si="15"/>
        <v>0.20</v>
      </c>
      <c r="W17" s="117">
        <f t="shared" si="16"/>
        <v>9.50</v>
      </c>
      <c r="X17" s="117">
        <f t="shared" si="17"/>
        <v>1.90</v>
      </c>
      <c r="Y17" s="228">
        <v>4</v>
      </c>
      <c r="Z17" s="116">
        <f t="shared" si="18"/>
        <v>3.20</v>
      </c>
      <c r="AA17" s="140"/>
    </row>
    <row r="18" spans="1:27" ht="19.9" customHeight="1">
      <c r="A18" s="134">
        <v>11</v>
      </c>
      <c r="B18" s="138">
        <v>307581</v>
      </c>
      <c r="C18" s="133" t="s">
        <v>147</v>
      </c>
      <c r="D18" s="10">
        <v>3</v>
      </c>
      <c r="E18" s="10">
        <v>4.50</v>
      </c>
      <c r="F18" s="10">
        <v>3.50</v>
      </c>
      <c r="G18" s="10">
        <v>2</v>
      </c>
      <c r="H18" s="10">
        <v>2.50</v>
      </c>
      <c r="I18" s="10">
        <f t="shared" si="7"/>
        <v>15.50</v>
      </c>
      <c r="J18" s="10">
        <f t="shared" si="8"/>
        <v>2.3249999999999997</v>
      </c>
      <c r="K18" s="18">
        <v>2</v>
      </c>
      <c r="L18" s="18">
        <v>1.50</v>
      </c>
      <c r="M18" s="18">
        <v>1</v>
      </c>
      <c r="N18" s="18">
        <v>2.50</v>
      </c>
      <c r="O18" s="18">
        <v>0.50</v>
      </c>
      <c r="P18" s="18">
        <f t="shared" si="9"/>
        <v>7.50</v>
      </c>
      <c r="Q18" s="116">
        <f t="shared" si="10"/>
        <v>0.375</v>
      </c>
      <c r="R18" s="105">
        <f t="shared" si="11"/>
        <v>0.54999999999999993</v>
      </c>
      <c r="S18" s="105">
        <f t="shared" si="12"/>
        <v>0.75</v>
      </c>
      <c r="T18" s="105">
        <f t="shared" si="13"/>
        <v>0.57500000000000007</v>
      </c>
      <c r="U18" s="105">
        <f t="shared" si="14"/>
        <v>0.425</v>
      </c>
      <c r="V18" s="105">
        <f t="shared" si="15"/>
        <v>0.40</v>
      </c>
      <c r="W18" s="117">
        <f t="shared" si="16"/>
        <v>23</v>
      </c>
      <c r="X18" s="117">
        <f t="shared" si="17"/>
        <v>4.6000000000000005</v>
      </c>
      <c r="Y18" s="228">
        <v>10</v>
      </c>
      <c r="Z18" s="116">
        <f t="shared" si="18"/>
        <v>8</v>
      </c>
      <c r="AA18" s="140"/>
    </row>
    <row r="19" spans="1:27" ht="19.9" customHeight="1">
      <c r="A19" s="134">
        <v>12</v>
      </c>
      <c r="B19" s="138">
        <v>307582</v>
      </c>
      <c r="C19" s="133" t="s">
        <v>148</v>
      </c>
      <c r="D19" s="10">
        <v>5.50</v>
      </c>
      <c r="E19" s="10">
        <v>2</v>
      </c>
      <c r="F19" s="10">
        <v>6</v>
      </c>
      <c r="G19" s="10">
        <v>1.50</v>
      </c>
      <c r="H19" s="10">
        <v>3</v>
      </c>
      <c r="I19" s="10">
        <f t="shared" si="7"/>
        <v>18</v>
      </c>
      <c r="J19" s="10">
        <f t="shared" si="8"/>
        <v>2.6999999999999997</v>
      </c>
      <c r="K19" s="18">
        <v>1</v>
      </c>
      <c r="L19" s="18">
        <v>3</v>
      </c>
      <c r="M19" s="18">
        <v>2</v>
      </c>
      <c r="N19" s="18">
        <v>1</v>
      </c>
      <c r="O19" s="18">
        <v>1.50</v>
      </c>
      <c r="P19" s="18">
        <f t="shared" si="9"/>
        <v>8.50</v>
      </c>
      <c r="Q19" s="116">
        <f t="shared" si="10"/>
        <v>0.42500000000000004</v>
      </c>
      <c r="R19" s="105">
        <f t="shared" si="11"/>
        <v>0.875</v>
      </c>
      <c r="S19" s="105">
        <f t="shared" si="12"/>
        <v>0.45</v>
      </c>
      <c r="T19" s="105">
        <f t="shared" si="13"/>
        <v>0.99999999999999989</v>
      </c>
      <c r="U19" s="105">
        <f t="shared" si="14"/>
        <v>0.27499999999999997</v>
      </c>
      <c r="V19" s="105">
        <f t="shared" si="15"/>
        <v>0.52499999999999991</v>
      </c>
      <c r="W19" s="117">
        <f t="shared" si="16"/>
        <v>26.50</v>
      </c>
      <c r="X19" s="117">
        <f t="shared" si="17"/>
        <v>5.3000000000000007</v>
      </c>
      <c r="Y19" s="228">
        <v>12</v>
      </c>
      <c r="Z19" s="116">
        <f t="shared" si="18"/>
        <v>9.6000000000000014</v>
      </c>
      <c r="AA19" s="140"/>
    </row>
    <row r="20" spans="1:27" ht="19.9" customHeight="1">
      <c r="A20" s="134">
        <v>13</v>
      </c>
      <c r="B20" s="138">
        <v>307583</v>
      </c>
      <c r="C20" s="133" t="s">
        <v>149</v>
      </c>
      <c r="D20" s="10">
        <v>3</v>
      </c>
      <c r="E20" s="10">
        <v>3.50</v>
      </c>
      <c r="F20" s="10">
        <v>2.50</v>
      </c>
      <c r="G20" s="10">
        <v>2</v>
      </c>
      <c r="H20" s="10">
        <v>1</v>
      </c>
      <c r="I20" s="10">
        <f t="shared" si="7"/>
        <v>12</v>
      </c>
      <c r="J20" s="10">
        <f t="shared" si="8"/>
        <v>1.7999999999999998</v>
      </c>
      <c r="K20" s="18">
        <v>2</v>
      </c>
      <c r="L20" s="18">
        <v>2.50</v>
      </c>
      <c r="M20" s="18">
        <v>0.50</v>
      </c>
      <c r="N20" s="18">
        <v>0.50</v>
      </c>
      <c r="O20" s="18">
        <v>1.50</v>
      </c>
      <c r="P20" s="18">
        <f t="shared" si="9"/>
        <v>7</v>
      </c>
      <c r="Q20" s="116">
        <f t="shared" si="10"/>
        <v>0.35</v>
      </c>
      <c r="R20" s="105">
        <f t="shared" si="11"/>
        <v>0.54999999999999993</v>
      </c>
      <c r="S20" s="105">
        <f t="shared" si="12"/>
        <v>0.65</v>
      </c>
      <c r="T20" s="105">
        <f t="shared" si="13"/>
        <v>0.40</v>
      </c>
      <c r="U20" s="105">
        <f t="shared" si="14"/>
        <v>0.325</v>
      </c>
      <c r="V20" s="105">
        <f t="shared" si="15"/>
        <v>0.225</v>
      </c>
      <c r="W20" s="117">
        <f t="shared" si="16"/>
        <v>19</v>
      </c>
      <c r="X20" s="117">
        <f t="shared" si="17"/>
        <v>3.8000000000000003</v>
      </c>
      <c r="Y20" s="228">
        <v>8</v>
      </c>
      <c r="Z20" s="116">
        <f t="shared" si="18"/>
        <v>6.40</v>
      </c>
      <c r="AA20" s="140"/>
    </row>
    <row r="21" spans="1:27" ht="19.9" customHeight="1">
      <c r="A21" s="134">
        <v>14</v>
      </c>
      <c r="B21" s="138">
        <v>307585</v>
      </c>
      <c r="C21" s="133" t="s">
        <v>150</v>
      </c>
      <c r="D21" s="10">
        <v>2.50</v>
      </c>
      <c r="E21" s="10">
        <v>4</v>
      </c>
      <c r="F21" s="10">
        <v>3</v>
      </c>
      <c r="G21" s="10">
        <v>5.50</v>
      </c>
      <c r="H21" s="10">
        <v>4.50</v>
      </c>
      <c r="I21" s="10">
        <f t="shared" si="7"/>
        <v>19.50</v>
      </c>
      <c r="J21" s="10">
        <f t="shared" si="8"/>
        <v>2.925</v>
      </c>
      <c r="K21" s="18">
        <v>0.50</v>
      </c>
      <c r="L21" s="18">
        <v>1</v>
      </c>
      <c r="M21" s="18">
        <v>3</v>
      </c>
      <c r="N21" s="18">
        <v>4</v>
      </c>
      <c r="O21" s="18">
        <v>1</v>
      </c>
      <c r="P21" s="18">
        <f t="shared" si="9"/>
        <v>9.50</v>
      </c>
      <c r="Q21" s="116">
        <f t="shared" si="10"/>
        <v>0.475</v>
      </c>
      <c r="R21" s="105">
        <f t="shared" si="11"/>
        <v>0.40</v>
      </c>
      <c r="S21" s="105">
        <f t="shared" si="12"/>
        <v>0.65</v>
      </c>
      <c r="T21" s="105">
        <f t="shared" si="13"/>
        <v>0.60</v>
      </c>
      <c r="U21" s="105">
        <f t="shared" si="14"/>
        <v>1.0249999999999999</v>
      </c>
      <c r="V21" s="105">
        <f t="shared" si="15"/>
        <v>0.725</v>
      </c>
      <c r="W21" s="117">
        <f t="shared" si="16"/>
        <v>29</v>
      </c>
      <c r="X21" s="117">
        <f t="shared" si="17"/>
        <v>5.8000000000000007</v>
      </c>
      <c r="Y21" s="228">
        <v>13</v>
      </c>
      <c r="Z21" s="116">
        <f t="shared" si="18"/>
        <v>10.40</v>
      </c>
      <c r="AA21" s="140"/>
    </row>
    <row r="22" spans="1:27" ht="19.9" customHeight="1">
      <c r="A22" s="134">
        <v>15</v>
      </c>
      <c r="B22" s="138">
        <v>307586</v>
      </c>
      <c r="C22" s="133" t="s">
        <v>98</v>
      </c>
      <c r="D22" s="10">
        <v>1.50</v>
      </c>
      <c r="E22" s="10">
        <v>2</v>
      </c>
      <c r="F22" s="10">
        <v>0.50</v>
      </c>
      <c r="G22" s="10">
        <v>3</v>
      </c>
      <c r="H22" s="10">
        <v>2.50</v>
      </c>
      <c r="I22" s="10">
        <f t="shared" si="7"/>
        <v>9.50</v>
      </c>
      <c r="J22" s="10">
        <f t="shared" si="8"/>
        <v>1.425</v>
      </c>
      <c r="K22" s="18">
        <v>1</v>
      </c>
      <c r="L22" s="18">
        <v>2.50</v>
      </c>
      <c r="M22" s="18">
        <v>0.50</v>
      </c>
      <c r="N22" s="18">
        <v>0</v>
      </c>
      <c r="O22" s="18">
        <v>0.50</v>
      </c>
      <c r="P22" s="18">
        <f t="shared" si="9"/>
        <v>4.50</v>
      </c>
      <c r="Q22" s="116">
        <f t="shared" si="10"/>
        <v>0.225</v>
      </c>
      <c r="R22" s="105">
        <f t="shared" si="11"/>
        <v>0.27499999999999997</v>
      </c>
      <c r="S22" s="105">
        <f t="shared" si="12"/>
        <v>0.425</v>
      </c>
      <c r="T22" s="105">
        <f t="shared" si="13"/>
        <v>0.10</v>
      </c>
      <c r="U22" s="105">
        <f t="shared" si="14"/>
        <v>0.44999999999999996</v>
      </c>
      <c r="V22" s="105">
        <f t="shared" si="15"/>
        <v>0.40</v>
      </c>
      <c r="W22" s="117">
        <f t="shared" si="16"/>
        <v>14</v>
      </c>
      <c r="X22" s="117">
        <f t="shared" si="17"/>
        <v>2.8000000000000003</v>
      </c>
      <c r="Y22" s="228">
        <v>6</v>
      </c>
      <c r="Z22" s="116">
        <f t="shared" si="18"/>
        <v>4.8000000000000007</v>
      </c>
      <c r="AA22" s="140"/>
    </row>
    <row r="23" spans="1:27" ht="19.9" customHeight="1">
      <c r="A23" s="134">
        <v>16</v>
      </c>
      <c r="B23" s="138">
        <v>307588</v>
      </c>
      <c r="C23" s="133" t="s">
        <v>151</v>
      </c>
      <c r="D23" s="10">
        <v>4</v>
      </c>
      <c r="E23" s="10">
        <v>6</v>
      </c>
      <c r="F23" s="10">
        <v>3.50</v>
      </c>
      <c r="G23" s="10">
        <v>4</v>
      </c>
      <c r="H23" s="10">
        <v>2</v>
      </c>
      <c r="I23" s="10">
        <f t="shared" si="7"/>
        <v>19.50</v>
      </c>
      <c r="J23" s="10">
        <f t="shared" si="8"/>
        <v>2.925</v>
      </c>
      <c r="K23" s="18">
        <v>2</v>
      </c>
      <c r="L23" s="18">
        <v>3</v>
      </c>
      <c r="M23" s="18">
        <v>1</v>
      </c>
      <c r="N23" s="18">
        <v>2</v>
      </c>
      <c r="O23" s="18">
        <v>1.50</v>
      </c>
      <c r="P23" s="18">
        <f t="shared" si="9"/>
        <v>9.50</v>
      </c>
      <c r="Q23" s="116">
        <f t="shared" si="10"/>
        <v>0.475</v>
      </c>
      <c r="R23" s="105">
        <f t="shared" si="11"/>
        <v>0.70</v>
      </c>
      <c r="S23" s="105">
        <f t="shared" si="12"/>
        <v>1.0499999999999998</v>
      </c>
      <c r="T23" s="105">
        <f t="shared" si="13"/>
        <v>0.57500000000000007</v>
      </c>
      <c r="U23" s="105">
        <f t="shared" si="14"/>
        <v>0.70</v>
      </c>
      <c r="V23" s="105">
        <f t="shared" si="15"/>
        <v>0.375</v>
      </c>
      <c r="W23" s="117">
        <f t="shared" si="16"/>
        <v>29</v>
      </c>
      <c r="X23" s="117">
        <f t="shared" si="17"/>
        <v>5.8000000000000007</v>
      </c>
      <c r="Y23" s="228">
        <v>13</v>
      </c>
      <c r="Z23" s="116">
        <f t="shared" si="18"/>
        <v>10.40</v>
      </c>
      <c r="AA23" s="140"/>
    </row>
    <row r="24" spans="1:27" ht="19.9" customHeight="1">
      <c r="A24" s="134">
        <v>17</v>
      </c>
      <c r="B24" s="138">
        <v>307589</v>
      </c>
      <c r="C24" s="133" t="s">
        <v>152</v>
      </c>
      <c r="D24" s="10">
        <v>3.50</v>
      </c>
      <c r="E24" s="10">
        <v>5</v>
      </c>
      <c r="F24" s="10">
        <v>3</v>
      </c>
      <c r="G24" s="10">
        <v>2.50</v>
      </c>
      <c r="H24" s="10">
        <v>4</v>
      </c>
      <c r="I24" s="10">
        <f t="shared" si="7"/>
        <v>18</v>
      </c>
      <c r="J24" s="10">
        <f t="shared" si="8"/>
        <v>2.6999999999999997</v>
      </c>
      <c r="K24" s="18">
        <v>1.50</v>
      </c>
      <c r="L24" s="18">
        <v>2.50</v>
      </c>
      <c r="M24" s="18">
        <v>3</v>
      </c>
      <c r="N24" s="18">
        <v>1</v>
      </c>
      <c r="O24" s="18">
        <v>2</v>
      </c>
      <c r="P24" s="18">
        <f t="shared" si="9"/>
        <v>10</v>
      </c>
      <c r="Q24" s="116">
        <f t="shared" si="10"/>
        <v>0.50</v>
      </c>
      <c r="R24" s="105">
        <f t="shared" si="11"/>
        <v>0.60000000000000009</v>
      </c>
      <c r="S24" s="105">
        <f t="shared" si="12"/>
        <v>0.875</v>
      </c>
      <c r="T24" s="105">
        <f t="shared" si="13"/>
        <v>0.60</v>
      </c>
      <c r="U24" s="105">
        <f t="shared" si="14"/>
        <v>0.425</v>
      </c>
      <c r="V24" s="105">
        <f t="shared" si="15"/>
        <v>0.70</v>
      </c>
      <c r="W24" s="117">
        <f t="shared" si="16"/>
        <v>28</v>
      </c>
      <c r="X24" s="117">
        <f t="shared" si="17"/>
        <v>5.60</v>
      </c>
      <c r="Y24" s="228">
        <v>12</v>
      </c>
      <c r="Z24" s="116">
        <f t="shared" si="18"/>
        <v>9.6000000000000014</v>
      </c>
      <c r="AA24" s="140"/>
    </row>
    <row r="25" spans="1:27" ht="19.9" customHeight="1">
      <c r="A25" s="134">
        <v>18</v>
      </c>
      <c r="B25" s="138">
        <v>307590</v>
      </c>
      <c r="C25" s="133" t="s">
        <v>153</v>
      </c>
      <c r="D25" s="10">
        <v>4.50</v>
      </c>
      <c r="E25" s="10">
        <v>4</v>
      </c>
      <c r="F25" s="10">
        <v>5.50</v>
      </c>
      <c r="G25" s="10">
        <v>6</v>
      </c>
      <c r="H25" s="10">
        <v>3</v>
      </c>
      <c r="I25" s="10">
        <f t="shared" si="7"/>
        <v>23</v>
      </c>
      <c r="J25" s="10">
        <f t="shared" si="8"/>
        <v>3.4499999999999997</v>
      </c>
      <c r="K25" s="18">
        <v>3</v>
      </c>
      <c r="L25" s="18">
        <v>1</v>
      </c>
      <c r="M25" s="18">
        <v>2</v>
      </c>
      <c r="N25" s="18">
        <v>4</v>
      </c>
      <c r="O25" s="18">
        <v>1.50</v>
      </c>
      <c r="P25" s="18">
        <f t="shared" si="9"/>
        <v>11.50</v>
      </c>
      <c r="Q25" s="116">
        <f t="shared" si="10"/>
        <v>0.57500000000000007</v>
      </c>
      <c r="R25" s="105">
        <f t="shared" si="11"/>
        <v>0.825</v>
      </c>
      <c r="S25" s="105">
        <f t="shared" si="12"/>
        <v>0.65</v>
      </c>
      <c r="T25" s="105">
        <f t="shared" si="13"/>
        <v>0.925</v>
      </c>
      <c r="U25" s="105">
        <f t="shared" si="14"/>
        <v>1.0999999999999999</v>
      </c>
      <c r="V25" s="105">
        <f t="shared" si="15"/>
        <v>0.52499999999999991</v>
      </c>
      <c r="W25" s="117">
        <f t="shared" si="16"/>
        <v>34.50</v>
      </c>
      <c r="X25" s="117">
        <f t="shared" si="17"/>
        <v>6.90</v>
      </c>
      <c r="Y25" s="228">
        <v>15</v>
      </c>
      <c r="Z25" s="116">
        <f t="shared" si="18"/>
        <v>12</v>
      </c>
      <c r="AA25" s="140"/>
    </row>
    <row r="26" spans="1:27" ht="19.9" customHeight="1">
      <c r="A26" s="134">
        <v>19</v>
      </c>
      <c r="B26" s="138">
        <v>307592</v>
      </c>
      <c r="C26" s="133" t="s">
        <v>154</v>
      </c>
      <c r="D26" s="10">
        <v>5</v>
      </c>
      <c r="E26" s="10">
        <v>3.50</v>
      </c>
      <c r="F26" s="10">
        <v>2.50</v>
      </c>
      <c r="G26" s="10">
        <v>3</v>
      </c>
      <c r="H26" s="10">
        <v>2</v>
      </c>
      <c r="I26" s="10">
        <f t="shared" si="7"/>
        <v>16</v>
      </c>
      <c r="J26" s="10">
        <f t="shared" si="8"/>
        <v>2.40</v>
      </c>
      <c r="K26" s="18">
        <v>0.50</v>
      </c>
      <c r="L26" s="18">
        <v>2</v>
      </c>
      <c r="M26" s="18">
        <v>2.50</v>
      </c>
      <c r="N26" s="18">
        <v>1.50</v>
      </c>
      <c r="O26" s="18">
        <v>1</v>
      </c>
      <c r="P26" s="18">
        <f t="shared" si="9"/>
        <v>7.50</v>
      </c>
      <c r="Q26" s="116">
        <f t="shared" si="10"/>
        <v>0.375</v>
      </c>
      <c r="R26" s="105">
        <f t="shared" si="11"/>
        <v>0.775</v>
      </c>
      <c r="S26" s="105">
        <f t="shared" si="12"/>
        <v>0.625</v>
      </c>
      <c r="T26" s="105">
        <f t="shared" si="13"/>
        <v>0.50</v>
      </c>
      <c r="U26" s="105">
        <f t="shared" si="14"/>
        <v>0.52499999999999991</v>
      </c>
      <c r="V26" s="105">
        <f t="shared" si="15"/>
        <v>0.35</v>
      </c>
      <c r="W26" s="117">
        <f t="shared" si="16"/>
        <v>23.50</v>
      </c>
      <c r="X26" s="117">
        <f t="shared" si="17"/>
        <v>4.70</v>
      </c>
      <c r="Y26" s="228">
        <v>10</v>
      </c>
      <c r="Z26" s="116">
        <f t="shared" si="18"/>
        <v>8</v>
      </c>
      <c r="AA26" s="140"/>
    </row>
    <row r="27" spans="1:27" ht="19.9" customHeight="1">
      <c r="A27" s="134">
        <v>20</v>
      </c>
      <c r="B27" s="138">
        <v>307594</v>
      </c>
      <c r="C27" s="133" t="s">
        <v>155</v>
      </c>
      <c r="D27" s="10">
        <v>0.50</v>
      </c>
      <c r="E27" s="10">
        <v>1</v>
      </c>
      <c r="F27" s="10">
        <v>1.50</v>
      </c>
      <c r="G27" s="10">
        <v>0</v>
      </c>
      <c r="H27" s="10">
        <v>0.50</v>
      </c>
      <c r="I27" s="10">
        <f t="shared" si="7"/>
        <v>3.50</v>
      </c>
      <c r="J27" s="10">
        <f t="shared" si="8"/>
        <v>0.525</v>
      </c>
      <c r="K27" s="18">
        <v>1</v>
      </c>
      <c r="L27" s="18">
        <v>0</v>
      </c>
      <c r="M27" s="18">
        <v>0</v>
      </c>
      <c r="N27" s="18">
        <v>0.50</v>
      </c>
      <c r="O27" s="18">
        <v>0</v>
      </c>
      <c r="P27" s="18">
        <f t="shared" si="9"/>
        <v>1.50</v>
      </c>
      <c r="Q27" s="116">
        <f t="shared" si="10"/>
        <v>0.075000000000000011</v>
      </c>
      <c r="R27" s="105">
        <f t="shared" si="11"/>
        <v>0.125</v>
      </c>
      <c r="S27" s="105">
        <f t="shared" si="12"/>
        <v>0.15</v>
      </c>
      <c r="T27" s="105">
        <f t="shared" si="13"/>
        <v>0.22499999999999998</v>
      </c>
      <c r="U27" s="105">
        <f t="shared" si="14"/>
        <v>0.025000000000000001</v>
      </c>
      <c r="V27" s="105">
        <f t="shared" si="15"/>
        <v>0.074999999999999997</v>
      </c>
      <c r="W27" s="117">
        <f t="shared" si="16"/>
        <v>5</v>
      </c>
      <c r="X27" s="117">
        <f t="shared" si="17"/>
        <v>1</v>
      </c>
      <c r="Y27" s="228">
        <v>2</v>
      </c>
      <c r="Z27" s="116">
        <f t="shared" si="18"/>
        <v>1.60</v>
      </c>
      <c r="AA27" s="140"/>
    </row>
    <row r="28" spans="1:27" ht="19.9" customHeight="1">
      <c r="A28" s="134">
        <v>21</v>
      </c>
      <c r="B28" s="138">
        <v>307595</v>
      </c>
      <c r="C28" s="133" t="s">
        <v>156</v>
      </c>
      <c r="D28" s="10">
        <v>3</v>
      </c>
      <c r="E28" s="10">
        <v>2.50</v>
      </c>
      <c r="F28" s="10">
        <v>1</v>
      </c>
      <c r="G28" s="10">
        <v>2</v>
      </c>
      <c r="H28" s="10">
        <v>1.50</v>
      </c>
      <c r="I28" s="10">
        <f t="shared" si="7"/>
        <v>10</v>
      </c>
      <c r="J28" s="10">
        <f t="shared" si="8"/>
        <v>1.50</v>
      </c>
      <c r="K28" s="18">
        <v>0</v>
      </c>
      <c r="L28" s="18">
        <v>1.50</v>
      </c>
      <c r="M28" s="18">
        <v>1</v>
      </c>
      <c r="N28" s="18">
        <v>2</v>
      </c>
      <c r="O28" s="18">
        <v>1</v>
      </c>
      <c r="P28" s="18">
        <f t="shared" si="9"/>
        <v>5.50</v>
      </c>
      <c r="Q28" s="116">
        <f t="shared" si="10"/>
        <v>0.27500000000000002</v>
      </c>
      <c r="R28" s="105">
        <f t="shared" si="11"/>
        <v>0.44999999999999996</v>
      </c>
      <c r="S28" s="105">
        <f t="shared" si="12"/>
        <v>0.45</v>
      </c>
      <c r="T28" s="105">
        <f t="shared" si="13"/>
        <v>0.20</v>
      </c>
      <c r="U28" s="105">
        <f t="shared" si="14"/>
        <v>0.40</v>
      </c>
      <c r="V28" s="105">
        <f t="shared" si="15"/>
        <v>0.27499999999999997</v>
      </c>
      <c r="W28" s="117">
        <f t="shared" si="16"/>
        <v>15.50</v>
      </c>
      <c r="X28" s="117">
        <f t="shared" si="17"/>
        <v>3.10</v>
      </c>
      <c r="Y28" s="228">
        <v>7</v>
      </c>
      <c r="Z28" s="116">
        <f t="shared" si="18"/>
        <v>5.60</v>
      </c>
      <c r="AA28" s="140"/>
    </row>
    <row r="29" spans="1:27" ht="19.9" customHeight="1">
      <c r="A29" s="134">
        <v>22</v>
      </c>
      <c r="B29" s="138">
        <v>307596</v>
      </c>
      <c r="C29" s="133" t="s">
        <v>157</v>
      </c>
      <c r="D29" s="10">
        <v>3.50</v>
      </c>
      <c r="E29" s="10">
        <v>2</v>
      </c>
      <c r="F29" s="10">
        <v>4</v>
      </c>
      <c r="G29" s="10">
        <v>1.50</v>
      </c>
      <c r="H29" s="10">
        <v>3</v>
      </c>
      <c r="I29" s="10">
        <f t="shared" si="7"/>
        <v>14</v>
      </c>
      <c r="J29" s="10">
        <f t="shared" si="8"/>
        <v>2.10</v>
      </c>
      <c r="K29" s="18">
        <v>1</v>
      </c>
      <c r="L29" s="18">
        <v>2</v>
      </c>
      <c r="M29" s="18">
        <v>1.50</v>
      </c>
      <c r="N29" s="18">
        <v>0</v>
      </c>
      <c r="O29" s="18">
        <v>2</v>
      </c>
      <c r="P29" s="18">
        <f t="shared" si="9"/>
        <v>6.50</v>
      </c>
      <c r="Q29" s="116">
        <f t="shared" si="10"/>
        <v>0.325</v>
      </c>
      <c r="R29" s="105">
        <f t="shared" si="11"/>
        <v>0.57500000000000007</v>
      </c>
      <c r="S29" s="105">
        <f t="shared" si="12"/>
        <v>0.40</v>
      </c>
      <c r="T29" s="105">
        <f t="shared" si="13"/>
        <v>0.675</v>
      </c>
      <c r="U29" s="105">
        <f t="shared" si="14"/>
        <v>0.22499999999999998</v>
      </c>
      <c r="V29" s="105">
        <f t="shared" si="15"/>
        <v>0.54999999999999993</v>
      </c>
      <c r="W29" s="117">
        <f t="shared" si="16"/>
        <v>20.50</v>
      </c>
      <c r="X29" s="117">
        <f t="shared" si="17"/>
        <v>4.1000000000000005</v>
      </c>
      <c r="Y29" s="228">
        <v>8</v>
      </c>
      <c r="Z29" s="116">
        <f t="shared" si="18"/>
        <v>6.40</v>
      </c>
      <c r="AA29" s="140"/>
    </row>
    <row r="30" spans="1:27" ht="19.9" customHeight="1">
      <c r="A30" s="134">
        <v>23</v>
      </c>
      <c r="B30" s="138">
        <v>307598</v>
      </c>
      <c r="C30" s="133" t="s">
        <v>158</v>
      </c>
      <c r="D30" s="10">
        <v>0</v>
      </c>
      <c r="E30" s="10">
        <v>1.50</v>
      </c>
      <c r="F30" s="10">
        <v>0.50</v>
      </c>
      <c r="G30" s="10">
        <v>0</v>
      </c>
      <c r="H30" s="10">
        <v>1</v>
      </c>
      <c r="I30" s="10">
        <f t="shared" si="7"/>
        <v>3</v>
      </c>
      <c r="J30" s="10">
        <f t="shared" si="8"/>
        <v>0.44999999999999996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f t="shared" si="9"/>
        <v>1</v>
      </c>
      <c r="Q30" s="116">
        <f t="shared" si="10"/>
        <v>0.05</v>
      </c>
      <c r="R30" s="105">
        <f t="shared" si="11"/>
        <v>0</v>
      </c>
      <c r="S30" s="105">
        <f t="shared" si="12"/>
        <v>0.22499999999999998</v>
      </c>
      <c r="T30" s="105">
        <f t="shared" si="13"/>
        <v>0.074999999999999997</v>
      </c>
      <c r="U30" s="105">
        <f t="shared" si="14"/>
        <v>0.05</v>
      </c>
      <c r="V30" s="105">
        <f t="shared" si="15"/>
        <v>0.15</v>
      </c>
      <c r="W30" s="117">
        <f t="shared" si="16"/>
        <v>4</v>
      </c>
      <c r="X30" s="117">
        <f t="shared" si="17"/>
        <v>0.80</v>
      </c>
      <c r="Y30" s="228">
        <v>1</v>
      </c>
      <c r="Z30" s="116">
        <f t="shared" si="18"/>
        <v>0.80</v>
      </c>
      <c r="AA30" s="140"/>
    </row>
    <row r="31" spans="1:27" s="127" customFormat="1" ht="18" customHeight="1">
      <c r="A31" s="134">
        <v>24</v>
      </c>
      <c r="B31" s="138">
        <v>307600</v>
      </c>
      <c r="C31" s="133" t="s">
        <v>126</v>
      </c>
      <c r="D31" s="10">
        <v>6</v>
      </c>
      <c r="E31" s="10">
        <v>3</v>
      </c>
      <c r="F31" s="10">
        <v>4.50</v>
      </c>
      <c r="G31" s="10">
        <v>5</v>
      </c>
      <c r="H31" s="10">
        <v>4</v>
      </c>
      <c r="I31" s="10">
        <f t="shared" si="7"/>
        <v>22.50</v>
      </c>
      <c r="J31" s="10">
        <f t="shared" si="8"/>
        <v>3.375</v>
      </c>
      <c r="K31" s="18">
        <v>2</v>
      </c>
      <c r="L31" s="18">
        <v>4</v>
      </c>
      <c r="M31" s="18">
        <v>2.50</v>
      </c>
      <c r="N31" s="18">
        <v>1.50</v>
      </c>
      <c r="O31" s="18">
        <v>2</v>
      </c>
      <c r="P31" s="18">
        <f t="shared" si="9"/>
        <v>12</v>
      </c>
      <c r="Q31" s="116">
        <f t="shared" si="10"/>
        <v>0.60000000000000009</v>
      </c>
      <c r="R31" s="105">
        <f t="shared" si="11"/>
        <v>0.99999999999999989</v>
      </c>
      <c r="S31" s="105">
        <f t="shared" si="12"/>
        <v>0.64999999999999991</v>
      </c>
      <c r="T31" s="105">
        <f t="shared" si="13"/>
        <v>0.80</v>
      </c>
      <c r="U31" s="105">
        <f t="shared" si="14"/>
        <v>0.825</v>
      </c>
      <c r="V31" s="105">
        <f t="shared" si="15"/>
        <v>0.70</v>
      </c>
      <c r="W31" s="117">
        <f t="shared" si="16"/>
        <v>34.50</v>
      </c>
      <c r="X31" s="117">
        <f t="shared" si="17"/>
        <v>6.90</v>
      </c>
      <c r="Y31" s="228">
        <v>15</v>
      </c>
      <c r="Z31" s="116">
        <f t="shared" si="18"/>
        <v>12</v>
      </c>
      <c r="AA31" s="141"/>
    </row>
    <row r="32" spans="1:27" ht="19.9" customHeight="1">
      <c r="A32" s="134">
        <v>25</v>
      </c>
      <c r="B32" s="138">
        <v>307601</v>
      </c>
      <c r="C32" s="133" t="s">
        <v>159</v>
      </c>
      <c r="D32" s="10">
        <v>1</v>
      </c>
      <c r="E32" s="10">
        <v>0.50</v>
      </c>
      <c r="F32" s="10">
        <v>1.50</v>
      </c>
      <c r="G32" s="10">
        <v>0.50</v>
      </c>
      <c r="H32" s="10">
        <v>0</v>
      </c>
      <c r="I32" s="10">
        <f t="shared" si="7"/>
        <v>3.50</v>
      </c>
      <c r="J32" s="10">
        <f t="shared" si="8"/>
        <v>0.525</v>
      </c>
      <c r="K32" s="18">
        <v>0</v>
      </c>
      <c r="L32" s="18">
        <v>1</v>
      </c>
      <c r="M32" s="18">
        <v>0.50</v>
      </c>
      <c r="N32" s="18">
        <v>0</v>
      </c>
      <c r="O32" s="18">
        <v>1</v>
      </c>
      <c r="P32" s="18">
        <f t="shared" si="9"/>
        <v>2.50</v>
      </c>
      <c r="Q32" s="116">
        <f t="shared" si="10"/>
        <v>0.125</v>
      </c>
      <c r="R32" s="105">
        <f t="shared" si="11"/>
        <v>0.15</v>
      </c>
      <c r="S32" s="105">
        <f t="shared" si="12"/>
        <v>0.125</v>
      </c>
      <c r="T32" s="105">
        <f t="shared" si="13"/>
        <v>0.24999999999999997</v>
      </c>
      <c r="U32" s="105">
        <f t="shared" si="14"/>
        <v>0.074999999999999997</v>
      </c>
      <c r="V32" s="105">
        <f t="shared" si="15"/>
        <v>0.05</v>
      </c>
      <c r="W32" s="117">
        <f t="shared" si="16"/>
        <v>6</v>
      </c>
      <c r="X32" s="117">
        <f t="shared" si="17"/>
        <v>1.2000000000000002</v>
      </c>
      <c r="Y32" s="228">
        <v>3</v>
      </c>
      <c r="Z32" s="116">
        <f t="shared" si="18"/>
        <v>2.4000000000000004</v>
      </c>
      <c r="AA32" s="140"/>
    </row>
    <row r="33" spans="1:27" ht="19.9" customHeight="1">
      <c r="A33" s="134">
        <v>26</v>
      </c>
      <c r="B33" s="138">
        <v>307602</v>
      </c>
      <c r="C33" s="133" t="s">
        <v>160</v>
      </c>
      <c r="D33" s="10">
        <v>0</v>
      </c>
      <c r="E33" s="10">
        <v>0</v>
      </c>
      <c r="F33" s="10">
        <v>0.50</v>
      </c>
      <c r="G33" s="10">
        <v>0</v>
      </c>
      <c r="H33" s="10">
        <v>0</v>
      </c>
      <c r="I33" s="10">
        <f t="shared" si="7"/>
        <v>0.50</v>
      </c>
      <c r="J33" s="10">
        <f t="shared" si="8"/>
        <v>0.074999999999999997</v>
      </c>
      <c r="K33" s="18">
        <v>0.50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9"/>
        <v>0.50</v>
      </c>
      <c r="Q33" s="116">
        <f t="shared" si="10"/>
        <v>0.025000000000000001</v>
      </c>
      <c r="R33" s="105">
        <f t="shared" si="11"/>
        <v>0.025000000000000001</v>
      </c>
      <c r="S33" s="105">
        <f t="shared" si="12"/>
        <v>0</v>
      </c>
      <c r="T33" s="105">
        <f t="shared" si="13"/>
        <v>0.074999999999999997</v>
      </c>
      <c r="U33" s="105">
        <f t="shared" si="14"/>
        <v>0</v>
      </c>
      <c r="V33" s="105">
        <f t="shared" si="15"/>
        <v>0</v>
      </c>
      <c r="W33" s="117">
        <f t="shared" si="16"/>
        <v>1</v>
      </c>
      <c r="X33" s="117">
        <f t="shared" si="17"/>
        <v>0.20</v>
      </c>
      <c r="Y33" s="228">
        <v>0</v>
      </c>
      <c r="Z33" s="116">
        <f t="shared" si="18"/>
        <v>0</v>
      </c>
      <c r="AA33" s="140"/>
    </row>
    <row r="34" spans="1:27" ht="19.9" customHeight="1">
      <c r="A34" s="134">
        <v>27</v>
      </c>
      <c r="B34" s="138">
        <v>307603</v>
      </c>
      <c r="C34" s="133" t="s">
        <v>161</v>
      </c>
      <c r="D34" s="10">
        <v>2</v>
      </c>
      <c r="E34" s="10">
        <v>1.50</v>
      </c>
      <c r="F34" s="10">
        <v>3</v>
      </c>
      <c r="G34" s="10">
        <v>1</v>
      </c>
      <c r="H34" s="10">
        <v>0.50</v>
      </c>
      <c r="I34" s="10">
        <f t="shared" si="7"/>
        <v>8</v>
      </c>
      <c r="J34" s="10">
        <f t="shared" si="8"/>
        <v>1.20</v>
      </c>
      <c r="K34" s="18">
        <v>1</v>
      </c>
      <c r="L34" s="18">
        <v>0.50</v>
      </c>
      <c r="M34" s="18">
        <v>0.50</v>
      </c>
      <c r="N34" s="18">
        <v>1</v>
      </c>
      <c r="O34" s="18">
        <v>0.50</v>
      </c>
      <c r="P34" s="18">
        <f t="shared" si="9"/>
        <v>3.50</v>
      </c>
      <c r="Q34" s="116">
        <f t="shared" si="10"/>
        <v>0.17500000000000002</v>
      </c>
      <c r="R34" s="105">
        <f t="shared" si="11"/>
        <v>0.35</v>
      </c>
      <c r="S34" s="105">
        <f t="shared" si="12"/>
        <v>0.24999999999999997</v>
      </c>
      <c r="T34" s="105">
        <f t="shared" si="13"/>
        <v>0.475</v>
      </c>
      <c r="U34" s="105">
        <f t="shared" si="14"/>
        <v>0.20</v>
      </c>
      <c r="V34" s="105">
        <f t="shared" si="15"/>
        <v>0.10</v>
      </c>
      <c r="W34" s="117">
        <f t="shared" si="16"/>
        <v>11.50</v>
      </c>
      <c r="X34" s="117">
        <f t="shared" si="17"/>
        <v>2.3000000000000003</v>
      </c>
      <c r="Y34" s="228">
        <v>5</v>
      </c>
      <c r="Z34" s="116">
        <f t="shared" si="18"/>
        <v>4</v>
      </c>
      <c r="AA34" s="140"/>
    </row>
    <row r="35" spans="1:27" ht="19.9" customHeight="1">
      <c r="A35" s="134">
        <v>28</v>
      </c>
      <c r="B35" s="138">
        <v>307604</v>
      </c>
      <c r="C35" s="133" t="s">
        <v>162</v>
      </c>
      <c r="D35" s="10">
        <v>0.50</v>
      </c>
      <c r="E35" s="10">
        <v>1</v>
      </c>
      <c r="F35" s="10">
        <v>1.50</v>
      </c>
      <c r="G35" s="10">
        <v>0.50</v>
      </c>
      <c r="H35" s="10">
        <v>1</v>
      </c>
      <c r="I35" s="10">
        <f t="shared" si="7"/>
        <v>4.50</v>
      </c>
      <c r="J35" s="10">
        <f t="shared" si="8"/>
        <v>0.675</v>
      </c>
      <c r="K35" s="18">
        <v>0.50</v>
      </c>
      <c r="L35" s="18">
        <v>0</v>
      </c>
      <c r="M35" s="18">
        <v>1</v>
      </c>
      <c r="N35" s="18">
        <v>0.50</v>
      </c>
      <c r="O35" s="18">
        <v>0</v>
      </c>
      <c r="P35" s="18">
        <f t="shared" si="9"/>
        <v>2</v>
      </c>
      <c r="Q35" s="116">
        <f t="shared" si="10"/>
        <v>0.10</v>
      </c>
      <c r="R35" s="105">
        <f t="shared" si="11"/>
        <v>0.10</v>
      </c>
      <c r="S35" s="105">
        <f t="shared" si="12"/>
        <v>0.15</v>
      </c>
      <c r="T35" s="105">
        <f t="shared" si="13"/>
        <v>0.27499999999999997</v>
      </c>
      <c r="U35" s="105">
        <f t="shared" si="14"/>
        <v>0.10</v>
      </c>
      <c r="V35" s="105">
        <f t="shared" si="15"/>
        <v>0.15</v>
      </c>
      <c r="W35" s="117">
        <f t="shared" si="16"/>
        <v>6.50</v>
      </c>
      <c r="X35" s="117">
        <f t="shared" si="17"/>
        <v>1.30</v>
      </c>
      <c r="Y35" s="228">
        <v>3</v>
      </c>
      <c r="Z35" s="116">
        <f t="shared" si="18"/>
        <v>2.4000000000000004</v>
      </c>
      <c r="AA35" s="140"/>
    </row>
    <row r="36" spans="1:27" ht="19.9" customHeight="1">
      <c r="A36" s="134">
        <v>29</v>
      </c>
      <c r="B36" s="138">
        <v>307606</v>
      </c>
      <c r="C36" s="133" t="s">
        <v>163</v>
      </c>
      <c r="D36" s="10">
        <v>1.50</v>
      </c>
      <c r="E36" s="10">
        <v>3</v>
      </c>
      <c r="F36" s="10">
        <v>1</v>
      </c>
      <c r="G36" s="10">
        <v>2.50</v>
      </c>
      <c r="H36" s="10">
        <v>0.50</v>
      </c>
      <c r="I36" s="10">
        <f t="shared" si="7"/>
        <v>8.50</v>
      </c>
      <c r="J36" s="10">
        <f t="shared" si="8"/>
        <v>1.2749999999999999</v>
      </c>
      <c r="K36" s="18">
        <v>1.50</v>
      </c>
      <c r="L36" s="18">
        <v>2</v>
      </c>
      <c r="M36" s="18">
        <v>0.50</v>
      </c>
      <c r="N36" s="18">
        <v>1</v>
      </c>
      <c r="O36" s="18">
        <v>0.50</v>
      </c>
      <c r="P36" s="18">
        <f t="shared" si="9"/>
        <v>5.50</v>
      </c>
      <c r="Q36" s="116">
        <f t="shared" si="10"/>
        <v>0.27500000000000002</v>
      </c>
      <c r="R36" s="105">
        <f t="shared" si="11"/>
        <v>0.30</v>
      </c>
      <c r="S36" s="105">
        <f t="shared" si="12"/>
        <v>0.54999999999999993</v>
      </c>
      <c r="T36" s="105">
        <f t="shared" si="13"/>
        <v>0.175</v>
      </c>
      <c r="U36" s="105">
        <f t="shared" si="14"/>
        <v>0.425</v>
      </c>
      <c r="V36" s="105">
        <f t="shared" si="15"/>
        <v>0.10</v>
      </c>
      <c r="W36" s="117">
        <f t="shared" si="16"/>
        <v>14</v>
      </c>
      <c r="X36" s="117">
        <f t="shared" si="17"/>
        <v>2.8000000000000003</v>
      </c>
      <c r="Y36" s="228">
        <v>6</v>
      </c>
      <c r="Z36" s="116">
        <f t="shared" si="18"/>
        <v>4.8000000000000007</v>
      </c>
      <c r="AA36" s="140"/>
    </row>
    <row r="37" spans="1:27" ht="19.9" customHeight="1">
      <c r="A37" s="134">
        <v>30</v>
      </c>
      <c r="B37" s="138">
        <v>307608</v>
      </c>
      <c r="C37" s="133" t="s">
        <v>164</v>
      </c>
      <c r="D37" s="10">
        <v>2</v>
      </c>
      <c r="E37" s="10">
        <v>0.50</v>
      </c>
      <c r="F37" s="10">
        <v>1.50</v>
      </c>
      <c r="G37" s="10">
        <v>1</v>
      </c>
      <c r="H37" s="10">
        <v>1.50</v>
      </c>
      <c r="I37" s="10">
        <f t="shared" si="7"/>
        <v>6.50</v>
      </c>
      <c r="J37" s="10">
        <f t="shared" si="8"/>
        <v>0.975</v>
      </c>
      <c r="K37" s="18">
        <v>1</v>
      </c>
      <c r="L37" s="18">
        <v>0.50</v>
      </c>
      <c r="M37" s="18">
        <v>1</v>
      </c>
      <c r="N37" s="18">
        <v>0.50</v>
      </c>
      <c r="O37" s="18">
        <v>1.50</v>
      </c>
      <c r="P37" s="18">
        <f t="shared" si="9"/>
        <v>4.50</v>
      </c>
      <c r="Q37" s="116">
        <f t="shared" si="10"/>
        <v>0.225</v>
      </c>
      <c r="R37" s="105">
        <f t="shared" si="11"/>
        <v>0.35</v>
      </c>
      <c r="S37" s="105">
        <f t="shared" si="12"/>
        <v>0.10</v>
      </c>
      <c r="T37" s="105">
        <f t="shared" si="13"/>
        <v>0.27499999999999997</v>
      </c>
      <c r="U37" s="105">
        <f t="shared" si="14"/>
        <v>0.175</v>
      </c>
      <c r="V37" s="105">
        <f t="shared" si="15"/>
        <v>0.30</v>
      </c>
      <c r="W37" s="117">
        <f t="shared" si="16"/>
        <v>11</v>
      </c>
      <c r="X37" s="117">
        <f t="shared" si="17"/>
        <v>2.2000000000000002</v>
      </c>
      <c r="Y37" s="228">
        <v>4</v>
      </c>
      <c r="Z37" s="116">
        <f t="shared" si="18"/>
        <v>3.20</v>
      </c>
      <c r="AA37" s="140"/>
    </row>
    <row r="38" spans="1:27" ht="19.9" customHeight="1">
      <c r="A38" s="134">
        <v>31</v>
      </c>
      <c r="B38" s="138">
        <v>307609</v>
      </c>
      <c r="C38" s="133" t="s">
        <v>165</v>
      </c>
      <c r="D38" s="10">
        <v>7</v>
      </c>
      <c r="E38" s="10">
        <v>4</v>
      </c>
      <c r="F38" s="10">
        <v>6</v>
      </c>
      <c r="G38" s="10">
        <v>3.50</v>
      </c>
      <c r="H38" s="10">
        <v>5</v>
      </c>
      <c r="I38" s="10">
        <f t="shared" si="7"/>
        <v>25.50</v>
      </c>
      <c r="J38" s="10">
        <f t="shared" si="8"/>
        <v>3.8249999999999997</v>
      </c>
      <c r="K38" s="18">
        <v>3</v>
      </c>
      <c r="L38" s="18">
        <v>2.50</v>
      </c>
      <c r="M38" s="18">
        <v>1.50</v>
      </c>
      <c r="N38" s="18">
        <v>2</v>
      </c>
      <c r="O38" s="18">
        <v>3.50</v>
      </c>
      <c r="P38" s="18">
        <f t="shared" si="9"/>
        <v>12.50</v>
      </c>
      <c r="Q38" s="116">
        <f t="shared" si="10"/>
        <v>0.625</v>
      </c>
      <c r="R38" s="105">
        <f t="shared" si="11"/>
        <v>1.2000000000000002</v>
      </c>
      <c r="S38" s="105">
        <f t="shared" si="12"/>
        <v>0.725</v>
      </c>
      <c r="T38" s="105">
        <f t="shared" si="13"/>
        <v>0.97499999999999987</v>
      </c>
      <c r="U38" s="105">
        <f t="shared" si="14"/>
        <v>0.625</v>
      </c>
      <c r="V38" s="105">
        <f t="shared" si="15"/>
        <v>0.925</v>
      </c>
      <c r="W38" s="117">
        <f t="shared" si="16"/>
        <v>38</v>
      </c>
      <c r="X38" s="117">
        <f t="shared" si="17"/>
        <v>7.60</v>
      </c>
      <c r="Y38" s="228">
        <v>17</v>
      </c>
      <c r="Z38" s="116">
        <f t="shared" si="18"/>
        <v>13.60</v>
      </c>
      <c r="AA38" s="140"/>
    </row>
    <row r="39" spans="1:27" ht="19.9" customHeight="1">
      <c r="A39" s="134">
        <v>32</v>
      </c>
      <c r="B39" s="138">
        <v>307611</v>
      </c>
      <c r="C39" s="133" t="s">
        <v>166</v>
      </c>
      <c r="D39" s="10">
        <v>3</v>
      </c>
      <c r="E39" s="10">
        <v>1.50</v>
      </c>
      <c r="F39" s="10">
        <v>4.50</v>
      </c>
      <c r="G39" s="10">
        <v>3</v>
      </c>
      <c r="H39" s="10">
        <v>1.50</v>
      </c>
      <c r="I39" s="10">
        <f t="shared" si="7"/>
        <v>13.50</v>
      </c>
      <c r="J39" s="10">
        <f t="shared" si="8"/>
        <v>2.025</v>
      </c>
      <c r="K39" s="18">
        <v>0.50</v>
      </c>
      <c r="L39" s="18">
        <v>2</v>
      </c>
      <c r="M39" s="18">
        <v>2.50</v>
      </c>
      <c r="N39" s="18">
        <v>0.50</v>
      </c>
      <c r="O39" s="18">
        <v>1</v>
      </c>
      <c r="P39" s="18">
        <f t="shared" si="9"/>
        <v>6.50</v>
      </c>
      <c r="Q39" s="116">
        <f t="shared" si="10"/>
        <v>0.325</v>
      </c>
      <c r="R39" s="105">
        <f t="shared" si="11"/>
        <v>0.475</v>
      </c>
      <c r="S39" s="105">
        <f t="shared" si="12"/>
        <v>0.32499999999999996</v>
      </c>
      <c r="T39" s="105">
        <f t="shared" si="13"/>
        <v>0.80</v>
      </c>
      <c r="U39" s="105">
        <f t="shared" si="14"/>
        <v>0.475</v>
      </c>
      <c r="V39" s="105">
        <f t="shared" si="15"/>
        <v>0.27499999999999997</v>
      </c>
      <c r="W39" s="117">
        <f t="shared" si="16"/>
        <v>20</v>
      </c>
      <c r="X39" s="117">
        <f t="shared" si="17"/>
        <v>4</v>
      </c>
      <c r="Y39" s="228">
        <v>9</v>
      </c>
      <c r="Z39" s="116">
        <f t="shared" si="18"/>
        <v>7.20</v>
      </c>
      <c r="AA39" s="140"/>
    </row>
    <row r="40" spans="1:27" ht="19.9" customHeight="1">
      <c r="A40" s="134">
        <v>33</v>
      </c>
      <c r="B40" s="138">
        <v>307612</v>
      </c>
      <c r="C40" s="133" t="s">
        <v>167</v>
      </c>
      <c r="D40" s="10">
        <v>3.50</v>
      </c>
      <c r="E40" s="10">
        <v>6.50</v>
      </c>
      <c r="F40" s="10">
        <v>6</v>
      </c>
      <c r="G40" s="10">
        <v>4</v>
      </c>
      <c r="H40" s="10">
        <v>5</v>
      </c>
      <c r="I40" s="10">
        <f t="shared" si="7"/>
        <v>25</v>
      </c>
      <c r="J40" s="10">
        <f t="shared" si="8"/>
        <v>3.75</v>
      </c>
      <c r="K40" s="18">
        <v>2</v>
      </c>
      <c r="L40" s="18">
        <v>3</v>
      </c>
      <c r="M40" s="18">
        <v>3.50</v>
      </c>
      <c r="N40" s="18">
        <v>2</v>
      </c>
      <c r="O40" s="18">
        <v>2.50</v>
      </c>
      <c r="P40" s="18">
        <f t="shared" si="9"/>
        <v>13</v>
      </c>
      <c r="Q40" s="116">
        <f t="shared" si="10"/>
        <v>0.65</v>
      </c>
      <c r="R40" s="105">
        <f t="shared" si="11"/>
        <v>0.625</v>
      </c>
      <c r="S40" s="105">
        <f t="shared" si="12"/>
        <v>1.125</v>
      </c>
      <c r="T40" s="105">
        <f t="shared" si="13"/>
        <v>1.075</v>
      </c>
      <c r="U40" s="105">
        <f t="shared" si="14"/>
        <v>0.70</v>
      </c>
      <c r="V40" s="105">
        <f t="shared" si="15"/>
        <v>0.875</v>
      </c>
      <c r="W40" s="117">
        <f t="shared" si="16"/>
        <v>38</v>
      </c>
      <c r="X40" s="117">
        <f t="shared" si="17"/>
        <v>7.60</v>
      </c>
      <c r="Y40" s="228">
        <v>16</v>
      </c>
      <c r="Z40" s="116">
        <f t="shared" si="18"/>
        <v>12.80</v>
      </c>
      <c r="AA40" s="140"/>
    </row>
    <row r="41" spans="1:27" ht="19.9" customHeight="1">
      <c r="A41" s="134">
        <v>34</v>
      </c>
      <c r="B41" s="138">
        <v>307613</v>
      </c>
      <c r="C41" s="133" t="s">
        <v>168</v>
      </c>
      <c r="D41" s="10">
        <v>0.50</v>
      </c>
      <c r="E41" s="10">
        <v>1.50</v>
      </c>
      <c r="F41" s="10">
        <v>2</v>
      </c>
      <c r="G41" s="10">
        <v>0.50</v>
      </c>
      <c r="H41" s="10">
        <v>3</v>
      </c>
      <c r="I41" s="10">
        <f t="shared" si="7"/>
        <v>7.50</v>
      </c>
      <c r="J41" s="10">
        <f t="shared" si="8"/>
        <v>1.125</v>
      </c>
      <c r="K41" s="18">
        <v>1.50</v>
      </c>
      <c r="L41" s="18">
        <v>0</v>
      </c>
      <c r="M41" s="18">
        <v>0.50</v>
      </c>
      <c r="N41" s="18">
        <v>1</v>
      </c>
      <c r="O41" s="18">
        <v>0.50</v>
      </c>
      <c r="P41" s="18">
        <f t="shared" si="9"/>
        <v>3.50</v>
      </c>
      <c r="Q41" s="116">
        <f t="shared" si="10"/>
        <v>0.17500000000000002</v>
      </c>
      <c r="R41" s="105">
        <f t="shared" si="11"/>
        <v>0.15000000000000002</v>
      </c>
      <c r="S41" s="105">
        <f t="shared" si="12"/>
        <v>0.22499999999999998</v>
      </c>
      <c r="T41" s="105">
        <f t="shared" si="13"/>
        <v>0.325</v>
      </c>
      <c r="U41" s="105">
        <f t="shared" si="14"/>
        <v>0.125</v>
      </c>
      <c r="V41" s="105">
        <f t="shared" si="15"/>
        <v>0.475</v>
      </c>
      <c r="W41" s="117">
        <f t="shared" si="16"/>
        <v>11</v>
      </c>
      <c r="X41" s="117">
        <f t="shared" si="17"/>
        <v>2.2000000000000002</v>
      </c>
      <c r="Y41" s="228">
        <v>5</v>
      </c>
      <c r="Z41" s="116">
        <f t="shared" si="18"/>
        <v>4</v>
      </c>
      <c r="AA41" s="140"/>
    </row>
    <row r="42" spans="1:27" ht="19.9" customHeight="1">
      <c r="A42" s="134">
        <v>35</v>
      </c>
      <c r="B42" s="138">
        <v>307614</v>
      </c>
      <c r="C42" s="133" t="s">
        <v>169</v>
      </c>
      <c r="D42" s="10">
        <v>2</v>
      </c>
      <c r="E42" s="10">
        <v>1</v>
      </c>
      <c r="F42" s="10">
        <v>0</v>
      </c>
      <c r="G42" s="10">
        <v>1.50</v>
      </c>
      <c r="H42" s="10">
        <v>0</v>
      </c>
      <c r="I42" s="10">
        <f t="shared" si="7"/>
        <v>4.50</v>
      </c>
      <c r="J42" s="10">
        <f t="shared" si="8"/>
        <v>0.675</v>
      </c>
      <c r="K42" s="18">
        <v>0</v>
      </c>
      <c r="L42" s="18">
        <v>0.50</v>
      </c>
      <c r="M42" s="18">
        <v>1</v>
      </c>
      <c r="N42" s="18">
        <v>0</v>
      </c>
      <c r="O42" s="18">
        <v>1</v>
      </c>
      <c r="P42" s="18">
        <f t="shared" si="9"/>
        <v>2.50</v>
      </c>
      <c r="Q42" s="116">
        <f t="shared" si="10"/>
        <v>0.125</v>
      </c>
      <c r="R42" s="105">
        <f t="shared" si="11"/>
        <v>0.30</v>
      </c>
      <c r="S42" s="105">
        <f t="shared" si="12"/>
        <v>0.175</v>
      </c>
      <c r="T42" s="105">
        <f t="shared" si="13"/>
        <v>0.05</v>
      </c>
      <c r="U42" s="105">
        <f t="shared" si="14"/>
        <v>0.22499999999999998</v>
      </c>
      <c r="V42" s="105">
        <f t="shared" si="15"/>
        <v>0.05</v>
      </c>
      <c r="W42" s="117">
        <f t="shared" si="16"/>
        <v>7</v>
      </c>
      <c r="X42" s="117">
        <f t="shared" si="17"/>
        <v>1.40</v>
      </c>
      <c r="Y42" s="228">
        <v>3</v>
      </c>
      <c r="Z42" s="116">
        <f t="shared" si="18"/>
        <v>2.4000000000000004</v>
      </c>
      <c r="AA42" s="140"/>
    </row>
    <row r="43" spans="1:27" ht="19.9" customHeight="1">
      <c r="A43" s="134">
        <v>36</v>
      </c>
      <c r="B43" s="138">
        <v>307615</v>
      </c>
      <c r="C43" s="133" t="s">
        <v>170</v>
      </c>
      <c r="D43" s="10">
        <v>3</v>
      </c>
      <c r="E43" s="10">
        <v>1.50</v>
      </c>
      <c r="F43" s="10">
        <v>0.50</v>
      </c>
      <c r="G43" s="10">
        <v>2</v>
      </c>
      <c r="H43" s="10">
        <v>2.50</v>
      </c>
      <c r="I43" s="10">
        <f t="shared" si="7"/>
        <v>9.50</v>
      </c>
      <c r="J43" s="10">
        <f t="shared" si="8"/>
        <v>1.425</v>
      </c>
      <c r="K43" s="18">
        <v>0.50</v>
      </c>
      <c r="L43" s="18">
        <v>1</v>
      </c>
      <c r="M43" s="18">
        <v>0.50</v>
      </c>
      <c r="N43" s="18">
        <v>1.50</v>
      </c>
      <c r="O43" s="18">
        <v>1</v>
      </c>
      <c r="P43" s="18">
        <f t="shared" si="9"/>
        <v>4.50</v>
      </c>
      <c r="Q43" s="116">
        <f t="shared" si="10"/>
        <v>0.225</v>
      </c>
      <c r="R43" s="105">
        <f t="shared" si="11"/>
        <v>0.475</v>
      </c>
      <c r="S43" s="105">
        <f t="shared" si="12"/>
        <v>0.27499999999999997</v>
      </c>
      <c r="T43" s="105">
        <f t="shared" si="13"/>
        <v>0.10</v>
      </c>
      <c r="U43" s="105">
        <f t="shared" si="14"/>
        <v>0.375</v>
      </c>
      <c r="V43" s="105">
        <f t="shared" si="15"/>
        <v>0.425</v>
      </c>
      <c r="W43" s="117">
        <f t="shared" si="16"/>
        <v>14</v>
      </c>
      <c r="X43" s="117">
        <f t="shared" si="17"/>
        <v>2.8000000000000003</v>
      </c>
      <c r="Y43" s="228">
        <v>6</v>
      </c>
      <c r="Z43" s="116">
        <f t="shared" si="18"/>
        <v>4.8000000000000007</v>
      </c>
      <c r="AA43" s="140"/>
    </row>
    <row r="44" spans="1:27" ht="19.9" customHeight="1">
      <c r="A44" s="134">
        <v>37</v>
      </c>
      <c r="B44" s="138">
        <v>307616</v>
      </c>
      <c r="C44" s="133" t="s">
        <v>171</v>
      </c>
      <c r="D44" s="10">
        <v>5</v>
      </c>
      <c r="E44" s="10">
        <v>7</v>
      </c>
      <c r="F44" s="10">
        <v>5.50</v>
      </c>
      <c r="G44" s="10">
        <v>3.50</v>
      </c>
      <c r="H44" s="10">
        <v>6</v>
      </c>
      <c r="I44" s="10">
        <f t="shared" si="7"/>
        <v>27</v>
      </c>
      <c r="J44" s="10">
        <f t="shared" si="8"/>
        <v>4.05</v>
      </c>
      <c r="K44" s="18">
        <v>4</v>
      </c>
      <c r="L44" s="18">
        <v>3.50</v>
      </c>
      <c r="M44" s="18">
        <v>1.50</v>
      </c>
      <c r="N44" s="18">
        <v>2</v>
      </c>
      <c r="O44" s="18">
        <v>2.50</v>
      </c>
      <c r="P44" s="18">
        <f t="shared" si="9"/>
        <v>13.50</v>
      </c>
      <c r="Q44" s="116">
        <f t="shared" si="10"/>
        <v>0.675</v>
      </c>
      <c r="R44" s="105">
        <f t="shared" si="11"/>
        <v>0.95</v>
      </c>
      <c r="S44" s="105">
        <f t="shared" si="12"/>
        <v>1.2250000000000001</v>
      </c>
      <c r="T44" s="105">
        <f t="shared" si="13"/>
        <v>0.89999999999999991</v>
      </c>
      <c r="U44" s="105">
        <f t="shared" si="14"/>
        <v>0.625</v>
      </c>
      <c r="V44" s="105">
        <f t="shared" si="15"/>
        <v>1.0249999999999999</v>
      </c>
      <c r="W44" s="117">
        <f t="shared" si="16"/>
        <v>40.50</v>
      </c>
      <c r="X44" s="117">
        <f t="shared" si="17"/>
        <v>8.10</v>
      </c>
      <c r="Y44" s="228">
        <v>18</v>
      </c>
      <c r="Z44" s="116">
        <f t="shared" si="18"/>
        <v>14.40</v>
      </c>
      <c r="AA44" s="140"/>
    </row>
    <row r="45" spans="1:27" ht="19.9" customHeight="1">
      <c r="A45" s="134">
        <v>38</v>
      </c>
      <c r="B45" s="138">
        <v>307619</v>
      </c>
      <c r="C45" s="133" t="s">
        <v>172</v>
      </c>
      <c r="D45" s="10">
        <v>0.50</v>
      </c>
      <c r="E45" s="10">
        <v>0.50</v>
      </c>
      <c r="F45" s="10">
        <v>1</v>
      </c>
      <c r="G45" s="10">
        <v>1.50</v>
      </c>
      <c r="H45" s="10">
        <v>1</v>
      </c>
      <c r="I45" s="10">
        <f t="shared" si="7"/>
        <v>4.50</v>
      </c>
      <c r="J45" s="10">
        <f t="shared" si="8"/>
        <v>0.675</v>
      </c>
      <c r="K45" s="18">
        <v>1</v>
      </c>
      <c r="L45" s="18">
        <v>0.50</v>
      </c>
      <c r="M45" s="18">
        <v>0</v>
      </c>
      <c r="N45" s="18">
        <v>1.50</v>
      </c>
      <c r="O45" s="18">
        <v>0.50</v>
      </c>
      <c r="P45" s="18">
        <f t="shared" si="9"/>
        <v>3.50</v>
      </c>
      <c r="Q45" s="116">
        <f t="shared" si="10"/>
        <v>0.17500000000000002</v>
      </c>
      <c r="R45" s="105">
        <f t="shared" si="11"/>
        <v>0.125</v>
      </c>
      <c r="S45" s="105">
        <f t="shared" si="12"/>
        <v>0.10</v>
      </c>
      <c r="T45" s="105">
        <f t="shared" si="13"/>
        <v>0.15</v>
      </c>
      <c r="U45" s="105">
        <f t="shared" si="14"/>
        <v>0.30</v>
      </c>
      <c r="V45" s="105">
        <f t="shared" si="15"/>
        <v>0.175</v>
      </c>
      <c r="W45" s="117">
        <f t="shared" si="16"/>
        <v>8</v>
      </c>
      <c r="X45" s="117">
        <f t="shared" si="17"/>
        <v>1.60</v>
      </c>
      <c r="Y45" s="228">
        <v>3</v>
      </c>
      <c r="Z45" s="116">
        <f t="shared" si="18"/>
        <v>2.4000000000000004</v>
      </c>
      <c r="AA45" s="140"/>
    </row>
    <row r="46" spans="1:27" ht="19.9" customHeight="1">
      <c r="A46" s="134">
        <v>39</v>
      </c>
      <c r="B46" s="138">
        <v>307622</v>
      </c>
      <c r="C46" s="133" t="s">
        <v>173</v>
      </c>
      <c r="D46" s="10">
        <v>6</v>
      </c>
      <c r="E46" s="10">
        <v>3.50</v>
      </c>
      <c r="F46" s="10">
        <v>4</v>
      </c>
      <c r="G46" s="10">
        <v>2</v>
      </c>
      <c r="H46" s="10">
        <v>5.50</v>
      </c>
      <c r="I46" s="10">
        <f t="shared" si="7"/>
        <v>21</v>
      </c>
      <c r="J46" s="10">
        <f t="shared" si="8"/>
        <v>3.15</v>
      </c>
      <c r="K46" s="18">
        <v>3.50</v>
      </c>
      <c r="L46" s="18">
        <v>2</v>
      </c>
      <c r="M46" s="18">
        <v>1</v>
      </c>
      <c r="N46" s="18">
        <v>3</v>
      </c>
      <c r="O46" s="18">
        <v>1.50</v>
      </c>
      <c r="P46" s="18">
        <f t="shared" si="9"/>
        <v>11</v>
      </c>
      <c r="Q46" s="116">
        <f t="shared" si="10"/>
        <v>0.55000000000000004</v>
      </c>
      <c r="R46" s="105">
        <f t="shared" si="11"/>
        <v>1.075</v>
      </c>
      <c r="S46" s="105">
        <f t="shared" si="12"/>
        <v>0.625</v>
      </c>
      <c r="T46" s="105">
        <f t="shared" si="13"/>
        <v>0.65</v>
      </c>
      <c r="U46" s="105">
        <f t="shared" si="14"/>
        <v>0.45</v>
      </c>
      <c r="V46" s="105">
        <f t="shared" si="15"/>
        <v>0.89999999999999991</v>
      </c>
      <c r="W46" s="117">
        <f t="shared" si="16"/>
        <v>32</v>
      </c>
      <c r="X46" s="117">
        <f t="shared" si="17"/>
        <v>6.40</v>
      </c>
      <c r="Y46" s="228">
        <v>14</v>
      </c>
      <c r="Z46" s="116">
        <f t="shared" si="18"/>
        <v>11.20</v>
      </c>
      <c r="AA46" s="140"/>
    </row>
    <row r="47" spans="1:27" ht="19.9" customHeight="1">
      <c r="A47" s="134">
        <v>40</v>
      </c>
      <c r="B47" s="138">
        <v>307623</v>
      </c>
      <c r="C47" s="133" t="s">
        <v>174</v>
      </c>
      <c r="D47" s="10">
        <v>2</v>
      </c>
      <c r="E47" s="10">
        <v>1</v>
      </c>
      <c r="F47" s="10">
        <v>1.50</v>
      </c>
      <c r="G47" s="10">
        <v>0.50</v>
      </c>
      <c r="H47" s="10">
        <v>1</v>
      </c>
      <c r="I47" s="10">
        <f t="shared" si="7"/>
        <v>6</v>
      </c>
      <c r="J47" s="10">
        <f t="shared" si="8"/>
        <v>0.89999999999999991</v>
      </c>
      <c r="K47" s="18">
        <v>0.50</v>
      </c>
      <c r="L47" s="18">
        <v>1.50</v>
      </c>
      <c r="M47" s="18">
        <v>0.50</v>
      </c>
      <c r="N47" s="18">
        <v>0</v>
      </c>
      <c r="O47" s="18">
        <v>0.50</v>
      </c>
      <c r="P47" s="18">
        <f t="shared" si="9"/>
        <v>3</v>
      </c>
      <c r="Q47" s="116">
        <f t="shared" si="10"/>
        <v>0.15000000000000002</v>
      </c>
      <c r="R47" s="105">
        <f t="shared" si="11"/>
        <v>0.325</v>
      </c>
      <c r="S47" s="105">
        <f t="shared" si="12"/>
        <v>0.225</v>
      </c>
      <c r="T47" s="105">
        <f t="shared" si="13"/>
        <v>0.24999999999999997</v>
      </c>
      <c r="U47" s="105">
        <f t="shared" si="14"/>
        <v>0.074999999999999997</v>
      </c>
      <c r="V47" s="105">
        <f t="shared" si="15"/>
        <v>0.175</v>
      </c>
      <c r="W47" s="117">
        <f t="shared" si="16"/>
        <v>9</v>
      </c>
      <c r="X47" s="117">
        <f t="shared" si="17"/>
        <v>1.80</v>
      </c>
      <c r="Y47" s="228">
        <v>4</v>
      </c>
      <c r="Z47" s="116">
        <f t="shared" si="18"/>
        <v>3.20</v>
      </c>
      <c r="AA47" s="140"/>
    </row>
    <row r="48" spans="1:27" ht="19.9" customHeight="1">
      <c r="A48" s="134">
        <v>41</v>
      </c>
      <c r="B48" s="138">
        <v>307625</v>
      </c>
      <c r="C48" s="133" t="s">
        <v>175</v>
      </c>
      <c r="D48" s="10">
        <v>3.50</v>
      </c>
      <c r="E48" s="10">
        <v>5.50</v>
      </c>
      <c r="F48" s="10">
        <v>5</v>
      </c>
      <c r="G48" s="10">
        <v>4</v>
      </c>
      <c r="H48" s="10">
        <v>4.50</v>
      </c>
      <c r="I48" s="10">
        <f t="shared" si="7"/>
        <v>22.50</v>
      </c>
      <c r="J48" s="10">
        <f t="shared" si="8"/>
        <v>3.375</v>
      </c>
      <c r="K48" s="18">
        <v>2</v>
      </c>
      <c r="L48" s="18">
        <v>1</v>
      </c>
      <c r="M48" s="18">
        <v>3</v>
      </c>
      <c r="N48" s="18">
        <v>3.50</v>
      </c>
      <c r="O48" s="18">
        <v>2</v>
      </c>
      <c r="P48" s="18">
        <f t="shared" si="9"/>
        <v>11.50</v>
      </c>
      <c r="Q48" s="116">
        <f t="shared" si="10"/>
        <v>0.57500000000000007</v>
      </c>
      <c r="R48" s="105">
        <f t="shared" si="11"/>
        <v>0.625</v>
      </c>
      <c r="S48" s="105">
        <f t="shared" si="12"/>
        <v>0.875</v>
      </c>
      <c r="T48" s="105">
        <f t="shared" si="13"/>
        <v>0.90</v>
      </c>
      <c r="U48" s="105">
        <f t="shared" si="14"/>
        <v>0.775</v>
      </c>
      <c r="V48" s="105">
        <f t="shared" si="15"/>
        <v>0.77499999999999991</v>
      </c>
      <c r="W48" s="117">
        <f t="shared" si="16"/>
        <v>34</v>
      </c>
      <c r="X48" s="117">
        <f t="shared" si="17"/>
        <v>6.8000000000000007</v>
      </c>
      <c r="Y48" s="228">
        <v>15</v>
      </c>
      <c r="Z48" s="116">
        <f t="shared" si="18"/>
        <v>12</v>
      </c>
      <c r="AA48" s="140"/>
    </row>
    <row r="49" spans="1:27" ht="19.9" customHeight="1">
      <c r="A49" s="134">
        <v>42</v>
      </c>
      <c r="B49" s="138">
        <v>307626</v>
      </c>
      <c r="C49" s="133" t="s">
        <v>176</v>
      </c>
      <c r="D49" s="10">
        <v>6</v>
      </c>
      <c r="E49" s="10">
        <v>8</v>
      </c>
      <c r="F49" s="10">
        <v>4</v>
      </c>
      <c r="G49" s="10">
        <v>5.50</v>
      </c>
      <c r="H49" s="10">
        <v>2</v>
      </c>
      <c r="I49" s="10">
        <f t="shared" si="7"/>
        <v>25.50</v>
      </c>
      <c r="J49" s="10">
        <f t="shared" si="8"/>
        <v>3.8249999999999997</v>
      </c>
      <c r="K49" s="18">
        <v>4</v>
      </c>
      <c r="L49" s="18">
        <v>2.50</v>
      </c>
      <c r="M49" s="18">
        <v>2</v>
      </c>
      <c r="N49" s="18">
        <v>1</v>
      </c>
      <c r="O49" s="18">
        <v>3</v>
      </c>
      <c r="P49" s="18">
        <f t="shared" si="9"/>
        <v>12.50</v>
      </c>
      <c r="Q49" s="116">
        <f t="shared" si="10"/>
        <v>0.625</v>
      </c>
      <c r="R49" s="105">
        <f t="shared" si="11"/>
        <v>1.0999999999999999</v>
      </c>
      <c r="S49" s="105">
        <f t="shared" si="12"/>
        <v>1.325</v>
      </c>
      <c r="T49" s="105">
        <f t="shared" si="13"/>
        <v>0.70</v>
      </c>
      <c r="U49" s="105">
        <f t="shared" si="14"/>
        <v>0.875</v>
      </c>
      <c r="V49" s="105">
        <f t="shared" si="15"/>
        <v>0.45</v>
      </c>
      <c r="W49" s="117">
        <f t="shared" si="16"/>
        <v>38</v>
      </c>
      <c r="X49" s="117">
        <f t="shared" si="17"/>
        <v>7.60</v>
      </c>
      <c r="Y49" s="228">
        <v>17</v>
      </c>
      <c r="Z49" s="116">
        <f t="shared" si="18"/>
        <v>13.60</v>
      </c>
      <c r="AA49" s="140"/>
    </row>
    <row r="50" spans="1:27" ht="19.9" customHeight="1">
      <c r="A50" s="134">
        <v>43</v>
      </c>
      <c r="B50" s="138">
        <v>307627</v>
      </c>
      <c r="C50" s="133" t="s">
        <v>177</v>
      </c>
      <c r="D50" s="10">
        <v>0</v>
      </c>
      <c r="E50" s="10">
        <v>0.50</v>
      </c>
      <c r="F50" s="10">
        <v>1</v>
      </c>
      <c r="G50" s="10">
        <v>2</v>
      </c>
      <c r="H50" s="10">
        <v>0</v>
      </c>
      <c r="I50" s="10">
        <f t="shared" si="7"/>
        <v>3.50</v>
      </c>
      <c r="J50" s="10">
        <f t="shared" si="8"/>
        <v>0.525</v>
      </c>
      <c r="K50" s="18">
        <v>0</v>
      </c>
      <c r="L50" s="18">
        <v>0.50</v>
      </c>
      <c r="M50" s="18">
        <v>1</v>
      </c>
      <c r="N50" s="18">
        <v>0</v>
      </c>
      <c r="O50" s="18">
        <v>0</v>
      </c>
      <c r="P50" s="18">
        <f t="shared" si="9"/>
        <v>1.50</v>
      </c>
      <c r="Q50" s="116">
        <f t="shared" si="10"/>
        <v>0.075000000000000011</v>
      </c>
      <c r="R50" s="105">
        <f t="shared" si="11"/>
        <v>0</v>
      </c>
      <c r="S50" s="105">
        <f t="shared" si="12"/>
        <v>0.10</v>
      </c>
      <c r="T50" s="105">
        <f t="shared" si="13"/>
        <v>0.20</v>
      </c>
      <c r="U50" s="105">
        <f t="shared" si="14"/>
        <v>0.30</v>
      </c>
      <c r="V50" s="105">
        <f t="shared" si="15"/>
        <v>0</v>
      </c>
      <c r="W50" s="117">
        <f t="shared" si="16"/>
        <v>5</v>
      </c>
      <c r="X50" s="117">
        <f t="shared" si="17"/>
        <v>1</v>
      </c>
      <c r="Y50" s="228">
        <v>2</v>
      </c>
      <c r="Z50" s="116">
        <f t="shared" si="18"/>
        <v>1.60</v>
      </c>
      <c r="AA50" s="140"/>
    </row>
    <row r="51" spans="1:27" ht="19.9" customHeight="1">
      <c r="A51" s="134">
        <v>44</v>
      </c>
      <c r="B51" s="138">
        <v>307629</v>
      </c>
      <c r="C51" s="133" t="s">
        <v>178</v>
      </c>
      <c r="D51" s="10">
        <v>4</v>
      </c>
      <c r="E51" s="10">
        <v>2</v>
      </c>
      <c r="F51" s="10">
        <v>2.50</v>
      </c>
      <c r="G51" s="10">
        <v>1.50</v>
      </c>
      <c r="H51" s="10">
        <v>3</v>
      </c>
      <c r="I51" s="10">
        <f t="shared" si="7"/>
        <v>13</v>
      </c>
      <c r="J51" s="10">
        <f t="shared" si="8"/>
        <v>1.95</v>
      </c>
      <c r="K51" s="18">
        <v>3</v>
      </c>
      <c r="L51" s="18">
        <v>1</v>
      </c>
      <c r="M51" s="18">
        <v>0</v>
      </c>
      <c r="N51" s="18">
        <v>2.50</v>
      </c>
      <c r="O51" s="18">
        <v>0.50</v>
      </c>
      <c r="P51" s="18">
        <f t="shared" si="9"/>
        <v>7</v>
      </c>
      <c r="Q51" s="116">
        <f t="shared" si="10"/>
        <v>0.35</v>
      </c>
      <c r="R51" s="105">
        <f t="shared" si="11"/>
        <v>0.75</v>
      </c>
      <c r="S51" s="105">
        <f t="shared" si="12"/>
        <v>0.35</v>
      </c>
      <c r="T51" s="105">
        <f t="shared" si="13"/>
        <v>0.375</v>
      </c>
      <c r="U51" s="105">
        <f t="shared" si="14"/>
        <v>0.35</v>
      </c>
      <c r="V51" s="105">
        <f t="shared" si="15"/>
        <v>0.475</v>
      </c>
      <c r="W51" s="117">
        <f t="shared" si="16"/>
        <v>20</v>
      </c>
      <c r="X51" s="117">
        <f t="shared" si="17"/>
        <v>4</v>
      </c>
      <c r="Y51" s="228">
        <v>9</v>
      </c>
      <c r="Z51" s="116">
        <f t="shared" si="18"/>
        <v>7.20</v>
      </c>
      <c r="AA51" s="140"/>
    </row>
    <row r="52" spans="1:27" ht="19.9" customHeight="1">
      <c r="A52" s="134">
        <v>45</v>
      </c>
      <c r="B52" s="138">
        <v>307635</v>
      </c>
      <c r="C52" s="133" t="s">
        <v>179</v>
      </c>
      <c r="D52" s="10">
        <v>9</v>
      </c>
      <c r="E52" s="10">
        <v>8.50</v>
      </c>
      <c r="F52" s="10">
        <v>7</v>
      </c>
      <c r="G52" s="10">
        <v>8</v>
      </c>
      <c r="H52" s="10">
        <v>8.50</v>
      </c>
      <c r="I52" s="10">
        <f t="shared" si="7"/>
        <v>41</v>
      </c>
      <c r="J52" s="10">
        <f t="shared" si="8"/>
        <v>6.15</v>
      </c>
      <c r="K52" s="18">
        <v>5</v>
      </c>
      <c r="L52" s="18">
        <v>3.50</v>
      </c>
      <c r="M52" s="18">
        <v>4</v>
      </c>
      <c r="N52" s="18">
        <v>5</v>
      </c>
      <c r="O52" s="18">
        <v>4.50</v>
      </c>
      <c r="P52" s="18">
        <f t="shared" si="9"/>
        <v>22</v>
      </c>
      <c r="Q52" s="116">
        <f t="shared" si="10"/>
        <v>1.1000000000000001</v>
      </c>
      <c r="R52" s="105">
        <f t="shared" si="11"/>
        <v>1.60</v>
      </c>
      <c r="S52" s="105">
        <f t="shared" si="12"/>
        <v>1.45</v>
      </c>
      <c r="T52" s="105">
        <f t="shared" si="13"/>
        <v>1.25</v>
      </c>
      <c r="U52" s="105">
        <f t="shared" si="14"/>
        <v>1.45</v>
      </c>
      <c r="V52" s="105">
        <f t="shared" si="15"/>
        <v>1.50</v>
      </c>
      <c r="W52" s="117">
        <f t="shared" si="16"/>
        <v>63</v>
      </c>
      <c r="X52" s="117">
        <f t="shared" si="17"/>
        <v>12.60</v>
      </c>
      <c r="Y52" s="228">
        <v>28</v>
      </c>
      <c r="Z52" s="116">
        <f t="shared" si="18"/>
        <v>22.40</v>
      </c>
      <c r="AA52" s="140"/>
    </row>
    <row r="53" spans="1:27" ht="19.9" customHeight="1">
      <c r="A53" s="134">
        <v>46</v>
      </c>
      <c r="B53" s="138">
        <v>307636</v>
      </c>
      <c r="C53" s="133" t="s">
        <v>180</v>
      </c>
      <c r="D53" s="10">
        <v>4.50</v>
      </c>
      <c r="E53" s="10">
        <v>6</v>
      </c>
      <c r="F53" s="10">
        <v>5</v>
      </c>
      <c r="G53" s="10">
        <v>6.50</v>
      </c>
      <c r="H53" s="10">
        <v>3</v>
      </c>
      <c r="I53" s="10">
        <f t="shared" si="7"/>
        <v>25</v>
      </c>
      <c r="J53" s="10">
        <f t="shared" si="8"/>
        <v>3.75</v>
      </c>
      <c r="K53" s="18">
        <v>4</v>
      </c>
      <c r="L53" s="18">
        <v>2</v>
      </c>
      <c r="M53" s="18">
        <v>1.50</v>
      </c>
      <c r="N53" s="18">
        <v>2.50</v>
      </c>
      <c r="O53" s="18">
        <v>3</v>
      </c>
      <c r="P53" s="18">
        <f t="shared" si="9"/>
        <v>13</v>
      </c>
      <c r="Q53" s="116">
        <f t="shared" si="10"/>
        <v>0.65</v>
      </c>
      <c r="R53" s="105">
        <f t="shared" si="11"/>
        <v>0.875</v>
      </c>
      <c r="S53" s="105">
        <f t="shared" si="12"/>
        <v>0.99999999999999989</v>
      </c>
      <c r="T53" s="105">
        <f t="shared" si="13"/>
        <v>0.825</v>
      </c>
      <c r="U53" s="105">
        <f t="shared" si="14"/>
        <v>1.1000000000000001</v>
      </c>
      <c r="V53" s="105">
        <f t="shared" si="15"/>
        <v>0.60</v>
      </c>
      <c r="W53" s="117">
        <f t="shared" si="16"/>
        <v>38</v>
      </c>
      <c r="X53" s="117">
        <f t="shared" si="17"/>
        <v>7.60</v>
      </c>
      <c r="Y53" s="228">
        <v>17</v>
      </c>
      <c r="Z53" s="116">
        <f t="shared" si="18"/>
        <v>13.60</v>
      </c>
      <c r="AA53" s="140"/>
    </row>
    <row r="54" spans="1:27" ht="19.9" customHeight="1">
      <c r="A54" s="134">
        <v>47</v>
      </c>
      <c r="B54" s="138">
        <v>307637</v>
      </c>
      <c r="C54" s="133" t="s">
        <v>181</v>
      </c>
      <c r="D54" s="10">
        <v>7</v>
      </c>
      <c r="E54" s="10">
        <v>5.50</v>
      </c>
      <c r="F54" s="10">
        <v>4</v>
      </c>
      <c r="G54" s="10">
        <v>3</v>
      </c>
      <c r="H54" s="10">
        <v>4.50</v>
      </c>
      <c r="I54" s="10">
        <f t="shared" si="7"/>
        <v>24</v>
      </c>
      <c r="J54" s="10">
        <f t="shared" si="8"/>
        <v>3.5999999999999996</v>
      </c>
      <c r="K54" s="18">
        <v>2.50</v>
      </c>
      <c r="L54" s="18">
        <v>3</v>
      </c>
      <c r="M54" s="18">
        <v>2</v>
      </c>
      <c r="N54" s="18">
        <v>1</v>
      </c>
      <c r="O54" s="18">
        <v>3.50</v>
      </c>
      <c r="P54" s="18">
        <f t="shared" si="9"/>
        <v>12</v>
      </c>
      <c r="Q54" s="116">
        <f t="shared" si="10"/>
        <v>0.60000000000000009</v>
      </c>
      <c r="R54" s="105">
        <f t="shared" si="11"/>
        <v>1.175</v>
      </c>
      <c r="S54" s="105">
        <f t="shared" si="12"/>
        <v>0.975</v>
      </c>
      <c r="T54" s="105">
        <f t="shared" si="13"/>
        <v>0.70</v>
      </c>
      <c r="U54" s="105">
        <f t="shared" si="14"/>
        <v>0.49999999999999994</v>
      </c>
      <c r="V54" s="105">
        <f t="shared" si="15"/>
        <v>0.85</v>
      </c>
      <c r="W54" s="117">
        <f t="shared" si="16"/>
        <v>36</v>
      </c>
      <c r="X54" s="117">
        <f t="shared" si="17"/>
        <v>7.20</v>
      </c>
      <c r="Y54" s="228">
        <v>16</v>
      </c>
      <c r="Z54" s="116">
        <f t="shared" si="18"/>
        <v>12.80</v>
      </c>
      <c r="AA54" s="140"/>
    </row>
    <row r="55" spans="1:27" ht="19.9" customHeight="1">
      <c r="A55" s="134">
        <v>48</v>
      </c>
      <c r="B55" s="138">
        <v>307638</v>
      </c>
      <c r="C55" s="133" t="s">
        <v>182</v>
      </c>
      <c r="D55" s="10">
        <v>4.50</v>
      </c>
      <c r="E55" s="10">
        <v>4</v>
      </c>
      <c r="F55" s="10">
        <v>2.50</v>
      </c>
      <c r="G55" s="10">
        <v>2</v>
      </c>
      <c r="H55" s="10">
        <v>5</v>
      </c>
      <c r="I55" s="10">
        <f t="shared" si="7"/>
        <v>18</v>
      </c>
      <c r="J55" s="10">
        <f t="shared" si="8"/>
        <v>2.6999999999999997</v>
      </c>
      <c r="K55" s="18">
        <v>3</v>
      </c>
      <c r="L55" s="18">
        <v>2</v>
      </c>
      <c r="M55" s="18">
        <v>1.50</v>
      </c>
      <c r="N55" s="18">
        <v>2</v>
      </c>
      <c r="O55" s="18">
        <v>1</v>
      </c>
      <c r="P55" s="18">
        <f t="shared" si="9"/>
        <v>9.50</v>
      </c>
      <c r="Q55" s="116">
        <f t="shared" si="10"/>
        <v>0.475</v>
      </c>
      <c r="R55" s="105">
        <f t="shared" si="11"/>
        <v>0.825</v>
      </c>
      <c r="S55" s="105">
        <f t="shared" si="12"/>
        <v>0.70</v>
      </c>
      <c r="T55" s="105">
        <f t="shared" si="13"/>
        <v>0.45</v>
      </c>
      <c r="U55" s="105">
        <f t="shared" si="14"/>
        <v>0.40</v>
      </c>
      <c r="V55" s="105">
        <f t="shared" si="15"/>
        <v>0.80</v>
      </c>
      <c r="W55" s="117">
        <f t="shared" si="16"/>
        <v>27.50</v>
      </c>
      <c r="X55" s="117">
        <f t="shared" si="17"/>
        <v>5.50</v>
      </c>
      <c r="Y55" s="228">
        <v>12</v>
      </c>
      <c r="Z55" s="116">
        <f t="shared" si="18"/>
        <v>9.6000000000000014</v>
      </c>
      <c r="AA55" s="140"/>
    </row>
    <row r="56" spans="1:27" ht="19.9" customHeight="1">
      <c r="A56" s="134">
        <v>49</v>
      </c>
      <c r="B56" s="138">
        <v>307642</v>
      </c>
      <c r="C56" s="133" t="s">
        <v>183</v>
      </c>
      <c r="D56" s="10">
        <v>1</v>
      </c>
      <c r="E56" s="10">
        <v>2</v>
      </c>
      <c r="F56" s="10">
        <v>0.50</v>
      </c>
      <c r="G56" s="10">
        <v>1</v>
      </c>
      <c r="H56" s="10">
        <v>0</v>
      </c>
      <c r="I56" s="10">
        <f t="shared" si="7"/>
        <v>4.50</v>
      </c>
      <c r="J56" s="10">
        <f t="shared" si="8"/>
        <v>0.675</v>
      </c>
      <c r="K56" s="18">
        <v>0.50</v>
      </c>
      <c r="L56" s="18">
        <v>1</v>
      </c>
      <c r="M56" s="18">
        <v>0</v>
      </c>
      <c r="N56" s="18">
        <v>1</v>
      </c>
      <c r="O56" s="18">
        <v>0</v>
      </c>
      <c r="P56" s="18">
        <f t="shared" si="9"/>
        <v>2.50</v>
      </c>
      <c r="Q56" s="116">
        <f t="shared" si="10"/>
        <v>0.125</v>
      </c>
      <c r="R56" s="105">
        <f t="shared" si="11"/>
        <v>0.175</v>
      </c>
      <c r="S56" s="105">
        <f t="shared" si="12"/>
        <v>0.35</v>
      </c>
      <c r="T56" s="105">
        <f t="shared" si="13"/>
        <v>0.074999999999999997</v>
      </c>
      <c r="U56" s="105">
        <f t="shared" si="14"/>
        <v>0.20</v>
      </c>
      <c r="V56" s="105">
        <f t="shared" si="15"/>
        <v>0</v>
      </c>
      <c r="W56" s="117">
        <f t="shared" si="16"/>
        <v>7</v>
      </c>
      <c r="X56" s="117">
        <f t="shared" si="17"/>
        <v>1.40</v>
      </c>
      <c r="Y56" s="228">
        <v>3</v>
      </c>
      <c r="Z56" s="116">
        <f t="shared" si="18"/>
        <v>2.4000000000000004</v>
      </c>
      <c r="AA56" s="140"/>
    </row>
    <row r="57" spans="1:27" s="229" customFormat="1" ht="19.9" customHeight="1">
      <c r="A57" s="134">
        <v>50</v>
      </c>
      <c r="B57" s="138">
        <v>307645</v>
      </c>
      <c r="C57" s="133" t="s">
        <v>184</v>
      </c>
      <c r="D57" s="10">
        <v>7</v>
      </c>
      <c r="E57" s="10">
        <v>6.50</v>
      </c>
      <c r="F57" s="10">
        <v>4.50</v>
      </c>
      <c r="G57" s="10">
        <v>6</v>
      </c>
      <c r="H57" s="10">
        <v>3</v>
      </c>
      <c r="I57" s="10">
        <f t="shared" si="7"/>
        <v>27</v>
      </c>
      <c r="J57" s="10">
        <f t="shared" si="8"/>
        <v>4.05</v>
      </c>
      <c r="K57" s="18">
        <v>5</v>
      </c>
      <c r="L57" s="18">
        <v>1.50</v>
      </c>
      <c r="M57" s="18">
        <v>2</v>
      </c>
      <c r="N57" s="18">
        <v>4</v>
      </c>
      <c r="O57" s="18">
        <v>1</v>
      </c>
      <c r="P57" s="18">
        <f t="shared" si="9"/>
        <v>13.50</v>
      </c>
      <c r="Q57" s="116">
        <f t="shared" si="10"/>
        <v>0.675</v>
      </c>
      <c r="R57" s="105">
        <f t="shared" si="11"/>
        <v>1.30</v>
      </c>
      <c r="S57" s="105">
        <f t="shared" si="12"/>
        <v>1.05</v>
      </c>
      <c r="T57" s="105">
        <f t="shared" si="13"/>
        <v>0.77499999999999991</v>
      </c>
      <c r="U57" s="105">
        <f t="shared" si="14"/>
        <v>1.0999999999999999</v>
      </c>
      <c r="V57" s="105">
        <f t="shared" si="15"/>
        <v>0.49999999999999994</v>
      </c>
      <c r="W57" s="117">
        <f t="shared" si="16"/>
        <v>40.50</v>
      </c>
      <c r="X57" s="117">
        <f t="shared" si="17"/>
        <v>8.10</v>
      </c>
      <c r="Y57" s="228">
        <v>18</v>
      </c>
      <c r="Z57" s="116">
        <f t="shared" si="18"/>
        <v>14.40</v>
      </c>
      <c r="AA57" s="230"/>
    </row>
    <row r="58" spans="1:27" ht="19.9" customHeight="1">
      <c r="A58" s="134">
        <v>51</v>
      </c>
      <c r="B58" s="138">
        <v>307646</v>
      </c>
      <c r="C58" s="133" t="s">
        <v>185</v>
      </c>
      <c r="D58" s="10">
        <v>5.50</v>
      </c>
      <c r="E58" s="10">
        <v>7</v>
      </c>
      <c r="F58" s="10">
        <v>6</v>
      </c>
      <c r="G58" s="10">
        <v>5</v>
      </c>
      <c r="H58" s="10">
        <v>6.50</v>
      </c>
      <c r="I58" s="10">
        <f t="shared" si="7"/>
        <v>30</v>
      </c>
      <c r="J58" s="10">
        <f t="shared" si="8"/>
        <v>4.50</v>
      </c>
      <c r="K58" s="18">
        <v>3</v>
      </c>
      <c r="L58" s="18">
        <v>4</v>
      </c>
      <c r="M58" s="18">
        <v>4.50</v>
      </c>
      <c r="N58" s="18">
        <v>2</v>
      </c>
      <c r="O58" s="18">
        <v>2.50</v>
      </c>
      <c r="P58" s="18">
        <f t="shared" si="9"/>
        <v>16</v>
      </c>
      <c r="Q58" s="116">
        <f t="shared" si="10"/>
        <v>0.80</v>
      </c>
      <c r="R58" s="105">
        <f t="shared" si="11"/>
        <v>0.975</v>
      </c>
      <c r="S58" s="105">
        <f t="shared" si="12"/>
        <v>1.25</v>
      </c>
      <c r="T58" s="105">
        <f t="shared" si="13"/>
        <v>1.125</v>
      </c>
      <c r="U58" s="105">
        <f t="shared" si="14"/>
        <v>0.85</v>
      </c>
      <c r="V58" s="105">
        <f t="shared" si="15"/>
        <v>1.1000000000000001</v>
      </c>
      <c r="W58" s="117">
        <f t="shared" si="16"/>
        <v>46</v>
      </c>
      <c r="X58" s="117">
        <f t="shared" si="17"/>
        <v>9.2000000000000011</v>
      </c>
      <c r="Y58" s="228">
        <v>20</v>
      </c>
      <c r="Z58" s="116">
        <f t="shared" si="18"/>
        <v>16</v>
      </c>
      <c r="AA58" s="140"/>
    </row>
    <row r="59" spans="1:27" ht="19.9" customHeight="1">
      <c r="A59" s="134">
        <v>52</v>
      </c>
      <c r="B59" s="138">
        <v>307647</v>
      </c>
      <c r="C59" s="133" t="s">
        <v>185</v>
      </c>
      <c r="D59" s="10">
        <v>4</v>
      </c>
      <c r="E59" s="10">
        <v>5</v>
      </c>
      <c r="F59" s="10">
        <v>7.50</v>
      </c>
      <c r="G59" s="10">
        <v>4.50</v>
      </c>
      <c r="H59" s="10">
        <v>6</v>
      </c>
      <c r="I59" s="10">
        <f t="shared" si="7"/>
        <v>27</v>
      </c>
      <c r="J59" s="10">
        <f t="shared" si="8"/>
        <v>4.05</v>
      </c>
      <c r="K59" s="18">
        <v>3.50</v>
      </c>
      <c r="L59" s="18">
        <v>2</v>
      </c>
      <c r="M59" s="18">
        <v>3</v>
      </c>
      <c r="N59" s="18">
        <v>4</v>
      </c>
      <c r="O59" s="18">
        <v>1</v>
      </c>
      <c r="P59" s="18">
        <f t="shared" si="9"/>
        <v>13.50</v>
      </c>
      <c r="Q59" s="116">
        <f t="shared" si="10"/>
        <v>0.675</v>
      </c>
      <c r="R59" s="105">
        <f t="shared" si="11"/>
        <v>0.775</v>
      </c>
      <c r="S59" s="105">
        <f t="shared" si="12"/>
        <v>0.85</v>
      </c>
      <c r="T59" s="105">
        <f t="shared" si="13"/>
        <v>1.2749999999999999</v>
      </c>
      <c r="U59" s="105">
        <f t="shared" si="14"/>
        <v>0.875</v>
      </c>
      <c r="V59" s="105">
        <f t="shared" si="15"/>
        <v>0.95</v>
      </c>
      <c r="W59" s="117">
        <f t="shared" si="16"/>
        <v>40.50</v>
      </c>
      <c r="X59" s="117">
        <f t="shared" si="17"/>
        <v>8.10</v>
      </c>
      <c r="Y59" s="228">
        <v>18</v>
      </c>
      <c r="Z59" s="116">
        <f t="shared" si="18"/>
        <v>14.40</v>
      </c>
      <c r="AA59" s="140"/>
    </row>
    <row r="60" spans="1:27" ht="19.9" customHeight="1">
      <c r="A60" s="134">
        <v>53</v>
      </c>
      <c r="B60" s="138">
        <v>307648</v>
      </c>
      <c r="C60" s="133" t="s">
        <v>186</v>
      </c>
      <c r="D60" s="10">
        <v>2.50</v>
      </c>
      <c r="E60" s="10">
        <v>4</v>
      </c>
      <c r="F60" s="10">
        <v>3.50</v>
      </c>
      <c r="G60" s="10">
        <v>3</v>
      </c>
      <c r="H60" s="10">
        <v>2</v>
      </c>
      <c r="I60" s="10">
        <f t="shared" si="7"/>
        <v>15</v>
      </c>
      <c r="J60" s="10">
        <f t="shared" si="8"/>
        <v>2.25</v>
      </c>
      <c r="K60" s="18">
        <v>0.50</v>
      </c>
      <c r="L60" s="18">
        <v>3</v>
      </c>
      <c r="M60" s="18">
        <v>2.50</v>
      </c>
      <c r="N60" s="18">
        <v>1</v>
      </c>
      <c r="O60" s="18">
        <v>1.50</v>
      </c>
      <c r="P60" s="18">
        <f t="shared" si="9"/>
        <v>8.50</v>
      </c>
      <c r="Q60" s="116">
        <f t="shared" si="10"/>
        <v>0.42500000000000004</v>
      </c>
      <c r="R60" s="105">
        <f t="shared" si="11"/>
        <v>0.40</v>
      </c>
      <c r="S60" s="105">
        <f t="shared" si="12"/>
        <v>0.75</v>
      </c>
      <c r="T60" s="105">
        <f t="shared" si="13"/>
        <v>0.65</v>
      </c>
      <c r="U60" s="105">
        <f t="shared" si="14"/>
        <v>0.49999999999999994</v>
      </c>
      <c r="V60" s="105">
        <f t="shared" si="15"/>
        <v>0.375</v>
      </c>
      <c r="W60" s="117">
        <f t="shared" si="16"/>
        <v>23.50</v>
      </c>
      <c r="X60" s="117">
        <f t="shared" si="17"/>
        <v>4.70</v>
      </c>
      <c r="Y60" s="228">
        <v>10</v>
      </c>
      <c r="Z60" s="116">
        <f t="shared" si="18"/>
        <v>8</v>
      </c>
      <c r="AA60" s="140"/>
    </row>
    <row r="61" spans="1:27" ht="19.9" customHeight="1">
      <c r="A61" s="134">
        <v>54</v>
      </c>
      <c r="B61" s="138">
        <v>307649</v>
      </c>
      <c r="C61" s="133" t="s">
        <v>187</v>
      </c>
      <c r="D61" s="10">
        <v>9</v>
      </c>
      <c r="E61" s="10">
        <v>8</v>
      </c>
      <c r="F61" s="10">
        <v>7</v>
      </c>
      <c r="G61" s="10">
        <v>7.50</v>
      </c>
      <c r="H61" s="10">
        <v>8.50</v>
      </c>
      <c r="I61" s="10">
        <f t="shared" si="7"/>
        <v>40</v>
      </c>
      <c r="J61" s="10">
        <f t="shared" si="8"/>
        <v>6</v>
      </c>
      <c r="K61" s="18">
        <v>4</v>
      </c>
      <c r="L61" s="18">
        <v>3.50</v>
      </c>
      <c r="M61" s="18">
        <v>5</v>
      </c>
      <c r="N61" s="18">
        <v>3</v>
      </c>
      <c r="O61" s="18">
        <v>4.50</v>
      </c>
      <c r="P61" s="18">
        <f t="shared" si="9"/>
        <v>20</v>
      </c>
      <c r="Q61" s="116">
        <f t="shared" si="10"/>
        <v>1</v>
      </c>
      <c r="R61" s="105">
        <f t="shared" si="11"/>
        <v>1.5499999999999998</v>
      </c>
      <c r="S61" s="105">
        <f t="shared" si="12"/>
        <v>1.375</v>
      </c>
      <c r="T61" s="105">
        <f t="shared" si="13"/>
        <v>1.30</v>
      </c>
      <c r="U61" s="105">
        <f t="shared" si="14"/>
        <v>1.2749999999999999</v>
      </c>
      <c r="V61" s="105">
        <f t="shared" si="15"/>
        <v>1.50</v>
      </c>
      <c r="W61" s="117">
        <f t="shared" si="16"/>
        <v>60</v>
      </c>
      <c r="X61" s="117">
        <f t="shared" si="17"/>
        <v>12</v>
      </c>
      <c r="Y61" s="228">
        <v>27</v>
      </c>
      <c r="Z61" s="116">
        <f t="shared" si="18"/>
        <v>21.60</v>
      </c>
      <c r="AA61" s="140"/>
    </row>
    <row r="62" spans="1:27" ht="19.9" customHeight="1">
      <c r="A62" s="134">
        <v>55</v>
      </c>
      <c r="B62" s="138">
        <v>307651</v>
      </c>
      <c r="C62" s="133" t="s">
        <v>188</v>
      </c>
      <c r="D62" s="10">
        <v>2</v>
      </c>
      <c r="E62" s="10">
        <v>4</v>
      </c>
      <c r="F62" s="10">
        <v>3.50</v>
      </c>
      <c r="G62" s="10">
        <v>2</v>
      </c>
      <c r="H62" s="10">
        <v>1.50</v>
      </c>
      <c r="I62" s="10">
        <f t="shared" si="7"/>
        <v>13</v>
      </c>
      <c r="J62" s="10">
        <f t="shared" si="8"/>
        <v>1.95</v>
      </c>
      <c r="K62" s="18">
        <v>2.50</v>
      </c>
      <c r="L62" s="18">
        <v>0.50</v>
      </c>
      <c r="M62" s="18">
        <v>1</v>
      </c>
      <c r="N62" s="18">
        <v>1.50</v>
      </c>
      <c r="O62" s="18">
        <v>1</v>
      </c>
      <c r="P62" s="18">
        <f t="shared" si="9"/>
        <v>6.50</v>
      </c>
      <c r="Q62" s="116">
        <f t="shared" si="10"/>
        <v>0.325</v>
      </c>
      <c r="R62" s="105">
        <f t="shared" si="11"/>
        <v>0.425</v>
      </c>
      <c r="S62" s="105">
        <f t="shared" si="12"/>
        <v>0.625</v>
      </c>
      <c r="T62" s="105">
        <f t="shared" si="13"/>
        <v>0.57500000000000007</v>
      </c>
      <c r="U62" s="105">
        <f t="shared" si="14"/>
        <v>0.375</v>
      </c>
      <c r="V62" s="105">
        <f t="shared" si="15"/>
        <v>0.27499999999999997</v>
      </c>
      <c r="W62" s="117">
        <f t="shared" si="16"/>
        <v>19.50</v>
      </c>
      <c r="X62" s="117">
        <f t="shared" si="17"/>
        <v>3.9000000000000004</v>
      </c>
      <c r="Y62" s="228">
        <v>9</v>
      </c>
      <c r="Z62" s="116">
        <f t="shared" si="18"/>
        <v>7.20</v>
      </c>
      <c r="AA62" s="140"/>
    </row>
    <row r="63" spans="1:27" ht="19.9" customHeight="1">
      <c r="A63" s="134">
        <v>56</v>
      </c>
      <c r="B63" s="138">
        <v>307653</v>
      </c>
      <c r="C63" s="133" t="s">
        <v>189</v>
      </c>
      <c r="D63" s="10">
        <v>6</v>
      </c>
      <c r="E63" s="10">
        <v>5</v>
      </c>
      <c r="F63" s="10">
        <v>4.50</v>
      </c>
      <c r="G63" s="10">
        <v>3</v>
      </c>
      <c r="H63" s="10">
        <v>4</v>
      </c>
      <c r="I63" s="10">
        <f t="shared" si="7"/>
        <v>22.50</v>
      </c>
      <c r="J63" s="10">
        <f t="shared" si="8"/>
        <v>3.375</v>
      </c>
      <c r="K63" s="18">
        <v>2</v>
      </c>
      <c r="L63" s="18">
        <v>1.50</v>
      </c>
      <c r="M63" s="18">
        <v>3</v>
      </c>
      <c r="N63" s="18">
        <v>2</v>
      </c>
      <c r="O63" s="18">
        <v>2.50</v>
      </c>
      <c r="P63" s="18">
        <f t="shared" si="9"/>
        <v>11</v>
      </c>
      <c r="Q63" s="116">
        <f t="shared" si="10"/>
        <v>0.55000000000000004</v>
      </c>
      <c r="R63" s="105">
        <f t="shared" si="11"/>
        <v>0.99999999999999989</v>
      </c>
      <c r="S63" s="105">
        <f t="shared" si="12"/>
        <v>0.825</v>
      </c>
      <c r="T63" s="105">
        <f t="shared" si="13"/>
        <v>0.825</v>
      </c>
      <c r="U63" s="105">
        <f t="shared" si="14"/>
        <v>0.54999999999999993</v>
      </c>
      <c r="V63" s="105">
        <f t="shared" si="15"/>
        <v>0.725</v>
      </c>
      <c r="W63" s="117">
        <f t="shared" si="16"/>
        <v>33.50</v>
      </c>
      <c r="X63" s="117">
        <f t="shared" si="17"/>
        <v>6.70</v>
      </c>
      <c r="Y63" s="228">
        <v>15</v>
      </c>
      <c r="Z63" s="116">
        <f t="shared" si="18"/>
        <v>12</v>
      </c>
      <c r="AA63" s="140"/>
    </row>
    <row r="64" spans="1:27" ht="19.9" customHeight="1">
      <c r="A64" s="134">
        <v>57</v>
      </c>
      <c r="B64" s="138">
        <v>307654</v>
      </c>
      <c r="C64" s="133" t="s">
        <v>190</v>
      </c>
      <c r="D64" s="10">
        <v>5</v>
      </c>
      <c r="E64" s="10">
        <v>2.50</v>
      </c>
      <c r="F64" s="10">
        <v>3</v>
      </c>
      <c r="G64" s="10">
        <v>1.50</v>
      </c>
      <c r="H64" s="10">
        <v>2</v>
      </c>
      <c r="I64" s="10">
        <f t="shared" si="7"/>
        <v>14</v>
      </c>
      <c r="J64" s="10">
        <f t="shared" si="8"/>
        <v>2.10</v>
      </c>
      <c r="K64" s="18">
        <v>1</v>
      </c>
      <c r="L64" s="18">
        <v>3</v>
      </c>
      <c r="M64" s="18">
        <v>0.50</v>
      </c>
      <c r="N64" s="18">
        <v>1</v>
      </c>
      <c r="O64" s="18">
        <v>1.50</v>
      </c>
      <c r="P64" s="18">
        <f t="shared" si="9"/>
        <v>7</v>
      </c>
      <c r="Q64" s="116">
        <f t="shared" si="10"/>
        <v>0.35</v>
      </c>
      <c r="R64" s="105">
        <f t="shared" si="11"/>
        <v>0.80</v>
      </c>
      <c r="S64" s="105">
        <f t="shared" si="12"/>
        <v>0.525</v>
      </c>
      <c r="T64" s="105">
        <f t="shared" si="13"/>
        <v>0.475</v>
      </c>
      <c r="U64" s="105">
        <f t="shared" si="14"/>
        <v>0.27499999999999997</v>
      </c>
      <c r="V64" s="105">
        <f t="shared" si="15"/>
        <v>0.375</v>
      </c>
      <c r="W64" s="117">
        <f t="shared" si="16"/>
        <v>21</v>
      </c>
      <c r="X64" s="117">
        <f t="shared" si="17"/>
        <v>4.20</v>
      </c>
      <c r="Y64" s="228">
        <v>9</v>
      </c>
      <c r="Z64" s="116">
        <f t="shared" si="18"/>
        <v>7.20</v>
      </c>
      <c r="AA64" s="140"/>
    </row>
    <row r="65" spans="1:27" ht="19.9" customHeight="1">
      <c r="A65" s="134">
        <v>58</v>
      </c>
      <c r="B65" s="138">
        <v>307656</v>
      </c>
      <c r="C65" s="133" t="s">
        <v>191</v>
      </c>
      <c r="D65" s="10">
        <v>3.50</v>
      </c>
      <c r="E65" s="10">
        <v>1</v>
      </c>
      <c r="F65" s="10">
        <v>2.50</v>
      </c>
      <c r="G65" s="10">
        <v>2</v>
      </c>
      <c r="H65" s="10">
        <v>4</v>
      </c>
      <c r="I65" s="10">
        <f t="shared" si="7"/>
        <v>13</v>
      </c>
      <c r="J65" s="10">
        <f t="shared" si="8"/>
        <v>1.95</v>
      </c>
      <c r="K65" s="18">
        <v>0.50</v>
      </c>
      <c r="L65" s="18">
        <v>2</v>
      </c>
      <c r="M65" s="18">
        <v>1</v>
      </c>
      <c r="N65" s="18">
        <v>1.50</v>
      </c>
      <c r="O65" s="18">
        <v>2.50</v>
      </c>
      <c r="P65" s="18">
        <f t="shared" si="9"/>
        <v>7.50</v>
      </c>
      <c r="Q65" s="116">
        <f t="shared" si="10"/>
        <v>0.375</v>
      </c>
      <c r="R65" s="105">
        <f t="shared" si="11"/>
        <v>0.55000000000000004</v>
      </c>
      <c r="S65" s="105">
        <f t="shared" si="12"/>
        <v>0.25</v>
      </c>
      <c r="T65" s="105">
        <f t="shared" si="13"/>
        <v>0.425</v>
      </c>
      <c r="U65" s="105">
        <f t="shared" si="14"/>
        <v>0.375</v>
      </c>
      <c r="V65" s="105">
        <f t="shared" si="15"/>
        <v>0.725</v>
      </c>
      <c r="W65" s="117">
        <f t="shared" si="16"/>
        <v>20.50</v>
      </c>
      <c r="X65" s="117">
        <f t="shared" si="17"/>
        <v>4.1000000000000005</v>
      </c>
      <c r="Y65" s="228">
        <v>9</v>
      </c>
      <c r="Z65" s="116">
        <f t="shared" si="18"/>
        <v>7.20</v>
      </c>
      <c r="AA65" s="140"/>
    </row>
    <row r="66" spans="1:27" ht="19.9" customHeight="1">
      <c r="A66" s="134">
        <v>59</v>
      </c>
      <c r="B66" s="138">
        <v>307660</v>
      </c>
      <c r="C66" s="133" t="s">
        <v>192</v>
      </c>
      <c r="D66" s="10">
        <v>3</v>
      </c>
      <c r="E66" s="10">
        <v>1.50</v>
      </c>
      <c r="F66" s="10">
        <v>5</v>
      </c>
      <c r="G66" s="10">
        <v>0.50</v>
      </c>
      <c r="H66" s="10">
        <v>3.50</v>
      </c>
      <c r="I66" s="10">
        <f t="shared" si="7"/>
        <v>13.50</v>
      </c>
      <c r="J66" s="10">
        <f t="shared" si="8"/>
        <v>2.025</v>
      </c>
      <c r="K66" s="18">
        <v>1</v>
      </c>
      <c r="L66" s="18">
        <v>0.50</v>
      </c>
      <c r="M66" s="18">
        <v>1.50</v>
      </c>
      <c r="N66" s="18">
        <v>1</v>
      </c>
      <c r="O66" s="18">
        <v>2</v>
      </c>
      <c r="P66" s="18">
        <f t="shared" si="9"/>
        <v>6</v>
      </c>
      <c r="Q66" s="116">
        <f t="shared" si="10"/>
        <v>0.30000000000000004</v>
      </c>
      <c r="R66" s="105">
        <f t="shared" si="11"/>
        <v>0.49999999999999994</v>
      </c>
      <c r="S66" s="105">
        <f t="shared" si="12"/>
        <v>0.24999999999999997</v>
      </c>
      <c r="T66" s="105">
        <f t="shared" si="13"/>
        <v>0.825</v>
      </c>
      <c r="U66" s="105">
        <f t="shared" si="14"/>
        <v>0.125</v>
      </c>
      <c r="V66" s="105">
        <f t="shared" si="15"/>
        <v>0.625</v>
      </c>
      <c r="W66" s="117">
        <f t="shared" si="16"/>
        <v>19.50</v>
      </c>
      <c r="X66" s="117">
        <f t="shared" si="17"/>
        <v>3.9000000000000004</v>
      </c>
      <c r="Y66" s="228">
        <v>9</v>
      </c>
      <c r="Z66" s="116">
        <f t="shared" si="18"/>
        <v>7.20</v>
      </c>
      <c r="AA66" s="140"/>
    </row>
    <row r="67" spans="1:27" ht="19.9" customHeight="1">
      <c r="A67" s="134">
        <v>60</v>
      </c>
      <c r="B67" s="138">
        <v>307661</v>
      </c>
      <c r="C67" s="133" t="s">
        <v>193</v>
      </c>
      <c r="D67" s="10">
        <v>4.50</v>
      </c>
      <c r="E67" s="10">
        <v>6</v>
      </c>
      <c r="F67" s="10">
        <v>2</v>
      </c>
      <c r="G67" s="10">
        <v>1.50</v>
      </c>
      <c r="H67" s="10">
        <v>4</v>
      </c>
      <c r="I67" s="10">
        <f t="shared" si="7"/>
        <v>18</v>
      </c>
      <c r="J67" s="10">
        <f t="shared" si="8"/>
        <v>2.6999999999999997</v>
      </c>
      <c r="K67" s="18">
        <v>2</v>
      </c>
      <c r="L67" s="18">
        <v>3</v>
      </c>
      <c r="M67" s="18">
        <v>0.50</v>
      </c>
      <c r="N67" s="18">
        <v>2.50</v>
      </c>
      <c r="O67" s="18">
        <v>1.50</v>
      </c>
      <c r="P67" s="18">
        <f t="shared" si="9"/>
        <v>9.50</v>
      </c>
      <c r="Q67" s="116">
        <f t="shared" si="10"/>
        <v>0.475</v>
      </c>
      <c r="R67" s="105">
        <f t="shared" si="11"/>
        <v>0.77499999999999991</v>
      </c>
      <c r="S67" s="105">
        <f t="shared" si="12"/>
        <v>1.0499999999999998</v>
      </c>
      <c r="T67" s="105">
        <f t="shared" si="13"/>
        <v>0.325</v>
      </c>
      <c r="U67" s="105">
        <f t="shared" si="14"/>
        <v>0.35</v>
      </c>
      <c r="V67" s="105">
        <f t="shared" si="15"/>
        <v>0.675</v>
      </c>
      <c r="W67" s="117">
        <f t="shared" si="16"/>
        <v>27.50</v>
      </c>
      <c r="X67" s="117">
        <f t="shared" si="17"/>
        <v>5.50</v>
      </c>
      <c r="Y67" s="228">
        <v>12</v>
      </c>
      <c r="Z67" s="116">
        <f t="shared" si="18"/>
        <v>9.6000000000000014</v>
      </c>
      <c r="AA67" s="140"/>
    </row>
    <row r="68" spans="1:27" ht="19.9" customHeight="1">
      <c r="A68" s="134">
        <v>61</v>
      </c>
      <c r="B68" s="138">
        <v>307662</v>
      </c>
      <c r="C68" s="133" t="s">
        <v>194</v>
      </c>
      <c r="D68" s="10">
        <v>7</v>
      </c>
      <c r="E68" s="10">
        <v>5.50</v>
      </c>
      <c r="F68" s="10">
        <v>2.50</v>
      </c>
      <c r="G68" s="10">
        <v>4</v>
      </c>
      <c r="H68" s="10">
        <v>2</v>
      </c>
      <c r="I68" s="10">
        <f t="shared" si="7"/>
        <v>21</v>
      </c>
      <c r="J68" s="10">
        <f t="shared" si="8"/>
        <v>3.15</v>
      </c>
      <c r="K68" s="18">
        <v>2.50</v>
      </c>
      <c r="L68" s="18">
        <v>1.50</v>
      </c>
      <c r="M68" s="18">
        <v>2</v>
      </c>
      <c r="N68" s="18">
        <v>1.50</v>
      </c>
      <c r="O68" s="18">
        <v>3</v>
      </c>
      <c r="P68" s="18">
        <f t="shared" si="9"/>
        <v>10.50</v>
      </c>
      <c r="Q68" s="116">
        <f t="shared" si="10"/>
        <v>0.525</v>
      </c>
      <c r="R68" s="105">
        <f t="shared" si="11"/>
        <v>1.175</v>
      </c>
      <c r="S68" s="105">
        <f t="shared" si="12"/>
        <v>0.89999999999999991</v>
      </c>
      <c r="T68" s="105">
        <f t="shared" si="13"/>
        <v>0.475</v>
      </c>
      <c r="U68" s="105">
        <f t="shared" si="14"/>
        <v>0.675</v>
      </c>
      <c r="V68" s="105">
        <f t="shared" si="15"/>
        <v>0.45</v>
      </c>
      <c r="W68" s="117">
        <f t="shared" si="16"/>
        <v>31.50</v>
      </c>
      <c r="X68" s="117">
        <f t="shared" si="17"/>
        <v>6.3000000000000007</v>
      </c>
      <c r="Y68" s="228">
        <v>14</v>
      </c>
      <c r="Z68" s="116">
        <f t="shared" si="18"/>
        <v>11.20</v>
      </c>
      <c r="AA68" s="140"/>
    </row>
    <row r="69" spans="1:27" ht="19.9" customHeight="1">
      <c r="A69" s="134">
        <v>62</v>
      </c>
      <c r="B69" s="138">
        <v>307663</v>
      </c>
      <c r="C69" s="133" t="s">
        <v>195</v>
      </c>
      <c r="D69" s="10">
        <v>5</v>
      </c>
      <c r="E69" s="10">
        <v>4</v>
      </c>
      <c r="F69" s="10">
        <v>4.50</v>
      </c>
      <c r="G69" s="10">
        <v>5.50</v>
      </c>
      <c r="H69" s="10">
        <v>3</v>
      </c>
      <c r="I69" s="10">
        <f t="shared" si="7"/>
        <v>22</v>
      </c>
      <c r="J69" s="10">
        <f t="shared" si="8"/>
        <v>3.30</v>
      </c>
      <c r="K69" s="18">
        <v>2</v>
      </c>
      <c r="L69" s="18">
        <v>3</v>
      </c>
      <c r="M69" s="18">
        <v>2.50</v>
      </c>
      <c r="N69" s="18">
        <v>1</v>
      </c>
      <c r="O69" s="18">
        <v>3.50</v>
      </c>
      <c r="P69" s="18">
        <f t="shared" si="9"/>
        <v>12</v>
      </c>
      <c r="Q69" s="116">
        <f t="shared" si="10"/>
        <v>0.60000000000000009</v>
      </c>
      <c r="R69" s="105">
        <f t="shared" si="11"/>
        <v>0.85</v>
      </c>
      <c r="S69" s="105">
        <f t="shared" si="12"/>
        <v>0.75</v>
      </c>
      <c r="T69" s="105">
        <f t="shared" si="13"/>
        <v>0.80</v>
      </c>
      <c r="U69" s="105">
        <f t="shared" si="14"/>
        <v>0.875</v>
      </c>
      <c r="V69" s="105">
        <f t="shared" si="15"/>
        <v>0.625</v>
      </c>
      <c r="W69" s="117">
        <f t="shared" si="16"/>
        <v>34</v>
      </c>
      <c r="X69" s="117">
        <f t="shared" si="17"/>
        <v>6.8000000000000007</v>
      </c>
      <c r="Y69" s="228">
        <v>15</v>
      </c>
      <c r="Z69" s="116">
        <f t="shared" si="18"/>
        <v>12</v>
      </c>
      <c r="AA69" s="140"/>
    </row>
    <row r="70" spans="1:27" ht="19.9" customHeight="1">
      <c r="A70" s="134">
        <v>63</v>
      </c>
      <c r="B70" s="138">
        <v>307665</v>
      </c>
      <c r="C70" s="133" t="s">
        <v>196</v>
      </c>
      <c r="D70" s="10">
        <v>3</v>
      </c>
      <c r="E70" s="10">
        <v>2</v>
      </c>
      <c r="F70" s="10">
        <v>1.50</v>
      </c>
      <c r="G70" s="10">
        <v>0.50</v>
      </c>
      <c r="H70" s="10">
        <v>2.50</v>
      </c>
      <c r="I70" s="10">
        <f t="shared" si="7"/>
        <v>9.50</v>
      </c>
      <c r="J70" s="10">
        <f t="shared" si="8"/>
        <v>1.425</v>
      </c>
      <c r="K70" s="18">
        <v>1</v>
      </c>
      <c r="L70" s="18">
        <v>0.50</v>
      </c>
      <c r="M70" s="18">
        <v>2</v>
      </c>
      <c r="N70" s="18">
        <v>0</v>
      </c>
      <c r="O70" s="18">
        <v>1</v>
      </c>
      <c r="P70" s="18">
        <f t="shared" si="9"/>
        <v>4.50</v>
      </c>
      <c r="Q70" s="116">
        <f t="shared" si="10"/>
        <v>0.225</v>
      </c>
      <c r="R70" s="105">
        <f t="shared" si="11"/>
        <v>0.49999999999999994</v>
      </c>
      <c r="S70" s="105">
        <f t="shared" si="12"/>
        <v>0.325</v>
      </c>
      <c r="T70" s="105">
        <f t="shared" si="13"/>
        <v>0.32499999999999996</v>
      </c>
      <c r="U70" s="105">
        <f t="shared" si="14"/>
        <v>0.074999999999999997</v>
      </c>
      <c r="V70" s="105">
        <f t="shared" si="15"/>
        <v>0.425</v>
      </c>
      <c r="W70" s="117">
        <f t="shared" si="16"/>
        <v>14</v>
      </c>
      <c r="X70" s="117">
        <f t="shared" si="17"/>
        <v>2.8000000000000003</v>
      </c>
      <c r="Y70" s="228">
        <v>6</v>
      </c>
      <c r="Z70" s="116">
        <f t="shared" si="18"/>
        <v>4.8000000000000007</v>
      </c>
      <c r="AA70" s="140"/>
    </row>
    <row r="71" spans="1:27" ht="19.9" customHeight="1">
      <c r="A71" s="134">
        <v>64</v>
      </c>
      <c r="B71" s="138">
        <v>307666</v>
      </c>
      <c r="C71" s="133" t="s">
        <v>197</v>
      </c>
      <c r="D71" s="10">
        <v>5</v>
      </c>
      <c r="E71" s="10">
        <v>2.50</v>
      </c>
      <c r="F71" s="10">
        <v>3.50</v>
      </c>
      <c r="G71" s="10">
        <v>5</v>
      </c>
      <c r="H71" s="10">
        <v>3</v>
      </c>
      <c r="I71" s="10">
        <f t="shared" si="7"/>
        <v>19</v>
      </c>
      <c r="J71" s="10">
        <f t="shared" si="8"/>
        <v>2.85</v>
      </c>
      <c r="K71" s="18">
        <v>3</v>
      </c>
      <c r="L71" s="18">
        <v>2</v>
      </c>
      <c r="M71" s="18">
        <v>1.50</v>
      </c>
      <c r="N71" s="18">
        <v>2.50</v>
      </c>
      <c r="O71" s="18">
        <v>1</v>
      </c>
      <c r="P71" s="18">
        <f t="shared" si="9"/>
        <v>10</v>
      </c>
      <c r="Q71" s="116">
        <f t="shared" si="10"/>
        <v>0.50</v>
      </c>
      <c r="R71" s="105">
        <f t="shared" si="11"/>
        <v>0.90</v>
      </c>
      <c r="S71" s="105">
        <f t="shared" si="12"/>
        <v>0.475</v>
      </c>
      <c r="T71" s="105">
        <f t="shared" si="13"/>
        <v>0.60000000000000009</v>
      </c>
      <c r="U71" s="105">
        <f t="shared" si="14"/>
        <v>0.875</v>
      </c>
      <c r="V71" s="105">
        <f t="shared" si="15"/>
        <v>0.49999999999999994</v>
      </c>
      <c r="W71" s="117">
        <f t="shared" si="16"/>
        <v>29</v>
      </c>
      <c r="X71" s="117">
        <f t="shared" si="17"/>
        <v>5.8000000000000007</v>
      </c>
      <c r="Y71" s="228">
        <v>13</v>
      </c>
      <c r="Z71" s="116">
        <f t="shared" si="18"/>
        <v>10.40</v>
      </c>
      <c r="AA71" s="140"/>
    </row>
    <row r="72" spans="1:27" ht="19.9" customHeight="1">
      <c r="A72" s="134">
        <v>65</v>
      </c>
      <c r="B72" s="138">
        <v>307670</v>
      </c>
      <c r="C72" s="133" t="s">
        <v>198</v>
      </c>
      <c r="D72" s="10">
        <v>3.50</v>
      </c>
      <c r="E72" s="10">
        <v>1</v>
      </c>
      <c r="F72" s="10">
        <v>2</v>
      </c>
      <c r="G72" s="10">
        <v>2.50</v>
      </c>
      <c r="H72" s="10">
        <v>1.50</v>
      </c>
      <c r="I72" s="10">
        <f t="shared" si="7"/>
        <v>10.50</v>
      </c>
      <c r="J72" s="10">
        <f t="shared" si="8"/>
        <v>1.575</v>
      </c>
      <c r="K72" s="18">
        <v>1.50</v>
      </c>
      <c r="L72" s="18">
        <v>1</v>
      </c>
      <c r="M72" s="18">
        <v>0</v>
      </c>
      <c r="N72" s="18">
        <v>1.50</v>
      </c>
      <c r="O72" s="18">
        <v>1</v>
      </c>
      <c r="P72" s="18">
        <f t="shared" si="9"/>
        <v>5</v>
      </c>
      <c r="Q72" s="116">
        <f t="shared" si="10"/>
        <v>0.25</v>
      </c>
      <c r="R72" s="105">
        <f t="shared" si="11"/>
        <v>0.60000000000000009</v>
      </c>
      <c r="S72" s="105">
        <f t="shared" si="12"/>
        <v>0.20</v>
      </c>
      <c r="T72" s="105">
        <f t="shared" si="13"/>
        <v>0.30</v>
      </c>
      <c r="U72" s="105">
        <f t="shared" si="14"/>
        <v>0.45</v>
      </c>
      <c r="V72" s="105">
        <f t="shared" si="15"/>
        <v>0.27499999999999997</v>
      </c>
      <c r="W72" s="117">
        <f t="shared" si="16"/>
        <v>15.50</v>
      </c>
      <c r="X72" s="117">
        <f t="shared" si="17"/>
        <v>3.10</v>
      </c>
      <c r="Y72" s="228">
        <v>7</v>
      </c>
      <c r="Z72" s="116">
        <f t="shared" si="18"/>
        <v>5.60</v>
      </c>
      <c r="AA72" s="140"/>
    </row>
    <row r="73" spans="1:27" ht="19.9" customHeight="1">
      <c r="A73" s="134">
        <v>66</v>
      </c>
      <c r="B73" s="138">
        <v>307673</v>
      </c>
      <c r="C73" s="133" t="s">
        <v>199</v>
      </c>
      <c r="D73" s="10">
        <v>2</v>
      </c>
      <c r="E73" s="10">
        <v>1.50</v>
      </c>
      <c r="F73" s="10">
        <v>1</v>
      </c>
      <c r="G73" s="10">
        <v>1.50</v>
      </c>
      <c r="H73" s="10">
        <v>1</v>
      </c>
      <c r="I73" s="10">
        <f t="shared" si="19" ref="I73:I136">SUM(D73:H73)</f>
        <v>7</v>
      </c>
      <c r="J73" s="10">
        <f t="shared" si="20" ref="J73:J136">I73*0.15</f>
        <v>1.05</v>
      </c>
      <c r="K73" s="18">
        <v>0.50</v>
      </c>
      <c r="L73" s="18">
        <v>2</v>
      </c>
      <c r="M73" s="18">
        <v>0.50</v>
      </c>
      <c r="N73" s="18">
        <v>0</v>
      </c>
      <c r="O73" s="18">
        <v>0.50</v>
      </c>
      <c r="P73" s="18">
        <f t="shared" si="21" ref="P73:P136">SUM(K73:O73)</f>
        <v>3.50</v>
      </c>
      <c r="Q73" s="116">
        <f t="shared" si="22" ref="Q73:Q136">P73*0.05</f>
        <v>0.17500000000000002</v>
      </c>
      <c r="R73" s="105">
        <f t="shared" si="23" ref="R73:R136">(D73*0.15+K73*0.05)</f>
        <v>0.325</v>
      </c>
      <c r="S73" s="105">
        <f t="shared" si="24" ref="S73:S136">(E73*0.15+L73*0.05)</f>
        <v>0.32499999999999996</v>
      </c>
      <c r="T73" s="105">
        <f t="shared" si="25" ref="T73:T136">(F73*0.15+M73*0.05)</f>
        <v>0.175</v>
      </c>
      <c r="U73" s="105">
        <f t="shared" si="26" ref="U73:U136">(G73*0.15+N73*0.05)</f>
        <v>0.22499999999999998</v>
      </c>
      <c r="V73" s="105">
        <f t="shared" si="27" ref="V73:V136">(H73*0.15+O73*0.05)</f>
        <v>0.175</v>
      </c>
      <c r="W73" s="117">
        <f t="shared" si="28" ref="W73:W136">I73+P73</f>
        <v>10.50</v>
      </c>
      <c r="X73" s="117">
        <f t="shared" si="29" ref="X73:X136">(W73*0.2)</f>
        <v>2.10</v>
      </c>
      <c r="Y73" s="228">
        <v>5</v>
      </c>
      <c r="Z73" s="116">
        <f t="shared" si="30" ref="Z73:Z136">Y73*0.8</f>
        <v>4</v>
      </c>
      <c r="AA73" s="140"/>
    </row>
    <row r="74" spans="1:27" ht="19.9" customHeight="1">
      <c r="A74" s="134">
        <v>67</v>
      </c>
      <c r="B74" s="138">
        <v>307675</v>
      </c>
      <c r="C74" s="133" t="s">
        <v>200</v>
      </c>
      <c r="D74" s="10">
        <v>8</v>
      </c>
      <c r="E74" s="10">
        <v>6</v>
      </c>
      <c r="F74" s="10">
        <v>7.50</v>
      </c>
      <c r="G74" s="10">
        <v>5</v>
      </c>
      <c r="H74" s="10">
        <v>2</v>
      </c>
      <c r="I74" s="10">
        <f t="shared" si="19"/>
        <v>28.50</v>
      </c>
      <c r="J74" s="10">
        <f t="shared" si="20"/>
        <v>4.2749999999999995</v>
      </c>
      <c r="K74" s="18">
        <v>3</v>
      </c>
      <c r="L74" s="18">
        <v>5</v>
      </c>
      <c r="M74" s="18">
        <v>3.50</v>
      </c>
      <c r="N74" s="18">
        <v>1</v>
      </c>
      <c r="O74" s="18">
        <v>2</v>
      </c>
      <c r="P74" s="18">
        <f t="shared" si="21"/>
        <v>14.50</v>
      </c>
      <c r="Q74" s="116">
        <f t="shared" si="22"/>
        <v>0.72500000000000009</v>
      </c>
      <c r="R74" s="105">
        <f t="shared" si="23"/>
        <v>1.35</v>
      </c>
      <c r="S74" s="105">
        <f t="shared" si="24"/>
        <v>1.1499999999999999</v>
      </c>
      <c r="T74" s="105">
        <f t="shared" si="25"/>
        <v>1.30</v>
      </c>
      <c r="U74" s="105">
        <f t="shared" si="26"/>
        <v>0.80</v>
      </c>
      <c r="V74" s="105">
        <f t="shared" si="27"/>
        <v>0.40</v>
      </c>
      <c r="W74" s="117">
        <f t="shared" si="28"/>
        <v>43</v>
      </c>
      <c r="X74" s="117">
        <f t="shared" si="29"/>
        <v>8.60</v>
      </c>
      <c r="Y74" s="228">
        <v>19</v>
      </c>
      <c r="Z74" s="116">
        <f t="shared" si="30"/>
        <v>15.20</v>
      </c>
      <c r="AA74" s="140"/>
    </row>
    <row r="75" spans="1:27" ht="19.9" customHeight="1">
      <c r="A75" s="134">
        <v>68</v>
      </c>
      <c r="B75" s="138">
        <v>307676</v>
      </c>
      <c r="C75" s="133" t="s">
        <v>200</v>
      </c>
      <c r="D75" s="10">
        <v>0.50</v>
      </c>
      <c r="E75" s="10">
        <v>1</v>
      </c>
      <c r="F75" s="10">
        <v>1.50</v>
      </c>
      <c r="G75" s="10">
        <v>1</v>
      </c>
      <c r="H75" s="10">
        <v>0.50</v>
      </c>
      <c r="I75" s="10">
        <f t="shared" si="19"/>
        <v>4.50</v>
      </c>
      <c r="J75" s="10">
        <f t="shared" si="20"/>
        <v>0.675</v>
      </c>
      <c r="K75" s="18">
        <v>1</v>
      </c>
      <c r="L75" s="18">
        <v>0</v>
      </c>
      <c r="M75" s="18">
        <v>0.50</v>
      </c>
      <c r="N75" s="18">
        <v>1</v>
      </c>
      <c r="O75" s="18">
        <v>0</v>
      </c>
      <c r="P75" s="18">
        <f t="shared" si="21"/>
        <v>2.50</v>
      </c>
      <c r="Q75" s="116">
        <f t="shared" si="22"/>
        <v>0.125</v>
      </c>
      <c r="R75" s="105">
        <f t="shared" si="23"/>
        <v>0.125</v>
      </c>
      <c r="S75" s="105">
        <f t="shared" si="24"/>
        <v>0.15</v>
      </c>
      <c r="T75" s="105">
        <f t="shared" si="25"/>
        <v>0.24999999999999997</v>
      </c>
      <c r="U75" s="105">
        <f t="shared" si="26"/>
        <v>0.20</v>
      </c>
      <c r="V75" s="105">
        <f t="shared" si="27"/>
        <v>0.074999999999999997</v>
      </c>
      <c r="W75" s="117">
        <f t="shared" si="28"/>
        <v>7</v>
      </c>
      <c r="X75" s="117">
        <f t="shared" si="29"/>
        <v>1.40</v>
      </c>
      <c r="Y75" s="228">
        <v>3</v>
      </c>
      <c r="Z75" s="116">
        <f t="shared" si="30"/>
        <v>2.4000000000000004</v>
      </c>
      <c r="AA75" s="140"/>
    </row>
    <row r="76" spans="1:27" ht="19.9" customHeight="1">
      <c r="A76" s="134">
        <v>69</v>
      </c>
      <c r="B76" s="138">
        <v>307677</v>
      </c>
      <c r="C76" s="133" t="s">
        <v>201</v>
      </c>
      <c r="D76" s="10">
        <v>6</v>
      </c>
      <c r="E76" s="10">
        <v>6.50</v>
      </c>
      <c r="F76" s="10">
        <v>3</v>
      </c>
      <c r="G76" s="10">
        <v>5.50</v>
      </c>
      <c r="H76" s="10">
        <v>4</v>
      </c>
      <c r="I76" s="10">
        <f t="shared" si="19"/>
        <v>25</v>
      </c>
      <c r="J76" s="10">
        <f t="shared" si="20"/>
        <v>3.75</v>
      </c>
      <c r="K76" s="18">
        <v>3.50</v>
      </c>
      <c r="L76" s="18">
        <v>1.50</v>
      </c>
      <c r="M76" s="18">
        <v>2</v>
      </c>
      <c r="N76" s="18">
        <v>2.50</v>
      </c>
      <c r="O76" s="18">
        <v>3</v>
      </c>
      <c r="P76" s="18">
        <f t="shared" si="21"/>
        <v>12.50</v>
      </c>
      <c r="Q76" s="116">
        <f t="shared" si="22"/>
        <v>0.625</v>
      </c>
      <c r="R76" s="105">
        <f t="shared" si="23"/>
        <v>1.075</v>
      </c>
      <c r="S76" s="105">
        <f t="shared" si="24"/>
        <v>1.05</v>
      </c>
      <c r="T76" s="105">
        <f t="shared" si="25"/>
        <v>0.54999999999999993</v>
      </c>
      <c r="U76" s="105">
        <f t="shared" si="26"/>
        <v>0.95</v>
      </c>
      <c r="V76" s="105">
        <f t="shared" si="27"/>
        <v>0.75</v>
      </c>
      <c r="W76" s="117">
        <f t="shared" si="28"/>
        <v>37.50</v>
      </c>
      <c r="X76" s="117">
        <f t="shared" si="29"/>
        <v>7.50</v>
      </c>
      <c r="Y76" s="228">
        <v>17</v>
      </c>
      <c r="Z76" s="116">
        <f t="shared" si="30"/>
        <v>13.60</v>
      </c>
      <c r="AA76" s="140"/>
    </row>
    <row r="77" spans="1:27" ht="19.9" customHeight="1">
      <c r="A77" s="134">
        <v>70</v>
      </c>
      <c r="B77" s="138">
        <v>307680</v>
      </c>
      <c r="C77" s="133" t="s">
        <v>202</v>
      </c>
      <c r="D77" s="10">
        <v>7.50</v>
      </c>
      <c r="E77" s="10">
        <v>6</v>
      </c>
      <c r="F77" s="10">
        <v>7</v>
      </c>
      <c r="G77" s="10">
        <v>9</v>
      </c>
      <c r="H77" s="10">
        <v>8</v>
      </c>
      <c r="I77" s="10">
        <f t="shared" si="19"/>
        <v>37.50</v>
      </c>
      <c r="J77" s="10">
        <f t="shared" si="20"/>
        <v>5.625</v>
      </c>
      <c r="K77" s="18">
        <v>2.50</v>
      </c>
      <c r="L77" s="18">
        <v>4</v>
      </c>
      <c r="M77" s="18">
        <v>5</v>
      </c>
      <c r="N77" s="18">
        <v>3</v>
      </c>
      <c r="O77" s="18">
        <v>3.50</v>
      </c>
      <c r="P77" s="18">
        <f t="shared" si="21"/>
        <v>18</v>
      </c>
      <c r="Q77" s="116">
        <f t="shared" si="22"/>
        <v>0.90</v>
      </c>
      <c r="R77" s="105">
        <f t="shared" si="23"/>
        <v>1.25</v>
      </c>
      <c r="S77" s="105">
        <f t="shared" si="24"/>
        <v>1.0999999999999999</v>
      </c>
      <c r="T77" s="105">
        <f t="shared" si="25"/>
        <v>1.30</v>
      </c>
      <c r="U77" s="105">
        <f t="shared" si="26"/>
        <v>1.50</v>
      </c>
      <c r="V77" s="105">
        <f t="shared" si="27"/>
        <v>1.375</v>
      </c>
      <c r="W77" s="117">
        <f t="shared" si="28"/>
        <v>55.50</v>
      </c>
      <c r="X77" s="117">
        <f t="shared" si="29"/>
        <v>11.10</v>
      </c>
      <c r="Y77" s="228">
        <v>25</v>
      </c>
      <c r="Z77" s="116">
        <f t="shared" si="30"/>
        <v>20</v>
      </c>
      <c r="AA77" s="140"/>
    </row>
    <row r="78" spans="1:27" ht="19.9" customHeight="1">
      <c r="A78" s="134">
        <v>71</v>
      </c>
      <c r="B78" s="138">
        <v>307681</v>
      </c>
      <c r="C78" s="133" t="s">
        <v>203</v>
      </c>
      <c r="D78" s="10">
        <v>8</v>
      </c>
      <c r="E78" s="10">
        <v>5.50</v>
      </c>
      <c r="F78" s="10">
        <v>5</v>
      </c>
      <c r="G78" s="10">
        <v>4</v>
      </c>
      <c r="H78" s="10">
        <v>4.50</v>
      </c>
      <c r="I78" s="10">
        <f t="shared" si="19"/>
        <v>27</v>
      </c>
      <c r="J78" s="10">
        <f t="shared" si="20"/>
        <v>4.05</v>
      </c>
      <c r="K78" s="18">
        <v>4</v>
      </c>
      <c r="L78" s="18">
        <v>2</v>
      </c>
      <c r="M78" s="18">
        <v>2.50</v>
      </c>
      <c r="N78" s="18">
        <v>3</v>
      </c>
      <c r="O78" s="18">
        <v>2</v>
      </c>
      <c r="P78" s="18">
        <f t="shared" si="21"/>
        <v>13.50</v>
      </c>
      <c r="Q78" s="116">
        <f t="shared" si="22"/>
        <v>0.675</v>
      </c>
      <c r="R78" s="105">
        <f t="shared" si="23"/>
        <v>1.40</v>
      </c>
      <c r="S78" s="105">
        <f t="shared" si="24"/>
        <v>0.925</v>
      </c>
      <c r="T78" s="105">
        <f t="shared" si="25"/>
        <v>0.875</v>
      </c>
      <c r="U78" s="105">
        <f t="shared" si="26"/>
        <v>0.75</v>
      </c>
      <c r="V78" s="105">
        <f t="shared" si="27"/>
        <v>0.77499999999999991</v>
      </c>
      <c r="W78" s="117">
        <f t="shared" si="28"/>
        <v>40.50</v>
      </c>
      <c r="X78" s="117">
        <f t="shared" si="29"/>
        <v>8.10</v>
      </c>
      <c r="Y78" s="228">
        <v>18</v>
      </c>
      <c r="Z78" s="116">
        <f t="shared" si="30"/>
        <v>14.40</v>
      </c>
      <c r="AA78" s="140"/>
    </row>
    <row r="79" spans="1:27" ht="19.9" customHeight="1">
      <c r="A79" s="134">
        <v>72</v>
      </c>
      <c r="B79" s="138">
        <v>312870</v>
      </c>
      <c r="C79" s="231" t="s">
        <v>204</v>
      </c>
      <c r="D79" s="10">
        <v>2.50</v>
      </c>
      <c r="E79" s="10">
        <v>3</v>
      </c>
      <c r="F79" s="10">
        <v>4.50</v>
      </c>
      <c r="G79" s="10">
        <v>2</v>
      </c>
      <c r="H79" s="10">
        <v>1</v>
      </c>
      <c r="I79" s="10">
        <f t="shared" si="19"/>
        <v>13</v>
      </c>
      <c r="J79" s="10">
        <f t="shared" si="20"/>
        <v>1.95</v>
      </c>
      <c r="K79" s="18">
        <v>2</v>
      </c>
      <c r="L79" s="18">
        <v>1</v>
      </c>
      <c r="M79" s="18">
        <v>1.50</v>
      </c>
      <c r="N79" s="18">
        <v>0</v>
      </c>
      <c r="O79" s="18">
        <v>2</v>
      </c>
      <c r="P79" s="18">
        <f t="shared" si="21"/>
        <v>6.50</v>
      </c>
      <c r="Q79" s="116">
        <f t="shared" si="22"/>
        <v>0.325</v>
      </c>
      <c r="R79" s="105">
        <f t="shared" si="23"/>
        <v>0.475</v>
      </c>
      <c r="S79" s="105">
        <f t="shared" si="24"/>
        <v>0.49999999999999994</v>
      </c>
      <c r="T79" s="105">
        <f t="shared" si="25"/>
        <v>0.75</v>
      </c>
      <c r="U79" s="105">
        <f t="shared" si="26"/>
        <v>0.30</v>
      </c>
      <c r="V79" s="105">
        <f t="shared" si="27"/>
        <v>0.25</v>
      </c>
      <c r="W79" s="117">
        <f t="shared" si="28"/>
        <v>19.50</v>
      </c>
      <c r="X79" s="117">
        <f t="shared" si="29"/>
        <v>3.9000000000000004</v>
      </c>
      <c r="Y79" s="228" t="s">
        <v>205</v>
      </c>
      <c r="Z79" s="116" t="e">
        <f t="shared" si="30"/>
        <v>#VALUE!</v>
      </c>
      <c r="AA79" s="140"/>
    </row>
    <row r="80" spans="1:27" ht="19.9" customHeight="1">
      <c r="A80" s="134">
        <v>73</v>
      </c>
      <c r="B80" s="138">
        <v>307683</v>
      </c>
      <c r="C80" s="133" t="s">
        <v>206</v>
      </c>
      <c r="D80" s="10">
        <v>4</v>
      </c>
      <c r="E80" s="10">
        <v>2</v>
      </c>
      <c r="F80" s="10">
        <v>5</v>
      </c>
      <c r="G80" s="10">
        <v>2.50</v>
      </c>
      <c r="H80" s="10">
        <v>3</v>
      </c>
      <c r="I80" s="10">
        <f t="shared" si="19"/>
        <v>16.50</v>
      </c>
      <c r="J80" s="10">
        <f t="shared" si="20"/>
        <v>2.475</v>
      </c>
      <c r="K80" s="18">
        <v>1.50</v>
      </c>
      <c r="L80" s="18">
        <v>3</v>
      </c>
      <c r="M80" s="18">
        <v>2</v>
      </c>
      <c r="N80" s="18">
        <v>1.50</v>
      </c>
      <c r="O80" s="18">
        <v>0.50</v>
      </c>
      <c r="P80" s="18">
        <f t="shared" si="21"/>
        <v>8.50</v>
      </c>
      <c r="Q80" s="116">
        <f t="shared" si="22"/>
        <v>0.42500000000000004</v>
      </c>
      <c r="R80" s="105">
        <f t="shared" si="23"/>
        <v>0.675</v>
      </c>
      <c r="S80" s="105">
        <f t="shared" si="24"/>
        <v>0.45</v>
      </c>
      <c r="T80" s="105">
        <f t="shared" si="25"/>
        <v>0.85</v>
      </c>
      <c r="U80" s="105">
        <f t="shared" si="26"/>
        <v>0.45</v>
      </c>
      <c r="V80" s="105">
        <f t="shared" si="27"/>
        <v>0.475</v>
      </c>
      <c r="W80" s="117">
        <f t="shared" si="28"/>
        <v>25</v>
      </c>
      <c r="X80" s="117">
        <f t="shared" si="29"/>
        <v>5</v>
      </c>
      <c r="Y80" s="228">
        <v>11</v>
      </c>
      <c r="Z80" s="116">
        <f t="shared" si="30"/>
        <v>8.8000000000000007</v>
      </c>
      <c r="AA80" s="140"/>
    </row>
    <row r="81" spans="1:27" ht="19.9" customHeight="1">
      <c r="A81" s="134">
        <v>74</v>
      </c>
      <c r="B81" s="138">
        <v>307684</v>
      </c>
      <c r="C81" s="133" t="s">
        <v>207</v>
      </c>
      <c r="D81" s="10">
        <v>3.50</v>
      </c>
      <c r="E81" s="10">
        <v>7.50</v>
      </c>
      <c r="F81" s="10">
        <v>4</v>
      </c>
      <c r="G81" s="10">
        <v>6</v>
      </c>
      <c r="H81" s="10">
        <v>6.50</v>
      </c>
      <c r="I81" s="10">
        <f t="shared" si="19"/>
        <v>27.50</v>
      </c>
      <c r="J81" s="10">
        <f t="shared" si="20"/>
        <v>4.125</v>
      </c>
      <c r="K81" s="18">
        <v>4</v>
      </c>
      <c r="L81" s="18">
        <v>2.50</v>
      </c>
      <c r="M81" s="18">
        <v>1.50</v>
      </c>
      <c r="N81" s="18">
        <v>4</v>
      </c>
      <c r="O81" s="18">
        <v>2</v>
      </c>
      <c r="P81" s="18">
        <f t="shared" si="21"/>
        <v>14</v>
      </c>
      <c r="Q81" s="116">
        <f t="shared" si="22"/>
        <v>0.70</v>
      </c>
      <c r="R81" s="105">
        <f t="shared" si="23"/>
        <v>0.72500000000000009</v>
      </c>
      <c r="S81" s="105">
        <f t="shared" si="24"/>
        <v>1.25</v>
      </c>
      <c r="T81" s="105">
        <f t="shared" si="25"/>
        <v>0.675</v>
      </c>
      <c r="U81" s="105">
        <f t="shared" si="26"/>
        <v>1.0999999999999999</v>
      </c>
      <c r="V81" s="105">
        <f t="shared" si="27"/>
        <v>1.075</v>
      </c>
      <c r="W81" s="117">
        <f t="shared" si="28"/>
        <v>41.50</v>
      </c>
      <c r="X81" s="117">
        <f t="shared" si="29"/>
        <v>8.3000000000000007</v>
      </c>
      <c r="Y81" s="228">
        <v>18</v>
      </c>
      <c r="Z81" s="116">
        <f t="shared" si="30"/>
        <v>14.40</v>
      </c>
      <c r="AA81" s="140"/>
    </row>
    <row r="82" spans="1:27" ht="19.9" customHeight="1">
      <c r="A82" s="134">
        <v>75</v>
      </c>
      <c r="B82" s="138">
        <v>307685</v>
      </c>
      <c r="C82" s="133" t="s">
        <v>208</v>
      </c>
      <c r="D82" s="10">
        <v>9</v>
      </c>
      <c r="E82" s="10">
        <v>7</v>
      </c>
      <c r="F82" s="10">
        <v>8.50</v>
      </c>
      <c r="G82" s="10">
        <v>5</v>
      </c>
      <c r="H82" s="10">
        <v>7</v>
      </c>
      <c r="I82" s="10">
        <f t="shared" si="19"/>
        <v>36.50</v>
      </c>
      <c r="J82" s="10">
        <f t="shared" si="20"/>
        <v>5.475</v>
      </c>
      <c r="K82" s="18">
        <v>5</v>
      </c>
      <c r="L82" s="18">
        <v>3</v>
      </c>
      <c r="M82" s="18">
        <v>3.50</v>
      </c>
      <c r="N82" s="18">
        <v>3</v>
      </c>
      <c r="O82" s="18">
        <v>4</v>
      </c>
      <c r="P82" s="18">
        <f t="shared" si="21"/>
        <v>18.50</v>
      </c>
      <c r="Q82" s="116">
        <f t="shared" si="22"/>
        <v>0.925</v>
      </c>
      <c r="R82" s="105">
        <f t="shared" si="23"/>
        <v>1.60</v>
      </c>
      <c r="S82" s="105">
        <f t="shared" si="24"/>
        <v>1.2000000000000002</v>
      </c>
      <c r="T82" s="105">
        <f t="shared" si="25"/>
        <v>1.45</v>
      </c>
      <c r="U82" s="105">
        <f t="shared" si="26"/>
        <v>0.90</v>
      </c>
      <c r="V82" s="105">
        <f t="shared" si="27"/>
        <v>1.25</v>
      </c>
      <c r="W82" s="117">
        <f t="shared" si="28"/>
        <v>55</v>
      </c>
      <c r="X82" s="117">
        <f t="shared" si="29"/>
        <v>11</v>
      </c>
      <c r="Y82" s="228">
        <v>24</v>
      </c>
      <c r="Z82" s="116">
        <f t="shared" si="30"/>
        <v>19.200000000000003</v>
      </c>
      <c r="AA82" s="140"/>
    </row>
    <row r="83" spans="1:27" ht="19.9" customHeight="1">
      <c r="A83" s="134">
        <v>76</v>
      </c>
      <c r="B83" s="138">
        <v>307687</v>
      </c>
      <c r="C83" s="133" t="s">
        <v>209</v>
      </c>
      <c r="D83" s="10">
        <v>3</v>
      </c>
      <c r="E83" s="10">
        <v>5.50</v>
      </c>
      <c r="F83" s="10">
        <v>2</v>
      </c>
      <c r="G83" s="10">
        <v>4</v>
      </c>
      <c r="H83" s="10">
        <v>4.50</v>
      </c>
      <c r="I83" s="10">
        <f t="shared" si="19"/>
        <v>19</v>
      </c>
      <c r="J83" s="10">
        <f t="shared" si="20"/>
        <v>2.85</v>
      </c>
      <c r="K83" s="18">
        <v>3</v>
      </c>
      <c r="L83" s="18">
        <v>2</v>
      </c>
      <c r="M83" s="18">
        <v>1.50</v>
      </c>
      <c r="N83" s="18">
        <v>1</v>
      </c>
      <c r="O83" s="18">
        <v>2</v>
      </c>
      <c r="P83" s="18">
        <f t="shared" si="21"/>
        <v>9.50</v>
      </c>
      <c r="Q83" s="116">
        <f t="shared" si="22"/>
        <v>0.475</v>
      </c>
      <c r="R83" s="105">
        <f t="shared" si="23"/>
        <v>0.60</v>
      </c>
      <c r="S83" s="105">
        <f t="shared" si="24"/>
        <v>0.925</v>
      </c>
      <c r="T83" s="105">
        <f t="shared" si="25"/>
        <v>0.375</v>
      </c>
      <c r="U83" s="105">
        <f t="shared" si="26"/>
        <v>0.65</v>
      </c>
      <c r="V83" s="105">
        <f t="shared" si="27"/>
        <v>0.77499999999999991</v>
      </c>
      <c r="W83" s="117">
        <f t="shared" si="28"/>
        <v>28.50</v>
      </c>
      <c r="X83" s="117">
        <f t="shared" si="29"/>
        <v>5.70</v>
      </c>
      <c r="Y83" s="228">
        <v>12</v>
      </c>
      <c r="Z83" s="116">
        <f t="shared" si="30"/>
        <v>9.6000000000000014</v>
      </c>
      <c r="AA83" s="140"/>
    </row>
    <row r="84" spans="1:27" ht="19.9" customHeight="1">
      <c r="A84" s="134">
        <v>77</v>
      </c>
      <c r="B84" s="138">
        <v>307688</v>
      </c>
      <c r="C84" s="133" t="s">
        <v>210</v>
      </c>
      <c r="D84" s="10">
        <v>6.50</v>
      </c>
      <c r="E84" s="10">
        <v>4</v>
      </c>
      <c r="F84" s="10">
        <v>7</v>
      </c>
      <c r="G84" s="10">
        <v>3</v>
      </c>
      <c r="H84" s="10">
        <v>5</v>
      </c>
      <c r="I84" s="10">
        <f t="shared" si="19"/>
        <v>25.50</v>
      </c>
      <c r="J84" s="10">
        <f t="shared" si="20"/>
        <v>3.8249999999999997</v>
      </c>
      <c r="K84" s="18">
        <v>3.50</v>
      </c>
      <c r="L84" s="18">
        <v>1</v>
      </c>
      <c r="M84" s="18">
        <v>2.50</v>
      </c>
      <c r="N84" s="18">
        <v>3</v>
      </c>
      <c r="O84" s="18">
        <v>2</v>
      </c>
      <c r="P84" s="18">
        <f t="shared" si="21"/>
        <v>12</v>
      </c>
      <c r="Q84" s="116">
        <f t="shared" si="22"/>
        <v>0.60000000000000009</v>
      </c>
      <c r="R84" s="105">
        <f t="shared" si="23"/>
        <v>1.1499999999999999</v>
      </c>
      <c r="S84" s="105">
        <f t="shared" si="24"/>
        <v>0.65</v>
      </c>
      <c r="T84" s="105">
        <f t="shared" si="25"/>
        <v>1.175</v>
      </c>
      <c r="U84" s="105">
        <f t="shared" si="26"/>
        <v>0.60</v>
      </c>
      <c r="V84" s="105">
        <f t="shared" si="27"/>
        <v>0.85</v>
      </c>
      <c r="W84" s="117">
        <f t="shared" si="28"/>
        <v>37.50</v>
      </c>
      <c r="X84" s="117">
        <f t="shared" si="29"/>
        <v>7.50</v>
      </c>
      <c r="Y84" s="228">
        <v>17</v>
      </c>
      <c r="Z84" s="116">
        <f t="shared" si="30"/>
        <v>13.60</v>
      </c>
      <c r="AA84" s="140"/>
    </row>
    <row r="85" spans="1:27" ht="19.9" customHeight="1">
      <c r="A85" s="134">
        <v>78</v>
      </c>
      <c r="B85" s="138">
        <v>307689</v>
      </c>
      <c r="C85" s="133" t="s">
        <v>211</v>
      </c>
      <c r="D85" s="10">
        <v>7</v>
      </c>
      <c r="E85" s="10">
        <v>5</v>
      </c>
      <c r="F85" s="10">
        <v>4.50</v>
      </c>
      <c r="G85" s="10">
        <v>5.50</v>
      </c>
      <c r="H85" s="10">
        <v>6</v>
      </c>
      <c r="I85" s="10">
        <f t="shared" si="19"/>
        <v>28</v>
      </c>
      <c r="J85" s="10">
        <f t="shared" si="20"/>
        <v>4.20</v>
      </c>
      <c r="K85" s="18">
        <v>4</v>
      </c>
      <c r="L85" s="18">
        <v>2.50</v>
      </c>
      <c r="M85" s="18">
        <v>3</v>
      </c>
      <c r="N85" s="18">
        <v>1</v>
      </c>
      <c r="O85" s="18">
        <v>3</v>
      </c>
      <c r="P85" s="18">
        <f t="shared" si="21"/>
        <v>13.50</v>
      </c>
      <c r="Q85" s="116">
        <f t="shared" si="22"/>
        <v>0.675</v>
      </c>
      <c r="R85" s="105">
        <f t="shared" si="23"/>
        <v>1.25</v>
      </c>
      <c r="S85" s="105">
        <f t="shared" si="24"/>
        <v>0.875</v>
      </c>
      <c r="T85" s="105">
        <f t="shared" si="25"/>
        <v>0.825</v>
      </c>
      <c r="U85" s="105">
        <f t="shared" si="26"/>
        <v>0.875</v>
      </c>
      <c r="V85" s="105">
        <f t="shared" si="27"/>
        <v>1.0499999999999998</v>
      </c>
      <c r="W85" s="117">
        <f t="shared" si="28"/>
        <v>41.50</v>
      </c>
      <c r="X85" s="117">
        <f t="shared" si="29"/>
        <v>8.3000000000000007</v>
      </c>
      <c r="Y85" s="228">
        <v>18</v>
      </c>
      <c r="Z85" s="116">
        <f t="shared" si="30"/>
        <v>14.40</v>
      </c>
      <c r="AA85" s="140"/>
    </row>
    <row r="86" spans="1:27" ht="19.9" customHeight="1">
      <c r="A86" s="134">
        <v>79</v>
      </c>
      <c r="B86" s="138">
        <v>307693</v>
      </c>
      <c r="C86" s="133" t="s">
        <v>212</v>
      </c>
      <c r="D86" s="10">
        <v>3.50</v>
      </c>
      <c r="E86" s="10">
        <v>2</v>
      </c>
      <c r="F86" s="10">
        <v>4</v>
      </c>
      <c r="G86" s="10">
        <v>3</v>
      </c>
      <c r="H86" s="10">
        <v>2.50</v>
      </c>
      <c r="I86" s="10">
        <f t="shared" si="19"/>
        <v>15</v>
      </c>
      <c r="J86" s="10">
        <f t="shared" si="20"/>
        <v>2.25</v>
      </c>
      <c r="K86" s="18">
        <v>2</v>
      </c>
      <c r="L86" s="18">
        <v>1.50</v>
      </c>
      <c r="M86" s="18">
        <v>1</v>
      </c>
      <c r="N86" s="18">
        <v>2.50</v>
      </c>
      <c r="O86" s="18">
        <v>0.50</v>
      </c>
      <c r="P86" s="18">
        <f t="shared" si="21"/>
        <v>7.50</v>
      </c>
      <c r="Q86" s="116">
        <f t="shared" si="22"/>
        <v>0.375</v>
      </c>
      <c r="R86" s="105">
        <f t="shared" si="23"/>
        <v>0.625</v>
      </c>
      <c r="S86" s="105">
        <f t="shared" si="24"/>
        <v>0.375</v>
      </c>
      <c r="T86" s="105">
        <f t="shared" si="25"/>
        <v>0.65</v>
      </c>
      <c r="U86" s="105">
        <f t="shared" si="26"/>
        <v>0.57499999999999996</v>
      </c>
      <c r="V86" s="105">
        <f t="shared" si="27"/>
        <v>0.40</v>
      </c>
      <c r="W86" s="117">
        <f t="shared" si="28"/>
        <v>22.50</v>
      </c>
      <c r="X86" s="117">
        <f t="shared" si="29"/>
        <v>4.50</v>
      </c>
      <c r="Y86" s="228">
        <v>10</v>
      </c>
      <c r="Z86" s="116">
        <f t="shared" si="30"/>
        <v>8</v>
      </c>
      <c r="AA86" s="140"/>
    </row>
    <row r="87" spans="1:27" ht="19.9" customHeight="1">
      <c r="A87" s="134">
        <v>80</v>
      </c>
      <c r="B87" s="138">
        <v>307694</v>
      </c>
      <c r="C87" s="133" t="s">
        <v>213</v>
      </c>
      <c r="D87" s="10">
        <v>5</v>
      </c>
      <c r="E87" s="10">
        <v>1.50</v>
      </c>
      <c r="F87" s="10">
        <v>3</v>
      </c>
      <c r="G87" s="10">
        <v>1</v>
      </c>
      <c r="H87" s="10">
        <v>2</v>
      </c>
      <c r="I87" s="10">
        <f t="shared" si="19"/>
        <v>12.50</v>
      </c>
      <c r="J87" s="10">
        <f t="shared" si="20"/>
        <v>1.875</v>
      </c>
      <c r="K87" s="18">
        <v>1</v>
      </c>
      <c r="L87" s="18">
        <v>2</v>
      </c>
      <c r="M87" s="18">
        <v>0.50</v>
      </c>
      <c r="N87" s="18">
        <v>1</v>
      </c>
      <c r="O87" s="18">
        <v>2</v>
      </c>
      <c r="P87" s="18">
        <f t="shared" si="21"/>
        <v>6.50</v>
      </c>
      <c r="Q87" s="116">
        <f t="shared" si="22"/>
        <v>0.325</v>
      </c>
      <c r="R87" s="105">
        <f t="shared" si="23"/>
        <v>0.80</v>
      </c>
      <c r="S87" s="105">
        <f t="shared" si="24"/>
        <v>0.32499999999999996</v>
      </c>
      <c r="T87" s="105">
        <f t="shared" si="25"/>
        <v>0.475</v>
      </c>
      <c r="U87" s="105">
        <f t="shared" si="26"/>
        <v>0.20</v>
      </c>
      <c r="V87" s="105">
        <f t="shared" si="27"/>
        <v>0.40</v>
      </c>
      <c r="W87" s="117">
        <f t="shared" si="28"/>
        <v>19</v>
      </c>
      <c r="X87" s="117">
        <f t="shared" si="29"/>
        <v>3.8000000000000003</v>
      </c>
      <c r="Y87" s="228">
        <v>8</v>
      </c>
      <c r="Z87" s="116">
        <f t="shared" si="30"/>
        <v>6.40</v>
      </c>
      <c r="AA87" s="140"/>
    </row>
    <row r="88" spans="1:27" ht="19.9" customHeight="1">
      <c r="A88" s="134">
        <v>81</v>
      </c>
      <c r="B88" s="138">
        <v>307695</v>
      </c>
      <c r="C88" s="133" t="s">
        <v>214</v>
      </c>
      <c r="D88" s="10">
        <v>8</v>
      </c>
      <c r="E88" s="10">
        <v>6</v>
      </c>
      <c r="F88" s="10">
        <v>6.50</v>
      </c>
      <c r="G88" s="10">
        <v>3</v>
      </c>
      <c r="H88" s="10">
        <v>7</v>
      </c>
      <c r="I88" s="10">
        <f t="shared" si="19"/>
        <v>30.50</v>
      </c>
      <c r="J88" s="10">
        <f t="shared" si="20"/>
        <v>4.575</v>
      </c>
      <c r="K88" s="18">
        <v>4</v>
      </c>
      <c r="L88" s="18">
        <v>3</v>
      </c>
      <c r="M88" s="18">
        <v>4.50</v>
      </c>
      <c r="N88" s="18">
        <v>3</v>
      </c>
      <c r="O88" s="18">
        <v>1</v>
      </c>
      <c r="P88" s="18">
        <f t="shared" si="21"/>
        <v>15.50</v>
      </c>
      <c r="Q88" s="116">
        <f t="shared" si="22"/>
        <v>0.775</v>
      </c>
      <c r="R88" s="105">
        <f t="shared" si="23"/>
        <v>1.40</v>
      </c>
      <c r="S88" s="105">
        <f t="shared" si="24"/>
        <v>1.0499999999999998</v>
      </c>
      <c r="T88" s="105">
        <f t="shared" si="25"/>
        <v>1.20</v>
      </c>
      <c r="U88" s="105">
        <f t="shared" si="26"/>
        <v>0.60</v>
      </c>
      <c r="V88" s="105">
        <f t="shared" si="27"/>
        <v>1.1000000000000001</v>
      </c>
      <c r="W88" s="117">
        <f t="shared" si="28"/>
        <v>46</v>
      </c>
      <c r="X88" s="117">
        <f t="shared" si="29"/>
        <v>9.2000000000000011</v>
      </c>
      <c r="Y88" s="228">
        <v>20</v>
      </c>
      <c r="Z88" s="116">
        <f t="shared" si="30"/>
        <v>16</v>
      </c>
      <c r="AA88" s="140"/>
    </row>
    <row r="89" spans="1:27" ht="19.9" customHeight="1">
      <c r="A89" s="134">
        <v>82</v>
      </c>
      <c r="B89" s="138">
        <v>307699</v>
      </c>
      <c r="C89" s="133" t="s">
        <v>215</v>
      </c>
      <c r="D89" s="10">
        <v>5.50</v>
      </c>
      <c r="E89" s="10">
        <v>2</v>
      </c>
      <c r="F89" s="10">
        <v>3</v>
      </c>
      <c r="G89" s="10">
        <v>3.50</v>
      </c>
      <c r="H89" s="10">
        <v>2</v>
      </c>
      <c r="I89" s="10">
        <f t="shared" si="19"/>
        <v>16</v>
      </c>
      <c r="J89" s="10">
        <f t="shared" si="20"/>
        <v>2.40</v>
      </c>
      <c r="K89" s="18">
        <v>1.50</v>
      </c>
      <c r="L89" s="18">
        <v>2.50</v>
      </c>
      <c r="M89" s="18">
        <v>1</v>
      </c>
      <c r="N89" s="18">
        <v>2</v>
      </c>
      <c r="O89" s="18">
        <v>1.50</v>
      </c>
      <c r="P89" s="18">
        <f t="shared" si="21"/>
        <v>8.50</v>
      </c>
      <c r="Q89" s="116">
        <f t="shared" si="22"/>
        <v>0.42500000000000004</v>
      </c>
      <c r="R89" s="105">
        <f t="shared" si="23"/>
        <v>0.89999999999999991</v>
      </c>
      <c r="S89" s="105">
        <f t="shared" si="24"/>
        <v>0.425</v>
      </c>
      <c r="T89" s="105">
        <f t="shared" si="25"/>
        <v>0.49999999999999994</v>
      </c>
      <c r="U89" s="105">
        <f t="shared" si="26"/>
        <v>0.625</v>
      </c>
      <c r="V89" s="105">
        <f t="shared" si="27"/>
        <v>0.375</v>
      </c>
      <c r="W89" s="117">
        <f t="shared" si="28"/>
        <v>24.50</v>
      </c>
      <c r="X89" s="117">
        <f t="shared" si="29"/>
        <v>4.9000000000000004</v>
      </c>
      <c r="Y89" s="228">
        <v>11</v>
      </c>
      <c r="Z89" s="116">
        <f t="shared" si="30"/>
        <v>8.8000000000000007</v>
      </c>
      <c r="AA89" s="140"/>
    </row>
    <row r="90" spans="1:27" ht="19.9" customHeight="1">
      <c r="A90" s="134">
        <v>83</v>
      </c>
      <c r="B90" s="138">
        <v>307700</v>
      </c>
      <c r="C90" s="133" t="s">
        <v>216</v>
      </c>
      <c r="D90" s="10">
        <v>4</v>
      </c>
      <c r="E90" s="10">
        <v>5</v>
      </c>
      <c r="F90" s="10">
        <v>4.50</v>
      </c>
      <c r="G90" s="10">
        <v>6</v>
      </c>
      <c r="H90" s="10">
        <v>3</v>
      </c>
      <c r="I90" s="10">
        <f t="shared" si="19"/>
        <v>22.50</v>
      </c>
      <c r="J90" s="10">
        <f t="shared" si="20"/>
        <v>3.375</v>
      </c>
      <c r="K90" s="18">
        <v>3</v>
      </c>
      <c r="L90" s="18">
        <v>1</v>
      </c>
      <c r="M90" s="18">
        <v>1.50</v>
      </c>
      <c r="N90" s="18">
        <v>2.50</v>
      </c>
      <c r="O90" s="18">
        <v>3</v>
      </c>
      <c r="P90" s="18">
        <f t="shared" si="21"/>
        <v>11</v>
      </c>
      <c r="Q90" s="116">
        <f t="shared" si="22"/>
        <v>0.55000000000000004</v>
      </c>
      <c r="R90" s="105">
        <f t="shared" si="23"/>
        <v>0.75</v>
      </c>
      <c r="S90" s="105">
        <f t="shared" si="24"/>
        <v>0.80</v>
      </c>
      <c r="T90" s="105">
        <f t="shared" si="25"/>
        <v>0.75</v>
      </c>
      <c r="U90" s="105">
        <f t="shared" si="26"/>
        <v>1.0249999999999999</v>
      </c>
      <c r="V90" s="105">
        <f t="shared" si="27"/>
        <v>0.60</v>
      </c>
      <c r="W90" s="117">
        <f t="shared" si="28"/>
        <v>33.50</v>
      </c>
      <c r="X90" s="117">
        <f t="shared" si="29"/>
        <v>6.70</v>
      </c>
      <c r="Y90" s="228">
        <v>15</v>
      </c>
      <c r="Z90" s="116">
        <f t="shared" si="30"/>
        <v>12</v>
      </c>
      <c r="AA90" s="140"/>
    </row>
    <row r="91" spans="1:27" ht="19.9" customHeight="1">
      <c r="A91" s="134">
        <v>84</v>
      </c>
      <c r="B91" s="138">
        <v>307706</v>
      </c>
      <c r="C91" s="133" t="s">
        <v>217</v>
      </c>
      <c r="D91" s="10">
        <v>3</v>
      </c>
      <c r="E91" s="10">
        <v>2.50</v>
      </c>
      <c r="F91" s="10">
        <v>5</v>
      </c>
      <c r="G91" s="10">
        <v>2</v>
      </c>
      <c r="H91" s="10">
        <v>4</v>
      </c>
      <c r="I91" s="10">
        <f t="shared" si="19"/>
        <v>16.50</v>
      </c>
      <c r="J91" s="10">
        <f t="shared" si="20"/>
        <v>2.475</v>
      </c>
      <c r="K91" s="18">
        <v>2.50</v>
      </c>
      <c r="L91" s="18">
        <v>1.50</v>
      </c>
      <c r="M91" s="18">
        <v>1</v>
      </c>
      <c r="N91" s="18">
        <v>1.50</v>
      </c>
      <c r="O91" s="18">
        <v>2</v>
      </c>
      <c r="P91" s="18">
        <f t="shared" si="21"/>
        <v>8.50</v>
      </c>
      <c r="Q91" s="116">
        <f t="shared" si="22"/>
        <v>0.42500000000000004</v>
      </c>
      <c r="R91" s="105">
        <f t="shared" si="23"/>
        <v>0.57499999999999996</v>
      </c>
      <c r="S91" s="105">
        <f t="shared" si="24"/>
        <v>0.45</v>
      </c>
      <c r="T91" s="105">
        <f t="shared" si="25"/>
        <v>0.80</v>
      </c>
      <c r="U91" s="105">
        <f t="shared" si="26"/>
        <v>0.375</v>
      </c>
      <c r="V91" s="105">
        <f t="shared" si="27"/>
        <v>0.70</v>
      </c>
      <c r="W91" s="117">
        <f t="shared" si="28"/>
        <v>25</v>
      </c>
      <c r="X91" s="117">
        <f t="shared" si="29"/>
        <v>5</v>
      </c>
      <c r="Y91" s="228">
        <v>11</v>
      </c>
      <c r="Z91" s="116">
        <f t="shared" si="30"/>
        <v>8.8000000000000007</v>
      </c>
      <c r="AA91" s="140"/>
    </row>
    <row r="92" spans="1:27" ht="19.9" customHeight="1">
      <c r="A92" s="134">
        <v>85</v>
      </c>
      <c r="B92" s="138">
        <v>307707</v>
      </c>
      <c r="C92" s="133" t="s">
        <v>218</v>
      </c>
      <c r="D92" s="10">
        <v>1.50</v>
      </c>
      <c r="E92" s="10">
        <v>2</v>
      </c>
      <c r="F92" s="10">
        <v>3</v>
      </c>
      <c r="G92" s="10">
        <v>2.50</v>
      </c>
      <c r="H92" s="10">
        <v>1</v>
      </c>
      <c r="I92" s="10">
        <f t="shared" si="19"/>
        <v>10</v>
      </c>
      <c r="J92" s="10">
        <f t="shared" si="20"/>
        <v>1.50</v>
      </c>
      <c r="K92" s="18">
        <v>2</v>
      </c>
      <c r="L92" s="18">
        <v>1</v>
      </c>
      <c r="M92" s="18">
        <v>0.50</v>
      </c>
      <c r="N92" s="18">
        <v>1</v>
      </c>
      <c r="O92" s="18">
        <v>1.50</v>
      </c>
      <c r="P92" s="18">
        <f t="shared" si="21"/>
        <v>6</v>
      </c>
      <c r="Q92" s="116">
        <f t="shared" si="22"/>
        <v>0.30000000000000004</v>
      </c>
      <c r="R92" s="105">
        <f t="shared" si="23"/>
        <v>0.32499999999999996</v>
      </c>
      <c r="S92" s="105">
        <f t="shared" si="24"/>
        <v>0.35</v>
      </c>
      <c r="T92" s="105">
        <f t="shared" si="25"/>
        <v>0.475</v>
      </c>
      <c r="U92" s="105">
        <f t="shared" si="26"/>
        <v>0.425</v>
      </c>
      <c r="V92" s="105">
        <f t="shared" si="27"/>
        <v>0.225</v>
      </c>
      <c r="W92" s="117">
        <f t="shared" si="28"/>
        <v>16</v>
      </c>
      <c r="X92" s="117">
        <f t="shared" si="29"/>
        <v>3.20</v>
      </c>
      <c r="Y92" s="228">
        <v>7</v>
      </c>
      <c r="Z92" s="116">
        <f t="shared" si="30"/>
        <v>5.60</v>
      </c>
      <c r="AA92" s="140"/>
    </row>
    <row r="93" spans="1:27" ht="19.9" customHeight="1">
      <c r="A93" s="134">
        <v>86</v>
      </c>
      <c r="B93" s="138">
        <v>307710</v>
      </c>
      <c r="C93" s="133" t="s">
        <v>219</v>
      </c>
      <c r="D93" s="10">
        <v>4</v>
      </c>
      <c r="E93" s="10">
        <v>1</v>
      </c>
      <c r="F93" s="10">
        <v>2</v>
      </c>
      <c r="G93" s="10">
        <v>1</v>
      </c>
      <c r="H93" s="10">
        <v>1.50</v>
      </c>
      <c r="I93" s="10">
        <f t="shared" si="19"/>
        <v>9.50</v>
      </c>
      <c r="J93" s="10">
        <f t="shared" si="20"/>
        <v>1.425</v>
      </c>
      <c r="K93" s="18">
        <v>1</v>
      </c>
      <c r="L93" s="18">
        <v>0.50</v>
      </c>
      <c r="M93" s="18">
        <v>2</v>
      </c>
      <c r="N93" s="18">
        <v>0</v>
      </c>
      <c r="O93" s="18">
        <v>0.50</v>
      </c>
      <c r="P93" s="18">
        <f t="shared" si="21"/>
        <v>4</v>
      </c>
      <c r="Q93" s="116">
        <f t="shared" si="22"/>
        <v>0.20</v>
      </c>
      <c r="R93" s="105">
        <f t="shared" si="23"/>
        <v>0.65</v>
      </c>
      <c r="S93" s="105">
        <f t="shared" si="24"/>
        <v>0.175</v>
      </c>
      <c r="T93" s="105">
        <f t="shared" si="25"/>
        <v>0.40</v>
      </c>
      <c r="U93" s="105">
        <f t="shared" si="26"/>
        <v>0.15</v>
      </c>
      <c r="V93" s="105">
        <f t="shared" si="27"/>
        <v>0.24999999999999997</v>
      </c>
      <c r="W93" s="117">
        <f t="shared" si="28"/>
        <v>13.50</v>
      </c>
      <c r="X93" s="117">
        <f t="shared" si="29"/>
        <v>2.70</v>
      </c>
      <c r="Y93" s="228">
        <v>6</v>
      </c>
      <c r="Z93" s="116">
        <f t="shared" si="30"/>
        <v>4.8000000000000007</v>
      </c>
      <c r="AA93" s="140"/>
    </row>
    <row r="94" spans="1:27" ht="19.9" customHeight="1">
      <c r="A94" s="134">
        <v>87</v>
      </c>
      <c r="B94" s="138">
        <v>307713</v>
      </c>
      <c r="C94" s="133" t="s">
        <v>220</v>
      </c>
      <c r="D94" s="10">
        <v>3.50</v>
      </c>
      <c r="E94" s="10">
        <v>4</v>
      </c>
      <c r="F94" s="10">
        <v>2.50</v>
      </c>
      <c r="G94" s="10">
        <v>5</v>
      </c>
      <c r="H94" s="10">
        <v>2</v>
      </c>
      <c r="I94" s="10">
        <f t="shared" si="19"/>
        <v>17</v>
      </c>
      <c r="J94" s="10">
        <f t="shared" si="20"/>
        <v>2.5499999999999998</v>
      </c>
      <c r="K94" s="18">
        <v>2</v>
      </c>
      <c r="L94" s="18">
        <v>1.50</v>
      </c>
      <c r="M94" s="18">
        <v>1</v>
      </c>
      <c r="N94" s="18">
        <v>2</v>
      </c>
      <c r="O94" s="18">
        <v>1.50</v>
      </c>
      <c r="P94" s="18">
        <f t="shared" si="21"/>
        <v>8</v>
      </c>
      <c r="Q94" s="116">
        <f t="shared" si="22"/>
        <v>0.40</v>
      </c>
      <c r="R94" s="105">
        <f t="shared" si="23"/>
        <v>0.625</v>
      </c>
      <c r="S94" s="105">
        <f t="shared" si="24"/>
        <v>0.675</v>
      </c>
      <c r="T94" s="105">
        <f t="shared" si="25"/>
        <v>0.425</v>
      </c>
      <c r="U94" s="105">
        <f t="shared" si="26"/>
        <v>0.85</v>
      </c>
      <c r="V94" s="105">
        <f t="shared" si="27"/>
        <v>0.375</v>
      </c>
      <c r="W94" s="117">
        <f t="shared" si="28"/>
        <v>25</v>
      </c>
      <c r="X94" s="117">
        <f t="shared" si="29"/>
        <v>5</v>
      </c>
      <c r="Y94" s="228">
        <v>11</v>
      </c>
      <c r="Z94" s="116">
        <f t="shared" si="30"/>
        <v>8.8000000000000007</v>
      </c>
      <c r="AA94" s="140"/>
    </row>
    <row r="95" spans="1:27" ht="19.9" customHeight="1">
      <c r="A95" s="134">
        <v>88</v>
      </c>
      <c r="B95" s="138">
        <v>307714</v>
      </c>
      <c r="C95" s="133" t="s">
        <v>221</v>
      </c>
      <c r="D95" s="10">
        <v>1</v>
      </c>
      <c r="E95" s="10">
        <v>0</v>
      </c>
      <c r="F95" s="10">
        <v>0.50</v>
      </c>
      <c r="G95" s="10">
        <v>0</v>
      </c>
      <c r="H95" s="10">
        <v>0</v>
      </c>
      <c r="I95" s="10">
        <f t="shared" si="19"/>
        <v>1.50</v>
      </c>
      <c r="J95" s="10">
        <f t="shared" si="20"/>
        <v>0.22499999999999998</v>
      </c>
      <c r="K95" s="18">
        <v>0</v>
      </c>
      <c r="L95" s="18">
        <v>0</v>
      </c>
      <c r="M95" s="18">
        <v>0</v>
      </c>
      <c r="N95" s="18">
        <v>0.50</v>
      </c>
      <c r="O95" s="18">
        <v>0</v>
      </c>
      <c r="P95" s="18">
        <f t="shared" si="21"/>
        <v>0.50</v>
      </c>
      <c r="Q95" s="116">
        <f t="shared" si="22"/>
        <v>0.025000000000000001</v>
      </c>
      <c r="R95" s="105">
        <f t="shared" si="23"/>
        <v>0.15</v>
      </c>
      <c r="S95" s="105">
        <f t="shared" si="24"/>
        <v>0</v>
      </c>
      <c r="T95" s="105">
        <f t="shared" si="25"/>
        <v>0.074999999999999997</v>
      </c>
      <c r="U95" s="105">
        <f t="shared" si="26"/>
        <v>0.025000000000000001</v>
      </c>
      <c r="V95" s="105">
        <f t="shared" si="27"/>
        <v>0</v>
      </c>
      <c r="W95" s="117">
        <f t="shared" si="28"/>
        <v>2</v>
      </c>
      <c r="X95" s="117">
        <f t="shared" si="29"/>
        <v>0.40</v>
      </c>
      <c r="Y95" s="228">
        <v>0</v>
      </c>
      <c r="Z95" s="116">
        <f t="shared" si="30"/>
        <v>0</v>
      </c>
      <c r="AA95" s="140"/>
    </row>
    <row r="96" spans="1:27" ht="19.9" customHeight="1">
      <c r="A96" s="134">
        <v>89</v>
      </c>
      <c r="B96" s="138">
        <v>307716</v>
      </c>
      <c r="C96" s="133" t="s">
        <v>222</v>
      </c>
      <c r="D96" s="10">
        <v>3</v>
      </c>
      <c r="E96" s="10">
        <v>5</v>
      </c>
      <c r="F96" s="10">
        <v>3.50</v>
      </c>
      <c r="G96" s="10">
        <v>6</v>
      </c>
      <c r="H96" s="10">
        <v>4</v>
      </c>
      <c r="I96" s="10">
        <f t="shared" si="19"/>
        <v>21.50</v>
      </c>
      <c r="J96" s="10">
        <f t="shared" si="20"/>
        <v>3.225</v>
      </c>
      <c r="K96" s="18">
        <v>3.50</v>
      </c>
      <c r="L96" s="18">
        <v>1</v>
      </c>
      <c r="M96" s="18">
        <v>3</v>
      </c>
      <c r="N96" s="18">
        <v>2</v>
      </c>
      <c r="O96" s="18">
        <v>1</v>
      </c>
      <c r="P96" s="18">
        <f t="shared" si="21"/>
        <v>10.50</v>
      </c>
      <c r="Q96" s="116">
        <f t="shared" si="22"/>
        <v>0.525</v>
      </c>
      <c r="R96" s="105">
        <f t="shared" si="23"/>
        <v>0.625</v>
      </c>
      <c r="S96" s="105">
        <f t="shared" si="24"/>
        <v>0.80</v>
      </c>
      <c r="T96" s="105">
        <f t="shared" si="25"/>
        <v>0.675</v>
      </c>
      <c r="U96" s="105">
        <f t="shared" si="26"/>
        <v>0.99999999999999989</v>
      </c>
      <c r="V96" s="105">
        <f t="shared" si="27"/>
        <v>0.65</v>
      </c>
      <c r="W96" s="117">
        <f t="shared" si="28"/>
        <v>32</v>
      </c>
      <c r="X96" s="117">
        <f t="shared" si="29"/>
        <v>6.40</v>
      </c>
      <c r="Y96" s="228">
        <v>14</v>
      </c>
      <c r="Z96" s="116">
        <f t="shared" si="30"/>
        <v>11.20</v>
      </c>
      <c r="AA96" s="140"/>
    </row>
    <row r="97" spans="1:27" ht="19.9" customHeight="1">
      <c r="A97" s="134">
        <v>90</v>
      </c>
      <c r="B97" s="138">
        <v>307717</v>
      </c>
      <c r="C97" s="133" t="s">
        <v>223</v>
      </c>
      <c r="D97" s="10">
        <v>4</v>
      </c>
      <c r="E97" s="10">
        <v>3.50</v>
      </c>
      <c r="F97" s="10">
        <v>6.50</v>
      </c>
      <c r="G97" s="10">
        <v>1.50</v>
      </c>
      <c r="H97" s="10">
        <v>3</v>
      </c>
      <c r="I97" s="10">
        <f t="shared" si="19"/>
        <v>18.50</v>
      </c>
      <c r="J97" s="10">
        <f t="shared" si="20"/>
        <v>2.775</v>
      </c>
      <c r="K97" s="18">
        <v>2</v>
      </c>
      <c r="L97" s="18">
        <v>1.50</v>
      </c>
      <c r="M97" s="18">
        <v>2.50</v>
      </c>
      <c r="N97" s="18">
        <v>1.50</v>
      </c>
      <c r="O97" s="18">
        <v>2</v>
      </c>
      <c r="P97" s="18">
        <f t="shared" si="21"/>
        <v>9.50</v>
      </c>
      <c r="Q97" s="116">
        <f t="shared" si="22"/>
        <v>0.475</v>
      </c>
      <c r="R97" s="105">
        <f t="shared" si="23"/>
        <v>0.70</v>
      </c>
      <c r="S97" s="105">
        <f t="shared" si="24"/>
        <v>0.60000000000000009</v>
      </c>
      <c r="T97" s="105">
        <f t="shared" si="25"/>
        <v>1.1000000000000001</v>
      </c>
      <c r="U97" s="105">
        <f t="shared" si="26"/>
        <v>0.30</v>
      </c>
      <c r="V97" s="105">
        <f t="shared" si="27"/>
        <v>0.54999999999999993</v>
      </c>
      <c r="W97" s="117">
        <f t="shared" si="28"/>
        <v>28</v>
      </c>
      <c r="X97" s="117">
        <f t="shared" si="29"/>
        <v>5.60</v>
      </c>
      <c r="Y97" s="228">
        <v>12</v>
      </c>
      <c r="Z97" s="116">
        <f t="shared" si="30"/>
        <v>9.6000000000000014</v>
      </c>
      <c r="AA97" s="140"/>
    </row>
    <row r="98" spans="1:27" ht="19.9" customHeight="1">
      <c r="A98" s="134">
        <v>91</v>
      </c>
      <c r="B98" s="138">
        <v>307718</v>
      </c>
      <c r="C98" s="133" t="s">
        <v>224</v>
      </c>
      <c r="D98" s="10">
        <v>6</v>
      </c>
      <c r="E98" s="10">
        <v>2</v>
      </c>
      <c r="F98" s="10">
        <v>4</v>
      </c>
      <c r="G98" s="10">
        <v>4.50</v>
      </c>
      <c r="H98" s="10">
        <v>3</v>
      </c>
      <c r="I98" s="10">
        <f t="shared" si="19"/>
        <v>19.50</v>
      </c>
      <c r="J98" s="10">
        <f t="shared" si="20"/>
        <v>2.925</v>
      </c>
      <c r="K98" s="18">
        <v>2.50</v>
      </c>
      <c r="L98" s="18">
        <v>1</v>
      </c>
      <c r="M98" s="18">
        <v>3</v>
      </c>
      <c r="N98" s="18">
        <v>2</v>
      </c>
      <c r="O98" s="18">
        <v>1</v>
      </c>
      <c r="P98" s="18">
        <f t="shared" si="21"/>
        <v>9.50</v>
      </c>
      <c r="Q98" s="116">
        <f t="shared" si="22"/>
        <v>0.475</v>
      </c>
      <c r="R98" s="105">
        <f t="shared" si="23"/>
        <v>1.0249999999999999</v>
      </c>
      <c r="S98" s="105">
        <f t="shared" si="24"/>
        <v>0.35</v>
      </c>
      <c r="T98" s="105">
        <f t="shared" si="25"/>
        <v>0.75</v>
      </c>
      <c r="U98" s="105">
        <f t="shared" si="26"/>
        <v>0.77499999999999991</v>
      </c>
      <c r="V98" s="105">
        <f t="shared" si="27"/>
        <v>0.49999999999999994</v>
      </c>
      <c r="W98" s="117">
        <f t="shared" si="28"/>
        <v>29</v>
      </c>
      <c r="X98" s="117">
        <f t="shared" si="29"/>
        <v>5.8000000000000007</v>
      </c>
      <c r="Y98" s="228">
        <v>12</v>
      </c>
      <c r="Z98" s="116">
        <f t="shared" si="30"/>
        <v>9.6000000000000014</v>
      </c>
      <c r="AA98" s="140"/>
    </row>
    <row r="99" spans="1:27" ht="19.9" customHeight="1">
      <c r="A99" s="134">
        <v>92</v>
      </c>
      <c r="B99" s="138">
        <v>307719</v>
      </c>
      <c r="C99" s="133" t="s">
        <v>225</v>
      </c>
      <c r="D99" s="10">
        <v>3</v>
      </c>
      <c r="E99" s="10">
        <v>4.50</v>
      </c>
      <c r="F99" s="10">
        <v>6</v>
      </c>
      <c r="G99" s="10">
        <v>2</v>
      </c>
      <c r="H99" s="10">
        <v>2.50</v>
      </c>
      <c r="I99" s="10">
        <f t="shared" si="19"/>
        <v>18</v>
      </c>
      <c r="J99" s="10">
        <f t="shared" si="20"/>
        <v>2.6999999999999997</v>
      </c>
      <c r="K99" s="18">
        <v>2</v>
      </c>
      <c r="L99" s="18">
        <v>1.50</v>
      </c>
      <c r="M99" s="18">
        <v>1</v>
      </c>
      <c r="N99" s="18">
        <v>2.50</v>
      </c>
      <c r="O99" s="18">
        <v>1</v>
      </c>
      <c r="P99" s="18">
        <f t="shared" si="21"/>
        <v>8</v>
      </c>
      <c r="Q99" s="116">
        <f t="shared" si="22"/>
        <v>0.40</v>
      </c>
      <c r="R99" s="105">
        <f t="shared" si="23"/>
        <v>0.54999999999999993</v>
      </c>
      <c r="S99" s="105">
        <f t="shared" si="24"/>
        <v>0.75</v>
      </c>
      <c r="T99" s="105">
        <f t="shared" si="25"/>
        <v>0.95</v>
      </c>
      <c r="U99" s="105">
        <f t="shared" si="26"/>
        <v>0.425</v>
      </c>
      <c r="V99" s="105">
        <f t="shared" si="27"/>
        <v>0.425</v>
      </c>
      <c r="W99" s="117">
        <f t="shared" si="28"/>
        <v>26</v>
      </c>
      <c r="X99" s="117">
        <f t="shared" si="29"/>
        <v>5.20</v>
      </c>
      <c r="Y99" s="228">
        <v>12</v>
      </c>
      <c r="Z99" s="116">
        <f t="shared" si="30"/>
        <v>9.6000000000000014</v>
      </c>
      <c r="AA99" s="140"/>
    </row>
    <row r="100" spans="1:27" ht="19.9" customHeight="1">
      <c r="A100" s="134">
        <v>93</v>
      </c>
      <c r="B100" s="138">
        <v>307720</v>
      </c>
      <c r="C100" s="133" t="s">
        <v>226</v>
      </c>
      <c r="D100" s="10">
        <v>1.50</v>
      </c>
      <c r="E100" s="10">
        <v>2</v>
      </c>
      <c r="F100" s="10">
        <v>0.50</v>
      </c>
      <c r="G100" s="10">
        <v>1.50</v>
      </c>
      <c r="H100" s="10">
        <v>1</v>
      </c>
      <c r="I100" s="10">
        <f t="shared" si="19"/>
        <v>6.50</v>
      </c>
      <c r="J100" s="10">
        <f t="shared" si="20"/>
        <v>0.975</v>
      </c>
      <c r="K100" s="18">
        <v>0.50</v>
      </c>
      <c r="L100" s="18">
        <v>0.50</v>
      </c>
      <c r="M100" s="18">
        <v>1.50</v>
      </c>
      <c r="N100" s="18">
        <v>1</v>
      </c>
      <c r="O100" s="18">
        <v>0</v>
      </c>
      <c r="P100" s="18">
        <f t="shared" si="21"/>
        <v>3.50</v>
      </c>
      <c r="Q100" s="116">
        <f t="shared" si="22"/>
        <v>0.17500000000000002</v>
      </c>
      <c r="R100" s="105">
        <f t="shared" si="23"/>
        <v>0.24999999999999997</v>
      </c>
      <c r="S100" s="105">
        <f t="shared" si="24"/>
        <v>0.325</v>
      </c>
      <c r="T100" s="105">
        <f t="shared" si="25"/>
        <v>0.15000000000000002</v>
      </c>
      <c r="U100" s="105">
        <f t="shared" si="26"/>
        <v>0.27499999999999997</v>
      </c>
      <c r="V100" s="105">
        <f t="shared" si="27"/>
        <v>0.15</v>
      </c>
      <c r="W100" s="117">
        <f t="shared" si="28"/>
        <v>10</v>
      </c>
      <c r="X100" s="117">
        <f t="shared" si="29"/>
        <v>2</v>
      </c>
      <c r="Y100" s="228">
        <v>4</v>
      </c>
      <c r="Z100" s="116">
        <f t="shared" si="30"/>
        <v>3.20</v>
      </c>
      <c r="AA100" s="140"/>
    </row>
    <row r="101" spans="1:27" ht="19.9" customHeight="1">
      <c r="A101" s="134">
        <v>94</v>
      </c>
      <c r="B101" s="138">
        <v>307722</v>
      </c>
      <c r="C101" s="133" t="s">
        <v>227</v>
      </c>
      <c r="D101" s="10">
        <v>4.50</v>
      </c>
      <c r="E101" s="10">
        <v>7</v>
      </c>
      <c r="F101" s="10">
        <v>5</v>
      </c>
      <c r="G101" s="10">
        <v>2.50</v>
      </c>
      <c r="H101" s="10">
        <v>3</v>
      </c>
      <c r="I101" s="10">
        <f t="shared" si="19"/>
        <v>22</v>
      </c>
      <c r="J101" s="10">
        <f t="shared" si="20"/>
        <v>3.30</v>
      </c>
      <c r="K101" s="18">
        <v>4</v>
      </c>
      <c r="L101" s="18">
        <v>3</v>
      </c>
      <c r="M101" s="18">
        <v>1</v>
      </c>
      <c r="N101" s="18">
        <v>2</v>
      </c>
      <c r="O101" s="18">
        <v>1.50</v>
      </c>
      <c r="P101" s="18">
        <f t="shared" si="21"/>
        <v>11.50</v>
      </c>
      <c r="Q101" s="116">
        <f t="shared" si="22"/>
        <v>0.57500000000000007</v>
      </c>
      <c r="R101" s="105">
        <f t="shared" si="23"/>
        <v>0.875</v>
      </c>
      <c r="S101" s="105">
        <f t="shared" si="24"/>
        <v>1.2000000000000002</v>
      </c>
      <c r="T101" s="105">
        <f t="shared" si="25"/>
        <v>0.80</v>
      </c>
      <c r="U101" s="105">
        <f t="shared" si="26"/>
        <v>0.475</v>
      </c>
      <c r="V101" s="105">
        <f t="shared" si="27"/>
        <v>0.52499999999999991</v>
      </c>
      <c r="W101" s="117">
        <f t="shared" si="28"/>
        <v>33.50</v>
      </c>
      <c r="X101" s="117">
        <f t="shared" si="29"/>
        <v>6.70</v>
      </c>
      <c r="Y101" s="228">
        <v>15</v>
      </c>
      <c r="Z101" s="116">
        <f t="shared" si="30"/>
        <v>12</v>
      </c>
      <c r="AA101" s="140"/>
    </row>
    <row r="102" spans="1:27" ht="19.9" customHeight="1">
      <c r="A102" s="134">
        <v>95</v>
      </c>
      <c r="B102" s="138">
        <v>307723</v>
      </c>
      <c r="C102" s="133" t="s">
        <v>228</v>
      </c>
      <c r="D102" s="10">
        <v>5</v>
      </c>
      <c r="E102" s="10">
        <v>4</v>
      </c>
      <c r="F102" s="10">
        <v>5.50</v>
      </c>
      <c r="G102" s="10">
        <v>3</v>
      </c>
      <c r="H102" s="10">
        <v>4.50</v>
      </c>
      <c r="I102" s="10">
        <f t="shared" si="19"/>
        <v>22</v>
      </c>
      <c r="J102" s="10">
        <f t="shared" si="20"/>
        <v>3.30</v>
      </c>
      <c r="K102" s="18">
        <v>2</v>
      </c>
      <c r="L102" s="18">
        <v>2.50</v>
      </c>
      <c r="M102" s="18">
        <v>3</v>
      </c>
      <c r="N102" s="18">
        <v>1</v>
      </c>
      <c r="O102" s="18">
        <v>2</v>
      </c>
      <c r="P102" s="18">
        <f t="shared" si="21"/>
        <v>10.50</v>
      </c>
      <c r="Q102" s="116">
        <f t="shared" si="22"/>
        <v>0.525</v>
      </c>
      <c r="R102" s="105">
        <f t="shared" si="23"/>
        <v>0.85</v>
      </c>
      <c r="S102" s="105">
        <f t="shared" si="24"/>
        <v>0.725</v>
      </c>
      <c r="T102" s="105">
        <f t="shared" si="25"/>
        <v>0.975</v>
      </c>
      <c r="U102" s="105">
        <f t="shared" si="26"/>
        <v>0.49999999999999994</v>
      </c>
      <c r="V102" s="105">
        <f t="shared" si="27"/>
        <v>0.77499999999999991</v>
      </c>
      <c r="W102" s="117">
        <f t="shared" si="28"/>
        <v>32.50</v>
      </c>
      <c r="X102" s="117">
        <f t="shared" si="29"/>
        <v>6.50</v>
      </c>
      <c r="Y102" s="228">
        <v>14</v>
      </c>
      <c r="Z102" s="116">
        <f t="shared" si="30"/>
        <v>11.20</v>
      </c>
      <c r="AA102" s="140"/>
    </row>
    <row r="103" spans="1:27" ht="19.9" customHeight="1">
      <c r="A103" s="134">
        <v>96</v>
      </c>
      <c r="B103" s="138">
        <v>307724</v>
      </c>
      <c r="C103" s="133" t="s">
        <v>229</v>
      </c>
      <c r="D103" s="10">
        <v>0.50</v>
      </c>
      <c r="E103" s="10">
        <v>2</v>
      </c>
      <c r="F103" s="10">
        <v>0.50</v>
      </c>
      <c r="G103" s="10">
        <v>1</v>
      </c>
      <c r="H103" s="10">
        <v>1.50</v>
      </c>
      <c r="I103" s="10">
        <f t="shared" si="19"/>
        <v>5.50</v>
      </c>
      <c r="J103" s="10">
        <f t="shared" si="20"/>
        <v>0.825</v>
      </c>
      <c r="K103" s="18">
        <v>1.50</v>
      </c>
      <c r="L103" s="18">
        <v>0.50</v>
      </c>
      <c r="M103" s="18">
        <v>0</v>
      </c>
      <c r="N103" s="18">
        <v>0.50</v>
      </c>
      <c r="O103" s="18">
        <v>0</v>
      </c>
      <c r="P103" s="18">
        <f t="shared" si="21"/>
        <v>2.50</v>
      </c>
      <c r="Q103" s="116">
        <f t="shared" si="22"/>
        <v>0.125</v>
      </c>
      <c r="R103" s="105">
        <f t="shared" si="23"/>
        <v>0.15000000000000002</v>
      </c>
      <c r="S103" s="105">
        <f t="shared" si="24"/>
        <v>0.325</v>
      </c>
      <c r="T103" s="105">
        <f t="shared" si="25"/>
        <v>0.074999999999999997</v>
      </c>
      <c r="U103" s="105">
        <f t="shared" si="26"/>
        <v>0.175</v>
      </c>
      <c r="V103" s="105">
        <f t="shared" si="27"/>
        <v>0.22499999999999998</v>
      </c>
      <c r="W103" s="117">
        <f t="shared" si="28"/>
        <v>8</v>
      </c>
      <c r="X103" s="117">
        <f t="shared" si="29"/>
        <v>1.60</v>
      </c>
      <c r="Y103" s="228">
        <v>3</v>
      </c>
      <c r="Z103" s="116">
        <f t="shared" si="30"/>
        <v>2.4000000000000004</v>
      </c>
      <c r="AA103" s="140"/>
    </row>
    <row r="104" spans="1:27" ht="19.9" customHeight="1">
      <c r="A104" s="134">
        <v>97</v>
      </c>
      <c r="B104" s="138">
        <v>307726</v>
      </c>
      <c r="C104" s="133" t="s">
        <v>230</v>
      </c>
      <c r="D104" s="10">
        <v>2</v>
      </c>
      <c r="E104" s="10">
        <v>3.50</v>
      </c>
      <c r="F104" s="10">
        <v>1</v>
      </c>
      <c r="G104" s="10">
        <v>2.50</v>
      </c>
      <c r="H104" s="10">
        <v>2</v>
      </c>
      <c r="I104" s="10">
        <f t="shared" si="19"/>
        <v>11</v>
      </c>
      <c r="J104" s="10">
        <f t="shared" si="20"/>
        <v>1.65</v>
      </c>
      <c r="K104" s="18">
        <v>0.50</v>
      </c>
      <c r="L104" s="18">
        <v>1</v>
      </c>
      <c r="M104" s="18">
        <v>1.50</v>
      </c>
      <c r="N104" s="18">
        <v>1</v>
      </c>
      <c r="O104" s="18">
        <v>1.50</v>
      </c>
      <c r="P104" s="18">
        <f t="shared" si="21"/>
        <v>5.50</v>
      </c>
      <c r="Q104" s="116">
        <f t="shared" si="22"/>
        <v>0.27500000000000002</v>
      </c>
      <c r="R104" s="105">
        <f t="shared" si="23"/>
        <v>0.325</v>
      </c>
      <c r="S104" s="105">
        <f t="shared" si="24"/>
        <v>0.57500000000000007</v>
      </c>
      <c r="T104" s="105">
        <f t="shared" si="25"/>
        <v>0.225</v>
      </c>
      <c r="U104" s="105">
        <f t="shared" si="26"/>
        <v>0.425</v>
      </c>
      <c r="V104" s="105">
        <f t="shared" si="27"/>
        <v>0.375</v>
      </c>
      <c r="W104" s="117">
        <f t="shared" si="28"/>
        <v>16.50</v>
      </c>
      <c r="X104" s="117">
        <f t="shared" si="29"/>
        <v>3.3000000000000003</v>
      </c>
      <c r="Y104" s="228">
        <v>7</v>
      </c>
      <c r="Z104" s="116">
        <f t="shared" si="30"/>
        <v>5.60</v>
      </c>
      <c r="AA104" s="140"/>
    </row>
    <row r="105" spans="1:27" ht="19.9" customHeight="1">
      <c r="A105" s="134">
        <v>98</v>
      </c>
      <c r="B105" s="138">
        <v>307725</v>
      </c>
      <c r="C105" s="133" t="s">
        <v>231</v>
      </c>
      <c r="D105" s="10">
        <v>5</v>
      </c>
      <c r="E105" s="10">
        <v>6</v>
      </c>
      <c r="F105" s="10">
        <v>3</v>
      </c>
      <c r="G105" s="10">
        <v>4</v>
      </c>
      <c r="H105" s="10">
        <v>3.50</v>
      </c>
      <c r="I105" s="10">
        <f t="shared" si="19"/>
        <v>21.50</v>
      </c>
      <c r="J105" s="10">
        <f t="shared" si="20"/>
        <v>3.225</v>
      </c>
      <c r="K105" s="18">
        <v>2</v>
      </c>
      <c r="L105" s="18">
        <v>3</v>
      </c>
      <c r="M105" s="18">
        <v>1</v>
      </c>
      <c r="N105" s="18">
        <v>2.50</v>
      </c>
      <c r="O105" s="18">
        <v>2</v>
      </c>
      <c r="P105" s="18">
        <f t="shared" si="21"/>
        <v>10.50</v>
      </c>
      <c r="Q105" s="116">
        <f t="shared" si="22"/>
        <v>0.525</v>
      </c>
      <c r="R105" s="105">
        <f t="shared" si="23"/>
        <v>0.85</v>
      </c>
      <c r="S105" s="105">
        <f t="shared" si="24"/>
        <v>1.0499999999999998</v>
      </c>
      <c r="T105" s="105">
        <f t="shared" si="25"/>
        <v>0.49999999999999994</v>
      </c>
      <c r="U105" s="105">
        <f t="shared" si="26"/>
        <v>0.725</v>
      </c>
      <c r="V105" s="105">
        <f t="shared" si="27"/>
        <v>0.625</v>
      </c>
      <c r="W105" s="117">
        <f t="shared" si="28"/>
        <v>32</v>
      </c>
      <c r="X105" s="117">
        <f t="shared" si="29"/>
        <v>6.40</v>
      </c>
      <c r="Y105" s="228">
        <v>14</v>
      </c>
      <c r="Z105" s="116">
        <f t="shared" si="30"/>
        <v>11.20</v>
      </c>
      <c r="AA105" s="140"/>
    </row>
    <row r="106" spans="1:27" ht="19.9" customHeight="1">
      <c r="A106" s="134">
        <v>99</v>
      </c>
      <c r="B106" s="138">
        <v>307728</v>
      </c>
      <c r="C106" s="133" t="s">
        <v>232</v>
      </c>
      <c r="D106" s="10">
        <v>3</v>
      </c>
      <c r="E106" s="10">
        <v>4</v>
      </c>
      <c r="F106" s="10">
        <v>5.50</v>
      </c>
      <c r="G106" s="10">
        <v>4.50</v>
      </c>
      <c r="H106" s="10">
        <v>5</v>
      </c>
      <c r="I106" s="10">
        <f t="shared" si="19"/>
        <v>22</v>
      </c>
      <c r="J106" s="10">
        <f t="shared" si="20"/>
        <v>3.30</v>
      </c>
      <c r="K106" s="18">
        <v>4</v>
      </c>
      <c r="L106" s="18">
        <v>2.50</v>
      </c>
      <c r="M106" s="18">
        <v>1.50</v>
      </c>
      <c r="N106" s="18">
        <v>2</v>
      </c>
      <c r="O106" s="18">
        <v>1.50</v>
      </c>
      <c r="P106" s="18">
        <f t="shared" si="21"/>
        <v>11.50</v>
      </c>
      <c r="Q106" s="116">
        <f t="shared" si="22"/>
        <v>0.57500000000000007</v>
      </c>
      <c r="R106" s="105">
        <f t="shared" si="23"/>
        <v>0.64999999999999991</v>
      </c>
      <c r="S106" s="105">
        <f t="shared" si="24"/>
        <v>0.725</v>
      </c>
      <c r="T106" s="105">
        <f t="shared" si="25"/>
        <v>0.89999999999999991</v>
      </c>
      <c r="U106" s="105">
        <f t="shared" si="26"/>
        <v>0.77499999999999991</v>
      </c>
      <c r="V106" s="105">
        <f t="shared" si="27"/>
        <v>0.825</v>
      </c>
      <c r="W106" s="117">
        <f t="shared" si="28"/>
        <v>33.50</v>
      </c>
      <c r="X106" s="117">
        <f t="shared" si="29"/>
        <v>6.70</v>
      </c>
      <c r="Y106" s="228">
        <v>15</v>
      </c>
      <c r="Z106" s="116">
        <f t="shared" si="30"/>
        <v>12</v>
      </c>
      <c r="AA106" s="140"/>
    </row>
    <row r="107" spans="1:27" ht="19.9" customHeight="1">
      <c r="A107" s="134">
        <v>100</v>
      </c>
      <c r="B107" s="138">
        <v>307729</v>
      </c>
      <c r="C107" s="133" t="s">
        <v>233</v>
      </c>
      <c r="D107" s="10">
        <v>6</v>
      </c>
      <c r="E107" s="10">
        <v>7.50</v>
      </c>
      <c r="F107" s="10">
        <v>7</v>
      </c>
      <c r="G107" s="10">
        <v>4</v>
      </c>
      <c r="H107" s="10">
        <v>2</v>
      </c>
      <c r="I107" s="10">
        <f t="shared" si="19"/>
        <v>26.50</v>
      </c>
      <c r="J107" s="10">
        <f t="shared" si="20"/>
        <v>3.9749999999999996</v>
      </c>
      <c r="K107" s="18">
        <v>2</v>
      </c>
      <c r="L107" s="18">
        <v>3</v>
      </c>
      <c r="M107" s="18">
        <v>3.50</v>
      </c>
      <c r="N107" s="18">
        <v>1</v>
      </c>
      <c r="O107" s="18">
        <v>3</v>
      </c>
      <c r="P107" s="18">
        <f t="shared" si="21"/>
        <v>12.50</v>
      </c>
      <c r="Q107" s="116">
        <f t="shared" si="22"/>
        <v>0.625</v>
      </c>
      <c r="R107" s="105">
        <f t="shared" si="23"/>
        <v>0.99999999999999989</v>
      </c>
      <c r="S107" s="105">
        <f t="shared" si="24"/>
        <v>1.2749999999999999</v>
      </c>
      <c r="T107" s="105">
        <f t="shared" si="25"/>
        <v>1.2250000000000001</v>
      </c>
      <c r="U107" s="105">
        <f t="shared" si="26"/>
        <v>0.65</v>
      </c>
      <c r="V107" s="105">
        <f t="shared" si="27"/>
        <v>0.45</v>
      </c>
      <c r="W107" s="117">
        <f t="shared" si="28"/>
        <v>39</v>
      </c>
      <c r="X107" s="117">
        <f t="shared" si="29"/>
        <v>7.8000000000000007</v>
      </c>
      <c r="Y107" s="228">
        <v>17</v>
      </c>
      <c r="Z107" s="116">
        <f t="shared" si="30"/>
        <v>13.60</v>
      </c>
      <c r="AA107" s="140"/>
    </row>
    <row r="108" spans="1:27" ht="19.9" customHeight="1">
      <c r="A108" s="134">
        <v>101</v>
      </c>
      <c r="B108" s="138">
        <v>307730</v>
      </c>
      <c r="C108" s="133" t="s">
        <v>234</v>
      </c>
      <c r="D108" s="10">
        <v>3.50</v>
      </c>
      <c r="E108" s="10">
        <v>5</v>
      </c>
      <c r="F108" s="10">
        <v>8</v>
      </c>
      <c r="G108" s="10">
        <v>3</v>
      </c>
      <c r="H108" s="10">
        <v>5.50</v>
      </c>
      <c r="I108" s="10">
        <f t="shared" si="19"/>
        <v>25</v>
      </c>
      <c r="J108" s="10">
        <f t="shared" si="20"/>
        <v>3.75</v>
      </c>
      <c r="K108" s="18">
        <v>3</v>
      </c>
      <c r="L108" s="18">
        <v>2.50</v>
      </c>
      <c r="M108" s="18">
        <v>1.50</v>
      </c>
      <c r="N108" s="18">
        <v>3</v>
      </c>
      <c r="O108" s="18">
        <v>2</v>
      </c>
      <c r="P108" s="18">
        <f t="shared" si="21"/>
        <v>12</v>
      </c>
      <c r="Q108" s="116">
        <f t="shared" si="22"/>
        <v>0.60000000000000009</v>
      </c>
      <c r="R108" s="105">
        <f t="shared" si="23"/>
        <v>0.675</v>
      </c>
      <c r="S108" s="105">
        <f t="shared" si="24"/>
        <v>0.875</v>
      </c>
      <c r="T108" s="105">
        <f t="shared" si="25"/>
        <v>1.2749999999999999</v>
      </c>
      <c r="U108" s="105">
        <f t="shared" si="26"/>
        <v>0.60</v>
      </c>
      <c r="V108" s="105">
        <f t="shared" si="27"/>
        <v>0.925</v>
      </c>
      <c r="W108" s="117">
        <f t="shared" si="28"/>
        <v>37</v>
      </c>
      <c r="X108" s="117">
        <f t="shared" si="29"/>
        <v>7.40</v>
      </c>
      <c r="Y108" s="228">
        <v>16</v>
      </c>
      <c r="Z108" s="116">
        <f t="shared" si="30"/>
        <v>12.80</v>
      </c>
      <c r="AA108" s="140"/>
    </row>
    <row r="109" spans="1:27" ht="19.9" customHeight="1">
      <c r="A109" s="134">
        <v>102</v>
      </c>
      <c r="B109" s="138">
        <v>307733</v>
      </c>
      <c r="C109" s="133" t="s">
        <v>235</v>
      </c>
      <c r="D109" s="10">
        <v>7</v>
      </c>
      <c r="E109" s="10">
        <v>3</v>
      </c>
      <c r="F109" s="10">
        <v>6</v>
      </c>
      <c r="G109" s="10">
        <v>7</v>
      </c>
      <c r="H109" s="10">
        <v>5</v>
      </c>
      <c r="I109" s="10">
        <f t="shared" si="19"/>
        <v>28</v>
      </c>
      <c r="J109" s="10">
        <f t="shared" si="20"/>
        <v>4.20</v>
      </c>
      <c r="K109" s="18">
        <v>2.50</v>
      </c>
      <c r="L109" s="18">
        <v>4</v>
      </c>
      <c r="M109" s="18">
        <v>3</v>
      </c>
      <c r="N109" s="18">
        <v>2.50</v>
      </c>
      <c r="O109" s="18">
        <v>1.50</v>
      </c>
      <c r="P109" s="18">
        <f t="shared" si="21"/>
        <v>13.50</v>
      </c>
      <c r="Q109" s="116">
        <f t="shared" si="22"/>
        <v>0.675</v>
      </c>
      <c r="R109" s="105">
        <f t="shared" si="23"/>
        <v>1.175</v>
      </c>
      <c r="S109" s="105">
        <f t="shared" si="24"/>
        <v>0.64999999999999991</v>
      </c>
      <c r="T109" s="105">
        <f t="shared" si="25"/>
        <v>1.0499999999999998</v>
      </c>
      <c r="U109" s="105">
        <f t="shared" si="26"/>
        <v>1.175</v>
      </c>
      <c r="V109" s="105">
        <f t="shared" si="27"/>
        <v>0.825</v>
      </c>
      <c r="W109" s="117">
        <f t="shared" si="28"/>
        <v>41.50</v>
      </c>
      <c r="X109" s="117">
        <f t="shared" si="29"/>
        <v>8.3000000000000007</v>
      </c>
      <c r="Y109" s="228">
        <v>18</v>
      </c>
      <c r="Z109" s="116">
        <f t="shared" si="30"/>
        <v>14.40</v>
      </c>
      <c r="AA109" s="140"/>
    </row>
    <row r="110" spans="1:27" ht="19.9" customHeight="1">
      <c r="A110" s="134">
        <v>103</v>
      </c>
      <c r="B110" s="138">
        <v>307734</v>
      </c>
      <c r="C110" s="133" t="s">
        <v>236</v>
      </c>
      <c r="D110" s="10">
        <v>5</v>
      </c>
      <c r="E110" s="10">
        <v>2</v>
      </c>
      <c r="F110" s="10">
        <v>4</v>
      </c>
      <c r="G110" s="10">
        <v>2.50</v>
      </c>
      <c r="H110" s="10">
        <v>3</v>
      </c>
      <c r="I110" s="10">
        <f t="shared" si="19"/>
        <v>16.50</v>
      </c>
      <c r="J110" s="10">
        <f t="shared" si="20"/>
        <v>2.475</v>
      </c>
      <c r="K110" s="18">
        <v>3</v>
      </c>
      <c r="L110" s="18">
        <v>1.50</v>
      </c>
      <c r="M110" s="18">
        <v>2.50</v>
      </c>
      <c r="N110" s="18">
        <v>1</v>
      </c>
      <c r="O110" s="18">
        <v>0.50</v>
      </c>
      <c r="P110" s="18">
        <f t="shared" si="21"/>
        <v>8.50</v>
      </c>
      <c r="Q110" s="116">
        <f t="shared" si="22"/>
        <v>0.42500000000000004</v>
      </c>
      <c r="R110" s="105">
        <f t="shared" si="23"/>
        <v>0.90</v>
      </c>
      <c r="S110" s="105">
        <f t="shared" si="24"/>
        <v>0.375</v>
      </c>
      <c r="T110" s="105">
        <f t="shared" si="25"/>
        <v>0.725</v>
      </c>
      <c r="U110" s="105">
        <f t="shared" si="26"/>
        <v>0.425</v>
      </c>
      <c r="V110" s="105">
        <f t="shared" si="27"/>
        <v>0.475</v>
      </c>
      <c r="W110" s="117">
        <f t="shared" si="28"/>
        <v>25</v>
      </c>
      <c r="X110" s="117">
        <f t="shared" si="29"/>
        <v>5</v>
      </c>
      <c r="Y110" s="228">
        <v>11</v>
      </c>
      <c r="Z110" s="116">
        <f t="shared" si="30"/>
        <v>8.8000000000000007</v>
      </c>
      <c r="AA110" s="140"/>
    </row>
    <row r="111" spans="1:27" ht="19.9" customHeight="1">
      <c r="A111" s="134">
        <v>104</v>
      </c>
      <c r="B111" s="138">
        <v>307736</v>
      </c>
      <c r="C111" s="133" t="s">
        <v>237</v>
      </c>
      <c r="D111" s="10">
        <v>6.50</v>
      </c>
      <c r="E111" s="10">
        <v>4</v>
      </c>
      <c r="F111" s="10">
        <v>7.50</v>
      </c>
      <c r="G111" s="10">
        <v>3</v>
      </c>
      <c r="H111" s="10">
        <v>6</v>
      </c>
      <c r="I111" s="10">
        <f t="shared" si="19"/>
        <v>27</v>
      </c>
      <c r="J111" s="10">
        <f t="shared" si="20"/>
        <v>4.05</v>
      </c>
      <c r="K111" s="18">
        <v>4.50</v>
      </c>
      <c r="L111" s="18">
        <v>3</v>
      </c>
      <c r="M111" s="18">
        <v>2</v>
      </c>
      <c r="N111" s="18">
        <v>3</v>
      </c>
      <c r="O111" s="18">
        <v>2.50</v>
      </c>
      <c r="P111" s="18">
        <f t="shared" si="21"/>
        <v>15</v>
      </c>
      <c r="Q111" s="116">
        <f t="shared" si="22"/>
        <v>0.75</v>
      </c>
      <c r="R111" s="105">
        <f t="shared" si="23"/>
        <v>1.20</v>
      </c>
      <c r="S111" s="105">
        <f t="shared" si="24"/>
        <v>0.75</v>
      </c>
      <c r="T111" s="105">
        <f t="shared" si="25"/>
        <v>1.2250000000000001</v>
      </c>
      <c r="U111" s="105">
        <f t="shared" si="26"/>
        <v>0.60</v>
      </c>
      <c r="V111" s="105">
        <f t="shared" si="27"/>
        <v>1.0249999999999999</v>
      </c>
      <c r="W111" s="117">
        <f t="shared" si="28"/>
        <v>42</v>
      </c>
      <c r="X111" s="117">
        <f t="shared" si="29"/>
        <v>8.40</v>
      </c>
      <c r="Y111" s="228">
        <v>19</v>
      </c>
      <c r="Z111" s="116">
        <f t="shared" si="30"/>
        <v>15.20</v>
      </c>
      <c r="AA111" s="140"/>
    </row>
    <row r="112" spans="1:27" ht="19.9" customHeight="1">
      <c r="A112" s="134">
        <v>105</v>
      </c>
      <c r="B112" s="138">
        <v>307739</v>
      </c>
      <c r="C112" s="133" t="s">
        <v>238</v>
      </c>
      <c r="D112" s="10">
        <v>2.50</v>
      </c>
      <c r="E112" s="10">
        <v>3</v>
      </c>
      <c r="F112" s="10">
        <v>1</v>
      </c>
      <c r="G112" s="10">
        <v>4</v>
      </c>
      <c r="H112" s="10">
        <v>2</v>
      </c>
      <c r="I112" s="10">
        <f t="shared" si="19"/>
        <v>12.50</v>
      </c>
      <c r="J112" s="10">
        <f t="shared" si="20"/>
        <v>1.875</v>
      </c>
      <c r="K112" s="18">
        <v>1.50</v>
      </c>
      <c r="L112" s="18">
        <v>2</v>
      </c>
      <c r="M112" s="18">
        <v>1</v>
      </c>
      <c r="N112" s="18">
        <v>0.50</v>
      </c>
      <c r="O112" s="18">
        <v>1</v>
      </c>
      <c r="P112" s="18">
        <f t="shared" si="21"/>
        <v>6</v>
      </c>
      <c r="Q112" s="116">
        <f t="shared" si="22"/>
        <v>0.30000000000000004</v>
      </c>
      <c r="R112" s="105">
        <f t="shared" si="23"/>
        <v>0.45</v>
      </c>
      <c r="S112" s="105">
        <f t="shared" si="24"/>
        <v>0.54999999999999993</v>
      </c>
      <c r="T112" s="105">
        <f t="shared" si="25"/>
        <v>0.20</v>
      </c>
      <c r="U112" s="105">
        <f t="shared" si="26"/>
        <v>0.625</v>
      </c>
      <c r="V112" s="105">
        <f t="shared" si="27"/>
        <v>0.35</v>
      </c>
      <c r="W112" s="117">
        <f t="shared" si="28"/>
        <v>18.50</v>
      </c>
      <c r="X112" s="117">
        <f t="shared" si="29"/>
        <v>3.70</v>
      </c>
      <c r="Y112" s="228">
        <v>8</v>
      </c>
      <c r="Z112" s="116">
        <f t="shared" si="30"/>
        <v>6.40</v>
      </c>
      <c r="AA112" s="140"/>
    </row>
    <row r="113" spans="1:27" ht="19.9" customHeight="1">
      <c r="A113" s="134">
        <v>106</v>
      </c>
      <c r="B113" s="138">
        <v>307740</v>
      </c>
      <c r="C113" s="133" t="s">
        <v>239</v>
      </c>
      <c r="D113" s="10">
        <v>0.50</v>
      </c>
      <c r="E113" s="10">
        <v>1</v>
      </c>
      <c r="F113" s="10">
        <v>1.50</v>
      </c>
      <c r="G113" s="10">
        <v>0</v>
      </c>
      <c r="H113" s="10">
        <v>0.50</v>
      </c>
      <c r="I113" s="10">
        <f t="shared" si="19"/>
        <v>3.50</v>
      </c>
      <c r="J113" s="10">
        <f t="shared" si="20"/>
        <v>0.525</v>
      </c>
      <c r="K113" s="18">
        <v>1</v>
      </c>
      <c r="L113" s="18">
        <v>0</v>
      </c>
      <c r="M113" s="18">
        <v>0</v>
      </c>
      <c r="N113" s="18">
        <v>0.50</v>
      </c>
      <c r="O113" s="18">
        <v>0</v>
      </c>
      <c r="P113" s="18">
        <f t="shared" si="21"/>
        <v>1.50</v>
      </c>
      <c r="Q113" s="116">
        <f t="shared" si="22"/>
        <v>0.075000000000000011</v>
      </c>
      <c r="R113" s="105">
        <f t="shared" si="23"/>
        <v>0.125</v>
      </c>
      <c r="S113" s="105">
        <f t="shared" si="24"/>
        <v>0.15</v>
      </c>
      <c r="T113" s="105">
        <f t="shared" si="25"/>
        <v>0.22499999999999998</v>
      </c>
      <c r="U113" s="105">
        <f t="shared" si="26"/>
        <v>0.025000000000000001</v>
      </c>
      <c r="V113" s="105">
        <f t="shared" si="27"/>
        <v>0.074999999999999997</v>
      </c>
      <c r="W113" s="117">
        <f t="shared" si="28"/>
        <v>5</v>
      </c>
      <c r="X113" s="117">
        <f t="shared" si="29"/>
        <v>1</v>
      </c>
      <c r="Y113" s="228">
        <v>2</v>
      </c>
      <c r="Z113" s="116">
        <f t="shared" si="30"/>
        <v>1.60</v>
      </c>
      <c r="AA113" s="140"/>
    </row>
    <row r="114" spans="1:27" ht="19.9" customHeight="1">
      <c r="A114" s="134">
        <v>107</v>
      </c>
      <c r="B114" s="138">
        <v>307741</v>
      </c>
      <c r="C114" s="133" t="s">
        <v>240</v>
      </c>
      <c r="D114" s="10">
        <v>1</v>
      </c>
      <c r="E114" s="10">
        <v>0</v>
      </c>
      <c r="F114" s="10">
        <v>0.50</v>
      </c>
      <c r="G114" s="10">
        <v>0</v>
      </c>
      <c r="H114" s="10">
        <v>0</v>
      </c>
      <c r="I114" s="10">
        <f t="shared" si="19"/>
        <v>1.50</v>
      </c>
      <c r="J114" s="10">
        <f t="shared" si="20"/>
        <v>0.22499999999999998</v>
      </c>
      <c r="K114" s="18">
        <v>0</v>
      </c>
      <c r="L114" s="18">
        <v>0.50</v>
      </c>
      <c r="M114" s="18">
        <v>0</v>
      </c>
      <c r="N114" s="18">
        <v>0</v>
      </c>
      <c r="O114" s="18">
        <v>0.50</v>
      </c>
      <c r="P114" s="18">
        <f t="shared" si="21"/>
        <v>1</v>
      </c>
      <c r="Q114" s="116">
        <f t="shared" si="22"/>
        <v>0.05</v>
      </c>
      <c r="R114" s="105">
        <f t="shared" si="23"/>
        <v>0.15</v>
      </c>
      <c r="S114" s="105">
        <f t="shared" si="24"/>
        <v>0.025000000000000001</v>
      </c>
      <c r="T114" s="105">
        <f t="shared" si="25"/>
        <v>0.074999999999999997</v>
      </c>
      <c r="U114" s="105">
        <f t="shared" si="26"/>
        <v>0</v>
      </c>
      <c r="V114" s="105">
        <f t="shared" si="27"/>
        <v>0.025000000000000001</v>
      </c>
      <c r="W114" s="117">
        <f t="shared" si="28"/>
        <v>2.50</v>
      </c>
      <c r="X114" s="117">
        <f t="shared" si="29"/>
        <v>0.50</v>
      </c>
      <c r="Y114" s="228">
        <v>1</v>
      </c>
      <c r="Z114" s="116">
        <f t="shared" si="30"/>
        <v>0.80</v>
      </c>
      <c r="AA114" s="140"/>
    </row>
    <row r="115" spans="1:27" ht="19.9" customHeight="1">
      <c r="A115" s="134">
        <v>108</v>
      </c>
      <c r="B115" s="138">
        <v>307742</v>
      </c>
      <c r="C115" s="133" t="s">
        <v>241</v>
      </c>
      <c r="D115" s="10">
        <v>7</v>
      </c>
      <c r="E115" s="10">
        <v>4</v>
      </c>
      <c r="F115" s="10">
        <v>5.50</v>
      </c>
      <c r="G115" s="10">
        <v>5</v>
      </c>
      <c r="H115" s="10">
        <v>6</v>
      </c>
      <c r="I115" s="10">
        <f t="shared" si="19"/>
        <v>27.50</v>
      </c>
      <c r="J115" s="10">
        <f t="shared" si="20"/>
        <v>4.125</v>
      </c>
      <c r="K115" s="18">
        <v>4</v>
      </c>
      <c r="L115" s="18">
        <v>3</v>
      </c>
      <c r="M115" s="18">
        <v>1.50</v>
      </c>
      <c r="N115" s="18">
        <v>3</v>
      </c>
      <c r="O115" s="18">
        <v>2</v>
      </c>
      <c r="P115" s="18">
        <f t="shared" si="21"/>
        <v>13.50</v>
      </c>
      <c r="Q115" s="116">
        <f t="shared" si="22"/>
        <v>0.675</v>
      </c>
      <c r="R115" s="105">
        <f t="shared" si="23"/>
        <v>1.25</v>
      </c>
      <c r="S115" s="105">
        <f t="shared" si="24"/>
        <v>0.75</v>
      </c>
      <c r="T115" s="105">
        <f t="shared" si="25"/>
        <v>0.89999999999999991</v>
      </c>
      <c r="U115" s="105">
        <f t="shared" si="26"/>
        <v>0.90</v>
      </c>
      <c r="V115" s="105">
        <f t="shared" si="27"/>
        <v>0.99999999999999989</v>
      </c>
      <c r="W115" s="117">
        <f t="shared" si="28"/>
        <v>41</v>
      </c>
      <c r="X115" s="117">
        <f t="shared" si="29"/>
        <v>8.2000000000000011</v>
      </c>
      <c r="Y115" s="228">
        <v>18</v>
      </c>
      <c r="Z115" s="116">
        <f t="shared" si="30"/>
        <v>14.40</v>
      </c>
      <c r="AA115" s="140"/>
    </row>
    <row r="116" spans="1:27" ht="19.9" customHeight="1">
      <c r="A116" s="134">
        <v>109</v>
      </c>
      <c r="B116" s="138">
        <v>307743</v>
      </c>
      <c r="C116" s="133" t="s">
        <v>242</v>
      </c>
      <c r="D116" s="10">
        <v>5</v>
      </c>
      <c r="E116" s="10">
        <v>6.50</v>
      </c>
      <c r="F116" s="10">
        <v>4</v>
      </c>
      <c r="G116" s="10">
        <v>4.50</v>
      </c>
      <c r="H116" s="10">
        <v>7</v>
      </c>
      <c r="I116" s="10">
        <f t="shared" si="19"/>
        <v>27</v>
      </c>
      <c r="J116" s="10">
        <f t="shared" si="20"/>
        <v>4.05</v>
      </c>
      <c r="K116" s="18">
        <v>2.50</v>
      </c>
      <c r="L116" s="18">
        <v>4</v>
      </c>
      <c r="M116" s="18">
        <v>2</v>
      </c>
      <c r="N116" s="18">
        <v>2.50</v>
      </c>
      <c r="O116" s="18">
        <v>3</v>
      </c>
      <c r="P116" s="18">
        <f t="shared" si="21"/>
        <v>14</v>
      </c>
      <c r="Q116" s="116">
        <f t="shared" si="22"/>
        <v>0.70</v>
      </c>
      <c r="R116" s="105">
        <f t="shared" si="23"/>
        <v>0.875</v>
      </c>
      <c r="S116" s="105">
        <f t="shared" si="24"/>
        <v>1.175</v>
      </c>
      <c r="T116" s="105">
        <f t="shared" si="25"/>
        <v>0.70</v>
      </c>
      <c r="U116" s="105">
        <f t="shared" si="26"/>
        <v>0.80</v>
      </c>
      <c r="V116" s="105">
        <f t="shared" si="27"/>
        <v>1.2000000000000002</v>
      </c>
      <c r="W116" s="117">
        <f t="shared" si="28"/>
        <v>41</v>
      </c>
      <c r="X116" s="117">
        <f t="shared" si="29"/>
        <v>8.2000000000000011</v>
      </c>
      <c r="Y116" s="228">
        <v>18</v>
      </c>
      <c r="Z116" s="116">
        <f t="shared" si="30"/>
        <v>14.40</v>
      </c>
      <c r="AA116" s="140"/>
    </row>
    <row r="117" spans="1:27" ht="19.9" customHeight="1">
      <c r="A117" s="134">
        <v>110</v>
      </c>
      <c r="B117" s="138">
        <v>307746</v>
      </c>
      <c r="C117" s="133" t="s">
        <v>243</v>
      </c>
      <c r="D117" s="10">
        <v>4</v>
      </c>
      <c r="E117" s="10">
        <v>3</v>
      </c>
      <c r="F117" s="10">
        <v>2.50</v>
      </c>
      <c r="G117" s="10">
        <v>5</v>
      </c>
      <c r="H117" s="10">
        <v>2</v>
      </c>
      <c r="I117" s="10">
        <f t="shared" si="19"/>
        <v>16.50</v>
      </c>
      <c r="J117" s="10">
        <f t="shared" si="20"/>
        <v>2.475</v>
      </c>
      <c r="K117" s="18">
        <v>2</v>
      </c>
      <c r="L117" s="18">
        <v>1.50</v>
      </c>
      <c r="M117" s="18">
        <v>1</v>
      </c>
      <c r="N117" s="18">
        <v>2</v>
      </c>
      <c r="O117" s="18">
        <v>1.50</v>
      </c>
      <c r="P117" s="18">
        <f t="shared" si="21"/>
        <v>8</v>
      </c>
      <c r="Q117" s="116">
        <f t="shared" si="22"/>
        <v>0.40</v>
      </c>
      <c r="R117" s="105">
        <f t="shared" si="23"/>
        <v>0.70</v>
      </c>
      <c r="S117" s="105">
        <f t="shared" si="24"/>
        <v>0.52499999999999991</v>
      </c>
      <c r="T117" s="105">
        <f t="shared" si="25"/>
        <v>0.425</v>
      </c>
      <c r="U117" s="105">
        <f t="shared" si="26"/>
        <v>0.85</v>
      </c>
      <c r="V117" s="105">
        <f t="shared" si="27"/>
        <v>0.375</v>
      </c>
      <c r="W117" s="117">
        <f t="shared" si="28"/>
        <v>24.50</v>
      </c>
      <c r="X117" s="117">
        <f t="shared" si="29"/>
        <v>4.9000000000000004</v>
      </c>
      <c r="Y117" s="228">
        <v>11</v>
      </c>
      <c r="Z117" s="116">
        <f t="shared" si="30"/>
        <v>8.8000000000000007</v>
      </c>
      <c r="AA117" s="140"/>
    </row>
    <row r="118" spans="1:27" ht="19.9" customHeight="1">
      <c r="A118" s="134">
        <v>111</v>
      </c>
      <c r="B118" s="138">
        <v>307747</v>
      </c>
      <c r="C118" s="133" t="s">
        <v>244</v>
      </c>
      <c r="D118" s="10">
        <v>5</v>
      </c>
      <c r="E118" s="10">
        <v>2</v>
      </c>
      <c r="F118" s="10">
        <v>4</v>
      </c>
      <c r="G118" s="10">
        <v>3</v>
      </c>
      <c r="H118" s="10">
        <v>5.50</v>
      </c>
      <c r="I118" s="10">
        <f t="shared" si="19"/>
        <v>19.50</v>
      </c>
      <c r="J118" s="10">
        <f t="shared" si="20"/>
        <v>2.925</v>
      </c>
      <c r="K118" s="18">
        <v>2.50</v>
      </c>
      <c r="L118" s="18">
        <v>1</v>
      </c>
      <c r="M118" s="18">
        <v>3</v>
      </c>
      <c r="N118" s="18">
        <v>1</v>
      </c>
      <c r="O118" s="18">
        <v>2</v>
      </c>
      <c r="P118" s="18">
        <f t="shared" si="21"/>
        <v>9.50</v>
      </c>
      <c r="Q118" s="116">
        <f t="shared" si="22"/>
        <v>0.475</v>
      </c>
      <c r="R118" s="105">
        <f t="shared" si="23"/>
        <v>0.875</v>
      </c>
      <c r="S118" s="105">
        <f t="shared" si="24"/>
        <v>0.35</v>
      </c>
      <c r="T118" s="105">
        <f t="shared" si="25"/>
        <v>0.75</v>
      </c>
      <c r="U118" s="105">
        <f t="shared" si="26"/>
        <v>0.49999999999999994</v>
      </c>
      <c r="V118" s="105">
        <f t="shared" si="27"/>
        <v>0.925</v>
      </c>
      <c r="W118" s="117">
        <f t="shared" si="28"/>
        <v>29</v>
      </c>
      <c r="X118" s="117">
        <f t="shared" si="29"/>
        <v>5.8000000000000007</v>
      </c>
      <c r="Y118" s="228">
        <v>13</v>
      </c>
      <c r="Z118" s="116">
        <f t="shared" si="30"/>
        <v>10.40</v>
      </c>
      <c r="AA118" s="140"/>
    </row>
    <row r="119" spans="1:27" ht="19.9" customHeight="1">
      <c r="A119" s="134">
        <v>112</v>
      </c>
      <c r="B119" s="138">
        <v>307748</v>
      </c>
      <c r="C119" s="133" t="s">
        <v>245</v>
      </c>
      <c r="D119" s="10">
        <v>7.50</v>
      </c>
      <c r="E119" s="10">
        <v>5</v>
      </c>
      <c r="F119" s="10">
        <v>8</v>
      </c>
      <c r="G119" s="10">
        <v>6</v>
      </c>
      <c r="H119" s="10">
        <v>4</v>
      </c>
      <c r="I119" s="10">
        <f t="shared" si="19"/>
        <v>30.50</v>
      </c>
      <c r="J119" s="10">
        <f t="shared" si="20"/>
        <v>4.575</v>
      </c>
      <c r="K119" s="18">
        <v>4</v>
      </c>
      <c r="L119" s="18">
        <v>2.50</v>
      </c>
      <c r="M119" s="18">
        <v>3.50</v>
      </c>
      <c r="N119" s="18">
        <v>3</v>
      </c>
      <c r="O119" s="18">
        <v>2.50</v>
      </c>
      <c r="P119" s="18">
        <f t="shared" si="21"/>
        <v>15.50</v>
      </c>
      <c r="Q119" s="116">
        <f t="shared" si="22"/>
        <v>0.775</v>
      </c>
      <c r="R119" s="105">
        <f t="shared" si="23"/>
        <v>1.325</v>
      </c>
      <c r="S119" s="105">
        <f t="shared" si="24"/>
        <v>0.875</v>
      </c>
      <c r="T119" s="105">
        <f t="shared" si="25"/>
        <v>1.375</v>
      </c>
      <c r="U119" s="105">
        <f t="shared" si="26"/>
        <v>1.0499999999999998</v>
      </c>
      <c r="V119" s="105">
        <f t="shared" si="27"/>
        <v>0.725</v>
      </c>
      <c r="W119" s="117">
        <f t="shared" si="28"/>
        <v>46</v>
      </c>
      <c r="X119" s="117">
        <f t="shared" si="29"/>
        <v>9.2000000000000011</v>
      </c>
      <c r="Y119" s="228">
        <v>20</v>
      </c>
      <c r="Z119" s="116">
        <f t="shared" si="30"/>
        <v>16</v>
      </c>
      <c r="AA119" s="140"/>
    </row>
    <row r="120" spans="1:27" ht="19.9" customHeight="1">
      <c r="A120" s="134">
        <v>113</v>
      </c>
      <c r="B120" s="138">
        <v>307749</v>
      </c>
      <c r="C120" s="133" t="s">
        <v>246</v>
      </c>
      <c r="D120" s="10">
        <v>4.50</v>
      </c>
      <c r="E120" s="10">
        <v>6.50</v>
      </c>
      <c r="F120" s="10">
        <v>4</v>
      </c>
      <c r="G120" s="10">
        <v>3</v>
      </c>
      <c r="H120" s="10">
        <v>7</v>
      </c>
      <c r="I120" s="10">
        <f t="shared" si="19"/>
        <v>25</v>
      </c>
      <c r="J120" s="10">
        <f t="shared" si="20"/>
        <v>3.75</v>
      </c>
      <c r="K120" s="18">
        <v>3</v>
      </c>
      <c r="L120" s="18">
        <v>4</v>
      </c>
      <c r="M120" s="18">
        <v>3</v>
      </c>
      <c r="N120" s="18">
        <v>1</v>
      </c>
      <c r="O120" s="18">
        <v>1.50</v>
      </c>
      <c r="P120" s="18">
        <f t="shared" si="21"/>
        <v>12.50</v>
      </c>
      <c r="Q120" s="116">
        <f t="shared" si="22"/>
        <v>0.625</v>
      </c>
      <c r="R120" s="105">
        <f t="shared" si="23"/>
        <v>0.825</v>
      </c>
      <c r="S120" s="105">
        <f t="shared" si="24"/>
        <v>1.175</v>
      </c>
      <c r="T120" s="105">
        <f t="shared" si="25"/>
        <v>0.75</v>
      </c>
      <c r="U120" s="105">
        <f t="shared" si="26"/>
        <v>0.49999999999999994</v>
      </c>
      <c r="V120" s="105">
        <f t="shared" si="27"/>
        <v>1.125</v>
      </c>
      <c r="W120" s="117">
        <f t="shared" si="28"/>
        <v>37.50</v>
      </c>
      <c r="X120" s="117">
        <f t="shared" si="29"/>
        <v>7.50</v>
      </c>
      <c r="Y120" s="228">
        <v>17</v>
      </c>
      <c r="Z120" s="116">
        <f t="shared" si="30"/>
        <v>13.60</v>
      </c>
      <c r="AA120" s="140"/>
    </row>
    <row r="121" spans="1:27" ht="19.9" customHeight="1">
      <c r="A121" s="134">
        <v>114</v>
      </c>
      <c r="B121" s="138">
        <v>307751</v>
      </c>
      <c r="C121" s="133" t="s">
        <v>247</v>
      </c>
      <c r="D121" s="10">
        <v>5</v>
      </c>
      <c r="E121" s="10">
        <v>8</v>
      </c>
      <c r="F121" s="10">
        <v>2</v>
      </c>
      <c r="G121" s="10">
        <v>5.50</v>
      </c>
      <c r="H121" s="10">
        <v>4</v>
      </c>
      <c r="I121" s="10">
        <f t="shared" si="19"/>
        <v>24.50</v>
      </c>
      <c r="J121" s="10">
        <f t="shared" si="20"/>
        <v>3.675</v>
      </c>
      <c r="K121" s="18">
        <v>3.50</v>
      </c>
      <c r="L121" s="18">
        <v>2.50</v>
      </c>
      <c r="M121" s="18">
        <v>2</v>
      </c>
      <c r="N121" s="18">
        <v>3</v>
      </c>
      <c r="O121" s="18">
        <v>1</v>
      </c>
      <c r="P121" s="18">
        <f t="shared" si="21"/>
        <v>12</v>
      </c>
      <c r="Q121" s="116">
        <f t="shared" si="22"/>
        <v>0.60000000000000009</v>
      </c>
      <c r="R121" s="105">
        <f t="shared" si="23"/>
        <v>0.925</v>
      </c>
      <c r="S121" s="105">
        <f t="shared" si="24"/>
        <v>1.325</v>
      </c>
      <c r="T121" s="105">
        <f t="shared" si="25"/>
        <v>0.40</v>
      </c>
      <c r="U121" s="105">
        <f t="shared" si="26"/>
        <v>0.975</v>
      </c>
      <c r="V121" s="105">
        <f t="shared" si="27"/>
        <v>0.65</v>
      </c>
      <c r="W121" s="117">
        <f t="shared" si="28"/>
        <v>36.50</v>
      </c>
      <c r="X121" s="117">
        <f t="shared" si="29"/>
        <v>7.3000000000000007</v>
      </c>
      <c r="Y121" s="228">
        <v>16</v>
      </c>
      <c r="Z121" s="116">
        <f t="shared" si="30"/>
        <v>12.80</v>
      </c>
      <c r="AA121" s="140"/>
    </row>
    <row r="122" spans="1:27" ht="19.9" customHeight="1">
      <c r="A122" s="134">
        <v>115</v>
      </c>
      <c r="B122" s="138">
        <v>307752</v>
      </c>
      <c r="C122" s="133" t="s">
        <v>248</v>
      </c>
      <c r="D122" s="10">
        <v>6</v>
      </c>
      <c r="E122" s="10">
        <v>7.50</v>
      </c>
      <c r="F122" s="10">
        <v>5.50</v>
      </c>
      <c r="G122" s="10">
        <v>5</v>
      </c>
      <c r="H122" s="10">
        <v>3.50</v>
      </c>
      <c r="I122" s="10">
        <f t="shared" si="19"/>
        <v>27.50</v>
      </c>
      <c r="J122" s="10">
        <f t="shared" si="20"/>
        <v>4.125</v>
      </c>
      <c r="K122" s="18">
        <v>4</v>
      </c>
      <c r="L122" s="18">
        <v>3</v>
      </c>
      <c r="M122" s="18">
        <v>2.50</v>
      </c>
      <c r="N122" s="18">
        <v>1.50</v>
      </c>
      <c r="O122" s="18">
        <v>2</v>
      </c>
      <c r="P122" s="18">
        <f t="shared" si="21"/>
        <v>13</v>
      </c>
      <c r="Q122" s="116">
        <f t="shared" si="22"/>
        <v>0.65</v>
      </c>
      <c r="R122" s="105">
        <f t="shared" si="23"/>
        <v>1.0999999999999999</v>
      </c>
      <c r="S122" s="105">
        <f t="shared" si="24"/>
        <v>1.2749999999999999</v>
      </c>
      <c r="T122" s="105">
        <f t="shared" si="25"/>
        <v>0.95</v>
      </c>
      <c r="U122" s="105">
        <f t="shared" si="26"/>
        <v>0.825</v>
      </c>
      <c r="V122" s="105">
        <f t="shared" si="27"/>
        <v>0.625</v>
      </c>
      <c r="W122" s="117">
        <f t="shared" si="28"/>
        <v>40.50</v>
      </c>
      <c r="X122" s="117">
        <f t="shared" si="29"/>
        <v>8.10</v>
      </c>
      <c r="Y122" s="228">
        <v>18</v>
      </c>
      <c r="Z122" s="116">
        <f t="shared" si="30"/>
        <v>14.40</v>
      </c>
      <c r="AA122" s="140"/>
    </row>
    <row r="123" spans="1:27" ht="19.9" customHeight="1">
      <c r="A123" s="134">
        <v>116</v>
      </c>
      <c r="B123" s="138">
        <v>307754</v>
      </c>
      <c r="C123" s="133" t="s">
        <v>249</v>
      </c>
      <c r="D123" s="10">
        <v>0</v>
      </c>
      <c r="E123" s="10">
        <v>0.50</v>
      </c>
      <c r="F123" s="10">
        <v>0</v>
      </c>
      <c r="G123" s="10">
        <v>0</v>
      </c>
      <c r="H123" s="10">
        <v>1</v>
      </c>
      <c r="I123" s="10">
        <f t="shared" si="19"/>
        <v>1.50</v>
      </c>
      <c r="J123" s="10">
        <f t="shared" si="20"/>
        <v>0.22499999999999998</v>
      </c>
      <c r="K123" s="18">
        <v>0</v>
      </c>
      <c r="L123" s="18">
        <v>0.50</v>
      </c>
      <c r="M123" s="18">
        <v>0.50</v>
      </c>
      <c r="N123" s="18">
        <v>0</v>
      </c>
      <c r="O123" s="18">
        <v>0</v>
      </c>
      <c r="P123" s="18">
        <f t="shared" si="21"/>
        <v>1</v>
      </c>
      <c r="Q123" s="116">
        <f t="shared" si="22"/>
        <v>0.05</v>
      </c>
      <c r="R123" s="105">
        <f t="shared" si="23"/>
        <v>0</v>
      </c>
      <c r="S123" s="105">
        <f t="shared" si="24"/>
        <v>0.10</v>
      </c>
      <c r="T123" s="105">
        <f t="shared" si="25"/>
        <v>0.025000000000000001</v>
      </c>
      <c r="U123" s="105">
        <f t="shared" si="26"/>
        <v>0</v>
      </c>
      <c r="V123" s="105">
        <f t="shared" si="27"/>
        <v>0.15</v>
      </c>
      <c r="W123" s="117">
        <f t="shared" si="28"/>
        <v>2.50</v>
      </c>
      <c r="X123" s="117">
        <f t="shared" si="29"/>
        <v>0.50</v>
      </c>
      <c r="Y123" s="228">
        <v>1</v>
      </c>
      <c r="Z123" s="116">
        <f t="shared" si="30"/>
        <v>0.80</v>
      </c>
      <c r="AA123" s="140"/>
    </row>
    <row r="124" spans="1:27" ht="19.9" customHeight="1">
      <c r="A124" s="134">
        <v>117</v>
      </c>
      <c r="B124" s="138">
        <v>307755</v>
      </c>
      <c r="C124" s="133" t="s">
        <v>250</v>
      </c>
      <c r="D124" s="10">
        <v>5.50</v>
      </c>
      <c r="E124" s="10">
        <v>3</v>
      </c>
      <c r="F124" s="10">
        <v>4</v>
      </c>
      <c r="G124" s="10">
        <v>6</v>
      </c>
      <c r="H124" s="10">
        <v>3.50</v>
      </c>
      <c r="I124" s="10">
        <f t="shared" si="19"/>
        <v>22</v>
      </c>
      <c r="J124" s="10">
        <f t="shared" si="20"/>
        <v>3.30</v>
      </c>
      <c r="K124" s="18">
        <v>3</v>
      </c>
      <c r="L124" s="18">
        <v>1.50</v>
      </c>
      <c r="M124" s="18">
        <v>2</v>
      </c>
      <c r="N124" s="18">
        <v>2.50</v>
      </c>
      <c r="O124" s="18">
        <v>1.50</v>
      </c>
      <c r="P124" s="18">
        <f t="shared" si="21"/>
        <v>10.50</v>
      </c>
      <c r="Q124" s="116">
        <f t="shared" si="22"/>
        <v>0.525</v>
      </c>
      <c r="R124" s="105">
        <f t="shared" si="23"/>
        <v>0.975</v>
      </c>
      <c r="S124" s="105">
        <f t="shared" si="24"/>
        <v>0.52499999999999991</v>
      </c>
      <c r="T124" s="105">
        <f t="shared" si="25"/>
        <v>0.70</v>
      </c>
      <c r="U124" s="105">
        <f t="shared" si="26"/>
        <v>1.0249999999999999</v>
      </c>
      <c r="V124" s="105">
        <f t="shared" si="27"/>
        <v>0.60000000000000009</v>
      </c>
      <c r="W124" s="117">
        <f t="shared" si="28"/>
        <v>32.50</v>
      </c>
      <c r="X124" s="117">
        <f t="shared" si="29"/>
        <v>6.50</v>
      </c>
      <c r="Y124" s="228">
        <v>14</v>
      </c>
      <c r="Z124" s="116">
        <f t="shared" si="30"/>
        <v>11.20</v>
      </c>
      <c r="AA124" s="140"/>
    </row>
    <row r="125" spans="1:27" ht="19.9" customHeight="1">
      <c r="A125" s="134">
        <v>118</v>
      </c>
      <c r="B125" s="138">
        <v>307756</v>
      </c>
      <c r="C125" s="133" t="s">
        <v>251</v>
      </c>
      <c r="D125" s="10">
        <v>7</v>
      </c>
      <c r="E125" s="10">
        <v>3.50</v>
      </c>
      <c r="F125" s="10">
        <v>5</v>
      </c>
      <c r="G125" s="10">
        <v>6.50</v>
      </c>
      <c r="H125" s="10">
        <v>3</v>
      </c>
      <c r="I125" s="10">
        <f t="shared" si="19"/>
        <v>25</v>
      </c>
      <c r="J125" s="10">
        <f t="shared" si="20"/>
        <v>3.75</v>
      </c>
      <c r="K125" s="18">
        <v>4</v>
      </c>
      <c r="L125" s="18">
        <v>3</v>
      </c>
      <c r="M125" s="18">
        <v>2.50</v>
      </c>
      <c r="N125" s="18">
        <v>1.50</v>
      </c>
      <c r="O125" s="18">
        <v>2</v>
      </c>
      <c r="P125" s="18">
        <f t="shared" si="21"/>
        <v>13</v>
      </c>
      <c r="Q125" s="116">
        <f t="shared" si="22"/>
        <v>0.65</v>
      </c>
      <c r="R125" s="105">
        <f t="shared" si="23"/>
        <v>1.25</v>
      </c>
      <c r="S125" s="105">
        <f t="shared" si="24"/>
        <v>0.675</v>
      </c>
      <c r="T125" s="105">
        <f t="shared" si="25"/>
        <v>0.875</v>
      </c>
      <c r="U125" s="105">
        <f t="shared" si="26"/>
        <v>1.05</v>
      </c>
      <c r="V125" s="105">
        <f t="shared" si="27"/>
        <v>0.54999999999999993</v>
      </c>
      <c r="W125" s="117">
        <f t="shared" si="28"/>
        <v>38</v>
      </c>
      <c r="X125" s="117">
        <f t="shared" si="29"/>
        <v>7.60</v>
      </c>
      <c r="Y125" s="228">
        <v>17</v>
      </c>
      <c r="Z125" s="116">
        <f t="shared" si="30"/>
        <v>13.60</v>
      </c>
      <c r="AA125" s="140"/>
    </row>
    <row r="126" spans="1:27" ht="19.9" customHeight="1">
      <c r="A126" s="134">
        <v>119</v>
      </c>
      <c r="B126" s="138">
        <v>307758</v>
      </c>
      <c r="C126" s="133" t="s">
        <v>252</v>
      </c>
      <c r="D126" s="10">
        <v>5</v>
      </c>
      <c r="E126" s="10">
        <v>6</v>
      </c>
      <c r="F126" s="10">
        <v>4.50</v>
      </c>
      <c r="G126" s="10">
        <v>7</v>
      </c>
      <c r="H126" s="10">
        <v>6</v>
      </c>
      <c r="I126" s="10">
        <f t="shared" si="19"/>
        <v>28.50</v>
      </c>
      <c r="J126" s="10">
        <f t="shared" si="20"/>
        <v>4.2749999999999995</v>
      </c>
      <c r="K126" s="18">
        <v>3</v>
      </c>
      <c r="L126" s="18">
        <v>3.50</v>
      </c>
      <c r="M126" s="18">
        <v>4</v>
      </c>
      <c r="N126" s="18">
        <v>1</v>
      </c>
      <c r="O126" s="18">
        <v>3</v>
      </c>
      <c r="P126" s="18">
        <f t="shared" si="21"/>
        <v>14.50</v>
      </c>
      <c r="Q126" s="116">
        <f t="shared" si="22"/>
        <v>0.72500000000000009</v>
      </c>
      <c r="R126" s="105">
        <f t="shared" si="23"/>
        <v>0.90</v>
      </c>
      <c r="S126" s="105">
        <f t="shared" si="24"/>
        <v>1.075</v>
      </c>
      <c r="T126" s="105">
        <f t="shared" si="25"/>
        <v>0.875</v>
      </c>
      <c r="U126" s="105">
        <f t="shared" si="26"/>
        <v>1.1000000000000001</v>
      </c>
      <c r="V126" s="105">
        <f t="shared" si="27"/>
        <v>1.0499999999999998</v>
      </c>
      <c r="W126" s="117">
        <f t="shared" si="28"/>
        <v>43</v>
      </c>
      <c r="X126" s="117">
        <f t="shared" si="29"/>
        <v>8.60</v>
      </c>
      <c r="Y126" s="228">
        <v>19</v>
      </c>
      <c r="Z126" s="116">
        <f t="shared" si="30"/>
        <v>15.20</v>
      </c>
      <c r="AA126" s="140"/>
    </row>
    <row r="127" spans="1:27" ht="19.9" customHeight="1">
      <c r="A127" s="134">
        <v>120</v>
      </c>
      <c r="B127" s="138">
        <v>307759</v>
      </c>
      <c r="C127" s="133" t="s">
        <v>253</v>
      </c>
      <c r="D127" s="10">
        <v>1</v>
      </c>
      <c r="E127" s="10">
        <v>0.50</v>
      </c>
      <c r="F127" s="10">
        <v>1.50</v>
      </c>
      <c r="G127" s="10">
        <v>0</v>
      </c>
      <c r="H127" s="10">
        <v>0.50</v>
      </c>
      <c r="I127" s="10">
        <f t="shared" si="19"/>
        <v>3.50</v>
      </c>
      <c r="J127" s="10">
        <f t="shared" si="20"/>
        <v>0.525</v>
      </c>
      <c r="K127" s="18">
        <v>1</v>
      </c>
      <c r="L127" s="18">
        <v>0.50</v>
      </c>
      <c r="M127" s="18">
        <v>0</v>
      </c>
      <c r="N127" s="18">
        <v>0.50</v>
      </c>
      <c r="O127" s="18">
        <v>0</v>
      </c>
      <c r="P127" s="18">
        <f t="shared" si="21"/>
        <v>2</v>
      </c>
      <c r="Q127" s="116">
        <f t="shared" si="22"/>
        <v>0.10</v>
      </c>
      <c r="R127" s="105">
        <f t="shared" si="23"/>
        <v>0.20</v>
      </c>
      <c r="S127" s="105">
        <f t="shared" si="24"/>
        <v>0.10</v>
      </c>
      <c r="T127" s="105">
        <f t="shared" si="25"/>
        <v>0.22499999999999998</v>
      </c>
      <c r="U127" s="105">
        <f t="shared" si="26"/>
        <v>0.025000000000000001</v>
      </c>
      <c r="V127" s="105">
        <f t="shared" si="27"/>
        <v>0.074999999999999997</v>
      </c>
      <c r="W127" s="117">
        <f t="shared" si="28"/>
        <v>5.50</v>
      </c>
      <c r="X127" s="117">
        <f t="shared" si="29"/>
        <v>1.1000000000000001</v>
      </c>
      <c r="Y127" s="228">
        <v>2</v>
      </c>
      <c r="Z127" s="116">
        <f t="shared" si="30"/>
        <v>1.60</v>
      </c>
      <c r="AA127" s="140"/>
    </row>
    <row r="128" spans="1:27" ht="19.9" customHeight="1">
      <c r="A128" s="134">
        <v>121</v>
      </c>
      <c r="B128" s="138">
        <v>307764</v>
      </c>
      <c r="C128" s="133" t="s">
        <v>254</v>
      </c>
      <c r="D128" s="10">
        <v>9</v>
      </c>
      <c r="E128" s="10">
        <v>7</v>
      </c>
      <c r="F128" s="10">
        <v>6.50</v>
      </c>
      <c r="G128" s="10">
        <v>6</v>
      </c>
      <c r="H128" s="10">
        <v>7.50</v>
      </c>
      <c r="I128" s="10">
        <f t="shared" si="19"/>
        <v>36</v>
      </c>
      <c r="J128" s="10">
        <f t="shared" si="20"/>
        <v>5.40</v>
      </c>
      <c r="K128" s="18">
        <v>4.50</v>
      </c>
      <c r="L128" s="18">
        <v>4</v>
      </c>
      <c r="M128" s="18">
        <v>3</v>
      </c>
      <c r="N128" s="18">
        <v>5</v>
      </c>
      <c r="O128" s="18">
        <v>2</v>
      </c>
      <c r="P128" s="18">
        <f t="shared" si="21"/>
        <v>18.50</v>
      </c>
      <c r="Q128" s="116">
        <f t="shared" si="22"/>
        <v>0.925</v>
      </c>
      <c r="R128" s="105">
        <f t="shared" si="23"/>
        <v>1.575</v>
      </c>
      <c r="S128" s="105">
        <f t="shared" si="24"/>
        <v>1.25</v>
      </c>
      <c r="T128" s="105">
        <f t="shared" si="25"/>
        <v>1.125</v>
      </c>
      <c r="U128" s="105">
        <f t="shared" si="26"/>
        <v>1.1499999999999999</v>
      </c>
      <c r="V128" s="105">
        <f t="shared" si="27"/>
        <v>1.2250000000000001</v>
      </c>
      <c r="W128" s="117">
        <f t="shared" si="28"/>
        <v>54.50</v>
      </c>
      <c r="X128" s="117">
        <f t="shared" si="29"/>
        <v>10.90</v>
      </c>
      <c r="Y128" s="228">
        <v>24</v>
      </c>
      <c r="Z128" s="116">
        <f t="shared" si="30"/>
        <v>19.200000000000003</v>
      </c>
      <c r="AA128" s="140"/>
    </row>
    <row r="129" spans="1:27" ht="19.9" customHeight="1">
      <c r="A129" s="134">
        <v>122</v>
      </c>
      <c r="B129" s="138">
        <v>307765</v>
      </c>
      <c r="C129" s="133" t="s">
        <v>255</v>
      </c>
      <c r="D129" s="10">
        <v>6.50</v>
      </c>
      <c r="E129" s="10">
        <v>5</v>
      </c>
      <c r="F129" s="10">
        <v>8</v>
      </c>
      <c r="G129" s="10">
        <v>5.50</v>
      </c>
      <c r="H129" s="10">
        <v>6</v>
      </c>
      <c r="I129" s="10">
        <f t="shared" si="19"/>
        <v>31</v>
      </c>
      <c r="J129" s="10">
        <f t="shared" si="20"/>
        <v>4.6499999999999995</v>
      </c>
      <c r="K129" s="18">
        <v>3</v>
      </c>
      <c r="L129" s="18">
        <v>3.50</v>
      </c>
      <c r="M129" s="18">
        <v>4</v>
      </c>
      <c r="N129" s="18">
        <v>2</v>
      </c>
      <c r="O129" s="18">
        <v>3</v>
      </c>
      <c r="P129" s="18">
        <f t="shared" si="21"/>
        <v>15.50</v>
      </c>
      <c r="Q129" s="116">
        <f t="shared" si="22"/>
        <v>0.775</v>
      </c>
      <c r="R129" s="105">
        <f t="shared" si="23"/>
        <v>1.125</v>
      </c>
      <c r="S129" s="105">
        <f t="shared" si="24"/>
        <v>0.925</v>
      </c>
      <c r="T129" s="105">
        <f t="shared" si="25"/>
        <v>1.40</v>
      </c>
      <c r="U129" s="105">
        <f t="shared" si="26"/>
        <v>0.925</v>
      </c>
      <c r="V129" s="105">
        <f t="shared" si="27"/>
        <v>1.0499999999999998</v>
      </c>
      <c r="W129" s="117">
        <f t="shared" si="28"/>
        <v>46.50</v>
      </c>
      <c r="X129" s="117">
        <f t="shared" si="29"/>
        <v>9.3000000000000007</v>
      </c>
      <c r="Y129" s="228">
        <v>21</v>
      </c>
      <c r="Z129" s="116">
        <f t="shared" si="30"/>
        <v>16.80</v>
      </c>
      <c r="AA129" s="140"/>
    </row>
    <row r="130" spans="1:27" ht="19.9" customHeight="1">
      <c r="A130" s="134">
        <v>123</v>
      </c>
      <c r="B130" s="138">
        <v>307766</v>
      </c>
      <c r="C130" s="133" t="s">
        <v>256</v>
      </c>
      <c r="D130" s="10">
        <v>0.50</v>
      </c>
      <c r="E130" s="10">
        <v>1</v>
      </c>
      <c r="F130" s="10">
        <v>2</v>
      </c>
      <c r="G130" s="10">
        <v>0.50</v>
      </c>
      <c r="H130" s="10">
        <v>1</v>
      </c>
      <c r="I130" s="10">
        <f t="shared" si="19"/>
        <v>5</v>
      </c>
      <c r="J130" s="10">
        <f t="shared" si="20"/>
        <v>0.75</v>
      </c>
      <c r="K130" s="18">
        <v>0.50</v>
      </c>
      <c r="L130" s="18">
        <v>1</v>
      </c>
      <c r="M130" s="18">
        <v>0</v>
      </c>
      <c r="N130" s="18">
        <v>0</v>
      </c>
      <c r="O130" s="18">
        <v>0.50</v>
      </c>
      <c r="P130" s="18">
        <f t="shared" si="21"/>
        <v>2</v>
      </c>
      <c r="Q130" s="116">
        <f t="shared" si="22"/>
        <v>0.10</v>
      </c>
      <c r="R130" s="105">
        <f t="shared" si="23"/>
        <v>0.10</v>
      </c>
      <c r="S130" s="105">
        <f t="shared" si="24"/>
        <v>0.20</v>
      </c>
      <c r="T130" s="105">
        <f t="shared" si="25"/>
        <v>0.30</v>
      </c>
      <c r="U130" s="105">
        <f t="shared" si="26"/>
        <v>0.074999999999999997</v>
      </c>
      <c r="V130" s="105">
        <f t="shared" si="27"/>
        <v>0.175</v>
      </c>
      <c r="W130" s="117">
        <f t="shared" si="28"/>
        <v>7</v>
      </c>
      <c r="X130" s="117">
        <f t="shared" si="29"/>
        <v>1.40</v>
      </c>
      <c r="Y130" s="228">
        <v>2</v>
      </c>
      <c r="Z130" s="116">
        <f t="shared" si="30"/>
        <v>1.60</v>
      </c>
      <c r="AA130" s="140"/>
    </row>
    <row r="131" spans="1:27" ht="19.9" customHeight="1">
      <c r="A131" s="134">
        <v>124</v>
      </c>
      <c r="B131" s="138">
        <v>307768</v>
      </c>
      <c r="C131" s="133" t="s">
        <v>257</v>
      </c>
      <c r="D131" s="10">
        <v>4</v>
      </c>
      <c r="E131" s="10">
        <v>5</v>
      </c>
      <c r="F131" s="10">
        <v>4.50</v>
      </c>
      <c r="G131" s="10">
        <v>5.50</v>
      </c>
      <c r="H131" s="10">
        <v>3</v>
      </c>
      <c r="I131" s="10">
        <f t="shared" si="19"/>
        <v>22</v>
      </c>
      <c r="J131" s="10">
        <f t="shared" si="20"/>
        <v>3.30</v>
      </c>
      <c r="K131" s="18">
        <v>3</v>
      </c>
      <c r="L131" s="18">
        <v>2.50</v>
      </c>
      <c r="M131" s="18">
        <v>2</v>
      </c>
      <c r="N131" s="18">
        <v>1</v>
      </c>
      <c r="O131" s="18">
        <v>3</v>
      </c>
      <c r="P131" s="18">
        <f t="shared" si="21"/>
        <v>11.50</v>
      </c>
      <c r="Q131" s="116">
        <f t="shared" si="22"/>
        <v>0.57500000000000007</v>
      </c>
      <c r="R131" s="105">
        <f t="shared" si="23"/>
        <v>0.75</v>
      </c>
      <c r="S131" s="105">
        <f t="shared" si="24"/>
        <v>0.875</v>
      </c>
      <c r="T131" s="105">
        <f t="shared" si="25"/>
        <v>0.77499999999999991</v>
      </c>
      <c r="U131" s="105">
        <f t="shared" si="26"/>
        <v>0.875</v>
      </c>
      <c r="V131" s="105">
        <f t="shared" si="27"/>
        <v>0.60</v>
      </c>
      <c r="W131" s="117">
        <f t="shared" si="28"/>
        <v>33.50</v>
      </c>
      <c r="X131" s="117">
        <f t="shared" si="29"/>
        <v>6.70</v>
      </c>
      <c r="Y131" s="228">
        <v>15</v>
      </c>
      <c r="Z131" s="116">
        <f t="shared" si="30"/>
        <v>12</v>
      </c>
      <c r="AA131" s="140"/>
    </row>
    <row r="132" spans="1:27" ht="19.9" customHeight="1">
      <c r="A132" s="134">
        <v>125</v>
      </c>
      <c r="B132" s="138">
        <v>307769</v>
      </c>
      <c r="C132" s="133" t="s">
        <v>258</v>
      </c>
      <c r="D132" s="10">
        <v>0</v>
      </c>
      <c r="E132" s="10">
        <v>0.50</v>
      </c>
      <c r="F132" s="10">
        <v>1.50</v>
      </c>
      <c r="G132" s="10">
        <v>1</v>
      </c>
      <c r="H132" s="10">
        <v>0.50</v>
      </c>
      <c r="I132" s="10">
        <f t="shared" si="19"/>
        <v>3.50</v>
      </c>
      <c r="J132" s="10">
        <f t="shared" si="20"/>
        <v>0.525</v>
      </c>
      <c r="K132" s="18">
        <v>0.50</v>
      </c>
      <c r="L132" s="18">
        <v>0</v>
      </c>
      <c r="M132" s="18">
        <v>1</v>
      </c>
      <c r="N132" s="18">
        <v>1.50</v>
      </c>
      <c r="O132" s="18">
        <v>0</v>
      </c>
      <c r="P132" s="18">
        <f t="shared" si="21"/>
        <v>3</v>
      </c>
      <c r="Q132" s="116">
        <f t="shared" si="22"/>
        <v>0.15000000000000002</v>
      </c>
      <c r="R132" s="105">
        <f t="shared" si="23"/>
        <v>0.025000000000000001</v>
      </c>
      <c r="S132" s="105">
        <f t="shared" si="24"/>
        <v>0.074999999999999997</v>
      </c>
      <c r="T132" s="105">
        <f t="shared" si="25"/>
        <v>0.27499999999999997</v>
      </c>
      <c r="U132" s="105">
        <f t="shared" si="26"/>
        <v>0.225</v>
      </c>
      <c r="V132" s="105">
        <f t="shared" si="27"/>
        <v>0.074999999999999997</v>
      </c>
      <c r="W132" s="117">
        <f t="shared" si="28"/>
        <v>6.50</v>
      </c>
      <c r="X132" s="117">
        <f t="shared" si="29"/>
        <v>1.30</v>
      </c>
      <c r="Y132" s="228">
        <v>4</v>
      </c>
      <c r="Z132" s="116">
        <f t="shared" si="30"/>
        <v>3.20</v>
      </c>
      <c r="AA132" s="140"/>
    </row>
    <row r="133" spans="1:27" ht="19.9" customHeight="1">
      <c r="A133" s="134">
        <v>126</v>
      </c>
      <c r="B133" s="138">
        <v>307773</v>
      </c>
      <c r="C133" s="133" t="s">
        <v>259</v>
      </c>
      <c r="D133" s="10">
        <v>2.50</v>
      </c>
      <c r="E133" s="10">
        <v>1</v>
      </c>
      <c r="F133" s="10">
        <v>0.50</v>
      </c>
      <c r="G133" s="10">
        <v>2</v>
      </c>
      <c r="H133" s="10">
        <v>1.50</v>
      </c>
      <c r="I133" s="10">
        <f t="shared" si="19"/>
        <v>7.50</v>
      </c>
      <c r="J133" s="10">
        <f t="shared" si="20"/>
        <v>1.125</v>
      </c>
      <c r="K133" s="18">
        <v>1.50</v>
      </c>
      <c r="L133" s="18">
        <v>0</v>
      </c>
      <c r="M133" s="18">
        <v>0.50</v>
      </c>
      <c r="N133" s="18">
        <v>1</v>
      </c>
      <c r="O133" s="18">
        <v>0.50</v>
      </c>
      <c r="P133" s="18">
        <f t="shared" si="21"/>
        <v>3.50</v>
      </c>
      <c r="Q133" s="116">
        <f t="shared" si="22"/>
        <v>0.17500000000000002</v>
      </c>
      <c r="R133" s="105">
        <f t="shared" si="23"/>
        <v>0.45</v>
      </c>
      <c r="S133" s="105">
        <f t="shared" si="24"/>
        <v>0.15</v>
      </c>
      <c r="T133" s="105">
        <f t="shared" si="25"/>
        <v>0.10</v>
      </c>
      <c r="U133" s="105">
        <f t="shared" si="26"/>
        <v>0.35</v>
      </c>
      <c r="V133" s="105">
        <f t="shared" si="27"/>
        <v>0.24999999999999997</v>
      </c>
      <c r="W133" s="117">
        <f t="shared" si="28"/>
        <v>11</v>
      </c>
      <c r="X133" s="117">
        <f t="shared" si="29"/>
        <v>2.2000000000000002</v>
      </c>
      <c r="Y133" s="228">
        <v>5</v>
      </c>
      <c r="Z133" s="116">
        <f t="shared" si="30"/>
        <v>4</v>
      </c>
      <c r="AA133" s="140"/>
    </row>
    <row r="134" spans="1:27" ht="19.9" customHeight="1">
      <c r="A134" s="134">
        <v>127</v>
      </c>
      <c r="B134" s="138">
        <v>307774</v>
      </c>
      <c r="C134" s="133" t="s">
        <v>260</v>
      </c>
      <c r="D134" s="10">
        <v>0.50</v>
      </c>
      <c r="E134" s="10">
        <v>0</v>
      </c>
      <c r="F134" s="10">
        <v>0</v>
      </c>
      <c r="G134" s="10">
        <v>0.50</v>
      </c>
      <c r="H134" s="10">
        <v>0</v>
      </c>
      <c r="I134" s="10">
        <f t="shared" si="19"/>
        <v>1</v>
      </c>
      <c r="J134" s="10">
        <f t="shared" si="20"/>
        <v>0.15</v>
      </c>
      <c r="K134" s="18">
        <v>0</v>
      </c>
      <c r="L134" s="18">
        <v>0</v>
      </c>
      <c r="M134" s="18">
        <v>0</v>
      </c>
      <c r="N134" s="18">
        <v>0.50</v>
      </c>
      <c r="O134" s="18">
        <v>0</v>
      </c>
      <c r="P134" s="18">
        <f t="shared" si="21"/>
        <v>0.50</v>
      </c>
      <c r="Q134" s="116">
        <f t="shared" si="22"/>
        <v>0.025000000000000001</v>
      </c>
      <c r="R134" s="105">
        <f t="shared" si="23"/>
        <v>0.074999999999999997</v>
      </c>
      <c r="S134" s="105">
        <f t="shared" si="24"/>
        <v>0</v>
      </c>
      <c r="T134" s="105">
        <f t="shared" si="25"/>
        <v>0</v>
      </c>
      <c r="U134" s="105">
        <f t="shared" si="26"/>
        <v>0.10</v>
      </c>
      <c r="V134" s="105">
        <f t="shared" si="27"/>
        <v>0</v>
      </c>
      <c r="W134" s="117">
        <f t="shared" si="28"/>
        <v>1.50</v>
      </c>
      <c r="X134" s="117">
        <f t="shared" si="29"/>
        <v>0.30000000000000004</v>
      </c>
      <c r="Y134" s="228">
        <v>0</v>
      </c>
      <c r="Z134" s="116">
        <f t="shared" si="30"/>
        <v>0</v>
      </c>
      <c r="AA134" s="140"/>
    </row>
    <row r="135" spans="1:27" ht="19.9" customHeight="1">
      <c r="A135" s="134">
        <v>128</v>
      </c>
      <c r="B135" s="138">
        <v>307775</v>
      </c>
      <c r="C135" s="133" t="s">
        <v>261</v>
      </c>
      <c r="D135" s="10">
        <v>3</v>
      </c>
      <c r="E135" s="10">
        <v>2.50</v>
      </c>
      <c r="F135" s="10">
        <v>3.50</v>
      </c>
      <c r="G135" s="10">
        <v>1</v>
      </c>
      <c r="H135" s="10">
        <v>2</v>
      </c>
      <c r="I135" s="10">
        <f t="shared" si="19"/>
        <v>12</v>
      </c>
      <c r="J135" s="10">
        <f t="shared" si="20"/>
        <v>1.7999999999999998</v>
      </c>
      <c r="K135" s="18">
        <v>1</v>
      </c>
      <c r="L135" s="18">
        <v>2</v>
      </c>
      <c r="M135" s="18">
        <v>1.50</v>
      </c>
      <c r="N135" s="18">
        <v>1</v>
      </c>
      <c r="O135" s="18">
        <v>0.50</v>
      </c>
      <c r="P135" s="18">
        <f t="shared" si="21"/>
        <v>6</v>
      </c>
      <c r="Q135" s="116">
        <f t="shared" si="22"/>
        <v>0.30000000000000004</v>
      </c>
      <c r="R135" s="105">
        <f t="shared" si="23"/>
        <v>0.49999999999999994</v>
      </c>
      <c r="S135" s="105">
        <f t="shared" si="24"/>
        <v>0.475</v>
      </c>
      <c r="T135" s="105">
        <f t="shared" si="25"/>
        <v>0.60000000000000009</v>
      </c>
      <c r="U135" s="105">
        <f t="shared" si="26"/>
        <v>0.20</v>
      </c>
      <c r="V135" s="105">
        <f t="shared" si="27"/>
        <v>0.325</v>
      </c>
      <c r="W135" s="117">
        <f t="shared" si="28"/>
        <v>18</v>
      </c>
      <c r="X135" s="117">
        <f t="shared" si="29"/>
        <v>3.60</v>
      </c>
      <c r="Y135" s="228">
        <v>8</v>
      </c>
      <c r="Z135" s="116">
        <f t="shared" si="30"/>
        <v>6.40</v>
      </c>
      <c r="AA135" s="140"/>
    </row>
    <row r="136" spans="1:27" ht="19.9" customHeight="1">
      <c r="A136" s="134">
        <v>129</v>
      </c>
      <c r="B136" s="138">
        <v>307776</v>
      </c>
      <c r="C136" s="133" t="s">
        <v>262</v>
      </c>
      <c r="D136" s="10">
        <v>6</v>
      </c>
      <c r="E136" s="10">
        <v>4</v>
      </c>
      <c r="F136" s="10">
        <v>7</v>
      </c>
      <c r="G136" s="10">
        <v>7.50</v>
      </c>
      <c r="H136" s="10">
        <v>4</v>
      </c>
      <c r="I136" s="10">
        <f t="shared" si="19"/>
        <v>28.50</v>
      </c>
      <c r="J136" s="10">
        <f t="shared" si="20"/>
        <v>4.2749999999999995</v>
      </c>
      <c r="K136" s="18">
        <v>4</v>
      </c>
      <c r="L136" s="18">
        <v>2.50</v>
      </c>
      <c r="M136" s="18">
        <v>3</v>
      </c>
      <c r="N136" s="18">
        <v>3.50</v>
      </c>
      <c r="O136" s="18">
        <v>2</v>
      </c>
      <c r="P136" s="18">
        <f t="shared" si="21"/>
        <v>15</v>
      </c>
      <c r="Q136" s="116">
        <f t="shared" si="22"/>
        <v>0.75</v>
      </c>
      <c r="R136" s="105">
        <f t="shared" si="23"/>
        <v>1.0999999999999999</v>
      </c>
      <c r="S136" s="105">
        <f t="shared" si="24"/>
        <v>0.725</v>
      </c>
      <c r="T136" s="105">
        <f t="shared" si="25"/>
        <v>1.2000000000000002</v>
      </c>
      <c r="U136" s="105">
        <f t="shared" si="26"/>
        <v>1.30</v>
      </c>
      <c r="V136" s="105">
        <f t="shared" si="27"/>
        <v>0.70</v>
      </c>
      <c r="W136" s="117">
        <f t="shared" si="28"/>
        <v>43.50</v>
      </c>
      <c r="X136" s="117">
        <f t="shared" si="29"/>
        <v>8.7000000000000011</v>
      </c>
      <c r="Y136" s="228">
        <v>19</v>
      </c>
      <c r="Z136" s="116">
        <f t="shared" si="30"/>
        <v>15.20</v>
      </c>
      <c r="AA136" s="140"/>
    </row>
    <row r="137" spans="1:27" ht="19.9" customHeight="1">
      <c r="A137" s="134">
        <v>130</v>
      </c>
      <c r="B137" s="138">
        <v>307777</v>
      </c>
      <c r="C137" s="133" t="s">
        <v>263</v>
      </c>
      <c r="D137" s="10">
        <v>1</v>
      </c>
      <c r="E137" s="10">
        <v>0</v>
      </c>
      <c r="F137" s="10">
        <v>2</v>
      </c>
      <c r="G137" s="10">
        <v>1</v>
      </c>
      <c r="H137" s="10">
        <v>0.50</v>
      </c>
      <c r="I137" s="10">
        <f t="shared" si="31" ref="I137:I147">SUM(D137:H137)</f>
        <v>4.50</v>
      </c>
      <c r="J137" s="10">
        <f t="shared" si="32" ref="J137:J147">I137*0.15</f>
        <v>0.675</v>
      </c>
      <c r="K137" s="18">
        <v>0.50</v>
      </c>
      <c r="L137" s="18">
        <v>1</v>
      </c>
      <c r="M137" s="18">
        <v>0.50</v>
      </c>
      <c r="N137" s="18">
        <v>0</v>
      </c>
      <c r="O137" s="18">
        <v>0.50</v>
      </c>
      <c r="P137" s="18">
        <f t="shared" si="33" ref="P137:P147">SUM(K137:O137)</f>
        <v>2.50</v>
      </c>
      <c r="Q137" s="116">
        <f t="shared" si="34" ref="Q137:Q147">P137*0.05</f>
        <v>0.125</v>
      </c>
      <c r="R137" s="105">
        <f t="shared" si="35" ref="R137:R147">(D137*0.15+K137*0.05)</f>
        <v>0.175</v>
      </c>
      <c r="S137" s="105">
        <f t="shared" si="36" ref="S137:S147">(E137*0.15+L137*0.05)</f>
        <v>0.05</v>
      </c>
      <c r="T137" s="105">
        <f t="shared" si="37" ref="T137:T147">(F137*0.15+M137*0.05)</f>
        <v>0.325</v>
      </c>
      <c r="U137" s="105">
        <f t="shared" si="38" ref="U137:U147">(G137*0.15+N137*0.05)</f>
        <v>0.15</v>
      </c>
      <c r="V137" s="105">
        <f t="shared" si="39" ref="V137:V147">(H137*0.15+O137*0.05)</f>
        <v>0.10</v>
      </c>
      <c r="W137" s="117">
        <f t="shared" si="40" ref="W137:W147">I137+P137</f>
        <v>7</v>
      </c>
      <c r="X137" s="117">
        <f t="shared" si="41" ref="X137:X147">(W137*0.2)</f>
        <v>1.40</v>
      </c>
      <c r="Y137" s="228">
        <v>3</v>
      </c>
      <c r="Z137" s="116">
        <f t="shared" si="42" ref="Z137:Z147">Y137*0.8</f>
        <v>2.4000000000000004</v>
      </c>
      <c r="AA137" s="140"/>
    </row>
    <row r="138" spans="1:27" ht="19.9" customHeight="1">
      <c r="A138" s="134">
        <v>131</v>
      </c>
      <c r="B138" s="138">
        <v>307778</v>
      </c>
      <c r="C138" s="133" t="s">
        <v>264</v>
      </c>
      <c r="D138" s="10">
        <v>0</v>
      </c>
      <c r="E138" s="10">
        <v>0.50</v>
      </c>
      <c r="F138" s="10">
        <v>0.50</v>
      </c>
      <c r="G138" s="10">
        <v>0</v>
      </c>
      <c r="H138" s="10">
        <v>0.50</v>
      </c>
      <c r="I138" s="10">
        <f t="shared" si="31"/>
        <v>1.50</v>
      </c>
      <c r="J138" s="10">
        <f t="shared" si="32"/>
        <v>0.22499999999999998</v>
      </c>
      <c r="K138" s="18">
        <v>0</v>
      </c>
      <c r="L138" s="18">
        <v>0.50</v>
      </c>
      <c r="M138" s="18">
        <v>0</v>
      </c>
      <c r="N138" s="18">
        <v>0.50</v>
      </c>
      <c r="O138" s="18">
        <v>0</v>
      </c>
      <c r="P138" s="18">
        <f t="shared" si="33"/>
        <v>1</v>
      </c>
      <c r="Q138" s="116">
        <f t="shared" si="34"/>
        <v>0.05</v>
      </c>
      <c r="R138" s="105">
        <f t="shared" si="35"/>
        <v>0</v>
      </c>
      <c r="S138" s="105">
        <f t="shared" si="36"/>
        <v>0.10</v>
      </c>
      <c r="T138" s="105">
        <f t="shared" si="37"/>
        <v>0.074999999999999997</v>
      </c>
      <c r="U138" s="105">
        <f t="shared" si="38"/>
        <v>0.025000000000000001</v>
      </c>
      <c r="V138" s="105">
        <f t="shared" si="39"/>
        <v>0.074999999999999997</v>
      </c>
      <c r="W138" s="117">
        <f t="shared" si="40"/>
        <v>2.50</v>
      </c>
      <c r="X138" s="117">
        <f t="shared" si="41"/>
        <v>0.50</v>
      </c>
      <c r="Y138" s="228">
        <v>1</v>
      </c>
      <c r="Z138" s="116">
        <f t="shared" si="42"/>
        <v>0.80</v>
      </c>
      <c r="AA138" s="140"/>
    </row>
    <row r="139" spans="1:27" ht="19.9" customHeight="1">
      <c r="A139" s="134">
        <v>132</v>
      </c>
      <c r="B139" s="138">
        <v>307779</v>
      </c>
      <c r="C139" s="133" t="s">
        <v>265</v>
      </c>
      <c r="D139" s="10">
        <v>3.50</v>
      </c>
      <c r="E139" s="10">
        <v>2</v>
      </c>
      <c r="F139" s="10">
        <v>1.50</v>
      </c>
      <c r="G139" s="10">
        <v>3.50</v>
      </c>
      <c r="H139" s="10">
        <v>3</v>
      </c>
      <c r="I139" s="10">
        <f t="shared" si="31"/>
        <v>13.50</v>
      </c>
      <c r="J139" s="10">
        <f t="shared" si="32"/>
        <v>2.025</v>
      </c>
      <c r="K139" s="18">
        <v>2</v>
      </c>
      <c r="L139" s="18">
        <v>1</v>
      </c>
      <c r="M139" s="18">
        <v>1.50</v>
      </c>
      <c r="N139" s="18">
        <v>2</v>
      </c>
      <c r="O139" s="18">
        <v>0.50</v>
      </c>
      <c r="P139" s="18">
        <f t="shared" si="33"/>
        <v>7</v>
      </c>
      <c r="Q139" s="116">
        <f t="shared" si="34"/>
        <v>0.35</v>
      </c>
      <c r="R139" s="105">
        <f t="shared" si="35"/>
        <v>0.625</v>
      </c>
      <c r="S139" s="105">
        <f t="shared" si="36"/>
        <v>0.35</v>
      </c>
      <c r="T139" s="105">
        <f t="shared" si="37"/>
        <v>0.30</v>
      </c>
      <c r="U139" s="105">
        <f t="shared" si="38"/>
        <v>0.625</v>
      </c>
      <c r="V139" s="105">
        <f t="shared" si="39"/>
        <v>0.475</v>
      </c>
      <c r="W139" s="117">
        <f t="shared" si="40"/>
        <v>20.50</v>
      </c>
      <c r="X139" s="117">
        <f t="shared" si="41"/>
        <v>4.1000000000000005</v>
      </c>
      <c r="Y139" s="228">
        <v>9</v>
      </c>
      <c r="Z139" s="116">
        <f t="shared" si="42"/>
        <v>7.20</v>
      </c>
      <c r="AA139" s="140"/>
    </row>
    <row r="140" spans="1:27" ht="19.9" customHeight="1">
      <c r="A140" s="134">
        <v>133</v>
      </c>
      <c r="B140" s="138">
        <v>307781</v>
      </c>
      <c r="C140" s="133" t="s">
        <v>266</v>
      </c>
      <c r="D140" s="10">
        <v>4.50</v>
      </c>
      <c r="E140" s="10">
        <v>3</v>
      </c>
      <c r="F140" s="10">
        <v>4</v>
      </c>
      <c r="G140" s="10">
        <v>2.50</v>
      </c>
      <c r="H140" s="10">
        <v>1.50</v>
      </c>
      <c r="I140" s="10">
        <f t="shared" si="31"/>
        <v>15.50</v>
      </c>
      <c r="J140" s="10">
        <f t="shared" si="32"/>
        <v>2.3249999999999997</v>
      </c>
      <c r="K140" s="18">
        <v>1.50</v>
      </c>
      <c r="L140" s="18">
        <v>3</v>
      </c>
      <c r="M140" s="18">
        <v>0.50</v>
      </c>
      <c r="N140" s="18">
        <v>1.50</v>
      </c>
      <c r="O140" s="18">
        <v>1</v>
      </c>
      <c r="P140" s="18">
        <f t="shared" si="33"/>
        <v>7.50</v>
      </c>
      <c r="Q140" s="116">
        <f t="shared" si="34"/>
        <v>0.375</v>
      </c>
      <c r="R140" s="105">
        <f t="shared" si="35"/>
        <v>0.75</v>
      </c>
      <c r="S140" s="105">
        <f t="shared" si="36"/>
        <v>0.60</v>
      </c>
      <c r="T140" s="105">
        <f t="shared" si="37"/>
        <v>0.625</v>
      </c>
      <c r="U140" s="105">
        <f t="shared" si="38"/>
        <v>0.45</v>
      </c>
      <c r="V140" s="105">
        <f t="shared" si="39"/>
        <v>0.27499999999999997</v>
      </c>
      <c r="W140" s="117">
        <f t="shared" si="40"/>
        <v>23</v>
      </c>
      <c r="X140" s="117">
        <f t="shared" si="41"/>
        <v>4.6000000000000005</v>
      </c>
      <c r="Y140" s="228">
        <v>10</v>
      </c>
      <c r="Z140" s="116">
        <f t="shared" si="42"/>
        <v>8</v>
      </c>
      <c r="AA140" s="140"/>
    </row>
    <row r="141" spans="1:27" ht="19.9" customHeight="1">
      <c r="A141" s="134">
        <v>134</v>
      </c>
      <c r="B141" s="138">
        <v>307782</v>
      </c>
      <c r="C141" s="133" t="s">
        <v>267</v>
      </c>
      <c r="D141" s="10">
        <v>0.50</v>
      </c>
      <c r="E141" s="10">
        <v>1</v>
      </c>
      <c r="F141" s="10">
        <v>0.50</v>
      </c>
      <c r="G141" s="10">
        <v>2</v>
      </c>
      <c r="H141" s="10">
        <v>0.50</v>
      </c>
      <c r="I141" s="10">
        <f t="shared" si="31"/>
        <v>4.50</v>
      </c>
      <c r="J141" s="10">
        <f t="shared" si="32"/>
        <v>0.675</v>
      </c>
      <c r="K141" s="18">
        <v>1</v>
      </c>
      <c r="L141" s="18">
        <v>0.50</v>
      </c>
      <c r="M141" s="18">
        <v>0</v>
      </c>
      <c r="N141" s="18">
        <v>0</v>
      </c>
      <c r="O141" s="18">
        <v>1.50</v>
      </c>
      <c r="P141" s="18">
        <f t="shared" si="33"/>
        <v>3</v>
      </c>
      <c r="Q141" s="116">
        <f t="shared" si="34"/>
        <v>0.15000000000000002</v>
      </c>
      <c r="R141" s="105">
        <f t="shared" si="35"/>
        <v>0.125</v>
      </c>
      <c r="S141" s="105">
        <f t="shared" si="36"/>
        <v>0.175</v>
      </c>
      <c r="T141" s="105">
        <f t="shared" si="37"/>
        <v>0.074999999999999997</v>
      </c>
      <c r="U141" s="105">
        <f t="shared" si="38"/>
        <v>0.30</v>
      </c>
      <c r="V141" s="105">
        <f t="shared" si="39"/>
        <v>0.15000000000000002</v>
      </c>
      <c r="W141" s="117">
        <f t="shared" si="40"/>
        <v>7.50</v>
      </c>
      <c r="X141" s="117">
        <f t="shared" si="41"/>
        <v>1.50</v>
      </c>
      <c r="Y141" s="228">
        <v>3</v>
      </c>
      <c r="Z141" s="116">
        <f t="shared" si="42"/>
        <v>2.4000000000000004</v>
      </c>
      <c r="AA141" s="140"/>
    </row>
    <row r="142" spans="1:27" ht="19.9" customHeight="1">
      <c r="A142" s="134">
        <v>135</v>
      </c>
      <c r="B142" s="138">
        <v>307783</v>
      </c>
      <c r="C142" s="133" t="s">
        <v>268</v>
      </c>
      <c r="D142" s="10">
        <v>2</v>
      </c>
      <c r="E142" s="10">
        <v>5</v>
      </c>
      <c r="F142" s="10">
        <v>1.50</v>
      </c>
      <c r="G142" s="10">
        <v>0.50</v>
      </c>
      <c r="H142" s="10">
        <v>3</v>
      </c>
      <c r="I142" s="10">
        <f t="shared" si="31"/>
        <v>12</v>
      </c>
      <c r="J142" s="10">
        <f t="shared" si="32"/>
        <v>1.7999999999999998</v>
      </c>
      <c r="K142" s="18">
        <v>0.50</v>
      </c>
      <c r="L142" s="18">
        <v>2</v>
      </c>
      <c r="M142" s="18">
        <v>1</v>
      </c>
      <c r="N142" s="18">
        <v>1.50</v>
      </c>
      <c r="O142" s="18">
        <v>1</v>
      </c>
      <c r="P142" s="18">
        <f t="shared" si="33"/>
        <v>6</v>
      </c>
      <c r="Q142" s="116">
        <f t="shared" si="34"/>
        <v>0.30000000000000004</v>
      </c>
      <c r="R142" s="105">
        <f t="shared" si="35"/>
        <v>0.325</v>
      </c>
      <c r="S142" s="105">
        <f t="shared" si="36"/>
        <v>0.85</v>
      </c>
      <c r="T142" s="105">
        <f t="shared" si="37"/>
        <v>0.27499999999999997</v>
      </c>
      <c r="U142" s="105">
        <f t="shared" si="38"/>
        <v>0.15000000000000002</v>
      </c>
      <c r="V142" s="105">
        <f t="shared" si="39"/>
        <v>0.49999999999999994</v>
      </c>
      <c r="W142" s="117">
        <f t="shared" si="40"/>
        <v>18</v>
      </c>
      <c r="X142" s="117">
        <f t="shared" si="41"/>
        <v>3.60</v>
      </c>
      <c r="Y142" s="228">
        <v>8</v>
      </c>
      <c r="Z142" s="116">
        <f t="shared" si="42"/>
        <v>6.40</v>
      </c>
      <c r="AA142" s="140"/>
    </row>
    <row r="143" spans="1:27" ht="19.9" customHeight="1">
      <c r="A143" s="134">
        <v>136</v>
      </c>
      <c r="B143" s="138">
        <v>307784</v>
      </c>
      <c r="C143" s="133" t="s">
        <v>269</v>
      </c>
      <c r="D143" s="10">
        <v>3</v>
      </c>
      <c r="E143" s="10">
        <v>2.50</v>
      </c>
      <c r="F143" s="10">
        <v>2</v>
      </c>
      <c r="G143" s="10">
        <v>3.50</v>
      </c>
      <c r="H143" s="10">
        <v>1.50</v>
      </c>
      <c r="I143" s="10">
        <f t="shared" si="31"/>
        <v>12.50</v>
      </c>
      <c r="J143" s="10">
        <f t="shared" si="32"/>
        <v>1.875</v>
      </c>
      <c r="K143" s="18">
        <v>2</v>
      </c>
      <c r="L143" s="18">
        <v>0.50</v>
      </c>
      <c r="M143" s="18">
        <v>1.50</v>
      </c>
      <c r="N143" s="18">
        <v>2</v>
      </c>
      <c r="O143" s="18">
        <v>0.50</v>
      </c>
      <c r="P143" s="18">
        <f t="shared" si="33"/>
        <v>6.50</v>
      </c>
      <c r="Q143" s="116">
        <f t="shared" si="34"/>
        <v>0.325</v>
      </c>
      <c r="R143" s="105">
        <f t="shared" si="35"/>
        <v>0.54999999999999993</v>
      </c>
      <c r="S143" s="105">
        <f t="shared" si="36"/>
        <v>0.40</v>
      </c>
      <c r="T143" s="105">
        <f t="shared" si="37"/>
        <v>0.375</v>
      </c>
      <c r="U143" s="105">
        <f t="shared" si="38"/>
        <v>0.625</v>
      </c>
      <c r="V143" s="105">
        <f t="shared" si="39"/>
        <v>0.24999999999999997</v>
      </c>
      <c r="W143" s="117">
        <f t="shared" si="40"/>
        <v>19</v>
      </c>
      <c r="X143" s="117">
        <f t="shared" si="41"/>
        <v>3.8000000000000003</v>
      </c>
      <c r="Y143" s="228">
        <v>8</v>
      </c>
      <c r="Z143" s="116">
        <f t="shared" si="42"/>
        <v>6.40</v>
      </c>
      <c r="AA143" s="140"/>
    </row>
    <row r="144" spans="1:27" ht="19.9" customHeight="1">
      <c r="A144" s="134">
        <v>137</v>
      </c>
      <c r="B144" s="138">
        <v>307787</v>
      </c>
      <c r="C144" s="133" t="s">
        <v>270</v>
      </c>
      <c r="D144" s="10">
        <v>1</v>
      </c>
      <c r="E144" s="10">
        <v>1.50</v>
      </c>
      <c r="F144" s="10">
        <v>0.50</v>
      </c>
      <c r="G144" s="10">
        <v>2</v>
      </c>
      <c r="H144" s="10">
        <v>1</v>
      </c>
      <c r="I144" s="10">
        <f t="shared" si="31"/>
        <v>6</v>
      </c>
      <c r="J144" s="10">
        <f t="shared" si="32"/>
        <v>0.89999999999999991</v>
      </c>
      <c r="K144" s="18">
        <v>1</v>
      </c>
      <c r="L144" s="18">
        <v>0</v>
      </c>
      <c r="M144" s="18">
        <v>0.50</v>
      </c>
      <c r="N144" s="18">
        <v>1.50</v>
      </c>
      <c r="O144" s="18">
        <v>0</v>
      </c>
      <c r="P144" s="18">
        <f t="shared" si="33"/>
        <v>3</v>
      </c>
      <c r="Q144" s="116">
        <f t="shared" si="34"/>
        <v>0.15000000000000002</v>
      </c>
      <c r="R144" s="105">
        <f t="shared" si="35"/>
        <v>0.20</v>
      </c>
      <c r="S144" s="105">
        <f t="shared" si="36"/>
        <v>0.22499999999999998</v>
      </c>
      <c r="T144" s="232">
        <f t="shared" si="37"/>
        <v>0.10</v>
      </c>
      <c r="U144" s="105">
        <f t="shared" si="38"/>
        <v>0.375</v>
      </c>
      <c r="V144" s="105">
        <f t="shared" si="39"/>
        <v>0.15</v>
      </c>
      <c r="W144" s="117">
        <f t="shared" si="40"/>
        <v>9</v>
      </c>
      <c r="X144" s="117">
        <f t="shared" si="41"/>
        <v>1.80</v>
      </c>
      <c r="Y144" s="228">
        <v>4</v>
      </c>
      <c r="Z144" s="116">
        <f t="shared" si="42"/>
        <v>3.20</v>
      </c>
      <c r="AA144" s="140"/>
    </row>
    <row r="145" spans="1:27" ht="19.9" customHeight="1">
      <c r="A145" s="134">
        <v>138</v>
      </c>
      <c r="B145" s="138">
        <v>307789</v>
      </c>
      <c r="C145" s="133" t="s">
        <v>271</v>
      </c>
      <c r="D145" s="10">
        <v>3.50</v>
      </c>
      <c r="E145" s="10">
        <v>2</v>
      </c>
      <c r="F145" s="10">
        <v>1</v>
      </c>
      <c r="G145" s="10">
        <v>1.50</v>
      </c>
      <c r="H145" s="10">
        <v>2.50</v>
      </c>
      <c r="I145" s="10">
        <f t="shared" si="31"/>
        <v>10.50</v>
      </c>
      <c r="J145" s="10">
        <f t="shared" si="32"/>
        <v>1.575</v>
      </c>
      <c r="K145" s="18">
        <v>0.50</v>
      </c>
      <c r="L145" s="18">
        <v>1.50</v>
      </c>
      <c r="M145" s="18">
        <v>1</v>
      </c>
      <c r="N145" s="18">
        <v>1</v>
      </c>
      <c r="O145" s="18">
        <v>1.50</v>
      </c>
      <c r="P145" s="18">
        <f t="shared" si="33"/>
        <v>5.50</v>
      </c>
      <c r="Q145" s="116">
        <f t="shared" si="34"/>
        <v>0.27500000000000002</v>
      </c>
      <c r="R145" s="105">
        <f t="shared" si="35"/>
        <v>0.55000000000000004</v>
      </c>
      <c r="S145" s="105">
        <f t="shared" si="36"/>
        <v>0.375</v>
      </c>
      <c r="T145" s="105">
        <f t="shared" si="37"/>
        <v>0.20</v>
      </c>
      <c r="U145" s="105">
        <f t="shared" si="38"/>
        <v>0.27499999999999997</v>
      </c>
      <c r="V145" s="105">
        <f t="shared" si="39"/>
        <v>0.45</v>
      </c>
      <c r="W145" s="117">
        <f t="shared" si="40"/>
        <v>16</v>
      </c>
      <c r="X145" s="117">
        <f t="shared" si="41"/>
        <v>3.20</v>
      </c>
      <c r="Y145" s="228">
        <v>7</v>
      </c>
      <c r="Z145" s="116">
        <f t="shared" si="42"/>
        <v>5.60</v>
      </c>
      <c r="AA145" s="140"/>
    </row>
    <row r="146" spans="1:27" ht="19.9" customHeight="1">
      <c r="A146" s="134">
        <v>139</v>
      </c>
      <c r="B146" s="138">
        <v>307790</v>
      </c>
      <c r="C146" s="133" t="s">
        <v>272</v>
      </c>
      <c r="D146" s="10">
        <v>1.50</v>
      </c>
      <c r="E146" s="10">
        <v>0</v>
      </c>
      <c r="F146" s="10">
        <v>0.50</v>
      </c>
      <c r="G146" s="10">
        <v>1</v>
      </c>
      <c r="H146" s="10">
        <v>0</v>
      </c>
      <c r="I146" s="10">
        <f t="shared" si="31"/>
        <v>3</v>
      </c>
      <c r="J146" s="10">
        <f t="shared" si="32"/>
        <v>0.44999999999999996</v>
      </c>
      <c r="K146" s="18">
        <v>1</v>
      </c>
      <c r="L146" s="18">
        <v>0</v>
      </c>
      <c r="M146" s="18">
        <v>0.50</v>
      </c>
      <c r="N146" s="18">
        <v>0</v>
      </c>
      <c r="O146" s="18">
        <v>0.50</v>
      </c>
      <c r="P146" s="18">
        <f t="shared" si="33"/>
        <v>2</v>
      </c>
      <c r="Q146" s="116">
        <f t="shared" si="34"/>
        <v>0.10</v>
      </c>
      <c r="R146" s="105">
        <f t="shared" si="35"/>
        <v>0.27499999999999997</v>
      </c>
      <c r="S146" s="105">
        <f t="shared" si="36"/>
        <v>0</v>
      </c>
      <c r="T146" s="105">
        <f t="shared" si="37"/>
        <v>0.10</v>
      </c>
      <c r="U146" s="105">
        <f t="shared" si="38"/>
        <v>0.15</v>
      </c>
      <c r="V146" s="105">
        <f t="shared" si="39"/>
        <v>0.025000000000000001</v>
      </c>
      <c r="W146" s="117">
        <f t="shared" si="40"/>
        <v>5</v>
      </c>
      <c r="X146" s="117">
        <f t="shared" si="41"/>
        <v>1</v>
      </c>
      <c r="Y146" s="228">
        <v>2</v>
      </c>
      <c r="Z146" s="116">
        <f t="shared" si="42"/>
        <v>1.60</v>
      </c>
      <c r="AA146" s="140"/>
    </row>
    <row r="147" spans="1:27" ht="19.9" customHeight="1">
      <c r="A147" s="134">
        <v>140</v>
      </c>
      <c r="B147" s="138">
        <v>307791</v>
      </c>
      <c r="C147" s="133" t="s">
        <v>273</v>
      </c>
      <c r="D147" s="10">
        <v>2</v>
      </c>
      <c r="E147" s="10">
        <v>1.50</v>
      </c>
      <c r="F147" s="10">
        <v>2.50</v>
      </c>
      <c r="G147" s="10">
        <v>2</v>
      </c>
      <c r="H147" s="10">
        <v>1</v>
      </c>
      <c r="I147" s="10">
        <f t="shared" si="31"/>
        <v>9</v>
      </c>
      <c r="J147" s="10">
        <f t="shared" si="32"/>
        <v>1.35</v>
      </c>
      <c r="K147" s="18">
        <v>0.50</v>
      </c>
      <c r="L147" s="18">
        <v>1</v>
      </c>
      <c r="M147" s="18">
        <v>1.50</v>
      </c>
      <c r="N147" s="18">
        <v>1</v>
      </c>
      <c r="O147" s="18">
        <v>0.50</v>
      </c>
      <c r="P147" s="18">
        <f t="shared" si="33"/>
        <v>4.50</v>
      </c>
      <c r="Q147" s="116">
        <f t="shared" si="34"/>
        <v>0.225</v>
      </c>
      <c r="R147" s="105">
        <f t="shared" si="35"/>
        <v>0.325</v>
      </c>
      <c r="S147" s="105">
        <f t="shared" si="36"/>
        <v>0.27499999999999997</v>
      </c>
      <c r="T147" s="105">
        <f t="shared" si="37"/>
        <v>0.45</v>
      </c>
      <c r="U147" s="105">
        <f t="shared" si="38"/>
        <v>0.35</v>
      </c>
      <c r="V147" s="105">
        <f t="shared" si="39"/>
        <v>0.175</v>
      </c>
      <c r="W147" s="117">
        <f t="shared" si="40"/>
        <v>13.50</v>
      </c>
      <c r="X147" s="117">
        <f t="shared" si="41"/>
        <v>2.70</v>
      </c>
      <c r="Y147" s="228">
        <v>6</v>
      </c>
      <c r="Z147" s="116">
        <f t="shared" si="42"/>
        <v>4.8000000000000007</v>
      </c>
      <c r="AA147" s="140"/>
    </row>
    <row r="148" spans="13:13" ht="21" thickBot="1">
      <c r="M148" s="1">
        <v>0</v>
      </c>
    </row>
    <row r="149" spans="1:26" ht="20.25">
      <c r="A149" s="158"/>
      <c r="B149" s="159"/>
      <c r="C149" s="160"/>
      <c r="D149" s="6">
        <f t="shared" si="43" ref="D149:Z149">COUNT(D8:D147)</f>
        <v>140</v>
      </c>
      <c r="E149" s="7">
        <f t="shared" si="43"/>
        <v>140</v>
      </c>
      <c r="F149" s="7">
        <f t="shared" si="43"/>
        <v>140</v>
      </c>
      <c r="G149" s="7">
        <f t="shared" si="43"/>
        <v>140</v>
      </c>
      <c r="H149" s="87">
        <f t="shared" si="43"/>
        <v>140</v>
      </c>
      <c r="I149" s="8">
        <f t="shared" si="43"/>
        <v>140</v>
      </c>
      <c r="J149" s="88">
        <f t="shared" si="43"/>
        <v>140</v>
      </c>
      <c r="K149" s="80">
        <f t="shared" si="43"/>
        <v>140</v>
      </c>
      <c r="L149" s="15">
        <f t="shared" si="43"/>
        <v>140</v>
      </c>
      <c r="M149" s="15">
        <f>COUNT(M8:M148)</f>
        <v>141</v>
      </c>
      <c r="N149" s="15">
        <f t="shared" si="43"/>
        <v>140</v>
      </c>
      <c r="O149" s="81">
        <f t="shared" si="43"/>
        <v>140</v>
      </c>
      <c r="P149" s="76">
        <f t="shared" si="43"/>
        <v>140</v>
      </c>
      <c r="Q149" s="94">
        <f t="shared" si="43"/>
        <v>140</v>
      </c>
      <c r="R149" s="97">
        <f t="shared" si="43"/>
        <v>140</v>
      </c>
      <c r="S149" s="22">
        <f t="shared" si="43"/>
        <v>140</v>
      </c>
      <c r="T149" s="22">
        <f t="shared" si="43"/>
        <v>140</v>
      </c>
      <c r="U149" s="22">
        <f t="shared" si="43"/>
        <v>140</v>
      </c>
      <c r="V149" s="23">
        <f t="shared" si="43"/>
        <v>140</v>
      </c>
      <c r="W149" s="106">
        <f t="shared" si="43"/>
        <v>140</v>
      </c>
      <c r="X149" s="100">
        <f t="shared" si="43"/>
        <v>140</v>
      </c>
      <c r="Y149" s="16">
        <f t="shared" si="43"/>
        <v>139</v>
      </c>
      <c r="Z149" s="104">
        <f t="shared" si="43"/>
        <v>139</v>
      </c>
    </row>
    <row r="150" spans="1:26" ht="21" customHeight="1">
      <c r="A150" s="186"/>
      <c r="B150" s="187"/>
      <c r="C150" s="188"/>
      <c r="D150" s="9">
        <v>10</v>
      </c>
      <c r="E150" s="10">
        <v>10</v>
      </c>
      <c r="F150" s="10">
        <v>10</v>
      </c>
      <c r="G150" s="10">
        <v>10</v>
      </c>
      <c r="H150" s="89">
        <v>10</v>
      </c>
      <c r="I150" s="11">
        <f>SUM(D150:H150)</f>
        <v>50</v>
      </c>
      <c r="J150" s="90">
        <f>I150*0.15</f>
        <v>7.50</v>
      </c>
      <c r="K150" s="82">
        <v>5</v>
      </c>
      <c r="L150" s="18">
        <v>5</v>
      </c>
      <c r="M150" s="18">
        <v>5</v>
      </c>
      <c r="N150" s="18">
        <v>5</v>
      </c>
      <c r="O150" s="83">
        <v>5</v>
      </c>
      <c r="P150" s="77">
        <f>SUM(K150:O150)</f>
        <v>25</v>
      </c>
      <c r="Q150" s="95">
        <f>P150*0.05</f>
        <v>1.25</v>
      </c>
      <c r="R150" s="98">
        <f>(D150*0.15+K150*0.05)</f>
        <v>1.75</v>
      </c>
      <c r="S150" s="24">
        <f>((E150*0.15+L150*0.05))</f>
        <v>1.75</v>
      </c>
      <c r="T150" s="24">
        <f t="shared" si="44" ref="T150:U150">((F150*0.15+M150*0.05))</f>
        <v>1.75</v>
      </c>
      <c r="U150" s="24">
        <f t="shared" si="44"/>
        <v>1.75</v>
      </c>
      <c r="V150" s="25">
        <f>((H150*0.15+O150*0.05))</f>
        <v>1.75</v>
      </c>
      <c r="W150" s="107">
        <v>75</v>
      </c>
      <c r="X150" s="101">
        <f>W150*0.2</f>
        <v>15</v>
      </c>
      <c r="Y150" s="19">
        <v>33</v>
      </c>
      <c r="Z150" s="84">
        <f>Y150*0.8</f>
        <v>26.40</v>
      </c>
    </row>
    <row r="151" spans="1:26" ht="20.25">
      <c r="A151" s="186" t="s">
        <v>72</v>
      </c>
      <c r="B151" s="187"/>
      <c r="C151" s="188"/>
      <c r="D151" s="9">
        <f>D150*0.4</f>
        <v>4</v>
      </c>
      <c r="E151" s="10">
        <f>E150*0.4</f>
        <v>4</v>
      </c>
      <c r="F151" s="10">
        <f t="shared" si="45" ref="F151:J151">F150*0.4</f>
        <v>4</v>
      </c>
      <c r="G151" s="10">
        <f t="shared" si="45"/>
        <v>4</v>
      </c>
      <c r="H151" s="89">
        <f t="shared" si="45"/>
        <v>4</v>
      </c>
      <c r="I151" s="11">
        <f t="shared" si="45"/>
        <v>20</v>
      </c>
      <c r="J151" s="90">
        <f t="shared" si="45"/>
        <v>3</v>
      </c>
      <c r="K151" s="82">
        <f>K150*0.4</f>
        <v>2</v>
      </c>
      <c r="L151" s="18">
        <f>L150*0.4</f>
        <v>2</v>
      </c>
      <c r="M151" s="18">
        <f t="shared" si="46" ref="M151:Z151">M150*0.4</f>
        <v>2</v>
      </c>
      <c r="N151" s="18">
        <f t="shared" si="46"/>
        <v>2</v>
      </c>
      <c r="O151" s="83">
        <f t="shared" si="46"/>
        <v>2</v>
      </c>
      <c r="P151" s="77">
        <f t="shared" si="46"/>
        <v>10</v>
      </c>
      <c r="Q151" s="95">
        <f t="shared" si="46"/>
        <v>0.50</v>
      </c>
      <c r="R151" s="98">
        <f t="shared" si="46"/>
        <v>0.70</v>
      </c>
      <c r="S151" s="24">
        <f t="shared" si="46"/>
        <v>0.70</v>
      </c>
      <c r="T151" s="24">
        <f t="shared" si="46"/>
        <v>0.70</v>
      </c>
      <c r="U151" s="24">
        <f t="shared" si="46"/>
        <v>0.70</v>
      </c>
      <c r="V151" s="25">
        <f t="shared" si="46"/>
        <v>0.70</v>
      </c>
      <c r="W151" s="107">
        <f t="shared" si="46"/>
        <v>30</v>
      </c>
      <c r="X151" s="101">
        <f t="shared" si="46"/>
        <v>6</v>
      </c>
      <c r="Y151" s="19">
        <f t="shared" si="46"/>
        <v>13.20</v>
      </c>
      <c r="Z151" s="84">
        <f t="shared" si="46"/>
        <v>10.560000000000002</v>
      </c>
    </row>
    <row r="152" spans="1:26" ht="21" customHeight="1">
      <c r="A152" s="186" t="s">
        <v>12</v>
      </c>
      <c r="B152" s="187"/>
      <c r="C152" s="188"/>
      <c r="D152" s="9">
        <f>COUNTIF(D8:D147,"&gt;=4")</f>
        <v>65</v>
      </c>
      <c r="E152" s="9">
        <f>COUNTIF(E8:E147,"&gt;=4")</f>
        <v>61</v>
      </c>
      <c r="F152" s="9">
        <f>COUNTIF(F8:F147,"&gt;=4")</f>
        <v>61</v>
      </c>
      <c r="G152" s="9">
        <f>COUNTIF(G8:G147,"&gt;=4")</f>
        <v>49</v>
      </c>
      <c r="H152" s="9">
        <f>COUNTIF(H8:H147,"&gt;=4")</f>
        <v>45</v>
      </c>
      <c r="I152" s="11">
        <f>COUNTIF(I8:I147,"&gt;=20")</f>
        <v>53</v>
      </c>
      <c r="J152" s="90">
        <f>COUNTIF(J8:J147,"&gt;=3")</f>
        <v>53</v>
      </c>
      <c r="K152" s="82">
        <f>COUNTIF(K8:K147,"&gt;=2")</f>
        <v>75</v>
      </c>
      <c r="L152" s="82">
        <f>COUNTIF(L8:L147,"&gt;=2")</f>
        <v>67</v>
      </c>
      <c r="M152" s="82">
        <f>COUNTIF(M8:M147,"&gt;=2")</f>
        <v>54</v>
      </c>
      <c r="N152" s="82">
        <f>COUNTIF(N8:N147,"&gt;=2")</f>
        <v>56</v>
      </c>
      <c r="O152" s="82">
        <f>COUNTIF(O8:O147,"&gt;=2")</f>
        <v>52</v>
      </c>
      <c r="P152" s="77">
        <f>COUNTIF(P8:P147,"&gt;=10")</f>
        <v>55</v>
      </c>
      <c r="Q152" s="95">
        <f>COUNTIF(Q8:Q147,"&gt;=0.5")</f>
        <v>55</v>
      </c>
      <c r="R152" s="98">
        <f>COUNTIF(R8:R147,"&gt;=.7")</f>
        <v>63</v>
      </c>
      <c r="S152" s="98">
        <f>COUNTIF(S8:S147,"&gt;=.7")</f>
        <v>55</v>
      </c>
      <c r="T152" s="98">
        <f>COUNTIF(T8:T147,"&gt;=.7")</f>
        <v>56</v>
      </c>
      <c r="U152" s="98">
        <f>COUNTIF(U8:U147,"&gt;=.7")</f>
        <v>44</v>
      </c>
      <c r="V152" s="98">
        <f>COUNTIF(V8:V147,"&gt;=.7")</f>
        <v>42</v>
      </c>
      <c r="W152" s="107">
        <f>COUNTIF(W8:W147,"&gt;=30")</f>
        <v>53</v>
      </c>
      <c r="X152" s="101">
        <f>COUNTIF(X8:X147,"&gt;=6")</f>
        <v>53</v>
      </c>
      <c r="Y152" s="19">
        <f>COUNTIF(Y8:Y147,"&gt;=13.2")</f>
        <v>53</v>
      </c>
      <c r="Z152" s="84">
        <f>COUNTIF(Z8:Z147,"&gt;=10.56")</f>
        <v>53</v>
      </c>
    </row>
    <row r="153" spans="1:26" ht="20.25">
      <c r="A153" s="186" t="s">
        <v>13</v>
      </c>
      <c r="B153" s="187"/>
      <c r="C153" s="188"/>
      <c r="D153" s="91" t="str">
        <f t="shared" si="47" ref="D153:Z153">IF(((D152/COUNT(D8:D147))*100)&gt;=60,"3",IF(AND(((D152/COUNT(D8:D147))*100)&lt;60,((D152/COUNT(D8:D147))*100)&gt;=50),"2",IF(AND(((D152/COUNT(D8:D147))*100)&lt;50,((D152/COUNT(D8:D147))*100)&gt;=40),"1","0")))</f>
        <v>1</v>
      </c>
      <c r="E153" s="10" t="str">
        <f t="shared" si="47"/>
        <v>1</v>
      </c>
      <c r="F153" s="10" t="str">
        <f t="shared" si="47"/>
        <v>1</v>
      </c>
      <c r="G153" s="10" t="str">
        <f t="shared" si="47"/>
        <v>0</v>
      </c>
      <c r="H153" s="89" t="str">
        <f t="shared" si="47"/>
        <v>0</v>
      </c>
      <c r="I153" s="11" t="str">
        <f t="shared" si="47"/>
        <v>0</v>
      </c>
      <c r="J153" s="90" t="str">
        <f t="shared" si="47"/>
        <v>0</v>
      </c>
      <c r="K153" s="82" t="str">
        <f t="shared" si="47"/>
        <v>2</v>
      </c>
      <c r="L153" s="17" t="str">
        <f t="shared" si="47"/>
        <v>1</v>
      </c>
      <c r="M153" s="17" t="str">
        <f t="shared" si="47"/>
        <v>0</v>
      </c>
      <c r="N153" s="17" t="str">
        <f t="shared" si="47"/>
        <v>1</v>
      </c>
      <c r="O153" s="84" t="str">
        <f t="shared" si="47"/>
        <v>0</v>
      </c>
      <c r="P153" s="77" t="str">
        <f t="shared" si="47"/>
        <v>0</v>
      </c>
      <c r="Q153" s="95" t="str">
        <f t="shared" si="47"/>
        <v>0</v>
      </c>
      <c r="R153" s="98" t="str">
        <f t="shared" si="47"/>
        <v>1</v>
      </c>
      <c r="S153" s="24" t="str">
        <f t="shared" si="47"/>
        <v>0</v>
      </c>
      <c r="T153" s="24" t="str">
        <f t="shared" si="47"/>
        <v>1</v>
      </c>
      <c r="U153" s="24" t="str">
        <f t="shared" si="47"/>
        <v>0</v>
      </c>
      <c r="V153" s="25" t="str">
        <f t="shared" si="47"/>
        <v>0</v>
      </c>
      <c r="W153" s="101" t="str">
        <f t="shared" si="47"/>
        <v>0</v>
      </c>
      <c r="X153" s="102" t="str">
        <f t="shared" si="47"/>
        <v>0</v>
      </c>
      <c r="Y153" s="95" t="str">
        <f t="shared" si="47"/>
        <v>0</v>
      </c>
      <c r="Z153" s="19" t="str">
        <f t="shared" si="47"/>
        <v>0</v>
      </c>
    </row>
    <row r="154" spans="1:26" ht="21" thickBot="1">
      <c r="A154" s="189" t="s">
        <v>14</v>
      </c>
      <c r="B154" s="190"/>
      <c r="C154" s="191"/>
      <c r="D154" s="12">
        <f t="shared" si="48" ref="D154:Z154">((D152/COUNT(D8:D147))*D153)</f>
        <v>0.4642857142857143</v>
      </c>
      <c r="E154" s="13">
        <f t="shared" si="48"/>
        <v>0.43571428571428572</v>
      </c>
      <c r="F154" s="13">
        <f t="shared" si="48"/>
        <v>0.43571428571428572</v>
      </c>
      <c r="G154" s="13">
        <f t="shared" si="48"/>
        <v>0</v>
      </c>
      <c r="H154" s="92">
        <f t="shared" si="48"/>
        <v>0</v>
      </c>
      <c r="I154" s="14">
        <f t="shared" si="48"/>
        <v>0</v>
      </c>
      <c r="J154" s="93">
        <f t="shared" si="48"/>
        <v>0</v>
      </c>
      <c r="K154" s="85">
        <f t="shared" si="48"/>
        <v>1.0714285714285714</v>
      </c>
      <c r="L154" s="20">
        <f t="shared" si="48"/>
        <v>0.47857142857142859</v>
      </c>
      <c r="M154" s="20">
        <f t="shared" si="48"/>
        <v>0</v>
      </c>
      <c r="N154" s="20">
        <f t="shared" si="48"/>
        <v>0.40</v>
      </c>
      <c r="O154" s="86">
        <f t="shared" si="48"/>
        <v>0</v>
      </c>
      <c r="P154" s="78">
        <f t="shared" si="48"/>
        <v>0</v>
      </c>
      <c r="Q154" s="96">
        <f t="shared" si="48"/>
        <v>0</v>
      </c>
      <c r="R154" s="99">
        <f t="shared" si="48"/>
        <v>0.45</v>
      </c>
      <c r="S154" s="26">
        <f t="shared" si="48"/>
        <v>0</v>
      </c>
      <c r="T154" s="26">
        <f t="shared" si="48"/>
        <v>0.40</v>
      </c>
      <c r="U154" s="26">
        <f t="shared" si="48"/>
        <v>0</v>
      </c>
      <c r="V154" s="27">
        <f t="shared" si="48"/>
        <v>0</v>
      </c>
      <c r="W154" s="108">
        <f t="shared" si="48"/>
        <v>0</v>
      </c>
      <c r="X154" s="103">
        <f t="shared" si="48"/>
        <v>0</v>
      </c>
      <c r="Y154" s="96">
        <f t="shared" si="48"/>
        <v>0</v>
      </c>
      <c r="Z154" s="21">
        <f t="shared" si="48"/>
        <v>0</v>
      </c>
    </row>
    <row r="155" spans="1:4" ht="21" thickBot="1">
      <c r="A155" s="135"/>
      <c r="B155" s="2"/>
      <c r="C155" s="2"/>
      <c r="D155" s="2"/>
    </row>
    <row r="156" spans="1:19" ht="20.25">
      <c r="A156" s="192" t="s">
        <v>15</v>
      </c>
      <c r="B156" s="193"/>
      <c r="C156" s="194"/>
      <c r="D156" s="2"/>
      <c r="E156" s="180" t="s">
        <v>16</v>
      </c>
      <c r="F156" s="181"/>
      <c r="G156" s="181"/>
      <c r="H156" s="181"/>
      <c r="I156" s="181"/>
      <c r="J156" s="181"/>
      <c r="K156" s="181"/>
      <c r="L156" s="181"/>
      <c r="M156" s="181"/>
      <c r="N156" s="182"/>
      <c r="O156" s="79" t="s">
        <v>8</v>
      </c>
      <c r="P156" s="28" t="s">
        <v>3</v>
      </c>
      <c r="Q156" s="28" t="s">
        <v>4</v>
      </c>
      <c r="R156" s="28" t="s">
        <v>5</v>
      </c>
      <c r="S156" s="29" t="s">
        <v>6</v>
      </c>
    </row>
    <row r="157" spans="1:19" ht="21" thickBot="1">
      <c r="A157" s="136" t="s">
        <v>73</v>
      </c>
      <c r="B157" s="3"/>
      <c r="C157" s="30"/>
      <c r="D157" s="2"/>
      <c r="E157" s="183"/>
      <c r="F157" s="184"/>
      <c r="G157" s="184"/>
      <c r="H157" s="184"/>
      <c r="I157" s="184"/>
      <c r="J157" s="184"/>
      <c r="K157" s="184"/>
      <c r="L157" s="184"/>
      <c r="M157" s="184"/>
      <c r="N157" s="185"/>
      <c r="O157" s="4">
        <f>(R154*0.2+Z154*0.8)</f>
        <v>0.090000000000000011</v>
      </c>
      <c r="P157" s="4">
        <f>(S154*0.2+Z154*0.8)</f>
        <v>0</v>
      </c>
      <c r="Q157" s="4">
        <f>(T154*0.2+Z154*0.8)</f>
        <v>0.080000000000000016</v>
      </c>
      <c r="R157" s="4">
        <f>(U154*0.2+Z154*0.8)</f>
        <v>0</v>
      </c>
      <c r="S157" s="5">
        <f>(V154*0.2+Z154*0.8)</f>
        <v>0</v>
      </c>
    </row>
    <row r="158" spans="1:4" ht="20.25">
      <c r="A158" s="136" t="s">
        <v>74</v>
      </c>
      <c r="B158" s="3"/>
      <c r="C158" s="30"/>
      <c r="D158" s="2"/>
    </row>
    <row r="159" spans="1:4" ht="21" thickBot="1">
      <c r="A159" s="137" t="s">
        <v>75</v>
      </c>
      <c r="B159" s="31"/>
      <c r="C159" s="32"/>
      <c r="D159" s="2"/>
    </row>
  </sheetData>
  <mergeCells count="23">
    <mergeCell ref="A149:C149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56:N157"/>
    <mergeCell ref="A150:C150"/>
    <mergeCell ref="A151:C151"/>
    <mergeCell ref="A152:C152"/>
    <mergeCell ref="A153:C153"/>
    <mergeCell ref="A154:C154"/>
    <mergeCell ref="A156:C15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cb5237-7b61-4a12-b9bb-de4c33e1f1f4}">
  <sheetPr codeName="Sheet8">
    <pageSetUpPr fitToPage="1"/>
  </sheetPr>
  <dimension ref="A1:AA159"/>
  <sheetViews>
    <sheetView zoomScale="80" zoomScaleNormal="80" workbookViewId="0" topLeftCell="F1">
      <selection pane="topLeft" activeCell="D5" sqref="D5:Q5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39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135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27" t="str">
        <f>'CO (2)'!D8</f>
        <v>NUCLEAR PHYSICS</v>
      </c>
      <c r="D4" s="113" t="s">
        <v>82</v>
      </c>
      <c r="E4" s="114"/>
      <c r="F4" s="164" t="s">
        <v>136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307570</v>
      </c>
      <c r="C8" s="133" t="s">
        <v>137</v>
      </c>
      <c r="D8" s="10">
        <v>5</v>
      </c>
      <c r="E8" s="10">
        <v>3.50</v>
      </c>
      <c r="F8" s="10">
        <v>2</v>
      </c>
      <c r="G8" s="10">
        <v>4</v>
      </c>
      <c r="H8" s="10">
        <v>4.50</v>
      </c>
      <c r="I8" s="10">
        <f t="shared" si="0" ref="I8">SUM(D8:H8)</f>
        <v>19</v>
      </c>
      <c r="J8" s="10">
        <f>I8*0.15</f>
        <v>2.85</v>
      </c>
      <c r="K8" s="18">
        <v>3</v>
      </c>
      <c r="L8" s="18">
        <v>2.50</v>
      </c>
      <c r="M8" s="18">
        <v>2</v>
      </c>
      <c r="N8" s="18">
        <v>0.50</v>
      </c>
      <c r="O8" s="18">
        <v>1</v>
      </c>
      <c r="P8" s="18">
        <f>SUM(K8:O8)</f>
        <v>9</v>
      </c>
      <c r="Q8" s="116">
        <f>P8*0.05</f>
        <v>0.45</v>
      </c>
      <c r="R8" s="105">
        <f t="shared" si="1" ref="R8:V8">(D8*0.15+K8*0.05)</f>
        <v>0.90</v>
      </c>
      <c r="S8" s="105">
        <f t="shared" si="1"/>
        <v>0.65</v>
      </c>
      <c r="T8" s="105">
        <f t="shared" si="1"/>
        <v>0.40</v>
      </c>
      <c r="U8" s="105">
        <f t="shared" si="1"/>
        <v>0.625</v>
      </c>
      <c r="V8" s="105">
        <f t="shared" si="1"/>
        <v>0.725</v>
      </c>
      <c r="W8" s="117">
        <f t="shared" si="2" ref="W8">I8+P8</f>
        <v>28</v>
      </c>
      <c r="X8" s="117">
        <f>(W8*0.2)</f>
        <v>5.60</v>
      </c>
      <c r="Y8" s="228">
        <v>12</v>
      </c>
      <c r="Z8" s="116">
        <f>Y8*0.8</f>
        <v>9.6000000000000014</v>
      </c>
      <c r="AA8" s="140"/>
    </row>
    <row r="9" spans="1:27" ht="19.9" customHeight="1">
      <c r="A9" s="134">
        <v>2</v>
      </c>
      <c r="B9" s="138">
        <v>307571</v>
      </c>
      <c r="C9" s="133" t="s">
        <v>138</v>
      </c>
      <c r="D9" s="10">
        <v>7</v>
      </c>
      <c r="E9" s="10">
        <v>4</v>
      </c>
      <c r="F9" s="10">
        <v>6</v>
      </c>
      <c r="G9" s="10">
        <v>3</v>
      </c>
      <c r="H9" s="10">
        <v>5</v>
      </c>
      <c r="I9" s="10">
        <f t="shared" si="3" ref="I9:I72">SUM(D9:H9)</f>
        <v>25</v>
      </c>
      <c r="J9" s="10">
        <f t="shared" si="4" ref="J9:J72">I9*0.15</f>
        <v>3.75</v>
      </c>
      <c r="K9" s="18">
        <v>5</v>
      </c>
      <c r="L9" s="18">
        <v>3</v>
      </c>
      <c r="M9" s="18">
        <v>1.50</v>
      </c>
      <c r="N9" s="18">
        <v>1</v>
      </c>
      <c r="O9" s="18">
        <v>2.50</v>
      </c>
      <c r="P9" s="18">
        <f t="shared" si="5" ref="P9:P72">SUM(K9:O9)</f>
        <v>13</v>
      </c>
      <c r="Q9" s="116">
        <f t="shared" si="6" ref="Q9:Q72">P9*0.05</f>
        <v>0.65</v>
      </c>
      <c r="R9" s="105">
        <f t="shared" si="7" ref="R9:R72">(D9*0.15+K9*0.05)</f>
        <v>1.30</v>
      </c>
      <c r="S9" s="105">
        <f t="shared" si="8" ref="S9:S72">(E9*0.15+L9*0.05)</f>
        <v>0.75</v>
      </c>
      <c r="T9" s="105">
        <f t="shared" si="9" ref="T9:T72">(F9*0.15+M9*0.05)</f>
        <v>0.97499999999999987</v>
      </c>
      <c r="U9" s="105">
        <f t="shared" si="10" ref="U9:U72">(G9*0.15+N9*0.05)</f>
        <v>0.49999999999999994</v>
      </c>
      <c r="V9" s="105">
        <f t="shared" si="11" ref="V9:V72">(H9*0.15+O9*0.05)</f>
        <v>0.875</v>
      </c>
      <c r="W9" s="117">
        <f t="shared" si="12" ref="W9:W72">I9+P9</f>
        <v>38</v>
      </c>
      <c r="X9" s="117">
        <f t="shared" si="13" ref="X9:X72">(W9*0.2)</f>
        <v>7.60</v>
      </c>
      <c r="Y9" s="228">
        <v>17</v>
      </c>
      <c r="Z9" s="116">
        <f t="shared" si="14" ref="Z9:Z72">Y9*0.8</f>
        <v>13.60</v>
      </c>
      <c r="AA9" s="140"/>
    </row>
    <row r="10" spans="1:27" ht="19.9" customHeight="1">
      <c r="A10" s="134">
        <v>3</v>
      </c>
      <c r="B10" s="138">
        <v>307572</v>
      </c>
      <c r="C10" s="133" t="s">
        <v>139</v>
      </c>
      <c r="D10" s="10">
        <v>0.50</v>
      </c>
      <c r="E10" s="10">
        <v>1</v>
      </c>
      <c r="F10" s="10">
        <v>0</v>
      </c>
      <c r="G10" s="10">
        <v>0.50</v>
      </c>
      <c r="H10" s="10">
        <v>0</v>
      </c>
      <c r="I10" s="10">
        <f t="shared" si="3"/>
        <v>2</v>
      </c>
      <c r="J10" s="10">
        <f t="shared" si="4"/>
        <v>0.30</v>
      </c>
      <c r="K10" s="18">
        <v>0.50</v>
      </c>
      <c r="L10" s="18">
        <v>0</v>
      </c>
      <c r="M10" s="18">
        <v>0</v>
      </c>
      <c r="N10" s="18">
        <v>0.50</v>
      </c>
      <c r="O10" s="18">
        <v>0</v>
      </c>
      <c r="P10" s="18">
        <f t="shared" si="5"/>
        <v>1</v>
      </c>
      <c r="Q10" s="116">
        <f t="shared" si="6"/>
        <v>0.05</v>
      </c>
      <c r="R10" s="105">
        <f t="shared" si="7"/>
        <v>0.10</v>
      </c>
      <c r="S10" s="105">
        <f t="shared" si="8"/>
        <v>0.15</v>
      </c>
      <c r="T10" s="105">
        <f t="shared" si="9"/>
        <v>0</v>
      </c>
      <c r="U10" s="105">
        <f t="shared" si="10"/>
        <v>0.10</v>
      </c>
      <c r="V10" s="105">
        <f t="shared" si="11"/>
        <v>0</v>
      </c>
      <c r="W10" s="117">
        <f t="shared" si="12"/>
        <v>3</v>
      </c>
      <c r="X10" s="117">
        <f t="shared" si="13"/>
        <v>0.60000000000000009</v>
      </c>
      <c r="Y10" s="228">
        <v>1</v>
      </c>
      <c r="Z10" s="116">
        <f t="shared" si="14"/>
        <v>0.80</v>
      </c>
      <c r="AA10" s="140"/>
    </row>
    <row r="11" spans="1:27" ht="19.5" customHeight="1">
      <c r="A11" s="134">
        <v>4</v>
      </c>
      <c r="B11" s="138">
        <v>307573</v>
      </c>
      <c r="C11" s="133" t="s">
        <v>140</v>
      </c>
      <c r="D11" s="10">
        <v>1</v>
      </c>
      <c r="E11" s="10">
        <v>0</v>
      </c>
      <c r="F11" s="10">
        <v>0.50</v>
      </c>
      <c r="G11" s="10">
        <v>0</v>
      </c>
      <c r="H11" s="10">
        <v>0</v>
      </c>
      <c r="I11" s="10">
        <f t="shared" si="3"/>
        <v>1.50</v>
      </c>
      <c r="J11" s="10">
        <f t="shared" si="4"/>
        <v>0.22499999999999998</v>
      </c>
      <c r="K11" s="18">
        <v>0</v>
      </c>
      <c r="L11" s="18">
        <v>0.50</v>
      </c>
      <c r="M11" s="18">
        <v>0</v>
      </c>
      <c r="N11" s="18">
        <v>0</v>
      </c>
      <c r="O11" s="18">
        <v>0</v>
      </c>
      <c r="P11" s="18">
        <f t="shared" si="5"/>
        <v>0.50</v>
      </c>
      <c r="Q11" s="116">
        <f t="shared" si="6"/>
        <v>0.025000000000000001</v>
      </c>
      <c r="R11" s="105">
        <f t="shared" si="7"/>
        <v>0.15</v>
      </c>
      <c r="S11" s="105">
        <f t="shared" si="8"/>
        <v>0.025000000000000001</v>
      </c>
      <c r="T11" s="105">
        <f t="shared" si="9"/>
        <v>0.074999999999999997</v>
      </c>
      <c r="U11" s="105">
        <f t="shared" si="10"/>
        <v>0</v>
      </c>
      <c r="V11" s="105">
        <f t="shared" si="11"/>
        <v>0</v>
      </c>
      <c r="W11" s="117">
        <f t="shared" si="12"/>
        <v>2</v>
      </c>
      <c r="X11" s="117">
        <f t="shared" si="13"/>
        <v>0.40</v>
      </c>
      <c r="Y11" s="228">
        <v>1</v>
      </c>
      <c r="Z11" s="116">
        <f t="shared" si="14"/>
        <v>0.80</v>
      </c>
      <c r="AA11" s="140"/>
    </row>
    <row r="12" spans="1:27" ht="19.9" customHeight="1">
      <c r="A12" s="134">
        <v>5</v>
      </c>
      <c r="B12" s="138">
        <v>307574</v>
      </c>
      <c r="C12" s="133" t="s">
        <v>141</v>
      </c>
      <c r="D12" s="10">
        <v>2</v>
      </c>
      <c r="E12" s="10">
        <v>3</v>
      </c>
      <c r="F12" s="10">
        <v>1.50</v>
      </c>
      <c r="G12" s="10">
        <v>2.50</v>
      </c>
      <c r="H12" s="10">
        <v>1</v>
      </c>
      <c r="I12" s="10">
        <f t="shared" si="3"/>
        <v>10</v>
      </c>
      <c r="J12" s="10">
        <f t="shared" si="4"/>
        <v>1.50</v>
      </c>
      <c r="K12" s="18">
        <v>1.50</v>
      </c>
      <c r="L12" s="18">
        <v>1</v>
      </c>
      <c r="M12" s="18">
        <v>2</v>
      </c>
      <c r="N12" s="18">
        <v>0.50</v>
      </c>
      <c r="O12" s="18">
        <v>0.50</v>
      </c>
      <c r="P12" s="18">
        <f t="shared" si="5"/>
        <v>5.50</v>
      </c>
      <c r="Q12" s="116">
        <f t="shared" si="6"/>
        <v>0.27500000000000002</v>
      </c>
      <c r="R12" s="105">
        <f t="shared" si="7"/>
        <v>0.375</v>
      </c>
      <c r="S12" s="105">
        <f t="shared" si="8"/>
        <v>0.49999999999999994</v>
      </c>
      <c r="T12" s="105">
        <f t="shared" si="9"/>
        <v>0.32499999999999996</v>
      </c>
      <c r="U12" s="105">
        <f t="shared" si="10"/>
        <v>0.40</v>
      </c>
      <c r="V12" s="105">
        <f t="shared" si="11"/>
        <v>0.175</v>
      </c>
      <c r="W12" s="117">
        <f t="shared" si="12"/>
        <v>15.50</v>
      </c>
      <c r="X12" s="117">
        <f t="shared" si="13"/>
        <v>3.10</v>
      </c>
      <c r="Y12" s="228">
        <v>7</v>
      </c>
      <c r="Z12" s="116">
        <f t="shared" si="14"/>
        <v>5.60</v>
      </c>
      <c r="AA12" s="140"/>
    </row>
    <row r="13" spans="1:27" ht="19.9" customHeight="1">
      <c r="A13" s="134">
        <v>6</v>
      </c>
      <c r="B13" s="138">
        <v>307576</v>
      </c>
      <c r="C13" s="133" t="s">
        <v>142</v>
      </c>
      <c r="D13" s="10">
        <v>2.50</v>
      </c>
      <c r="E13" s="10">
        <v>2</v>
      </c>
      <c r="F13" s="10">
        <v>1</v>
      </c>
      <c r="G13" s="10">
        <v>1.50</v>
      </c>
      <c r="H13" s="10">
        <v>2</v>
      </c>
      <c r="I13" s="10">
        <f t="shared" si="3"/>
        <v>9</v>
      </c>
      <c r="J13" s="10">
        <f t="shared" si="4"/>
        <v>1.35</v>
      </c>
      <c r="K13" s="18">
        <v>1</v>
      </c>
      <c r="L13" s="18">
        <v>0.50</v>
      </c>
      <c r="M13" s="18">
        <v>1</v>
      </c>
      <c r="N13" s="18">
        <v>2</v>
      </c>
      <c r="O13" s="18">
        <v>0</v>
      </c>
      <c r="P13" s="18">
        <f t="shared" si="5"/>
        <v>4.50</v>
      </c>
      <c r="Q13" s="116">
        <f t="shared" si="6"/>
        <v>0.225</v>
      </c>
      <c r="R13" s="105">
        <f t="shared" si="7"/>
        <v>0.425</v>
      </c>
      <c r="S13" s="105">
        <f t="shared" si="8"/>
        <v>0.325</v>
      </c>
      <c r="T13" s="105">
        <f t="shared" si="9"/>
        <v>0.20</v>
      </c>
      <c r="U13" s="105">
        <f t="shared" si="10"/>
        <v>0.32499999999999996</v>
      </c>
      <c r="V13" s="105">
        <f t="shared" si="11"/>
        <v>0.30</v>
      </c>
      <c r="W13" s="117">
        <f t="shared" si="12"/>
        <v>13.50</v>
      </c>
      <c r="X13" s="117">
        <f t="shared" si="13"/>
        <v>2.70</v>
      </c>
      <c r="Y13" s="228">
        <v>6</v>
      </c>
      <c r="Z13" s="116">
        <f t="shared" si="14"/>
        <v>4.8000000000000007</v>
      </c>
      <c r="AA13" s="140"/>
    </row>
    <row r="14" spans="1:27" ht="19.9" customHeight="1">
      <c r="A14" s="134">
        <v>7</v>
      </c>
      <c r="B14" s="138">
        <v>307577</v>
      </c>
      <c r="C14" s="133" t="s">
        <v>143</v>
      </c>
      <c r="D14" s="10">
        <v>1.50</v>
      </c>
      <c r="E14" s="10">
        <v>3.50</v>
      </c>
      <c r="F14" s="10">
        <v>2.50</v>
      </c>
      <c r="G14" s="10">
        <v>2</v>
      </c>
      <c r="H14" s="10">
        <v>1</v>
      </c>
      <c r="I14" s="10">
        <f t="shared" si="3"/>
        <v>10.50</v>
      </c>
      <c r="J14" s="10">
        <f t="shared" si="4"/>
        <v>1.575</v>
      </c>
      <c r="K14" s="18">
        <v>2.50</v>
      </c>
      <c r="L14" s="18">
        <v>0</v>
      </c>
      <c r="M14" s="18">
        <v>1.50</v>
      </c>
      <c r="N14" s="18">
        <v>1</v>
      </c>
      <c r="O14" s="18">
        <v>0.50</v>
      </c>
      <c r="P14" s="18">
        <f t="shared" si="5"/>
        <v>5.50</v>
      </c>
      <c r="Q14" s="116">
        <f t="shared" si="6"/>
        <v>0.27500000000000002</v>
      </c>
      <c r="R14" s="105">
        <f t="shared" si="7"/>
        <v>0.35</v>
      </c>
      <c r="S14" s="105">
        <f t="shared" si="8"/>
        <v>0.525</v>
      </c>
      <c r="T14" s="105">
        <f t="shared" si="9"/>
        <v>0.45</v>
      </c>
      <c r="U14" s="105">
        <f t="shared" si="10"/>
        <v>0.35</v>
      </c>
      <c r="V14" s="105">
        <f t="shared" si="11"/>
        <v>0.175</v>
      </c>
      <c r="W14" s="117">
        <f t="shared" si="12"/>
        <v>16</v>
      </c>
      <c r="X14" s="117">
        <f t="shared" si="13"/>
        <v>3.20</v>
      </c>
      <c r="Y14" s="228">
        <v>7</v>
      </c>
      <c r="Z14" s="116">
        <f t="shared" si="14"/>
        <v>5.60</v>
      </c>
      <c r="AA14" s="140"/>
    </row>
    <row r="15" spans="1:27" ht="19.9" customHeight="1">
      <c r="A15" s="134">
        <v>8</v>
      </c>
      <c r="B15" s="138">
        <v>307578</v>
      </c>
      <c r="C15" s="133" t="s">
        <v>144</v>
      </c>
      <c r="D15" s="10">
        <v>5</v>
      </c>
      <c r="E15" s="10">
        <v>3</v>
      </c>
      <c r="F15" s="10">
        <v>6</v>
      </c>
      <c r="G15" s="10">
        <v>4.50</v>
      </c>
      <c r="H15" s="10">
        <v>3</v>
      </c>
      <c r="I15" s="10">
        <f t="shared" si="3"/>
        <v>21.50</v>
      </c>
      <c r="J15" s="10">
        <f t="shared" si="4"/>
        <v>3.225</v>
      </c>
      <c r="K15" s="18">
        <v>3</v>
      </c>
      <c r="L15" s="18">
        <v>1.50</v>
      </c>
      <c r="M15" s="18">
        <v>2.50</v>
      </c>
      <c r="N15" s="18">
        <v>2</v>
      </c>
      <c r="O15" s="18">
        <v>1.50</v>
      </c>
      <c r="P15" s="18">
        <f t="shared" si="5"/>
        <v>10.50</v>
      </c>
      <c r="Q15" s="116">
        <f t="shared" si="6"/>
        <v>0.525</v>
      </c>
      <c r="R15" s="105">
        <f t="shared" si="7"/>
        <v>0.90</v>
      </c>
      <c r="S15" s="105">
        <f t="shared" si="8"/>
        <v>0.52499999999999991</v>
      </c>
      <c r="T15" s="105">
        <f t="shared" si="9"/>
        <v>1.0249999999999999</v>
      </c>
      <c r="U15" s="105">
        <f t="shared" si="10"/>
        <v>0.77499999999999991</v>
      </c>
      <c r="V15" s="105">
        <f t="shared" si="11"/>
        <v>0.52499999999999991</v>
      </c>
      <c r="W15" s="117">
        <f t="shared" si="12"/>
        <v>32</v>
      </c>
      <c r="X15" s="117">
        <f t="shared" si="13"/>
        <v>6.40</v>
      </c>
      <c r="Y15" s="228">
        <v>14</v>
      </c>
      <c r="Z15" s="116">
        <f t="shared" si="14"/>
        <v>11.20</v>
      </c>
      <c r="AA15" s="140"/>
    </row>
    <row r="16" spans="1:27" ht="19.9" customHeight="1">
      <c r="A16" s="134">
        <v>9</v>
      </c>
      <c r="B16" s="138">
        <v>307579</v>
      </c>
      <c r="C16" s="133" t="s">
        <v>145</v>
      </c>
      <c r="D16" s="10">
        <v>3</v>
      </c>
      <c r="E16" s="10">
        <v>2.50</v>
      </c>
      <c r="F16" s="10">
        <v>1</v>
      </c>
      <c r="G16" s="10">
        <v>1.50</v>
      </c>
      <c r="H16" s="10">
        <v>2</v>
      </c>
      <c r="I16" s="10">
        <f t="shared" si="3"/>
        <v>10</v>
      </c>
      <c r="J16" s="10">
        <f t="shared" si="4"/>
        <v>1.50</v>
      </c>
      <c r="K16" s="18">
        <v>2</v>
      </c>
      <c r="L16" s="18">
        <v>0.50</v>
      </c>
      <c r="M16" s="18">
        <v>1</v>
      </c>
      <c r="N16" s="18">
        <v>0</v>
      </c>
      <c r="O16" s="18">
        <v>1</v>
      </c>
      <c r="P16" s="18">
        <f t="shared" si="5"/>
        <v>4.50</v>
      </c>
      <c r="Q16" s="116">
        <f t="shared" si="6"/>
        <v>0.225</v>
      </c>
      <c r="R16" s="105">
        <f t="shared" si="7"/>
        <v>0.54999999999999993</v>
      </c>
      <c r="S16" s="105">
        <f t="shared" si="8"/>
        <v>0.40</v>
      </c>
      <c r="T16" s="105">
        <f t="shared" si="9"/>
        <v>0.20</v>
      </c>
      <c r="U16" s="105">
        <f t="shared" si="10"/>
        <v>0.22499999999999998</v>
      </c>
      <c r="V16" s="105">
        <f t="shared" si="11"/>
        <v>0.35</v>
      </c>
      <c r="W16" s="117">
        <f t="shared" si="12"/>
        <v>14.50</v>
      </c>
      <c r="X16" s="117">
        <f t="shared" si="13"/>
        <v>2.9000000000000004</v>
      </c>
      <c r="Y16" s="228">
        <v>6</v>
      </c>
      <c r="Z16" s="116">
        <f t="shared" si="14"/>
        <v>4.8000000000000007</v>
      </c>
      <c r="AA16" s="140"/>
    </row>
    <row r="17" spans="1:27" ht="19.9" customHeight="1">
      <c r="A17" s="134">
        <v>10</v>
      </c>
      <c r="B17" s="138">
        <v>307580</v>
      </c>
      <c r="C17" s="133" t="s">
        <v>146</v>
      </c>
      <c r="D17" s="10">
        <v>1.50</v>
      </c>
      <c r="E17" s="10">
        <v>2</v>
      </c>
      <c r="F17" s="10">
        <v>3.50</v>
      </c>
      <c r="G17" s="10">
        <v>1</v>
      </c>
      <c r="H17" s="10">
        <v>1.50</v>
      </c>
      <c r="I17" s="10">
        <f t="shared" si="3"/>
        <v>9.50</v>
      </c>
      <c r="J17" s="10">
        <f t="shared" si="4"/>
        <v>1.425</v>
      </c>
      <c r="K17" s="18">
        <v>0.50</v>
      </c>
      <c r="L17" s="18">
        <v>1</v>
      </c>
      <c r="M17" s="18">
        <v>0.50</v>
      </c>
      <c r="N17" s="18">
        <v>1.50</v>
      </c>
      <c r="O17" s="18">
        <v>1</v>
      </c>
      <c r="P17" s="18">
        <f t="shared" si="5"/>
        <v>4.50</v>
      </c>
      <c r="Q17" s="116">
        <f t="shared" si="6"/>
        <v>0.225</v>
      </c>
      <c r="R17" s="105">
        <f t="shared" si="7"/>
        <v>0.24999999999999997</v>
      </c>
      <c r="S17" s="105">
        <f t="shared" si="8"/>
        <v>0.35</v>
      </c>
      <c r="T17" s="105">
        <f t="shared" si="9"/>
        <v>0.55000000000000004</v>
      </c>
      <c r="U17" s="105">
        <f t="shared" si="10"/>
        <v>0.225</v>
      </c>
      <c r="V17" s="105">
        <f t="shared" si="11"/>
        <v>0.27499999999999997</v>
      </c>
      <c r="W17" s="117">
        <f t="shared" si="12"/>
        <v>14</v>
      </c>
      <c r="X17" s="117">
        <f t="shared" si="13"/>
        <v>2.8000000000000003</v>
      </c>
      <c r="Y17" s="228">
        <v>6</v>
      </c>
      <c r="Z17" s="116">
        <f t="shared" si="14"/>
        <v>4.8000000000000007</v>
      </c>
      <c r="AA17" s="140"/>
    </row>
    <row r="18" spans="1:27" ht="19.9" customHeight="1">
      <c r="A18" s="134">
        <v>11</v>
      </c>
      <c r="B18" s="138">
        <v>307581</v>
      </c>
      <c r="C18" s="133" t="s">
        <v>147</v>
      </c>
      <c r="D18" s="10">
        <v>7</v>
      </c>
      <c r="E18" s="10">
        <v>4</v>
      </c>
      <c r="F18" s="10">
        <v>2</v>
      </c>
      <c r="G18" s="10">
        <v>6</v>
      </c>
      <c r="H18" s="10">
        <v>2.50</v>
      </c>
      <c r="I18" s="10">
        <f t="shared" si="3"/>
        <v>21.50</v>
      </c>
      <c r="J18" s="10">
        <f t="shared" si="4"/>
        <v>3.225</v>
      </c>
      <c r="K18" s="18">
        <v>3</v>
      </c>
      <c r="L18" s="18">
        <v>2</v>
      </c>
      <c r="M18" s="18">
        <v>1.50</v>
      </c>
      <c r="N18" s="18">
        <v>1</v>
      </c>
      <c r="O18" s="18">
        <v>3</v>
      </c>
      <c r="P18" s="18">
        <f t="shared" si="5"/>
        <v>10.50</v>
      </c>
      <c r="Q18" s="116">
        <f t="shared" si="6"/>
        <v>0.525</v>
      </c>
      <c r="R18" s="105">
        <f t="shared" si="7"/>
        <v>1.2000000000000002</v>
      </c>
      <c r="S18" s="105">
        <f t="shared" si="8"/>
        <v>0.70</v>
      </c>
      <c r="T18" s="105">
        <f t="shared" si="9"/>
        <v>0.375</v>
      </c>
      <c r="U18" s="105">
        <f t="shared" si="10"/>
        <v>0.95</v>
      </c>
      <c r="V18" s="105">
        <f t="shared" si="11"/>
        <v>0.525</v>
      </c>
      <c r="W18" s="117">
        <f t="shared" si="12"/>
        <v>32</v>
      </c>
      <c r="X18" s="117">
        <f t="shared" si="13"/>
        <v>6.40</v>
      </c>
      <c r="Y18" s="228">
        <v>14</v>
      </c>
      <c r="Z18" s="116">
        <f t="shared" si="14"/>
        <v>11.20</v>
      </c>
      <c r="AA18" s="140"/>
    </row>
    <row r="19" spans="1:27" ht="19.9" customHeight="1">
      <c r="A19" s="134">
        <v>12</v>
      </c>
      <c r="B19" s="138">
        <v>307582</v>
      </c>
      <c r="C19" s="133" t="s">
        <v>148</v>
      </c>
      <c r="D19" s="10">
        <v>4.50</v>
      </c>
      <c r="E19" s="10">
        <v>3</v>
      </c>
      <c r="F19" s="10">
        <v>2.50</v>
      </c>
      <c r="G19" s="10">
        <v>2</v>
      </c>
      <c r="H19" s="10">
        <v>1.50</v>
      </c>
      <c r="I19" s="10">
        <f t="shared" si="3"/>
        <v>13.50</v>
      </c>
      <c r="J19" s="10">
        <f t="shared" si="4"/>
        <v>2.025</v>
      </c>
      <c r="K19" s="18">
        <v>1</v>
      </c>
      <c r="L19" s="18">
        <v>3</v>
      </c>
      <c r="M19" s="18">
        <v>0.50</v>
      </c>
      <c r="N19" s="18">
        <v>2</v>
      </c>
      <c r="O19" s="18">
        <v>0.50</v>
      </c>
      <c r="P19" s="18">
        <f t="shared" si="5"/>
        <v>7</v>
      </c>
      <c r="Q19" s="116">
        <f t="shared" si="6"/>
        <v>0.35</v>
      </c>
      <c r="R19" s="105">
        <f t="shared" si="7"/>
        <v>0.725</v>
      </c>
      <c r="S19" s="105">
        <f t="shared" si="8"/>
        <v>0.60</v>
      </c>
      <c r="T19" s="105">
        <f t="shared" si="9"/>
        <v>0.40</v>
      </c>
      <c r="U19" s="105">
        <f t="shared" si="10"/>
        <v>0.40</v>
      </c>
      <c r="V19" s="105">
        <f t="shared" si="11"/>
        <v>0.24999999999999997</v>
      </c>
      <c r="W19" s="117">
        <f t="shared" si="12"/>
        <v>20.50</v>
      </c>
      <c r="X19" s="117">
        <f t="shared" si="13"/>
        <v>4.1000000000000005</v>
      </c>
      <c r="Y19" s="228">
        <v>9</v>
      </c>
      <c r="Z19" s="116">
        <f t="shared" si="14"/>
        <v>7.20</v>
      </c>
      <c r="AA19" s="140"/>
    </row>
    <row r="20" spans="1:27" ht="19.9" customHeight="1">
      <c r="A20" s="134">
        <v>13</v>
      </c>
      <c r="B20" s="138">
        <v>307583</v>
      </c>
      <c r="C20" s="133" t="s">
        <v>149</v>
      </c>
      <c r="D20" s="10">
        <v>4</v>
      </c>
      <c r="E20" s="10">
        <v>6</v>
      </c>
      <c r="F20" s="10">
        <v>4.50</v>
      </c>
      <c r="G20" s="10">
        <v>3.50</v>
      </c>
      <c r="H20" s="10">
        <v>3</v>
      </c>
      <c r="I20" s="10">
        <f t="shared" si="3"/>
        <v>21</v>
      </c>
      <c r="J20" s="10">
        <f t="shared" si="4"/>
        <v>3.15</v>
      </c>
      <c r="K20" s="18">
        <v>2</v>
      </c>
      <c r="L20" s="18">
        <v>1.50</v>
      </c>
      <c r="M20" s="18">
        <v>3</v>
      </c>
      <c r="N20" s="18">
        <v>2.50</v>
      </c>
      <c r="O20" s="18">
        <v>1</v>
      </c>
      <c r="P20" s="18">
        <f t="shared" si="5"/>
        <v>10</v>
      </c>
      <c r="Q20" s="116">
        <f t="shared" si="6"/>
        <v>0.50</v>
      </c>
      <c r="R20" s="105">
        <f t="shared" si="7"/>
        <v>0.70</v>
      </c>
      <c r="S20" s="105">
        <f t="shared" si="8"/>
        <v>0.97499999999999987</v>
      </c>
      <c r="T20" s="105">
        <f t="shared" si="9"/>
        <v>0.825</v>
      </c>
      <c r="U20" s="105">
        <f t="shared" si="10"/>
        <v>0.65</v>
      </c>
      <c r="V20" s="105">
        <f t="shared" si="11"/>
        <v>0.49999999999999994</v>
      </c>
      <c r="W20" s="117">
        <f t="shared" si="12"/>
        <v>31</v>
      </c>
      <c r="X20" s="117">
        <f t="shared" si="13"/>
        <v>6.20</v>
      </c>
      <c r="Y20" s="228">
        <v>14</v>
      </c>
      <c r="Z20" s="116">
        <f t="shared" si="14"/>
        <v>11.20</v>
      </c>
      <c r="AA20" s="140"/>
    </row>
    <row r="21" spans="1:27" ht="19.9" customHeight="1">
      <c r="A21" s="134">
        <v>14</v>
      </c>
      <c r="B21" s="138">
        <v>307585</v>
      </c>
      <c r="C21" s="133" t="s">
        <v>150</v>
      </c>
      <c r="D21" s="10">
        <v>5.50</v>
      </c>
      <c r="E21" s="10">
        <v>3</v>
      </c>
      <c r="F21" s="10">
        <v>4</v>
      </c>
      <c r="G21" s="10">
        <v>2</v>
      </c>
      <c r="H21" s="10">
        <v>5</v>
      </c>
      <c r="I21" s="10">
        <f t="shared" si="3"/>
        <v>19.50</v>
      </c>
      <c r="J21" s="10">
        <f t="shared" si="4"/>
        <v>2.925</v>
      </c>
      <c r="K21" s="116">
        <v>2.50</v>
      </c>
      <c r="L21" s="116">
        <v>1</v>
      </c>
      <c r="M21" s="116">
        <v>3</v>
      </c>
      <c r="N21" s="116">
        <v>2</v>
      </c>
      <c r="O21" s="116">
        <v>1.50</v>
      </c>
      <c r="P21" s="18">
        <f t="shared" si="5"/>
        <v>10</v>
      </c>
      <c r="Q21" s="116">
        <f t="shared" si="6"/>
        <v>0.50</v>
      </c>
      <c r="R21" s="105">
        <f t="shared" si="7"/>
        <v>0.95</v>
      </c>
      <c r="S21" s="105">
        <f t="shared" si="8"/>
        <v>0.49999999999999994</v>
      </c>
      <c r="T21" s="105">
        <f t="shared" si="9"/>
        <v>0.75</v>
      </c>
      <c r="U21" s="105">
        <f t="shared" si="10"/>
        <v>0.40</v>
      </c>
      <c r="V21" s="105">
        <f t="shared" si="11"/>
        <v>0.825</v>
      </c>
      <c r="W21" s="117">
        <f t="shared" si="12"/>
        <v>29.50</v>
      </c>
      <c r="X21" s="117">
        <f t="shared" si="13"/>
        <v>5.90</v>
      </c>
      <c r="Y21" s="228">
        <v>13</v>
      </c>
      <c r="Z21" s="116">
        <f t="shared" si="14"/>
        <v>10.40</v>
      </c>
      <c r="AA21" s="140"/>
    </row>
    <row r="22" spans="1:27" ht="19.9" customHeight="1">
      <c r="A22" s="134">
        <v>15</v>
      </c>
      <c r="B22" s="138">
        <v>307586</v>
      </c>
      <c r="C22" s="133" t="s">
        <v>98</v>
      </c>
      <c r="D22" s="10">
        <v>2</v>
      </c>
      <c r="E22" s="10">
        <v>5</v>
      </c>
      <c r="F22" s="10">
        <v>2.50</v>
      </c>
      <c r="G22" s="10">
        <v>4</v>
      </c>
      <c r="H22" s="10">
        <v>3</v>
      </c>
      <c r="I22" s="10">
        <f t="shared" si="3"/>
        <v>16.50</v>
      </c>
      <c r="J22" s="10">
        <f t="shared" si="4"/>
        <v>2.475</v>
      </c>
      <c r="K22" s="143">
        <v>1.50</v>
      </c>
      <c r="L22" s="143">
        <v>3</v>
      </c>
      <c r="M22" s="143">
        <v>0.50</v>
      </c>
      <c r="N22" s="143">
        <v>1.50</v>
      </c>
      <c r="O22" s="143">
        <v>2.50</v>
      </c>
      <c r="P22" s="18">
        <f t="shared" si="5"/>
        <v>9</v>
      </c>
      <c r="Q22" s="116">
        <f t="shared" si="6"/>
        <v>0.45</v>
      </c>
      <c r="R22" s="105">
        <f t="shared" si="7"/>
        <v>0.375</v>
      </c>
      <c r="S22" s="105">
        <f t="shared" si="8"/>
        <v>0.90</v>
      </c>
      <c r="T22" s="105">
        <f t="shared" si="9"/>
        <v>0.40</v>
      </c>
      <c r="U22" s="105">
        <f t="shared" si="10"/>
        <v>0.675</v>
      </c>
      <c r="V22" s="105">
        <f t="shared" si="11"/>
        <v>0.57499999999999996</v>
      </c>
      <c r="W22" s="117">
        <f t="shared" si="12"/>
        <v>25.50</v>
      </c>
      <c r="X22" s="117">
        <f t="shared" si="13"/>
        <v>5.1000000000000005</v>
      </c>
      <c r="Y22" s="228">
        <v>11</v>
      </c>
      <c r="Z22" s="116">
        <f t="shared" si="14"/>
        <v>8.8000000000000007</v>
      </c>
      <c r="AA22" s="140"/>
    </row>
    <row r="23" spans="1:27" ht="19.9" customHeight="1">
      <c r="A23" s="134">
        <v>16</v>
      </c>
      <c r="B23" s="138">
        <v>307588</v>
      </c>
      <c r="C23" s="133" t="s">
        <v>151</v>
      </c>
      <c r="D23" s="10">
        <v>8</v>
      </c>
      <c r="E23" s="10">
        <v>6.50</v>
      </c>
      <c r="F23" s="10">
        <v>5</v>
      </c>
      <c r="G23" s="10">
        <v>5.50</v>
      </c>
      <c r="H23" s="10">
        <v>6</v>
      </c>
      <c r="I23" s="10">
        <f t="shared" si="3"/>
        <v>31</v>
      </c>
      <c r="J23" s="10">
        <f t="shared" si="4"/>
        <v>4.6499999999999995</v>
      </c>
      <c r="K23" s="143">
        <v>3</v>
      </c>
      <c r="L23" s="143">
        <v>4</v>
      </c>
      <c r="M23" s="143">
        <v>3.50</v>
      </c>
      <c r="N23" s="143">
        <v>1</v>
      </c>
      <c r="O23" s="143">
        <v>3.50</v>
      </c>
      <c r="P23" s="18">
        <f t="shared" si="5"/>
        <v>15</v>
      </c>
      <c r="Q23" s="116">
        <f t="shared" si="6"/>
        <v>0.75</v>
      </c>
      <c r="R23" s="105">
        <f t="shared" si="7"/>
        <v>1.35</v>
      </c>
      <c r="S23" s="105">
        <f t="shared" si="8"/>
        <v>1.175</v>
      </c>
      <c r="T23" s="105">
        <f t="shared" si="9"/>
        <v>0.925</v>
      </c>
      <c r="U23" s="105">
        <f t="shared" si="10"/>
        <v>0.875</v>
      </c>
      <c r="V23" s="105">
        <f t="shared" si="11"/>
        <v>1.075</v>
      </c>
      <c r="W23" s="117">
        <f t="shared" si="12"/>
        <v>46</v>
      </c>
      <c r="X23" s="117">
        <f t="shared" si="13"/>
        <v>9.2000000000000011</v>
      </c>
      <c r="Y23" s="228">
        <v>20</v>
      </c>
      <c r="Z23" s="116">
        <f t="shared" si="14"/>
        <v>16</v>
      </c>
      <c r="AA23" s="140"/>
    </row>
    <row r="24" spans="1:27" ht="19.9" customHeight="1">
      <c r="A24" s="134">
        <v>17</v>
      </c>
      <c r="B24" s="138">
        <v>307589</v>
      </c>
      <c r="C24" s="133" t="s">
        <v>152</v>
      </c>
      <c r="D24" s="10">
        <v>3</v>
      </c>
      <c r="E24" s="10">
        <v>2</v>
      </c>
      <c r="F24" s="10">
        <v>1</v>
      </c>
      <c r="G24" s="10">
        <v>4</v>
      </c>
      <c r="H24" s="10">
        <v>2.50</v>
      </c>
      <c r="I24" s="10">
        <f t="shared" si="3"/>
        <v>12.50</v>
      </c>
      <c r="J24" s="10">
        <f t="shared" si="4"/>
        <v>1.875</v>
      </c>
      <c r="K24" s="143">
        <v>0.50</v>
      </c>
      <c r="L24" s="143">
        <v>1</v>
      </c>
      <c r="M24" s="143">
        <v>1.50</v>
      </c>
      <c r="N24" s="143">
        <v>1.50</v>
      </c>
      <c r="O24" s="143">
        <v>2</v>
      </c>
      <c r="P24" s="18">
        <f t="shared" si="5"/>
        <v>6.50</v>
      </c>
      <c r="Q24" s="116">
        <f t="shared" si="6"/>
        <v>0.325</v>
      </c>
      <c r="R24" s="105">
        <f t="shared" si="7"/>
        <v>0.475</v>
      </c>
      <c r="S24" s="105">
        <f t="shared" si="8"/>
        <v>0.35</v>
      </c>
      <c r="T24" s="105">
        <f t="shared" si="9"/>
        <v>0.225</v>
      </c>
      <c r="U24" s="105">
        <f t="shared" si="10"/>
        <v>0.675</v>
      </c>
      <c r="V24" s="105">
        <f t="shared" si="11"/>
        <v>0.475</v>
      </c>
      <c r="W24" s="117">
        <f t="shared" si="12"/>
        <v>19</v>
      </c>
      <c r="X24" s="117">
        <f t="shared" si="13"/>
        <v>3.8000000000000003</v>
      </c>
      <c r="Y24" s="228">
        <v>8</v>
      </c>
      <c r="Z24" s="116">
        <f t="shared" si="14"/>
        <v>6.40</v>
      </c>
      <c r="AA24" s="140"/>
    </row>
    <row r="25" spans="1:27" ht="19.9" customHeight="1">
      <c r="A25" s="134">
        <v>18</v>
      </c>
      <c r="B25" s="138">
        <v>307590</v>
      </c>
      <c r="C25" s="133" t="s">
        <v>153</v>
      </c>
      <c r="D25" s="10">
        <v>0.50</v>
      </c>
      <c r="E25" s="10">
        <v>1</v>
      </c>
      <c r="F25" s="10">
        <v>1.50</v>
      </c>
      <c r="G25" s="10">
        <v>1</v>
      </c>
      <c r="H25" s="10">
        <v>2</v>
      </c>
      <c r="I25" s="10">
        <f t="shared" si="3"/>
        <v>6</v>
      </c>
      <c r="J25" s="10">
        <f t="shared" si="4"/>
        <v>0.89999999999999991</v>
      </c>
      <c r="K25" s="18">
        <v>0.50</v>
      </c>
      <c r="L25" s="18">
        <v>0</v>
      </c>
      <c r="M25" s="18">
        <v>0</v>
      </c>
      <c r="N25" s="18">
        <v>1</v>
      </c>
      <c r="O25" s="18">
        <v>1.50</v>
      </c>
      <c r="P25" s="18">
        <f t="shared" si="5"/>
        <v>3</v>
      </c>
      <c r="Q25" s="116">
        <f t="shared" si="6"/>
        <v>0.15000000000000002</v>
      </c>
      <c r="R25" s="105">
        <f t="shared" si="7"/>
        <v>0.10</v>
      </c>
      <c r="S25" s="105">
        <f t="shared" si="8"/>
        <v>0.15</v>
      </c>
      <c r="T25" s="105">
        <f t="shared" si="9"/>
        <v>0.22499999999999998</v>
      </c>
      <c r="U25" s="105">
        <f t="shared" si="10"/>
        <v>0.20</v>
      </c>
      <c r="V25" s="105">
        <f t="shared" si="11"/>
        <v>0.375</v>
      </c>
      <c r="W25" s="117">
        <f t="shared" si="12"/>
        <v>9</v>
      </c>
      <c r="X25" s="117">
        <f t="shared" si="13"/>
        <v>1.80</v>
      </c>
      <c r="Y25" s="228">
        <v>4</v>
      </c>
      <c r="Z25" s="116">
        <f t="shared" si="14"/>
        <v>3.20</v>
      </c>
      <c r="AA25" s="140"/>
    </row>
    <row r="26" spans="1:27" ht="19.9" customHeight="1">
      <c r="A26" s="134">
        <v>19</v>
      </c>
      <c r="B26" s="138">
        <v>307592</v>
      </c>
      <c r="C26" s="133" t="s">
        <v>154</v>
      </c>
      <c r="D26" s="10">
        <v>2</v>
      </c>
      <c r="E26" s="10">
        <v>3.50</v>
      </c>
      <c r="F26" s="10">
        <v>2.50</v>
      </c>
      <c r="G26" s="10">
        <v>1.50</v>
      </c>
      <c r="H26" s="10">
        <v>3</v>
      </c>
      <c r="I26" s="10">
        <f t="shared" si="3"/>
        <v>12.50</v>
      </c>
      <c r="J26" s="10">
        <f t="shared" si="4"/>
        <v>1.875</v>
      </c>
      <c r="K26" s="18">
        <v>1</v>
      </c>
      <c r="L26" s="18">
        <v>2</v>
      </c>
      <c r="M26" s="18">
        <v>0.50</v>
      </c>
      <c r="N26" s="18">
        <v>1.50</v>
      </c>
      <c r="O26" s="18">
        <v>1</v>
      </c>
      <c r="P26" s="18">
        <f t="shared" si="5"/>
        <v>6</v>
      </c>
      <c r="Q26" s="116">
        <f t="shared" si="6"/>
        <v>0.30000000000000004</v>
      </c>
      <c r="R26" s="105">
        <f t="shared" si="7"/>
        <v>0.35</v>
      </c>
      <c r="S26" s="105">
        <f t="shared" si="8"/>
        <v>0.625</v>
      </c>
      <c r="T26" s="105">
        <f t="shared" si="9"/>
        <v>0.40</v>
      </c>
      <c r="U26" s="105">
        <f t="shared" si="10"/>
        <v>0.30</v>
      </c>
      <c r="V26" s="105">
        <f t="shared" si="11"/>
        <v>0.49999999999999994</v>
      </c>
      <c r="W26" s="117">
        <f t="shared" si="12"/>
        <v>18.50</v>
      </c>
      <c r="X26" s="117">
        <f t="shared" si="13"/>
        <v>3.70</v>
      </c>
      <c r="Y26" s="228">
        <v>8</v>
      </c>
      <c r="Z26" s="116">
        <f t="shared" si="14"/>
        <v>6.40</v>
      </c>
      <c r="AA26" s="140"/>
    </row>
    <row r="27" spans="1:27" ht="19.9" customHeight="1">
      <c r="A27" s="134">
        <v>20</v>
      </c>
      <c r="B27" s="138">
        <v>307594</v>
      </c>
      <c r="C27" s="133" t="s">
        <v>155</v>
      </c>
      <c r="D27" s="10">
        <v>1</v>
      </c>
      <c r="E27" s="10">
        <v>0.50</v>
      </c>
      <c r="F27" s="10">
        <v>2</v>
      </c>
      <c r="G27" s="10">
        <v>1</v>
      </c>
      <c r="H27" s="10">
        <v>1.50</v>
      </c>
      <c r="I27" s="10">
        <f t="shared" si="3"/>
        <v>6</v>
      </c>
      <c r="J27" s="10">
        <f t="shared" si="4"/>
        <v>0.89999999999999991</v>
      </c>
      <c r="K27" s="18">
        <v>1.50</v>
      </c>
      <c r="L27" s="18">
        <v>0.50</v>
      </c>
      <c r="M27" s="18">
        <v>0</v>
      </c>
      <c r="N27" s="18">
        <v>1</v>
      </c>
      <c r="O27" s="18">
        <v>0.50</v>
      </c>
      <c r="P27" s="18">
        <f t="shared" si="5"/>
        <v>3.50</v>
      </c>
      <c r="Q27" s="116">
        <f t="shared" si="6"/>
        <v>0.17500000000000002</v>
      </c>
      <c r="R27" s="105">
        <f t="shared" si="7"/>
        <v>0.225</v>
      </c>
      <c r="S27" s="105">
        <f t="shared" si="8"/>
        <v>0.10</v>
      </c>
      <c r="T27" s="105">
        <f t="shared" si="9"/>
        <v>0.30</v>
      </c>
      <c r="U27" s="105">
        <f t="shared" si="10"/>
        <v>0.20</v>
      </c>
      <c r="V27" s="105">
        <f t="shared" si="11"/>
        <v>0.24999999999999997</v>
      </c>
      <c r="W27" s="117">
        <f t="shared" si="12"/>
        <v>9.50</v>
      </c>
      <c r="X27" s="117">
        <f t="shared" si="13"/>
        <v>1.90</v>
      </c>
      <c r="Y27" s="228">
        <v>4</v>
      </c>
      <c r="Z27" s="116">
        <f t="shared" si="14"/>
        <v>3.20</v>
      </c>
      <c r="AA27" s="140"/>
    </row>
    <row r="28" spans="1:27" ht="19.9" customHeight="1">
      <c r="A28" s="134">
        <v>21</v>
      </c>
      <c r="B28" s="138">
        <v>307595</v>
      </c>
      <c r="C28" s="133" t="s">
        <v>156</v>
      </c>
      <c r="D28" s="10">
        <v>2.50</v>
      </c>
      <c r="E28" s="10">
        <v>3</v>
      </c>
      <c r="F28" s="10">
        <v>1.50</v>
      </c>
      <c r="G28" s="10">
        <v>3.50</v>
      </c>
      <c r="H28" s="10">
        <v>3</v>
      </c>
      <c r="I28" s="10">
        <f t="shared" si="3"/>
        <v>13.50</v>
      </c>
      <c r="J28" s="10">
        <f t="shared" si="4"/>
        <v>2.025</v>
      </c>
      <c r="K28" s="18">
        <v>0.50</v>
      </c>
      <c r="L28" s="18">
        <v>2</v>
      </c>
      <c r="M28" s="18">
        <v>0.50</v>
      </c>
      <c r="N28" s="18">
        <v>2.50</v>
      </c>
      <c r="O28" s="18">
        <v>1</v>
      </c>
      <c r="P28" s="18">
        <f t="shared" si="5"/>
        <v>6.50</v>
      </c>
      <c r="Q28" s="116">
        <f t="shared" si="6"/>
        <v>0.325</v>
      </c>
      <c r="R28" s="105">
        <f t="shared" si="7"/>
        <v>0.40</v>
      </c>
      <c r="S28" s="105">
        <f t="shared" si="8"/>
        <v>0.54999999999999993</v>
      </c>
      <c r="T28" s="105">
        <f t="shared" si="9"/>
        <v>0.24999999999999997</v>
      </c>
      <c r="U28" s="105">
        <f t="shared" si="10"/>
        <v>0.65</v>
      </c>
      <c r="V28" s="105">
        <f t="shared" si="11"/>
        <v>0.49999999999999994</v>
      </c>
      <c r="W28" s="117">
        <f t="shared" si="12"/>
        <v>20</v>
      </c>
      <c r="X28" s="117">
        <f t="shared" si="13"/>
        <v>4</v>
      </c>
      <c r="Y28" s="228">
        <v>9</v>
      </c>
      <c r="Z28" s="116">
        <f t="shared" si="14"/>
        <v>7.20</v>
      </c>
      <c r="AA28" s="140"/>
    </row>
    <row r="29" spans="1:27" ht="19.9" customHeight="1">
      <c r="A29" s="134">
        <v>22</v>
      </c>
      <c r="B29" s="138">
        <v>307596</v>
      </c>
      <c r="C29" s="133" t="s">
        <v>157</v>
      </c>
      <c r="D29" s="10">
        <v>5</v>
      </c>
      <c r="E29" s="10">
        <v>4.50</v>
      </c>
      <c r="F29" s="10">
        <v>3</v>
      </c>
      <c r="G29" s="10">
        <v>4</v>
      </c>
      <c r="H29" s="10">
        <v>2</v>
      </c>
      <c r="I29" s="10">
        <f t="shared" si="3"/>
        <v>18.50</v>
      </c>
      <c r="J29" s="10">
        <f t="shared" si="4"/>
        <v>2.775</v>
      </c>
      <c r="K29" s="18">
        <v>2</v>
      </c>
      <c r="L29" s="18">
        <v>2.50</v>
      </c>
      <c r="M29" s="18">
        <v>3.50</v>
      </c>
      <c r="N29" s="18">
        <v>0</v>
      </c>
      <c r="O29" s="18">
        <v>1.50</v>
      </c>
      <c r="P29" s="18">
        <f t="shared" si="5"/>
        <v>9.50</v>
      </c>
      <c r="Q29" s="116">
        <f t="shared" si="6"/>
        <v>0.475</v>
      </c>
      <c r="R29" s="105">
        <f t="shared" si="7"/>
        <v>0.85</v>
      </c>
      <c r="S29" s="105">
        <f t="shared" si="8"/>
        <v>0.80</v>
      </c>
      <c r="T29" s="105">
        <f t="shared" si="9"/>
        <v>0.625</v>
      </c>
      <c r="U29" s="105">
        <f t="shared" si="10"/>
        <v>0.60</v>
      </c>
      <c r="V29" s="105">
        <f t="shared" si="11"/>
        <v>0.375</v>
      </c>
      <c r="W29" s="117">
        <f t="shared" si="12"/>
        <v>28</v>
      </c>
      <c r="X29" s="117">
        <f t="shared" si="13"/>
        <v>5.60</v>
      </c>
      <c r="Y29" s="228">
        <v>12</v>
      </c>
      <c r="Z29" s="116">
        <f t="shared" si="14"/>
        <v>9.6000000000000014</v>
      </c>
      <c r="AA29" s="140"/>
    </row>
    <row r="30" spans="1:27" ht="19.9" customHeight="1">
      <c r="A30" s="134">
        <v>23</v>
      </c>
      <c r="B30" s="138">
        <v>307598</v>
      </c>
      <c r="C30" s="133" t="s">
        <v>158</v>
      </c>
      <c r="D30" s="10">
        <v>1</v>
      </c>
      <c r="E30" s="10">
        <v>0.50</v>
      </c>
      <c r="F30" s="10">
        <v>0</v>
      </c>
      <c r="G30" s="10">
        <v>1.50</v>
      </c>
      <c r="H30" s="10">
        <v>0.50</v>
      </c>
      <c r="I30" s="10">
        <f t="shared" si="3"/>
        <v>3.50</v>
      </c>
      <c r="J30" s="10">
        <f t="shared" si="4"/>
        <v>0.525</v>
      </c>
      <c r="K30" s="18">
        <v>0</v>
      </c>
      <c r="L30" s="18">
        <v>0.50</v>
      </c>
      <c r="M30" s="18">
        <v>1</v>
      </c>
      <c r="N30" s="18">
        <v>0.50</v>
      </c>
      <c r="O30" s="18">
        <v>0</v>
      </c>
      <c r="P30" s="18">
        <f t="shared" si="5"/>
        <v>2</v>
      </c>
      <c r="Q30" s="116">
        <f t="shared" si="6"/>
        <v>0.10</v>
      </c>
      <c r="R30" s="105">
        <f t="shared" si="7"/>
        <v>0.15</v>
      </c>
      <c r="S30" s="105">
        <f t="shared" si="8"/>
        <v>0.10</v>
      </c>
      <c r="T30" s="105">
        <f t="shared" si="9"/>
        <v>0.05</v>
      </c>
      <c r="U30" s="105">
        <f t="shared" si="10"/>
        <v>0.24999999999999997</v>
      </c>
      <c r="V30" s="105">
        <f t="shared" si="11"/>
        <v>0.074999999999999997</v>
      </c>
      <c r="W30" s="117">
        <f t="shared" si="12"/>
        <v>5.50</v>
      </c>
      <c r="X30" s="117">
        <f t="shared" si="13"/>
        <v>1.1000000000000001</v>
      </c>
      <c r="Y30" s="228">
        <v>2</v>
      </c>
      <c r="Z30" s="116">
        <f t="shared" si="14"/>
        <v>1.60</v>
      </c>
      <c r="AA30" s="140"/>
    </row>
    <row r="31" spans="1:27" s="127" customFormat="1" ht="18" customHeight="1">
      <c r="A31" s="134">
        <v>24</v>
      </c>
      <c r="B31" s="138">
        <v>307600</v>
      </c>
      <c r="C31" s="133" t="s">
        <v>126</v>
      </c>
      <c r="D31" s="10">
        <v>6.50</v>
      </c>
      <c r="E31" s="10">
        <v>7</v>
      </c>
      <c r="F31" s="10">
        <v>2</v>
      </c>
      <c r="G31" s="10">
        <v>5</v>
      </c>
      <c r="H31" s="10">
        <v>4</v>
      </c>
      <c r="I31" s="10">
        <f t="shared" si="3"/>
        <v>24.50</v>
      </c>
      <c r="J31" s="10">
        <f t="shared" si="4"/>
        <v>3.675</v>
      </c>
      <c r="K31" s="18">
        <v>2</v>
      </c>
      <c r="L31" s="18">
        <v>3</v>
      </c>
      <c r="M31" s="18">
        <v>2</v>
      </c>
      <c r="N31" s="18">
        <v>3.50</v>
      </c>
      <c r="O31" s="18">
        <v>1.50</v>
      </c>
      <c r="P31" s="18">
        <f t="shared" si="5"/>
        <v>12</v>
      </c>
      <c r="Q31" s="116">
        <f t="shared" si="6"/>
        <v>0.60000000000000009</v>
      </c>
      <c r="R31" s="105">
        <f t="shared" si="7"/>
        <v>1.075</v>
      </c>
      <c r="S31" s="105">
        <f t="shared" si="8"/>
        <v>1.2000000000000002</v>
      </c>
      <c r="T31" s="105">
        <f t="shared" si="9"/>
        <v>0.40</v>
      </c>
      <c r="U31" s="105">
        <f t="shared" si="10"/>
        <v>0.925</v>
      </c>
      <c r="V31" s="105">
        <f t="shared" si="11"/>
        <v>0.675</v>
      </c>
      <c r="W31" s="117">
        <f t="shared" si="12"/>
        <v>36.50</v>
      </c>
      <c r="X31" s="117">
        <f t="shared" si="13"/>
        <v>7.3000000000000007</v>
      </c>
      <c r="Y31" s="228">
        <v>16</v>
      </c>
      <c r="Z31" s="116">
        <f t="shared" si="14"/>
        <v>12.80</v>
      </c>
      <c r="AA31" s="141"/>
    </row>
    <row r="32" spans="1:27" ht="19.9" customHeight="1">
      <c r="A32" s="134">
        <v>25</v>
      </c>
      <c r="B32" s="138">
        <v>307601</v>
      </c>
      <c r="C32" s="133" t="s">
        <v>159</v>
      </c>
      <c r="D32" s="10">
        <v>0.50</v>
      </c>
      <c r="E32" s="10">
        <v>1.50</v>
      </c>
      <c r="F32" s="10">
        <v>1</v>
      </c>
      <c r="G32" s="10">
        <v>0.50</v>
      </c>
      <c r="H32" s="10">
        <v>1</v>
      </c>
      <c r="I32" s="10">
        <f t="shared" si="3"/>
        <v>4.50</v>
      </c>
      <c r="J32" s="10">
        <f t="shared" si="4"/>
        <v>0.675</v>
      </c>
      <c r="K32" s="18">
        <v>0.50</v>
      </c>
      <c r="L32" s="18">
        <v>1</v>
      </c>
      <c r="M32" s="18">
        <v>0</v>
      </c>
      <c r="N32" s="18">
        <v>0.50</v>
      </c>
      <c r="O32" s="18">
        <v>0</v>
      </c>
      <c r="P32" s="18">
        <f t="shared" si="5"/>
        <v>2</v>
      </c>
      <c r="Q32" s="116">
        <f t="shared" si="6"/>
        <v>0.10</v>
      </c>
      <c r="R32" s="105">
        <f t="shared" si="7"/>
        <v>0.10</v>
      </c>
      <c r="S32" s="105">
        <f t="shared" si="8"/>
        <v>0.27499999999999997</v>
      </c>
      <c r="T32" s="105">
        <f t="shared" si="9"/>
        <v>0.15</v>
      </c>
      <c r="U32" s="105">
        <f t="shared" si="10"/>
        <v>0.10</v>
      </c>
      <c r="V32" s="105">
        <f t="shared" si="11"/>
        <v>0.15</v>
      </c>
      <c r="W32" s="117">
        <f t="shared" si="12"/>
        <v>6.50</v>
      </c>
      <c r="X32" s="117">
        <f t="shared" si="13"/>
        <v>1.30</v>
      </c>
      <c r="Y32" s="228">
        <v>3</v>
      </c>
      <c r="Z32" s="116">
        <f t="shared" si="14"/>
        <v>2.4000000000000004</v>
      </c>
      <c r="AA32" s="140"/>
    </row>
    <row r="33" spans="1:27" ht="19.9" customHeight="1">
      <c r="A33" s="134">
        <v>26</v>
      </c>
      <c r="B33" s="138">
        <v>307602</v>
      </c>
      <c r="C33" s="133" t="s">
        <v>160</v>
      </c>
      <c r="D33" s="10">
        <v>1</v>
      </c>
      <c r="E33" s="10">
        <v>0.50</v>
      </c>
      <c r="F33" s="10">
        <v>0.50</v>
      </c>
      <c r="G33" s="10">
        <v>0</v>
      </c>
      <c r="H33" s="10">
        <v>0.50</v>
      </c>
      <c r="I33" s="10">
        <f t="shared" si="3"/>
        <v>2.50</v>
      </c>
      <c r="J33" s="10">
        <f t="shared" si="4"/>
        <v>0.375</v>
      </c>
      <c r="K33" s="18">
        <v>0</v>
      </c>
      <c r="L33" s="18">
        <v>0</v>
      </c>
      <c r="M33" s="18">
        <v>1</v>
      </c>
      <c r="N33" s="18">
        <v>0</v>
      </c>
      <c r="O33" s="18">
        <v>0.50</v>
      </c>
      <c r="P33" s="18">
        <f t="shared" si="5"/>
        <v>1.50</v>
      </c>
      <c r="Q33" s="116">
        <f t="shared" si="6"/>
        <v>0.075000000000000011</v>
      </c>
      <c r="R33" s="105">
        <f t="shared" si="7"/>
        <v>0.15</v>
      </c>
      <c r="S33" s="105">
        <f t="shared" si="8"/>
        <v>0.074999999999999997</v>
      </c>
      <c r="T33" s="105">
        <f t="shared" si="9"/>
        <v>0.125</v>
      </c>
      <c r="U33" s="105">
        <f t="shared" si="10"/>
        <v>0</v>
      </c>
      <c r="V33" s="105">
        <f t="shared" si="11"/>
        <v>0.10</v>
      </c>
      <c r="W33" s="117">
        <f t="shared" si="12"/>
        <v>4</v>
      </c>
      <c r="X33" s="117">
        <f t="shared" si="13"/>
        <v>0.80</v>
      </c>
      <c r="Y33" s="228">
        <v>1</v>
      </c>
      <c r="Z33" s="116">
        <f t="shared" si="14"/>
        <v>0.80</v>
      </c>
      <c r="AA33" s="140"/>
    </row>
    <row r="34" spans="1:27" ht="19.9" customHeight="1">
      <c r="A34" s="134">
        <v>27</v>
      </c>
      <c r="B34" s="138">
        <v>307603</v>
      </c>
      <c r="C34" s="133" t="s">
        <v>161</v>
      </c>
      <c r="D34" s="10">
        <v>4</v>
      </c>
      <c r="E34" s="10">
        <v>2.50</v>
      </c>
      <c r="F34" s="10">
        <v>5</v>
      </c>
      <c r="G34" s="10">
        <v>3</v>
      </c>
      <c r="H34" s="10">
        <v>1</v>
      </c>
      <c r="I34" s="10">
        <f t="shared" si="3"/>
        <v>15.50</v>
      </c>
      <c r="J34" s="10">
        <f t="shared" si="4"/>
        <v>2.3249999999999997</v>
      </c>
      <c r="K34" s="18">
        <v>2</v>
      </c>
      <c r="L34" s="18">
        <v>0.50</v>
      </c>
      <c r="M34" s="18">
        <v>1.50</v>
      </c>
      <c r="N34" s="18">
        <v>0.50</v>
      </c>
      <c r="O34" s="18">
        <v>3</v>
      </c>
      <c r="P34" s="18">
        <f t="shared" si="5"/>
        <v>7.50</v>
      </c>
      <c r="Q34" s="116">
        <f t="shared" si="6"/>
        <v>0.375</v>
      </c>
      <c r="R34" s="105">
        <f t="shared" si="7"/>
        <v>0.70</v>
      </c>
      <c r="S34" s="105">
        <f t="shared" si="8"/>
        <v>0.40</v>
      </c>
      <c r="T34" s="105">
        <f t="shared" si="9"/>
        <v>0.825</v>
      </c>
      <c r="U34" s="105">
        <f t="shared" si="10"/>
        <v>0.475</v>
      </c>
      <c r="V34" s="105">
        <f t="shared" si="11"/>
        <v>0.30000000000000004</v>
      </c>
      <c r="W34" s="117">
        <f t="shared" si="12"/>
        <v>23</v>
      </c>
      <c r="X34" s="117">
        <f t="shared" si="13"/>
        <v>4.6000000000000005</v>
      </c>
      <c r="Y34" s="228">
        <v>10</v>
      </c>
      <c r="Z34" s="116">
        <f t="shared" si="14"/>
        <v>8</v>
      </c>
      <c r="AA34" s="140"/>
    </row>
    <row r="35" spans="1:27" ht="19.9" customHeight="1">
      <c r="A35" s="134">
        <v>28</v>
      </c>
      <c r="B35" s="138">
        <v>307604</v>
      </c>
      <c r="C35" s="133" t="s">
        <v>162</v>
      </c>
      <c r="D35" s="10">
        <v>1.50</v>
      </c>
      <c r="E35" s="10">
        <v>2</v>
      </c>
      <c r="F35" s="10">
        <v>1</v>
      </c>
      <c r="G35" s="10">
        <v>2.50</v>
      </c>
      <c r="H35" s="10">
        <v>2</v>
      </c>
      <c r="I35" s="10">
        <f t="shared" si="3"/>
        <v>9</v>
      </c>
      <c r="J35" s="10">
        <f t="shared" si="4"/>
        <v>1.35</v>
      </c>
      <c r="K35" s="18">
        <v>0</v>
      </c>
      <c r="L35" s="18">
        <v>2.50</v>
      </c>
      <c r="M35" s="18">
        <v>0</v>
      </c>
      <c r="N35" s="18">
        <v>1</v>
      </c>
      <c r="O35" s="18">
        <v>0.50</v>
      </c>
      <c r="P35" s="18">
        <f t="shared" si="5"/>
        <v>4</v>
      </c>
      <c r="Q35" s="116">
        <f t="shared" si="6"/>
        <v>0.20</v>
      </c>
      <c r="R35" s="105">
        <f t="shared" si="7"/>
        <v>0.22499999999999998</v>
      </c>
      <c r="S35" s="105">
        <f t="shared" si="8"/>
        <v>0.425</v>
      </c>
      <c r="T35" s="105">
        <f t="shared" si="9"/>
        <v>0.15</v>
      </c>
      <c r="U35" s="105">
        <f t="shared" si="10"/>
        <v>0.425</v>
      </c>
      <c r="V35" s="105">
        <f t="shared" si="11"/>
        <v>0.325</v>
      </c>
      <c r="W35" s="117">
        <f t="shared" si="12"/>
        <v>13</v>
      </c>
      <c r="X35" s="117">
        <f t="shared" si="13"/>
        <v>2.60</v>
      </c>
      <c r="Y35" s="228">
        <v>6</v>
      </c>
      <c r="Z35" s="116">
        <f t="shared" si="14"/>
        <v>4.8000000000000007</v>
      </c>
      <c r="AA35" s="140"/>
    </row>
    <row r="36" spans="1:27" ht="19.9" customHeight="1">
      <c r="A36" s="134">
        <v>29</v>
      </c>
      <c r="B36" s="138">
        <v>307606</v>
      </c>
      <c r="C36" s="133" t="s">
        <v>163</v>
      </c>
      <c r="D36" s="10">
        <v>1</v>
      </c>
      <c r="E36" s="10">
        <v>0.50</v>
      </c>
      <c r="F36" s="10">
        <v>2.50</v>
      </c>
      <c r="G36" s="10">
        <v>2</v>
      </c>
      <c r="H36" s="10">
        <v>1.50</v>
      </c>
      <c r="I36" s="10">
        <f t="shared" si="3"/>
        <v>7.50</v>
      </c>
      <c r="J36" s="10">
        <f t="shared" si="4"/>
        <v>1.125</v>
      </c>
      <c r="K36" s="18">
        <v>0.50</v>
      </c>
      <c r="L36" s="18">
        <v>1.50</v>
      </c>
      <c r="M36" s="18">
        <v>1</v>
      </c>
      <c r="N36" s="18">
        <v>0.50</v>
      </c>
      <c r="O36" s="18">
        <v>0</v>
      </c>
      <c r="P36" s="18">
        <f t="shared" si="5"/>
        <v>3.50</v>
      </c>
      <c r="Q36" s="116">
        <f t="shared" si="6"/>
        <v>0.17500000000000002</v>
      </c>
      <c r="R36" s="105">
        <f t="shared" si="7"/>
        <v>0.175</v>
      </c>
      <c r="S36" s="105">
        <f t="shared" si="8"/>
        <v>0.15000000000000002</v>
      </c>
      <c r="T36" s="105">
        <f t="shared" si="9"/>
        <v>0.425</v>
      </c>
      <c r="U36" s="105">
        <f t="shared" si="10"/>
        <v>0.325</v>
      </c>
      <c r="V36" s="105">
        <f t="shared" si="11"/>
        <v>0.22499999999999998</v>
      </c>
      <c r="W36" s="117">
        <f t="shared" si="12"/>
        <v>11</v>
      </c>
      <c r="X36" s="117">
        <f t="shared" si="13"/>
        <v>2.2000000000000002</v>
      </c>
      <c r="Y36" s="228">
        <v>5</v>
      </c>
      <c r="Z36" s="116">
        <f t="shared" si="14"/>
        <v>4</v>
      </c>
      <c r="AA36" s="140"/>
    </row>
    <row r="37" spans="1:27" ht="19.9" customHeight="1">
      <c r="A37" s="134">
        <v>30</v>
      </c>
      <c r="B37" s="138">
        <v>307608</v>
      </c>
      <c r="C37" s="133" t="s">
        <v>164</v>
      </c>
      <c r="D37" s="10">
        <v>0.50</v>
      </c>
      <c r="E37" s="10">
        <v>1.50</v>
      </c>
      <c r="F37" s="10">
        <v>0.50</v>
      </c>
      <c r="G37" s="10">
        <v>1.50</v>
      </c>
      <c r="H37" s="10">
        <v>1</v>
      </c>
      <c r="I37" s="10">
        <f t="shared" si="3"/>
        <v>5</v>
      </c>
      <c r="J37" s="10">
        <f t="shared" si="4"/>
        <v>0.75</v>
      </c>
      <c r="K37" s="18">
        <v>0</v>
      </c>
      <c r="L37" s="18">
        <v>0.50</v>
      </c>
      <c r="M37" s="18">
        <v>0</v>
      </c>
      <c r="N37" s="18">
        <v>1</v>
      </c>
      <c r="O37" s="18">
        <v>0.50</v>
      </c>
      <c r="P37" s="18">
        <f t="shared" si="5"/>
        <v>2</v>
      </c>
      <c r="Q37" s="116">
        <f t="shared" si="6"/>
        <v>0.10</v>
      </c>
      <c r="R37" s="105">
        <f t="shared" si="7"/>
        <v>0.074999999999999997</v>
      </c>
      <c r="S37" s="105">
        <f t="shared" si="8"/>
        <v>0.24999999999999997</v>
      </c>
      <c r="T37" s="105">
        <f t="shared" si="9"/>
        <v>0.074999999999999997</v>
      </c>
      <c r="U37" s="105">
        <f t="shared" si="10"/>
        <v>0.27499999999999997</v>
      </c>
      <c r="V37" s="105">
        <f t="shared" si="11"/>
        <v>0.175</v>
      </c>
      <c r="W37" s="117">
        <f t="shared" si="12"/>
        <v>7</v>
      </c>
      <c r="X37" s="117">
        <f t="shared" si="13"/>
        <v>1.40</v>
      </c>
      <c r="Y37" s="228">
        <v>3</v>
      </c>
      <c r="Z37" s="116">
        <f t="shared" si="14"/>
        <v>2.4000000000000004</v>
      </c>
      <c r="AA37" s="140"/>
    </row>
    <row r="38" spans="1:27" ht="19.9" customHeight="1">
      <c r="A38" s="134">
        <v>31</v>
      </c>
      <c r="B38" s="138">
        <v>307609</v>
      </c>
      <c r="C38" s="133" t="s">
        <v>165</v>
      </c>
      <c r="D38" s="10">
        <v>4.50</v>
      </c>
      <c r="E38" s="10">
        <v>5</v>
      </c>
      <c r="F38" s="10">
        <v>6</v>
      </c>
      <c r="G38" s="10">
        <v>4</v>
      </c>
      <c r="H38" s="10">
        <v>3</v>
      </c>
      <c r="I38" s="10">
        <f t="shared" si="3"/>
        <v>22.50</v>
      </c>
      <c r="J38" s="10">
        <f t="shared" si="4"/>
        <v>3.375</v>
      </c>
      <c r="K38" s="18">
        <v>2.50</v>
      </c>
      <c r="L38" s="18">
        <v>4</v>
      </c>
      <c r="M38" s="18">
        <v>1</v>
      </c>
      <c r="N38" s="18">
        <v>2</v>
      </c>
      <c r="O38" s="18">
        <v>1.50</v>
      </c>
      <c r="P38" s="18">
        <f t="shared" si="5"/>
        <v>11</v>
      </c>
      <c r="Q38" s="116">
        <f t="shared" si="6"/>
        <v>0.55000000000000004</v>
      </c>
      <c r="R38" s="105">
        <f t="shared" si="7"/>
        <v>0.80</v>
      </c>
      <c r="S38" s="105">
        <f t="shared" si="8"/>
        <v>0.95</v>
      </c>
      <c r="T38" s="105">
        <f t="shared" si="9"/>
        <v>0.95</v>
      </c>
      <c r="U38" s="105">
        <f t="shared" si="10"/>
        <v>0.70</v>
      </c>
      <c r="V38" s="105">
        <f t="shared" si="11"/>
        <v>0.52499999999999991</v>
      </c>
      <c r="W38" s="117">
        <f t="shared" si="12"/>
        <v>33.50</v>
      </c>
      <c r="X38" s="117">
        <f t="shared" si="13"/>
        <v>6.70</v>
      </c>
      <c r="Y38" s="228">
        <v>15</v>
      </c>
      <c r="Z38" s="116">
        <f t="shared" si="14"/>
        <v>12</v>
      </c>
      <c r="AA38" s="140"/>
    </row>
    <row r="39" spans="1:27" ht="19.9" customHeight="1">
      <c r="A39" s="134">
        <v>32</v>
      </c>
      <c r="B39" s="138">
        <v>307611</v>
      </c>
      <c r="C39" s="133" t="s">
        <v>166</v>
      </c>
      <c r="D39" s="10">
        <v>1</v>
      </c>
      <c r="E39" s="10">
        <v>2</v>
      </c>
      <c r="F39" s="10">
        <v>0.50</v>
      </c>
      <c r="G39" s="10">
        <v>1.50</v>
      </c>
      <c r="H39" s="10">
        <v>1</v>
      </c>
      <c r="I39" s="10">
        <f t="shared" si="3"/>
        <v>6</v>
      </c>
      <c r="J39" s="10">
        <f t="shared" si="4"/>
        <v>0.89999999999999991</v>
      </c>
      <c r="K39" s="18">
        <v>0.50</v>
      </c>
      <c r="L39" s="18">
        <v>1</v>
      </c>
      <c r="M39" s="18">
        <v>0.50</v>
      </c>
      <c r="N39" s="18">
        <v>0</v>
      </c>
      <c r="O39" s="18">
        <v>1</v>
      </c>
      <c r="P39" s="18">
        <f t="shared" si="5"/>
        <v>3</v>
      </c>
      <c r="Q39" s="116">
        <f t="shared" si="6"/>
        <v>0.15000000000000002</v>
      </c>
      <c r="R39" s="105">
        <f t="shared" si="7"/>
        <v>0.175</v>
      </c>
      <c r="S39" s="105">
        <f t="shared" si="8"/>
        <v>0.35</v>
      </c>
      <c r="T39" s="105">
        <f t="shared" si="9"/>
        <v>0.10</v>
      </c>
      <c r="U39" s="105">
        <f t="shared" si="10"/>
        <v>0.22499999999999998</v>
      </c>
      <c r="V39" s="105">
        <f t="shared" si="11"/>
        <v>0.20</v>
      </c>
      <c r="W39" s="117">
        <f t="shared" si="12"/>
        <v>9</v>
      </c>
      <c r="X39" s="117">
        <f t="shared" si="13"/>
        <v>1.80</v>
      </c>
      <c r="Y39" s="228">
        <v>4</v>
      </c>
      <c r="Z39" s="116">
        <f t="shared" si="14"/>
        <v>3.20</v>
      </c>
      <c r="AA39" s="140"/>
    </row>
    <row r="40" spans="1:27" ht="19.9" customHeight="1">
      <c r="A40" s="134">
        <v>33</v>
      </c>
      <c r="B40" s="138">
        <v>307612</v>
      </c>
      <c r="C40" s="133" t="s">
        <v>167</v>
      </c>
      <c r="D40" s="10">
        <v>3</v>
      </c>
      <c r="E40" s="10">
        <v>5</v>
      </c>
      <c r="F40" s="10">
        <v>4.50</v>
      </c>
      <c r="G40" s="10">
        <v>2</v>
      </c>
      <c r="H40" s="10">
        <v>2.50</v>
      </c>
      <c r="I40" s="10">
        <f t="shared" si="3"/>
        <v>17</v>
      </c>
      <c r="J40" s="10">
        <f t="shared" si="4"/>
        <v>2.5499999999999998</v>
      </c>
      <c r="K40" s="18">
        <v>1</v>
      </c>
      <c r="L40" s="18">
        <v>2</v>
      </c>
      <c r="M40" s="18">
        <v>1.50</v>
      </c>
      <c r="N40" s="18">
        <v>2.50</v>
      </c>
      <c r="O40" s="18">
        <v>1</v>
      </c>
      <c r="P40" s="18">
        <f t="shared" si="5"/>
        <v>8</v>
      </c>
      <c r="Q40" s="116">
        <f t="shared" si="6"/>
        <v>0.40</v>
      </c>
      <c r="R40" s="105">
        <f t="shared" si="7"/>
        <v>0.49999999999999994</v>
      </c>
      <c r="S40" s="105">
        <f t="shared" si="8"/>
        <v>0.85</v>
      </c>
      <c r="T40" s="105">
        <f t="shared" si="9"/>
        <v>0.75</v>
      </c>
      <c r="U40" s="105">
        <f t="shared" si="10"/>
        <v>0.425</v>
      </c>
      <c r="V40" s="105">
        <f t="shared" si="11"/>
        <v>0.425</v>
      </c>
      <c r="W40" s="117">
        <f t="shared" si="12"/>
        <v>25</v>
      </c>
      <c r="X40" s="117">
        <f t="shared" si="13"/>
        <v>5</v>
      </c>
      <c r="Y40" s="228">
        <v>11</v>
      </c>
      <c r="Z40" s="116">
        <f t="shared" si="14"/>
        <v>8.8000000000000007</v>
      </c>
      <c r="AA40" s="140"/>
    </row>
    <row r="41" spans="1:27" ht="19.9" customHeight="1">
      <c r="A41" s="134">
        <v>34</v>
      </c>
      <c r="B41" s="138">
        <v>307613</v>
      </c>
      <c r="C41" s="133" t="s">
        <v>168</v>
      </c>
      <c r="D41" s="10">
        <v>0.50</v>
      </c>
      <c r="E41" s="10">
        <v>2.50</v>
      </c>
      <c r="F41" s="10">
        <v>2</v>
      </c>
      <c r="G41" s="10">
        <v>1</v>
      </c>
      <c r="H41" s="10">
        <v>3</v>
      </c>
      <c r="I41" s="10">
        <f t="shared" si="3"/>
        <v>9</v>
      </c>
      <c r="J41" s="10">
        <f t="shared" si="4"/>
        <v>1.35</v>
      </c>
      <c r="K41" s="18">
        <v>0.50</v>
      </c>
      <c r="L41" s="18">
        <v>1.50</v>
      </c>
      <c r="M41" s="18">
        <v>2</v>
      </c>
      <c r="N41" s="18">
        <v>0</v>
      </c>
      <c r="O41" s="18">
        <v>0.50</v>
      </c>
      <c r="P41" s="18">
        <f t="shared" si="5"/>
        <v>4.50</v>
      </c>
      <c r="Q41" s="116">
        <f t="shared" si="6"/>
        <v>0.225</v>
      </c>
      <c r="R41" s="105">
        <f t="shared" si="7"/>
        <v>0.10</v>
      </c>
      <c r="S41" s="105">
        <f t="shared" si="8"/>
        <v>0.45</v>
      </c>
      <c r="T41" s="105">
        <f t="shared" si="9"/>
        <v>0.40</v>
      </c>
      <c r="U41" s="105">
        <f t="shared" si="10"/>
        <v>0.15</v>
      </c>
      <c r="V41" s="105">
        <f t="shared" si="11"/>
        <v>0.475</v>
      </c>
      <c r="W41" s="117">
        <f t="shared" si="12"/>
        <v>13.50</v>
      </c>
      <c r="X41" s="117">
        <f t="shared" si="13"/>
        <v>2.70</v>
      </c>
      <c r="Y41" s="228">
        <v>6</v>
      </c>
      <c r="Z41" s="116">
        <f t="shared" si="14"/>
        <v>4.8000000000000007</v>
      </c>
      <c r="AA41" s="140"/>
    </row>
    <row r="42" spans="1:27" ht="19.9" customHeight="1">
      <c r="A42" s="134">
        <v>35</v>
      </c>
      <c r="B42" s="138">
        <v>307614</v>
      </c>
      <c r="C42" s="133" t="s">
        <v>169</v>
      </c>
      <c r="D42" s="10">
        <v>2</v>
      </c>
      <c r="E42" s="10">
        <v>1</v>
      </c>
      <c r="F42" s="10">
        <v>1.50</v>
      </c>
      <c r="G42" s="10">
        <v>2</v>
      </c>
      <c r="H42" s="10">
        <v>1</v>
      </c>
      <c r="I42" s="10">
        <f t="shared" si="3"/>
        <v>7.50</v>
      </c>
      <c r="J42" s="10">
        <f t="shared" si="4"/>
        <v>1.125</v>
      </c>
      <c r="K42" s="18">
        <v>1</v>
      </c>
      <c r="L42" s="18">
        <v>0.50</v>
      </c>
      <c r="M42" s="18">
        <v>0.50</v>
      </c>
      <c r="N42" s="18">
        <v>1.50</v>
      </c>
      <c r="O42" s="18">
        <v>0</v>
      </c>
      <c r="P42" s="18">
        <f t="shared" si="5"/>
        <v>3.50</v>
      </c>
      <c r="Q42" s="116">
        <f t="shared" si="6"/>
        <v>0.17500000000000002</v>
      </c>
      <c r="R42" s="105">
        <f t="shared" si="7"/>
        <v>0.35</v>
      </c>
      <c r="S42" s="105">
        <f t="shared" si="8"/>
        <v>0.175</v>
      </c>
      <c r="T42" s="105">
        <f t="shared" si="9"/>
        <v>0.24999999999999997</v>
      </c>
      <c r="U42" s="105">
        <f t="shared" si="10"/>
        <v>0.375</v>
      </c>
      <c r="V42" s="105">
        <f t="shared" si="11"/>
        <v>0.15</v>
      </c>
      <c r="W42" s="117">
        <f t="shared" si="12"/>
        <v>11</v>
      </c>
      <c r="X42" s="117">
        <f t="shared" si="13"/>
        <v>2.2000000000000002</v>
      </c>
      <c r="Y42" s="228">
        <v>5</v>
      </c>
      <c r="Z42" s="116">
        <f t="shared" si="14"/>
        <v>4</v>
      </c>
      <c r="AA42" s="140"/>
    </row>
    <row r="43" spans="1:27" ht="19.9" customHeight="1">
      <c r="A43" s="134">
        <v>36</v>
      </c>
      <c r="B43" s="138">
        <v>307615</v>
      </c>
      <c r="C43" s="133" t="s">
        <v>170</v>
      </c>
      <c r="D43" s="10">
        <v>0.50</v>
      </c>
      <c r="E43" s="10">
        <v>3</v>
      </c>
      <c r="F43" s="10">
        <v>2.50</v>
      </c>
      <c r="G43" s="10">
        <v>1</v>
      </c>
      <c r="H43" s="10">
        <v>0.50</v>
      </c>
      <c r="I43" s="10">
        <f t="shared" si="3"/>
        <v>7.50</v>
      </c>
      <c r="J43" s="10">
        <f t="shared" si="4"/>
        <v>1.125</v>
      </c>
      <c r="K43" s="18">
        <v>0.50</v>
      </c>
      <c r="L43" s="18">
        <v>2</v>
      </c>
      <c r="M43" s="18">
        <v>0</v>
      </c>
      <c r="N43" s="18">
        <v>0.50</v>
      </c>
      <c r="O43" s="18">
        <v>0.50</v>
      </c>
      <c r="P43" s="18">
        <f t="shared" si="5"/>
        <v>3.50</v>
      </c>
      <c r="Q43" s="116">
        <f t="shared" si="6"/>
        <v>0.17500000000000002</v>
      </c>
      <c r="R43" s="105">
        <f t="shared" si="7"/>
        <v>0.10</v>
      </c>
      <c r="S43" s="105">
        <f t="shared" si="8"/>
        <v>0.54999999999999993</v>
      </c>
      <c r="T43" s="105">
        <f t="shared" si="9"/>
        <v>0.375</v>
      </c>
      <c r="U43" s="105">
        <f t="shared" si="10"/>
        <v>0.175</v>
      </c>
      <c r="V43" s="105">
        <f t="shared" si="11"/>
        <v>0.10</v>
      </c>
      <c r="W43" s="117">
        <f t="shared" si="12"/>
        <v>11</v>
      </c>
      <c r="X43" s="117">
        <f t="shared" si="13"/>
        <v>2.2000000000000002</v>
      </c>
      <c r="Y43" s="228">
        <v>5</v>
      </c>
      <c r="Z43" s="116">
        <f t="shared" si="14"/>
        <v>4</v>
      </c>
      <c r="AA43" s="140"/>
    </row>
    <row r="44" spans="1:27" ht="19.9" customHeight="1">
      <c r="A44" s="134">
        <v>37</v>
      </c>
      <c r="B44" s="138">
        <v>307616</v>
      </c>
      <c r="C44" s="133" t="s">
        <v>171</v>
      </c>
      <c r="D44" s="10">
        <v>3.50</v>
      </c>
      <c r="E44" s="10">
        <v>2</v>
      </c>
      <c r="F44" s="10">
        <v>4</v>
      </c>
      <c r="G44" s="10">
        <v>1.50</v>
      </c>
      <c r="H44" s="10">
        <v>3</v>
      </c>
      <c r="I44" s="10">
        <f t="shared" si="3"/>
        <v>14</v>
      </c>
      <c r="J44" s="10">
        <f t="shared" si="4"/>
        <v>2.10</v>
      </c>
      <c r="K44" s="18">
        <v>1.50</v>
      </c>
      <c r="L44" s="18">
        <v>3</v>
      </c>
      <c r="M44" s="18">
        <v>1</v>
      </c>
      <c r="N44" s="18">
        <v>0</v>
      </c>
      <c r="O44" s="18">
        <v>1</v>
      </c>
      <c r="P44" s="18">
        <f t="shared" si="5"/>
        <v>6.50</v>
      </c>
      <c r="Q44" s="116">
        <f t="shared" si="6"/>
        <v>0.325</v>
      </c>
      <c r="R44" s="105">
        <f t="shared" si="7"/>
        <v>0.60000000000000009</v>
      </c>
      <c r="S44" s="105">
        <f t="shared" si="8"/>
        <v>0.45</v>
      </c>
      <c r="T44" s="105">
        <f t="shared" si="9"/>
        <v>0.65</v>
      </c>
      <c r="U44" s="105">
        <f t="shared" si="10"/>
        <v>0.22499999999999998</v>
      </c>
      <c r="V44" s="105">
        <f t="shared" si="11"/>
        <v>0.49999999999999994</v>
      </c>
      <c r="W44" s="117">
        <f t="shared" si="12"/>
        <v>20.50</v>
      </c>
      <c r="X44" s="117">
        <f t="shared" si="13"/>
        <v>4.1000000000000005</v>
      </c>
      <c r="Y44" s="228">
        <v>9</v>
      </c>
      <c r="Z44" s="116">
        <f t="shared" si="14"/>
        <v>7.20</v>
      </c>
      <c r="AA44" s="140"/>
    </row>
    <row r="45" spans="1:27" ht="19.9" customHeight="1">
      <c r="A45" s="134">
        <v>38</v>
      </c>
      <c r="B45" s="138">
        <v>307619</v>
      </c>
      <c r="C45" s="133" t="s">
        <v>172</v>
      </c>
      <c r="D45" s="10">
        <v>2</v>
      </c>
      <c r="E45" s="10">
        <v>1.50</v>
      </c>
      <c r="F45" s="10">
        <v>0</v>
      </c>
      <c r="G45" s="10">
        <v>2.50</v>
      </c>
      <c r="H45" s="10">
        <v>0.50</v>
      </c>
      <c r="I45" s="10">
        <f t="shared" si="3"/>
        <v>6.50</v>
      </c>
      <c r="J45" s="10">
        <f t="shared" si="4"/>
        <v>0.975</v>
      </c>
      <c r="K45" s="18">
        <v>0</v>
      </c>
      <c r="L45" s="18">
        <v>0.50</v>
      </c>
      <c r="M45" s="18">
        <v>0</v>
      </c>
      <c r="N45" s="18">
        <v>1</v>
      </c>
      <c r="O45" s="18">
        <v>1.50</v>
      </c>
      <c r="P45" s="18">
        <f t="shared" si="5"/>
        <v>3</v>
      </c>
      <c r="Q45" s="116">
        <f t="shared" si="6"/>
        <v>0.15000000000000002</v>
      </c>
      <c r="R45" s="105">
        <f t="shared" si="7"/>
        <v>0.30</v>
      </c>
      <c r="S45" s="105">
        <f t="shared" si="8"/>
        <v>0.24999999999999997</v>
      </c>
      <c r="T45" s="105">
        <f t="shared" si="9"/>
        <v>0</v>
      </c>
      <c r="U45" s="105">
        <f t="shared" si="10"/>
        <v>0.425</v>
      </c>
      <c r="V45" s="105">
        <f t="shared" si="11"/>
        <v>0.15000000000000002</v>
      </c>
      <c r="W45" s="117">
        <f t="shared" si="12"/>
        <v>9.50</v>
      </c>
      <c r="X45" s="117">
        <f t="shared" si="13"/>
        <v>1.90</v>
      </c>
      <c r="Y45" s="228">
        <v>4</v>
      </c>
      <c r="Z45" s="116">
        <f t="shared" si="14"/>
        <v>3.20</v>
      </c>
      <c r="AA45" s="140"/>
    </row>
    <row r="46" spans="1:27" ht="19.9" customHeight="1">
      <c r="A46" s="134">
        <v>39</v>
      </c>
      <c r="B46" s="138">
        <v>307622</v>
      </c>
      <c r="C46" s="133" t="s">
        <v>173</v>
      </c>
      <c r="D46" s="10">
        <v>3</v>
      </c>
      <c r="E46" s="10">
        <v>2</v>
      </c>
      <c r="F46" s="10">
        <v>3.50</v>
      </c>
      <c r="G46" s="10">
        <v>1.50</v>
      </c>
      <c r="H46" s="10">
        <v>2</v>
      </c>
      <c r="I46" s="10">
        <f t="shared" si="3"/>
        <v>12</v>
      </c>
      <c r="J46" s="10">
        <f t="shared" si="4"/>
        <v>1.7999999999999998</v>
      </c>
      <c r="K46" s="18">
        <v>1</v>
      </c>
      <c r="L46" s="18">
        <v>2</v>
      </c>
      <c r="M46" s="18">
        <v>1.50</v>
      </c>
      <c r="N46" s="18">
        <v>0</v>
      </c>
      <c r="O46" s="18">
        <v>2</v>
      </c>
      <c r="P46" s="18">
        <f t="shared" si="5"/>
        <v>6.50</v>
      </c>
      <c r="Q46" s="116">
        <f t="shared" si="6"/>
        <v>0.325</v>
      </c>
      <c r="R46" s="105">
        <f t="shared" si="7"/>
        <v>0.49999999999999994</v>
      </c>
      <c r="S46" s="105">
        <f t="shared" si="8"/>
        <v>0.40</v>
      </c>
      <c r="T46" s="105">
        <f t="shared" si="9"/>
        <v>0.60000000000000009</v>
      </c>
      <c r="U46" s="105">
        <f t="shared" si="10"/>
        <v>0.22499999999999998</v>
      </c>
      <c r="V46" s="105">
        <f t="shared" si="11"/>
        <v>0.40</v>
      </c>
      <c r="W46" s="117">
        <f t="shared" si="12"/>
        <v>18.50</v>
      </c>
      <c r="X46" s="117">
        <f t="shared" si="13"/>
        <v>3.70</v>
      </c>
      <c r="Y46" s="228">
        <v>8</v>
      </c>
      <c r="Z46" s="116">
        <f t="shared" si="14"/>
        <v>6.40</v>
      </c>
      <c r="AA46" s="140"/>
    </row>
    <row r="47" spans="1:27" ht="19.9" customHeight="1">
      <c r="A47" s="134">
        <v>40</v>
      </c>
      <c r="B47" s="138">
        <v>307623</v>
      </c>
      <c r="C47" s="133" t="s">
        <v>174</v>
      </c>
      <c r="D47" s="10">
        <v>0</v>
      </c>
      <c r="E47" s="10">
        <v>1.50</v>
      </c>
      <c r="F47" s="10">
        <v>0.50</v>
      </c>
      <c r="G47" s="10">
        <v>0</v>
      </c>
      <c r="H47" s="10">
        <v>1</v>
      </c>
      <c r="I47" s="10">
        <f t="shared" si="3"/>
        <v>3</v>
      </c>
      <c r="J47" s="10">
        <f t="shared" si="4"/>
        <v>0.44999999999999996</v>
      </c>
      <c r="K47" s="18">
        <v>0</v>
      </c>
      <c r="L47" s="18">
        <v>0</v>
      </c>
      <c r="M47" s="18">
        <v>0</v>
      </c>
      <c r="N47" s="18">
        <v>1</v>
      </c>
      <c r="O47" s="18">
        <v>0.50</v>
      </c>
      <c r="P47" s="18">
        <f t="shared" si="5"/>
        <v>1.50</v>
      </c>
      <c r="Q47" s="116">
        <f t="shared" si="6"/>
        <v>0.075000000000000011</v>
      </c>
      <c r="R47" s="105">
        <f t="shared" si="7"/>
        <v>0</v>
      </c>
      <c r="S47" s="105">
        <f t="shared" si="8"/>
        <v>0.22499999999999998</v>
      </c>
      <c r="T47" s="105">
        <f t="shared" si="9"/>
        <v>0.074999999999999997</v>
      </c>
      <c r="U47" s="105">
        <f t="shared" si="10"/>
        <v>0.05</v>
      </c>
      <c r="V47" s="105">
        <f t="shared" si="11"/>
        <v>0.175</v>
      </c>
      <c r="W47" s="117">
        <f t="shared" si="12"/>
        <v>4.50</v>
      </c>
      <c r="X47" s="117">
        <f t="shared" si="13"/>
        <v>0.90</v>
      </c>
      <c r="Y47" s="228">
        <v>2</v>
      </c>
      <c r="Z47" s="116">
        <f t="shared" si="14"/>
        <v>1.60</v>
      </c>
      <c r="AA47" s="140"/>
    </row>
    <row r="48" spans="1:27" ht="19.9" customHeight="1">
      <c r="A48" s="134">
        <v>41</v>
      </c>
      <c r="B48" s="138">
        <v>307625</v>
      </c>
      <c r="C48" s="133" t="s">
        <v>175</v>
      </c>
      <c r="D48" s="10">
        <v>2.50</v>
      </c>
      <c r="E48" s="10">
        <v>1</v>
      </c>
      <c r="F48" s="10">
        <v>2</v>
      </c>
      <c r="G48" s="10">
        <v>0.50</v>
      </c>
      <c r="H48" s="10">
        <v>1.50</v>
      </c>
      <c r="I48" s="10">
        <f t="shared" si="3"/>
        <v>7.50</v>
      </c>
      <c r="J48" s="10">
        <f t="shared" si="4"/>
        <v>1.125</v>
      </c>
      <c r="K48" s="18">
        <v>0.50</v>
      </c>
      <c r="L48" s="18">
        <v>0.50</v>
      </c>
      <c r="M48" s="18">
        <v>1</v>
      </c>
      <c r="N48" s="18">
        <v>1.50</v>
      </c>
      <c r="O48" s="18">
        <v>0.50</v>
      </c>
      <c r="P48" s="18">
        <f t="shared" si="5"/>
        <v>4</v>
      </c>
      <c r="Q48" s="116">
        <f t="shared" si="6"/>
        <v>0.20</v>
      </c>
      <c r="R48" s="105">
        <f t="shared" si="7"/>
        <v>0.40</v>
      </c>
      <c r="S48" s="105">
        <f t="shared" si="8"/>
        <v>0.175</v>
      </c>
      <c r="T48" s="105">
        <f t="shared" si="9"/>
        <v>0.35</v>
      </c>
      <c r="U48" s="105">
        <f t="shared" si="10"/>
        <v>0.15000000000000002</v>
      </c>
      <c r="V48" s="105">
        <f t="shared" si="11"/>
        <v>0.24999999999999997</v>
      </c>
      <c r="W48" s="117">
        <f t="shared" si="12"/>
        <v>11.50</v>
      </c>
      <c r="X48" s="117">
        <f t="shared" si="13"/>
        <v>2.3000000000000003</v>
      </c>
      <c r="Y48" s="228">
        <v>5</v>
      </c>
      <c r="Z48" s="116">
        <f t="shared" si="14"/>
        <v>4</v>
      </c>
      <c r="AA48" s="140"/>
    </row>
    <row r="49" spans="1:27" ht="19.9" customHeight="1">
      <c r="A49" s="134">
        <v>42</v>
      </c>
      <c r="B49" s="138">
        <v>307626</v>
      </c>
      <c r="C49" s="133" t="s">
        <v>176</v>
      </c>
      <c r="D49" s="10">
        <v>4.50</v>
      </c>
      <c r="E49" s="10">
        <v>6.50</v>
      </c>
      <c r="F49" s="10">
        <v>5</v>
      </c>
      <c r="G49" s="10">
        <v>6</v>
      </c>
      <c r="H49" s="10">
        <v>3</v>
      </c>
      <c r="I49" s="10">
        <f t="shared" si="3"/>
        <v>25</v>
      </c>
      <c r="J49" s="10">
        <f t="shared" si="4"/>
        <v>3.75</v>
      </c>
      <c r="K49" s="18">
        <v>3.50</v>
      </c>
      <c r="L49" s="18">
        <v>1</v>
      </c>
      <c r="M49" s="18">
        <v>2</v>
      </c>
      <c r="N49" s="18">
        <v>4</v>
      </c>
      <c r="O49" s="18">
        <v>2.50</v>
      </c>
      <c r="P49" s="18">
        <f t="shared" si="5"/>
        <v>13</v>
      </c>
      <c r="Q49" s="116">
        <f t="shared" si="6"/>
        <v>0.65</v>
      </c>
      <c r="R49" s="105">
        <f t="shared" si="7"/>
        <v>0.85</v>
      </c>
      <c r="S49" s="105">
        <f t="shared" si="8"/>
        <v>1.0249999999999999</v>
      </c>
      <c r="T49" s="105">
        <f t="shared" si="9"/>
        <v>0.85</v>
      </c>
      <c r="U49" s="105">
        <f t="shared" si="10"/>
        <v>1.0999999999999999</v>
      </c>
      <c r="V49" s="105">
        <f t="shared" si="11"/>
        <v>0.57499999999999996</v>
      </c>
      <c r="W49" s="117">
        <f t="shared" si="12"/>
        <v>38</v>
      </c>
      <c r="X49" s="117">
        <f t="shared" si="13"/>
        <v>7.60</v>
      </c>
      <c r="Y49" s="228">
        <v>16</v>
      </c>
      <c r="Z49" s="116">
        <f t="shared" si="14"/>
        <v>12.80</v>
      </c>
      <c r="AA49" s="140"/>
    </row>
    <row r="50" spans="1:27" ht="19.9" customHeight="1">
      <c r="A50" s="134">
        <v>43</v>
      </c>
      <c r="B50" s="138">
        <v>307627</v>
      </c>
      <c r="C50" s="133" t="s">
        <v>177</v>
      </c>
      <c r="D50" s="10">
        <v>0.50</v>
      </c>
      <c r="E50" s="10">
        <v>0</v>
      </c>
      <c r="F50" s="10">
        <v>0.50</v>
      </c>
      <c r="G50" s="10">
        <v>1</v>
      </c>
      <c r="H50" s="10">
        <v>0</v>
      </c>
      <c r="I50" s="10">
        <f t="shared" si="3"/>
        <v>2</v>
      </c>
      <c r="J50" s="10">
        <f t="shared" si="4"/>
        <v>0.30</v>
      </c>
      <c r="K50" s="18">
        <v>0</v>
      </c>
      <c r="L50" s="18">
        <v>0</v>
      </c>
      <c r="M50" s="18">
        <v>0.50</v>
      </c>
      <c r="N50" s="18">
        <v>0.50</v>
      </c>
      <c r="O50" s="18">
        <v>0</v>
      </c>
      <c r="P50" s="18">
        <f t="shared" si="5"/>
        <v>1</v>
      </c>
      <c r="Q50" s="116">
        <f t="shared" si="6"/>
        <v>0.05</v>
      </c>
      <c r="R50" s="105">
        <f t="shared" si="7"/>
        <v>0.074999999999999997</v>
      </c>
      <c r="S50" s="105">
        <f t="shared" si="8"/>
        <v>0</v>
      </c>
      <c r="T50" s="105">
        <f t="shared" si="9"/>
        <v>0.10</v>
      </c>
      <c r="U50" s="105">
        <f t="shared" si="10"/>
        <v>0.175</v>
      </c>
      <c r="V50" s="105">
        <f t="shared" si="11"/>
        <v>0</v>
      </c>
      <c r="W50" s="117">
        <f t="shared" si="12"/>
        <v>3</v>
      </c>
      <c r="X50" s="117">
        <f t="shared" si="13"/>
        <v>0.60000000000000009</v>
      </c>
      <c r="Y50" s="228">
        <v>1</v>
      </c>
      <c r="Z50" s="116">
        <f t="shared" si="14"/>
        <v>0.80</v>
      </c>
      <c r="AA50" s="140"/>
    </row>
    <row r="51" spans="1:27" ht="19.9" customHeight="1">
      <c r="A51" s="134">
        <v>44</v>
      </c>
      <c r="B51" s="138">
        <v>307629</v>
      </c>
      <c r="C51" s="133" t="s">
        <v>178</v>
      </c>
      <c r="D51" s="10">
        <v>3.50</v>
      </c>
      <c r="E51" s="10">
        <v>4</v>
      </c>
      <c r="F51" s="10">
        <v>2</v>
      </c>
      <c r="G51" s="10">
        <v>6</v>
      </c>
      <c r="H51" s="10">
        <v>2.50</v>
      </c>
      <c r="I51" s="10">
        <f t="shared" si="3"/>
        <v>18</v>
      </c>
      <c r="J51" s="10">
        <f t="shared" si="4"/>
        <v>2.6999999999999997</v>
      </c>
      <c r="K51" s="18">
        <v>2.50</v>
      </c>
      <c r="L51" s="18">
        <v>3</v>
      </c>
      <c r="M51" s="18">
        <v>2</v>
      </c>
      <c r="N51" s="18">
        <v>1.50</v>
      </c>
      <c r="O51" s="18">
        <v>0.50</v>
      </c>
      <c r="P51" s="18">
        <f t="shared" si="5"/>
        <v>9.50</v>
      </c>
      <c r="Q51" s="116">
        <f t="shared" si="6"/>
        <v>0.475</v>
      </c>
      <c r="R51" s="105">
        <f t="shared" si="7"/>
        <v>0.65</v>
      </c>
      <c r="S51" s="105">
        <f t="shared" si="8"/>
        <v>0.75</v>
      </c>
      <c r="T51" s="105">
        <f t="shared" si="9"/>
        <v>0.40</v>
      </c>
      <c r="U51" s="105">
        <f t="shared" si="10"/>
        <v>0.97499999999999987</v>
      </c>
      <c r="V51" s="105">
        <f t="shared" si="11"/>
        <v>0.40</v>
      </c>
      <c r="W51" s="117">
        <f t="shared" si="12"/>
        <v>27.50</v>
      </c>
      <c r="X51" s="117">
        <f t="shared" si="13"/>
        <v>5.50</v>
      </c>
      <c r="Y51" s="228">
        <v>12</v>
      </c>
      <c r="Z51" s="116">
        <f t="shared" si="14"/>
        <v>9.6000000000000014</v>
      </c>
      <c r="AA51" s="140"/>
    </row>
    <row r="52" spans="1:27" ht="19.9" customHeight="1">
      <c r="A52" s="134">
        <v>45</v>
      </c>
      <c r="B52" s="138">
        <v>307635</v>
      </c>
      <c r="C52" s="133" t="s">
        <v>179</v>
      </c>
      <c r="D52" s="10">
        <v>9</v>
      </c>
      <c r="E52" s="10">
        <v>8.50</v>
      </c>
      <c r="F52" s="10">
        <v>9</v>
      </c>
      <c r="G52" s="10">
        <v>9.50</v>
      </c>
      <c r="H52" s="10">
        <v>8.50</v>
      </c>
      <c r="I52" s="10">
        <f t="shared" si="3"/>
        <v>44.50</v>
      </c>
      <c r="J52" s="10">
        <f t="shared" si="4"/>
        <v>6.675</v>
      </c>
      <c r="K52" s="18">
        <v>4</v>
      </c>
      <c r="L52" s="18">
        <v>3.50</v>
      </c>
      <c r="M52" s="18">
        <v>5</v>
      </c>
      <c r="N52" s="18">
        <v>4.50</v>
      </c>
      <c r="O52" s="18">
        <v>5</v>
      </c>
      <c r="P52" s="18">
        <f t="shared" si="5"/>
        <v>22</v>
      </c>
      <c r="Q52" s="116">
        <f t="shared" si="6"/>
        <v>1.1000000000000001</v>
      </c>
      <c r="R52" s="105">
        <f t="shared" si="7"/>
        <v>1.5499999999999998</v>
      </c>
      <c r="S52" s="105">
        <f t="shared" si="8"/>
        <v>1.45</v>
      </c>
      <c r="T52" s="105">
        <f t="shared" si="9"/>
        <v>1.60</v>
      </c>
      <c r="U52" s="105">
        <f t="shared" si="10"/>
        <v>1.65</v>
      </c>
      <c r="V52" s="105">
        <f t="shared" si="11"/>
        <v>1.525</v>
      </c>
      <c r="W52" s="117">
        <f t="shared" si="12"/>
        <v>66.50</v>
      </c>
      <c r="X52" s="117">
        <f t="shared" si="13"/>
        <v>13.30</v>
      </c>
      <c r="Y52" s="228">
        <v>31</v>
      </c>
      <c r="Z52" s="116">
        <f t="shared" si="14"/>
        <v>24.80</v>
      </c>
      <c r="AA52" s="140"/>
    </row>
    <row r="53" spans="1:27" ht="19.9" customHeight="1">
      <c r="A53" s="134">
        <v>46</v>
      </c>
      <c r="B53" s="138">
        <v>307636</v>
      </c>
      <c r="C53" s="133" t="s">
        <v>180</v>
      </c>
      <c r="D53" s="10">
        <v>2.50</v>
      </c>
      <c r="E53" s="10">
        <v>2</v>
      </c>
      <c r="F53" s="10">
        <v>3.50</v>
      </c>
      <c r="G53" s="10">
        <v>1</v>
      </c>
      <c r="H53" s="10">
        <v>3</v>
      </c>
      <c r="I53" s="10">
        <f t="shared" si="3"/>
        <v>12</v>
      </c>
      <c r="J53" s="10">
        <f t="shared" si="4"/>
        <v>1.7999999999999998</v>
      </c>
      <c r="K53" s="18">
        <v>1</v>
      </c>
      <c r="L53" s="18">
        <v>0.50</v>
      </c>
      <c r="M53" s="18">
        <v>1.50</v>
      </c>
      <c r="N53" s="18">
        <v>2</v>
      </c>
      <c r="O53" s="18">
        <v>1</v>
      </c>
      <c r="P53" s="18">
        <f t="shared" si="5"/>
        <v>6</v>
      </c>
      <c r="Q53" s="116">
        <f t="shared" si="6"/>
        <v>0.30000000000000004</v>
      </c>
      <c r="R53" s="105">
        <f t="shared" si="7"/>
        <v>0.425</v>
      </c>
      <c r="S53" s="105">
        <f t="shared" si="8"/>
        <v>0.325</v>
      </c>
      <c r="T53" s="105">
        <f t="shared" si="9"/>
        <v>0.60000000000000009</v>
      </c>
      <c r="U53" s="105">
        <f t="shared" si="10"/>
        <v>0.25</v>
      </c>
      <c r="V53" s="105">
        <f t="shared" si="11"/>
        <v>0.49999999999999994</v>
      </c>
      <c r="W53" s="117">
        <f t="shared" si="12"/>
        <v>18</v>
      </c>
      <c r="X53" s="117">
        <f t="shared" si="13"/>
        <v>3.60</v>
      </c>
      <c r="Y53" s="228">
        <v>8</v>
      </c>
      <c r="Z53" s="116">
        <f t="shared" si="14"/>
        <v>6.40</v>
      </c>
      <c r="AA53" s="140"/>
    </row>
    <row r="54" spans="1:27" ht="19.9" customHeight="1">
      <c r="A54" s="134">
        <v>47</v>
      </c>
      <c r="B54" s="138">
        <v>307637</v>
      </c>
      <c r="C54" s="133" t="s">
        <v>181</v>
      </c>
      <c r="D54" s="10">
        <v>6.50</v>
      </c>
      <c r="E54" s="10">
        <v>5.50</v>
      </c>
      <c r="F54" s="10">
        <v>4</v>
      </c>
      <c r="G54" s="10">
        <v>6</v>
      </c>
      <c r="H54" s="10">
        <v>3</v>
      </c>
      <c r="I54" s="10">
        <f t="shared" si="3"/>
        <v>25</v>
      </c>
      <c r="J54" s="10">
        <f t="shared" si="4"/>
        <v>3.75</v>
      </c>
      <c r="K54" s="18">
        <v>3.50</v>
      </c>
      <c r="L54" s="18">
        <v>1.50</v>
      </c>
      <c r="M54" s="18">
        <v>3</v>
      </c>
      <c r="N54" s="18">
        <v>1</v>
      </c>
      <c r="O54" s="18">
        <v>3.50</v>
      </c>
      <c r="P54" s="18">
        <f t="shared" si="5"/>
        <v>12.50</v>
      </c>
      <c r="Q54" s="116">
        <f t="shared" si="6"/>
        <v>0.625</v>
      </c>
      <c r="R54" s="105">
        <f t="shared" si="7"/>
        <v>1.1499999999999999</v>
      </c>
      <c r="S54" s="105">
        <f t="shared" si="8"/>
        <v>0.89999999999999991</v>
      </c>
      <c r="T54" s="105">
        <f t="shared" si="9"/>
        <v>0.75</v>
      </c>
      <c r="U54" s="105">
        <f t="shared" si="10"/>
        <v>0.95</v>
      </c>
      <c r="V54" s="105">
        <f t="shared" si="11"/>
        <v>0.625</v>
      </c>
      <c r="W54" s="117">
        <f t="shared" si="12"/>
        <v>37.50</v>
      </c>
      <c r="X54" s="117">
        <f t="shared" si="13"/>
        <v>7.50</v>
      </c>
      <c r="Y54" s="228">
        <v>16</v>
      </c>
      <c r="Z54" s="116">
        <f t="shared" si="14"/>
        <v>12.80</v>
      </c>
      <c r="AA54" s="140"/>
    </row>
    <row r="55" spans="1:27" ht="19.9" customHeight="1">
      <c r="A55" s="134">
        <v>48</v>
      </c>
      <c r="B55" s="138">
        <v>307638</v>
      </c>
      <c r="C55" s="133" t="s">
        <v>182</v>
      </c>
      <c r="D55" s="10">
        <v>2</v>
      </c>
      <c r="E55" s="10">
        <v>1</v>
      </c>
      <c r="F55" s="10">
        <v>2.50</v>
      </c>
      <c r="G55" s="10">
        <v>1.50</v>
      </c>
      <c r="H55" s="10">
        <v>2</v>
      </c>
      <c r="I55" s="10">
        <f t="shared" si="3"/>
        <v>9</v>
      </c>
      <c r="J55" s="10">
        <f t="shared" si="4"/>
        <v>1.35</v>
      </c>
      <c r="K55" s="18">
        <v>1</v>
      </c>
      <c r="L55" s="18">
        <v>0</v>
      </c>
      <c r="M55" s="18">
        <v>0.50</v>
      </c>
      <c r="N55" s="18">
        <v>1</v>
      </c>
      <c r="O55" s="18">
        <v>1.50</v>
      </c>
      <c r="P55" s="18">
        <f t="shared" si="5"/>
        <v>4</v>
      </c>
      <c r="Q55" s="116">
        <f t="shared" si="6"/>
        <v>0.20</v>
      </c>
      <c r="R55" s="105">
        <f t="shared" si="7"/>
        <v>0.35</v>
      </c>
      <c r="S55" s="105">
        <f t="shared" si="8"/>
        <v>0.15</v>
      </c>
      <c r="T55" s="105">
        <f t="shared" si="9"/>
        <v>0.40</v>
      </c>
      <c r="U55" s="105">
        <f t="shared" si="10"/>
        <v>0.27499999999999997</v>
      </c>
      <c r="V55" s="105">
        <f t="shared" si="11"/>
        <v>0.375</v>
      </c>
      <c r="W55" s="117">
        <f t="shared" si="12"/>
        <v>13</v>
      </c>
      <c r="X55" s="117">
        <f t="shared" si="13"/>
        <v>2.60</v>
      </c>
      <c r="Y55" s="228">
        <v>6</v>
      </c>
      <c r="Z55" s="116">
        <f t="shared" si="14"/>
        <v>4.8000000000000007</v>
      </c>
      <c r="AA55" s="140"/>
    </row>
    <row r="56" spans="1:27" ht="19.9" customHeight="1">
      <c r="A56" s="134">
        <v>49</v>
      </c>
      <c r="B56" s="138">
        <v>307642</v>
      </c>
      <c r="C56" s="133" t="s">
        <v>183</v>
      </c>
      <c r="D56" s="10">
        <v>1.50</v>
      </c>
      <c r="E56" s="10">
        <v>2.50</v>
      </c>
      <c r="F56" s="10">
        <v>3</v>
      </c>
      <c r="G56" s="10">
        <v>2</v>
      </c>
      <c r="H56" s="10">
        <v>1</v>
      </c>
      <c r="I56" s="10">
        <f t="shared" si="3"/>
        <v>10</v>
      </c>
      <c r="J56" s="10">
        <f t="shared" si="4"/>
        <v>1.50</v>
      </c>
      <c r="K56" s="18">
        <v>0.50</v>
      </c>
      <c r="L56" s="18">
        <v>2</v>
      </c>
      <c r="M56" s="18">
        <v>1</v>
      </c>
      <c r="N56" s="18">
        <v>1.50</v>
      </c>
      <c r="O56" s="18">
        <v>0.50</v>
      </c>
      <c r="P56" s="18">
        <f t="shared" si="5"/>
        <v>5.50</v>
      </c>
      <c r="Q56" s="116">
        <f t="shared" si="6"/>
        <v>0.27500000000000002</v>
      </c>
      <c r="R56" s="105">
        <f t="shared" si="7"/>
        <v>0.24999999999999997</v>
      </c>
      <c r="S56" s="105">
        <f t="shared" si="8"/>
        <v>0.475</v>
      </c>
      <c r="T56" s="105">
        <f t="shared" si="9"/>
        <v>0.49999999999999994</v>
      </c>
      <c r="U56" s="105">
        <f t="shared" si="10"/>
        <v>0.375</v>
      </c>
      <c r="V56" s="105">
        <f t="shared" si="11"/>
        <v>0.175</v>
      </c>
      <c r="W56" s="117">
        <f t="shared" si="12"/>
        <v>15.50</v>
      </c>
      <c r="X56" s="117">
        <f t="shared" si="13"/>
        <v>3.10</v>
      </c>
      <c r="Y56" s="228">
        <v>7</v>
      </c>
      <c r="Z56" s="116">
        <f t="shared" si="14"/>
        <v>5.60</v>
      </c>
      <c r="AA56" s="140"/>
    </row>
    <row r="57" spans="1:27" s="229" customFormat="1" ht="19.9" customHeight="1">
      <c r="A57" s="134">
        <v>50</v>
      </c>
      <c r="B57" s="138">
        <v>307645</v>
      </c>
      <c r="C57" s="133" t="s">
        <v>184</v>
      </c>
      <c r="D57" s="10">
        <v>4.50</v>
      </c>
      <c r="E57" s="10">
        <v>2</v>
      </c>
      <c r="F57" s="10">
        <v>5</v>
      </c>
      <c r="G57" s="10">
        <v>2.50</v>
      </c>
      <c r="H57" s="10">
        <v>4</v>
      </c>
      <c r="I57" s="10">
        <f t="shared" si="3"/>
        <v>18</v>
      </c>
      <c r="J57" s="10">
        <f t="shared" si="4"/>
        <v>2.6999999999999997</v>
      </c>
      <c r="K57" s="18">
        <v>3</v>
      </c>
      <c r="L57" s="18">
        <v>1.50</v>
      </c>
      <c r="M57" s="18">
        <v>2</v>
      </c>
      <c r="N57" s="18">
        <v>1</v>
      </c>
      <c r="O57" s="18">
        <v>1.50</v>
      </c>
      <c r="P57" s="18">
        <f t="shared" si="5"/>
        <v>9</v>
      </c>
      <c r="Q57" s="116">
        <f t="shared" si="6"/>
        <v>0.45</v>
      </c>
      <c r="R57" s="105">
        <f t="shared" si="7"/>
        <v>0.825</v>
      </c>
      <c r="S57" s="105">
        <f t="shared" si="8"/>
        <v>0.375</v>
      </c>
      <c r="T57" s="105">
        <f t="shared" si="9"/>
        <v>0.85</v>
      </c>
      <c r="U57" s="105">
        <f t="shared" si="10"/>
        <v>0.425</v>
      </c>
      <c r="V57" s="105">
        <f t="shared" si="11"/>
        <v>0.675</v>
      </c>
      <c r="W57" s="117">
        <f t="shared" si="12"/>
        <v>27</v>
      </c>
      <c r="X57" s="117">
        <f t="shared" si="13"/>
        <v>5.40</v>
      </c>
      <c r="Y57" s="228">
        <v>12</v>
      </c>
      <c r="Z57" s="116">
        <f t="shared" si="14"/>
        <v>9.6000000000000014</v>
      </c>
      <c r="AA57" s="230"/>
    </row>
    <row r="58" spans="1:27" ht="19.9" customHeight="1">
      <c r="A58" s="134">
        <v>51</v>
      </c>
      <c r="B58" s="138">
        <v>307646</v>
      </c>
      <c r="C58" s="133" t="s">
        <v>185</v>
      </c>
      <c r="D58" s="10">
        <v>5</v>
      </c>
      <c r="E58" s="10">
        <v>4</v>
      </c>
      <c r="F58" s="10">
        <v>2</v>
      </c>
      <c r="G58" s="10">
        <v>3</v>
      </c>
      <c r="H58" s="10">
        <v>2.50</v>
      </c>
      <c r="I58" s="10">
        <f t="shared" si="3"/>
        <v>16.50</v>
      </c>
      <c r="J58" s="10">
        <f t="shared" si="4"/>
        <v>2.475</v>
      </c>
      <c r="K58" s="18">
        <v>2</v>
      </c>
      <c r="L58" s="18">
        <v>3</v>
      </c>
      <c r="M58" s="18">
        <v>0.50</v>
      </c>
      <c r="N58" s="18">
        <v>2</v>
      </c>
      <c r="O58" s="18">
        <v>1</v>
      </c>
      <c r="P58" s="18">
        <f t="shared" si="5"/>
        <v>8.50</v>
      </c>
      <c r="Q58" s="116">
        <f t="shared" si="6"/>
        <v>0.42500000000000004</v>
      </c>
      <c r="R58" s="105">
        <f t="shared" si="7"/>
        <v>0.85</v>
      </c>
      <c r="S58" s="105">
        <f t="shared" si="8"/>
        <v>0.75</v>
      </c>
      <c r="T58" s="105">
        <f t="shared" si="9"/>
        <v>0.325</v>
      </c>
      <c r="U58" s="105">
        <f t="shared" si="10"/>
        <v>0.54999999999999993</v>
      </c>
      <c r="V58" s="105">
        <f t="shared" si="11"/>
        <v>0.425</v>
      </c>
      <c r="W58" s="117">
        <f t="shared" si="12"/>
        <v>25</v>
      </c>
      <c r="X58" s="117">
        <f t="shared" si="13"/>
        <v>5</v>
      </c>
      <c r="Y58" s="228">
        <v>11</v>
      </c>
      <c r="Z58" s="116">
        <f t="shared" si="14"/>
        <v>8.8000000000000007</v>
      </c>
      <c r="AA58" s="140"/>
    </row>
    <row r="59" spans="1:27" ht="19.9" customHeight="1">
      <c r="A59" s="134">
        <v>52</v>
      </c>
      <c r="B59" s="138">
        <v>307647</v>
      </c>
      <c r="C59" s="133" t="s">
        <v>185</v>
      </c>
      <c r="D59" s="10">
        <v>2</v>
      </c>
      <c r="E59" s="10">
        <v>3.50</v>
      </c>
      <c r="F59" s="10">
        <v>2.50</v>
      </c>
      <c r="G59" s="10">
        <v>4</v>
      </c>
      <c r="H59" s="10">
        <v>3</v>
      </c>
      <c r="I59" s="10">
        <f t="shared" si="3"/>
        <v>15</v>
      </c>
      <c r="J59" s="10">
        <f t="shared" si="4"/>
        <v>2.25</v>
      </c>
      <c r="K59" s="18">
        <v>1.50</v>
      </c>
      <c r="L59" s="18">
        <v>0.50</v>
      </c>
      <c r="M59" s="18">
        <v>2</v>
      </c>
      <c r="N59" s="18">
        <v>1</v>
      </c>
      <c r="O59" s="18">
        <v>2.50</v>
      </c>
      <c r="P59" s="18">
        <f t="shared" si="5"/>
        <v>7.50</v>
      </c>
      <c r="Q59" s="116">
        <f t="shared" si="6"/>
        <v>0.375</v>
      </c>
      <c r="R59" s="105">
        <f t="shared" si="7"/>
        <v>0.375</v>
      </c>
      <c r="S59" s="105">
        <f t="shared" si="8"/>
        <v>0.55000000000000004</v>
      </c>
      <c r="T59" s="105">
        <f t="shared" si="9"/>
        <v>0.475</v>
      </c>
      <c r="U59" s="105">
        <f t="shared" si="10"/>
        <v>0.65</v>
      </c>
      <c r="V59" s="105">
        <f t="shared" si="11"/>
        <v>0.57499999999999996</v>
      </c>
      <c r="W59" s="117">
        <f t="shared" si="12"/>
        <v>22.50</v>
      </c>
      <c r="X59" s="117">
        <f t="shared" si="13"/>
        <v>4.50</v>
      </c>
      <c r="Y59" s="228">
        <v>10</v>
      </c>
      <c r="Z59" s="116">
        <f t="shared" si="14"/>
        <v>8</v>
      </c>
      <c r="AA59" s="140"/>
    </row>
    <row r="60" spans="1:27" ht="19.9" customHeight="1">
      <c r="A60" s="134">
        <v>53</v>
      </c>
      <c r="B60" s="138">
        <v>307648</v>
      </c>
      <c r="C60" s="133" t="s">
        <v>186</v>
      </c>
      <c r="D60" s="10">
        <v>0</v>
      </c>
      <c r="E60" s="10">
        <v>0.50</v>
      </c>
      <c r="F60" s="10">
        <v>0</v>
      </c>
      <c r="G60" s="10">
        <v>0.50</v>
      </c>
      <c r="H60" s="10">
        <v>0</v>
      </c>
      <c r="I60" s="10">
        <f t="shared" si="3"/>
        <v>1</v>
      </c>
      <c r="J60" s="10">
        <f t="shared" si="4"/>
        <v>0.15</v>
      </c>
      <c r="K60" s="18">
        <v>0</v>
      </c>
      <c r="L60" s="18">
        <v>0</v>
      </c>
      <c r="M60" s="18">
        <v>0</v>
      </c>
      <c r="N60" s="18">
        <v>0</v>
      </c>
      <c r="O60" s="18">
        <v>0.50</v>
      </c>
      <c r="P60" s="18">
        <f t="shared" si="5"/>
        <v>0.50</v>
      </c>
      <c r="Q60" s="116">
        <f t="shared" si="6"/>
        <v>0.025000000000000001</v>
      </c>
      <c r="R60" s="105">
        <f t="shared" si="7"/>
        <v>0</v>
      </c>
      <c r="S60" s="105">
        <f t="shared" si="8"/>
        <v>0.074999999999999997</v>
      </c>
      <c r="T60" s="105">
        <f t="shared" si="9"/>
        <v>0</v>
      </c>
      <c r="U60" s="105">
        <f t="shared" si="10"/>
        <v>0.074999999999999997</v>
      </c>
      <c r="V60" s="105">
        <f t="shared" si="11"/>
        <v>0.025000000000000001</v>
      </c>
      <c r="W60" s="117">
        <f t="shared" si="12"/>
        <v>1.50</v>
      </c>
      <c r="X60" s="117">
        <f t="shared" si="13"/>
        <v>0.30000000000000004</v>
      </c>
      <c r="Y60" s="228">
        <v>0</v>
      </c>
      <c r="Z60" s="116">
        <f t="shared" si="14"/>
        <v>0</v>
      </c>
      <c r="AA60" s="140"/>
    </row>
    <row r="61" spans="1:27" ht="19.9" customHeight="1">
      <c r="A61" s="134">
        <v>54</v>
      </c>
      <c r="B61" s="138">
        <v>307649</v>
      </c>
      <c r="C61" s="133" t="s">
        <v>187</v>
      </c>
      <c r="D61" s="10">
        <v>7</v>
      </c>
      <c r="E61" s="10">
        <v>4.50</v>
      </c>
      <c r="F61" s="10">
        <v>5</v>
      </c>
      <c r="G61" s="10">
        <v>6</v>
      </c>
      <c r="H61" s="10">
        <v>2</v>
      </c>
      <c r="I61" s="10">
        <f t="shared" si="3"/>
        <v>24.50</v>
      </c>
      <c r="J61" s="10">
        <f t="shared" si="4"/>
        <v>3.675</v>
      </c>
      <c r="K61" s="18">
        <v>3</v>
      </c>
      <c r="L61" s="18">
        <v>1</v>
      </c>
      <c r="M61" s="18">
        <v>2.50</v>
      </c>
      <c r="N61" s="18">
        <v>4</v>
      </c>
      <c r="O61" s="18">
        <v>2</v>
      </c>
      <c r="P61" s="18">
        <f t="shared" si="5"/>
        <v>12.50</v>
      </c>
      <c r="Q61" s="116">
        <f t="shared" si="6"/>
        <v>0.625</v>
      </c>
      <c r="R61" s="105">
        <f t="shared" si="7"/>
        <v>1.2000000000000002</v>
      </c>
      <c r="S61" s="105">
        <f t="shared" si="8"/>
        <v>0.725</v>
      </c>
      <c r="T61" s="105">
        <f t="shared" si="9"/>
        <v>0.875</v>
      </c>
      <c r="U61" s="105">
        <f t="shared" si="10"/>
        <v>1.0999999999999999</v>
      </c>
      <c r="V61" s="105">
        <f t="shared" si="11"/>
        <v>0.40</v>
      </c>
      <c r="W61" s="117">
        <f t="shared" si="12"/>
        <v>37</v>
      </c>
      <c r="X61" s="117">
        <f t="shared" si="13"/>
        <v>7.40</v>
      </c>
      <c r="Y61" s="228">
        <v>16</v>
      </c>
      <c r="Z61" s="116">
        <f t="shared" si="14"/>
        <v>12.80</v>
      </c>
      <c r="AA61" s="140"/>
    </row>
    <row r="62" spans="1:27" ht="19.9" customHeight="1">
      <c r="A62" s="134">
        <v>55</v>
      </c>
      <c r="B62" s="138">
        <v>307651</v>
      </c>
      <c r="C62" s="133" t="s">
        <v>188</v>
      </c>
      <c r="D62" s="10">
        <v>5</v>
      </c>
      <c r="E62" s="10">
        <v>3</v>
      </c>
      <c r="F62" s="10">
        <v>6.50</v>
      </c>
      <c r="G62" s="10">
        <v>3.50</v>
      </c>
      <c r="H62" s="10">
        <v>3</v>
      </c>
      <c r="I62" s="10">
        <f t="shared" si="3"/>
        <v>21</v>
      </c>
      <c r="J62" s="10">
        <f t="shared" si="4"/>
        <v>3.15</v>
      </c>
      <c r="K62" s="18">
        <v>2.50</v>
      </c>
      <c r="L62" s="18">
        <v>2</v>
      </c>
      <c r="M62" s="18">
        <v>3</v>
      </c>
      <c r="N62" s="18">
        <v>1.50</v>
      </c>
      <c r="O62" s="18">
        <v>1</v>
      </c>
      <c r="P62" s="18">
        <f t="shared" si="5"/>
        <v>10</v>
      </c>
      <c r="Q62" s="116">
        <f t="shared" si="6"/>
        <v>0.50</v>
      </c>
      <c r="R62" s="105">
        <f t="shared" si="7"/>
        <v>0.875</v>
      </c>
      <c r="S62" s="105">
        <f t="shared" si="8"/>
        <v>0.54999999999999993</v>
      </c>
      <c r="T62" s="105">
        <f t="shared" si="9"/>
        <v>1.125</v>
      </c>
      <c r="U62" s="105">
        <f t="shared" si="10"/>
        <v>0.60000000000000009</v>
      </c>
      <c r="V62" s="105">
        <f t="shared" si="11"/>
        <v>0.49999999999999994</v>
      </c>
      <c r="W62" s="117">
        <f t="shared" si="12"/>
        <v>31</v>
      </c>
      <c r="X62" s="117">
        <f t="shared" si="13"/>
        <v>6.20</v>
      </c>
      <c r="Y62" s="228">
        <v>14</v>
      </c>
      <c r="Z62" s="116">
        <f t="shared" si="14"/>
        <v>11.20</v>
      </c>
      <c r="AA62" s="140"/>
    </row>
    <row r="63" spans="1:27" ht="19.9" customHeight="1">
      <c r="A63" s="134">
        <v>56</v>
      </c>
      <c r="B63" s="138">
        <v>307653</v>
      </c>
      <c r="C63" s="133" t="s">
        <v>189</v>
      </c>
      <c r="D63" s="10">
        <v>4.50</v>
      </c>
      <c r="E63" s="10">
        <v>2</v>
      </c>
      <c r="F63" s="10">
        <v>3.50</v>
      </c>
      <c r="G63" s="10">
        <v>3</v>
      </c>
      <c r="H63" s="10">
        <v>2.50</v>
      </c>
      <c r="I63" s="10">
        <f t="shared" si="3"/>
        <v>15.50</v>
      </c>
      <c r="J63" s="10">
        <f t="shared" si="4"/>
        <v>2.3249999999999997</v>
      </c>
      <c r="K63" s="18">
        <v>1</v>
      </c>
      <c r="L63" s="18">
        <v>1.50</v>
      </c>
      <c r="M63" s="18">
        <v>1</v>
      </c>
      <c r="N63" s="18">
        <v>3</v>
      </c>
      <c r="O63" s="18">
        <v>1</v>
      </c>
      <c r="P63" s="18">
        <f t="shared" si="5"/>
        <v>7.50</v>
      </c>
      <c r="Q63" s="116">
        <f t="shared" si="6"/>
        <v>0.375</v>
      </c>
      <c r="R63" s="105">
        <f t="shared" si="7"/>
        <v>0.725</v>
      </c>
      <c r="S63" s="105">
        <f t="shared" si="8"/>
        <v>0.375</v>
      </c>
      <c r="T63" s="105">
        <f t="shared" si="9"/>
        <v>0.57500000000000007</v>
      </c>
      <c r="U63" s="105">
        <f t="shared" si="10"/>
        <v>0.60</v>
      </c>
      <c r="V63" s="105">
        <f t="shared" si="11"/>
        <v>0.425</v>
      </c>
      <c r="W63" s="117">
        <f t="shared" si="12"/>
        <v>23</v>
      </c>
      <c r="X63" s="117">
        <f t="shared" si="13"/>
        <v>4.6000000000000005</v>
      </c>
      <c r="Y63" s="228">
        <v>10</v>
      </c>
      <c r="Z63" s="116">
        <f t="shared" si="14"/>
        <v>8</v>
      </c>
      <c r="AA63" s="140"/>
    </row>
    <row r="64" spans="1:27" ht="19.9" customHeight="1">
      <c r="A64" s="134">
        <v>57</v>
      </c>
      <c r="B64" s="138">
        <v>307654</v>
      </c>
      <c r="C64" s="133" t="s">
        <v>190</v>
      </c>
      <c r="D64" s="10">
        <v>5</v>
      </c>
      <c r="E64" s="10">
        <v>3</v>
      </c>
      <c r="F64" s="10">
        <v>4</v>
      </c>
      <c r="G64" s="10">
        <v>4.50</v>
      </c>
      <c r="H64" s="10">
        <v>6</v>
      </c>
      <c r="I64" s="10">
        <f t="shared" si="3"/>
        <v>22.50</v>
      </c>
      <c r="J64" s="10">
        <f t="shared" si="4"/>
        <v>3.375</v>
      </c>
      <c r="K64" s="18">
        <v>2</v>
      </c>
      <c r="L64" s="18">
        <v>1</v>
      </c>
      <c r="M64" s="18">
        <v>2.50</v>
      </c>
      <c r="N64" s="18">
        <v>1.50</v>
      </c>
      <c r="O64" s="18">
        <v>3</v>
      </c>
      <c r="P64" s="18">
        <f t="shared" si="5"/>
        <v>10</v>
      </c>
      <c r="Q64" s="116">
        <f t="shared" si="6"/>
        <v>0.50</v>
      </c>
      <c r="R64" s="105">
        <f t="shared" si="7"/>
        <v>0.85</v>
      </c>
      <c r="S64" s="105">
        <f t="shared" si="8"/>
        <v>0.49999999999999994</v>
      </c>
      <c r="T64" s="105">
        <f t="shared" si="9"/>
        <v>0.725</v>
      </c>
      <c r="U64" s="105">
        <f t="shared" si="10"/>
        <v>0.75</v>
      </c>
      <c r="V64" s="105">
        <f t="shared" si="11"/>
        <v>1.0499999999999998</v>
      </c>
      <c r="W64" s="117">
        <f t="shared" si="12"/>
        <v>32.50</v>
      </c>
      <c r="X64" s="117">
        <f t="shared" si="13"/>
        <v>6.50</v>
      </c>
      <c r="Y64" s="228">
        <v>15</v>
      </c>
      <c r="Z64" s="116">
        <f t="shared" si="14"/>
        <v>12</v>
      </c>
      <c r="AA64" s="140"/>
    </row>
    <row r="65" spans="1:27" ht="19.9" customHeight="1">
      <c r="A65" s="134">
        <v>58</v>
      </c>
      <c r="B65" s="138">
        <v>307656</v>
      </c>
      <c r="C65" s="133" t="s">
        <v>191</v>
      </c>
      <c r="D65" s="10">
        <v>2</v>
      </c>
      <c r="E65" s="10">
        <v>1.50</v>
      </c>
      <c r="F65" s="10">
        <v>2</v>
      </c>
      <c r="G65" s="10">
        <v>1</v>
      </c>
      <c r="H65" s="10">
        <v>4</v>
      </c>
      <c r="I65" s="10">
        <f t="shared" si="3"/>
        <v>10.50</v>
      </c>
      <c r="J65" s="10">
        <f t="shared" si="4"/>
        <v>1.575</v>
      </c>
      <c r="K65" s="18">
        <v>1.50</v>
      </c>
      <c r="L65" s="18">
        <v>2</v>
      </c>
      <c r="M65" s="18">
        <v>0.50</v>
      </c>
      <c r="N65" s="18">
        <v>1</v>
      </c>
      <c r="O65" s="18">
        <v>0.50</v>
      </c>
      <c r="P65" s="18">
        <f t="shared" si="5"/>
        <v>5.50</v>
      </c>
      <c r="Q65" s="116">
        <f t="shared" si="6"/>
        <v>0.27500000000000002</v>
      </c>
      <c r="R65" s="105">
        <f t="shared" si="7"/>
        <v>0.375</v>
      </c>
      <c r="S65" s="105">
        <f t="shared" si="8"/>
        <v>0.32499999999999996</v>
      </c>
      <c r="T65" s="105">
        <f t="shared" si="9"/>
        <v>0.325</v>
      </c>
      <c r="U65" s="105">
        <f t="shared" si="10"/>
        <v>0.20</v>
      </c>
      <c r="V65" s="105">
        <f t="shared" si="11"/>
        <v>0.625</v>
      </c>
      <c r="W65" s="117">
        <f t="shared" si="12"/>
        <v>16</v>
      </c>
      <c r="X65" s="117">
        <f t="shared" si="13"/>
        <v>3.20</v>
      </c>
      <c r="Y65" s="228">
        <v>7</v>
      </c>
      <c r="Z65" s="116">
        <f t="shared" si="14"/>
        <v>5.60</v>
      </c>
      <c r="AA65" s="140"/>
    </row>
    <row r="66" spans="1:27" ht="19.9" customHeight="1">
      <c r="A66" s="134">
        <v>59</v>
      </c>
      <c r="B66" s="138">
        <v>307660</v>
      </c>
      <c r="C66" s="133" t="s">
        <v>192</v>
      </c>
      <c r="D66" s="10">
        <v>3.50</v>
      </c>
      <c r="E66" s="10">
        <v>2</v>
      </c>
      <c r="F66" s="10">
        <v>4</v>
      </c>
      <c r="G66" s="10">
        <v>2.50</v>
      </c>
      <c r="H66" s="10">
        <v>3</v>
      </c>
      <c r="I66" s="10">
        <f t="shared" si="3"/>
        <v>15</v>
      </c>
      <c r="J66" s="10">
        <f t="shared" si="4"/>
        <v>2.25</v>
      </c>
      <c r="K66" s="18">
        <v>3</v>
      </c>
      <c r="L66" s="18">
        <v>1</v>
      </c>
      <c r="M66" s="18">
        <v>2.50</v>
      </c>
      <c r="N66" s="18">
        <v>0.50</v>
      </c>
      <c r="O66" s="18">
        <v>1</v>
      </c>
      <c r="P66" s="18">
        <f t="shared" si="5"/>
        <v>8</v>
      </c>
      <c r="Q66" s="116">
        <f t="shared" si="6"/>
        <v>0.40</v>
      </c>
      <c r="R66" s="105">
        <f t="shared" si="7"/>
        <v>0.675</v>
      </c>
      <c r="S66" s="105">
        <f t="shared" si="8"/>
        <v>0.35</v>
      </c>
      <c r="T66" s="105">
        <f t="shared" si="9"/>
        <v>0.725</v>
      </c>
      <c r="U66" s="105">
        <f t="shared" si="10"/>
        <v>0.40</v>
      </c>
      <c r="V66" s="105">
        <f t="shared" si="11"/>
        <v>0.49999999999999994</v>
      </c>
      <c r="W66" s="117">
        <f t="shared" si="12"/>
        <v>23</v>
      </c>
      <c r="X66" s="117">
        <f t="shared" si="13"/>
        <v>4.6000000000000005</v>
      </c>
      <c r="Y66" s="228">
        <v>10</v>
      </c>
      <c r="Z66" s="116">
        <f t="shared" si="14"/>
        <v>8</v>
      </c>
      <c r="AA66" s="140"/>
    </row>
    <row r="67" spans="1:27" ht="19.9" customHeight="1">
      <c r="A67" s="134">
        <v>60</v>
      </c>
      <c r="B67" s="138">
        <v>307661</v>
      </c>
      <c r="C67" s="133" t="s">
        <v>193</v>
      </c>
      <c r="D67" s="10">
        <v>4.50</v>
      </c>
      <c r="E67" s="10">
        <v>3</v>
      </c>
      <c r="F67" s="10">
        <v>2</v>
      </c>
      <c r="G67" s="10">
        <v>6</v>
      </c>
      <c r="H67" s="10">
        <v>2.50</v>
      </c>
      <c r="I67" s="10">
        <f t="shared" si="3"/>
        <v>18</v>
      </c>
      <c r="J67" s="10">
        <f t="shared" si="4"/>
        <v>2.6999999999999997</v>
      </c>
      <c r="K67" s="18">
        <v>2</v>
      </c>
      <c r="L67" s="18">
        <v>2.50</v>
      </c>
      <c r="M67" s="18">
        <v>1.50</v>
      </c>
      <c r="N67" s="18">
        <v>1</v>
      </c>
      <c r="O67" s="18">
        <v>2.50</v>
      </c>
      <c r="P67" s="18">
        <f t="shared" si="5"/>
        <v>9.50</v>
      </c>
      <c r="Q67" s="116">
        <f t="shared" si="6"/>
        <v>0.475</v>
      </c>
      <c r="R67" s="105">
        <f t="shared" si="7"/>
        <v>0.77499999999999991</v>
      </c>
      <c r="S67" s="105">
        <f t="shared" si="8"/>
        <v>0.57499999999999996</v>
      </c>
      <c r="T67" s="105">
        <f t="shared" si="9"/>
        <v>0.375</v>
      </c>
      <c r="U67" s="105">
        <f t="shared" si="10"/>
        <v>0.95</v>
      </c>
      <c r="V67" s="105">
        <f t="shared" si="11"/>
        <v>0.50</v>
      </c>
      <c r="W67" s="117">
        <f t="shared" si="12"/>
        <v>27.50</v>
      </c>
      <c r="X67" s="117">
        <f t="shared" si="13"/>
        <v>5.50</v>
      </c>
      <c r="Y67" s="228">
        <v>12</v>
      </c>
      <c r="Z67" s="116">
        <f t="shared" si="14"/>
        <v>9.6000000000000014</v>
      </c>
      <c r="AA67" s="140"/>
    </row>
    <row r="68" spans="1:27" ht="19.9" customHeight="1">
      <c r="A68" s="134">
        <v>61</v>
      </c>
      <c r="B68" s="138">
        <v>307662</v>
      </c>
      <c r="C68" s="133" t="s">
        <v>194</v>
      </c>
      <c r="D68" s="10">
        <v>3</v>
      </c>
      <c r="E68" s="10">
        <v>1</v>
      </c>
      <c r="F68" s="10">
        <v>4</v>
      </c>
      <c r="G68" s="10">
        <v>2.50</v>
      </c>
      <c r="H68" s="10">
        <v>5</v>
      </c>
      <c r="I68" s="10">
        <f t="shared" si="3"/>
        <v>15.50</v>
      </c>
      <c r="J68" s="10">
        <f t="shared" si="4"/>
        <v>2.3249999999999997</v>
      </c>
      <c r="K68" s="18">
        <v>0.50</v>
      </c>
      <c r="L68" s="18">
        <v>2</v>
      </c>
      <c r="M68" s="18">
        <v>1</v>
      </c>
      <c r="N68" s="18">
        <v>1.50</v>
      </c>
      <c r="O68" s="18">
        <v>2</v>
      </c>
      <c r="P68" s="18">
        <f t="shared" si="5"/>
        <v>7</v>
      </c>
      <c r="Q68" s="116">
        <f t="shared" si="6"/>
        <v>0.35</v>
      </c>
      <c r="R68" s="105">
        <f t="shared" si="7"/>
        <v>0.475</v>
      </c>
      <c r="S68" s="105">
        <f t="shared" si="8"/>
        <v>0.25</v>
      </c>
      <c r="T68" s="105">
        <f t="shared" si="9"/>
        <v>0.65</v>
      </c>
      <c r="U68" s="105">
        <f t="shared" si="10"/>
        <v>0.45</v>
      </c>
      <c r="V68" s="105">
        <f t="shared" si="11"/>
        <v>0.85</v>
      </c>
      <c r="W68" s="117">
        <f t="shared" si="12"/>
        <v>22.50</v>
      </c>
      <c r="X68" s="117">
        <f t="shared" si="13"/>
        <v>4.50</v>
      </c>
      <c r="Y68" s="228">
        <v>10</v>
      </c>
      <c r="Z68" s="116">
        <f t="shared" si="14"/>
        <v>8</v>
      </c>
      <c r="AA68" s="140"/>
    </row>
    <row r="69" spans="1:27" ht="19.9" customHeight="1">
      <c r="A69" s="134">
        <v>62</v>
      </c>
      <c r="B69" s="138">
        <v>307663</v>
      </c>
      <c r="C69" s="133" t="s">
        <v>195</v>
      </c>
      <c r="D69" s="10">
        <v>3.50</v>
      </c>
      <c r="E69" s="10">
        <v>2</v>
      </c>
      <c r="F69" s="10">
        <v>1</v>
      </c>
      <c r="G69" s="10">
        <v>1.50</v>
      </c>
      <c r="H69" s="10">
        <v>2.50</v>
      </c>
      <c r="I69" s="10">
        <f t="shared" si="3"/>
        <v>10.50</v>
      </c>
      <c r="J69" s="10">
        <f t="shared" si="4"/>
        <v>1.575</v>
      </c>
      <c r="K69" s="18">
        <v>1.50</v>
      </c>
      <c r="L69" s="18">
        <v>1</v>
      </c>
      <c r="M69" s="18">
        <v>0.50</v>
      </c>
      <c r="N69" s="18">
        <v>2</v>
      </c>
      <c r="O69" s="18">
        <v>1</v>
      </c>
      <c r="P69" s="18">
        <f t="shared" si="5"/>
        <v>6</v>
      </c>
      <c r="Q69" s="116">
        <f t="shared" si="6"/>
        <v>0.30000000000000004</v>
      </c>
      <c r="R69" s="105">
        <f t="shared" si="7"/>
        <v>0.60000000000000009</v>
      </c>
      <c r="S69" s="105">
        <f t="shared" si="8"/>
        <v>0.35</v>
      </c>
      <c r="T69" s="105">
        <f t="shared" si="9"/>
        <v>0.175</v>
      </c>
      <c r="U69" s="105">
        <f t="shared" si="10"/>
        <v>0.32499999999999996</v>
      </c>
      <c r="V69" s="105">
        <f t="shared" si="11"/>
        <v>0.425</v>
      </c>
      <c r="W69" s="117">
        <f t="shared" si="12"/>
        <v>16.50</v>
      </c>
      <c r="X69" s="117">
        <f t="shared" si="13"/>
        <v>3.3000000000000003</v>
      </c>
      <c r="Y69" s="228">
        <v>7</v>
      </c>
      <c r="Z69" s="116">
        <f t="shared" si="14"/>
        <v>5.60</v>
      </c>
      <c r="AA69" s="140"/>
    </row>
    <row r="70" spans="1:27" ht="19.9" customHeight="1">
      <c r="A70" s="134">
        <v>63</v>
      </c>
      <c r="B70" s="138">
        <v>307665</v>
      </c>
      <c r="C70" s="133" t="s">
        <v>196</v>
      </c>
      <c r="D70" s="10">
        <v>1.50</v>
      </c>
      <c r="E70" s="10">
        <v>0.50</v>
      </c>
      <c r="F70" s="10">
        <v>2.50</v>
      </c>
      <c r="G70" s="10">
        <v>1</v>
      </c>
      <c r="H70" s="10">
        <v>2</v>
      </c>
      <c r="I70" s="10">
        <f t="shared" si="3"/>
        <v>7.50</v>
      </c>
      <c r="J70" s="10">
        <f t="shared" si="4"/>
        <v>1.125</v>
      </c>
      <c r="K70" s="18">
        <v>1</v>
      </c>
      <c r="L70" s="18">
        <v>0.50</v>
      </c>
      <c r="M70" s="18">
        <v>1.50</v>
      </c>
      <c r="N70" s="18">
        <v>0</v>
      </c>
      <c r="O70" s="18">
        <v>0.50</v>
      </c>
      <c r="P70" s="18">
        <f t="shared" si="5"/>
        <v>3.50</v>
      </c>
      <c r="Q70" s="116">
        <f t="shared" si="6"/>
        <v>0.17500000000000002</v>
      </c>
      <c r="R70" s="105">
        <f t="shared" si="7"/>
        <v>0.27499999999999997</v>
      </c>
      <c r="S70" s="105">
        <f t="shared" si="8"/>
        <v>0.10</v>
      </c>
      <c r="T70" s="105">
        <f t="shared" si="9"/>
        <v>0.45</v>
      </c>
      <c r="U70" s="105">
        <f t="shared" si="10"/>
        <v>0.15</v>
      </c>
      <c r="V70" s="105">
        <f t="shared" si="11"/>
        <v>0.325</v>
      </c>
      <c r="W70" s="117">
        <f t="shared" si="12"/>
        <v>11</v>
      </c>
      <c r="X70" s="117">
        <f t="shared" si="13"/>
        <v>2.2000000000000002</v>
      </c>
      <c r="Y70" s="228">
        <v>5</v>
      </c>
      <c r="Z70" s="116">
        <f t="shared" si="14"/>
        <v>4</v>
      </c>
      <c r="AA70" s="140"/>
    </row>
    <row r="71" spans="1:27" ht="19.9" customHeight="1">
      <c r="A71" s="134">
        <v>64</v>
      </c>
      <c r="B71" s="138">
        <v>307666</v>
      </c>
      <c r="C71" s="133" t="s">
        <v>197</v>
      </c>
      <c r="D71" s="10">
        <v>3</v>
      </c>
      <c r="E71" s="10">
        <v>5.50</v>
      </c>
      <c r="F71" s="10">
        <v>5</v>
      </c>
      <c r="G71" s="10">
        <v>3.50</v>
      </c>
      <c r="H71" s="10">
        <v>4.50</v>
      </c>
      <c r="I71" s="10">
        <f t="shared" si="3"/>
        <v>21.50</v>
      </c>
      <c r="J71" s="10">
        <f t="shared" si="4"/>
        <v>3.225</v>
      </c>
      <c r="K71" s="18">
        <v>3</v>
      </c>
      <c r="L71" s="18">
        <v>1.50</v>
      </c>
      <c r="M71" s="18">
        <v>0.50</v>
      </c>
      <c r="N71" s="18">
        <v>2</v>
      </c>
      <c r="O71" s="18">
        <v>3.50</v>
      </c>
      <c r="P71" s="18">
        <f t="shared" si="5"/>
        <v>10.50</v>
      </c>
      <c r="Q71" s="116">
        <f t="shared" si="6"/>
        <v>0.525</v>
      </c>
      <c r="R71" s="105">
        <f t="shared" si="7"/>
        <v>0.60</v>
      </c>
      <c r="S71" s="105">
        <f t="shared" si="8"/>
        <v>0.89999999999999991</v>
      </c>
      <c r="T71" s="105">
        <f t="shared" si="9"/>
        <v>0.775</v>
      </c>
      <c r="U71" s="105">
        <f t="shared" si="10"/>
        <v>0.625</v>
      </c>
      <c r="V71" s="105">
        <f t="shared" si="11"/>
        <v>0.85</v>
      </c>
      <c r="W71" s="117">
        <f t="shared" si="12"/>
        <v>32</v>
      </c>
      <c r="X71" s="117">
        <f t="shared" si="13"/>
        <v>6.40</v>
      </c>
      <c r="Y71" s="228">
        <v>14</v>
      </c>
      <c r="Z71" s="116">
        <f t="shared" si="14"/>
        <v>11.20</v>
      </c>
      <c r="AA71" s="140"/>
    </row>
    <row r="72" spans="1:27" ht="19.9" customHeight="1">
      <c r="A72" s="134">
        <v>65</v>
      </c>
      <c r="B72" s="138">
        <v>307670</v>
      </c>
      <c r="C72" s="133" t="s">
        <v>198</v>
      </c>
      <c r="D72" s="10">
        <v>2.50</v>
      </c>
      <c r="E72" s="10">
        <v>0.50</v>
      </c>
      <c r="F72" s="10">
        <v>1.50</v>
      </c>
      <c r="G72" s="10">
        <v>1</v>
      </c>
      <c r="H72" s="10">
        <v>0.50</v>
      </c>
      <c r="I72" s="10">
        <f t="shared" si="3"/>
        <v>6</v>
      </c>
      <c r="J72" s="10">
        <f t="shared" si="4"/>
        <v>0.89999999999999991</v>
      </c>
      <c r="K72" s="18">
        <v>1.50</v>
      </c>
      <c r="L72" s="18">
        <v>0.50</v>
      </c>
      <c r="M72" s="18">
        <v>0</v>
      </c>
      <c r="N72" s="18">
        <v>1</v>
      </c>
      <c r="O72" s="18">
        <v>0.50</v>
      </c>
      <c r="P72" s="18">
        <f t="shared" si="5"/>
        <v>3.50</v>
      </c>
      <c r="Q72" s="116">
        <f t="shared" si="6"/>
        <v>0.17500000000000002</v>
      </c>
      <c r="R72" s="105">
        <f t="shared" si="7"/>
        <v>0.45</v>
      </c>
      <c r="S72" s="105">
        <f t="shared" si="8"/>
        <v>0.10</v>
      </c>
      <c r="T72" s="105">
        <f t="shared" si="9"/>
        <v>0.22499999999999998</v>
      </c>
      <c r="U72" s="105">
        <f t="shared" si="10"/>
        <v>0.20</v>
      </c>
      <c r="V72" s="105">
        <f t="shared" si="11"/>
        <v>0.10</v>
      </c>
      <c r="W72" s="117">
        <f t="shared" si="12"/>
        <v>9.50</v>
      </c>
      <c r="X72" s="117">
        <f t="shared" si="13"/>
        <v>1.90</v>
      </c>
      <c r="Y72" s="228">
        <v>4</v>
      </c>
      <c r="Z72" s="116">
        <f t="shared" si="14"/>
        <v>3.20</v>
      </c>
      <c r="AA72" s="140"/>
    </row>
    <row r="73" spans="1:27" ht="19.9" customHeight="1">
      <c r="A73" s="134">
        <v>66</v>
      </c>
      <c r="B73" s="138">
        <v>307673</v>
      </c>
      <c r="C73" s="133" t="s">
        <v>199</v>
      </c>
      <c r="D73" s="10">
        <v>5</v>
      </c>
      <c r="E73" s="10">
        <v>2</v>
      </c>
      <c r="F73" s="10">
        <v>4</v>
      </c>
      <c r="G73" s="10">
        <v>4.50</v>
      </c>
      <c r="H73" s="10">
        <v>3</v>
      </c>
      <c r="I73" s="10">
        <f t="shared" si="15" ref="I73:I136">SUM(D73:H73)</f>
        <v>18.50</v>
      </c>
      <c r="J73" s="10">
        <f t="shared" si="16" ref="J73:J136">I73*0.15</f>
        <v>2.775</v>
      </c>
      <c r="K73" s="18">
        <v>2.50</v>
      </c>
      <c r="L73" s="18">
        <v>2</v>
      </c>
      <c r="M73" s="18">
        <v>1</v>
      </c>
      <c r="N73" s="18">
        <v>2.50</v>
      </c>
      <c r="O73" s="18">
        <v>1.50</v>
      </c>
      <c r="P73" s="18">
        <f t="shared" si="17" ref="P73:P136">SUM(K73:O73)</f>
        <v>9.50</v>
      </c>
      <c r="Q73" s="116">
        <f t="shared" si="18" ref="Q73:Q136">P73*0.05</f>
        <v>0.475</v>
      </c>
      <c r="R73" s="105">
        <f t="shared" si="19" ref="R73:R136">(D73*0.15+K73*0.05)</f>
        <v>0.875</v>
      </c>
      <c r="S73" s="105">
        <f t="shared" si="20" ref="S73:S136">(E73*0.15+L73*0.05)</f>
        <v>0.40</v>
      </c>
      <c r="T73" s="105">
        <f t="shared" si="21" ref="T73:T136">(F73*0.15+M73*0.05)</f>
        <v>0.65</v>
      </c>
      <c r="U73" s="105">
        <f t="shared" si="22" ref="U73:U136">(G73*0.15+N73*0.05)</f>
        <v>0.80</v>
      </c>
      <c r="V73" s="105">
        <f t="shared" si="23" ref="V73:V136">(H73*0.15+O73*0.05)</f>
        <v>0.52499999999999991</v>
      </c>
      <c r="W73" s="117">
        <f t="shared" si="24" ref="W73:W136">I73+P73</f>
        <v>28</v>
      </c>
      <c r="X73" s="117">
        <f t="shared" si="25" ref="X73:X136">(W73*0.2)</f>
        <v>5.60</v>
      </c>
      <c r="Y73" s="228">
        <v>12</v>
      </c>
      <c r="Z73" s="116">
        <f t="shared" si="26" ref="Z73:Z136">Y73*0.8</f>
        <v>9.6000000000000014</v>
      </c>
      <c r="AA73" s="140"/>
    </row>
    <row r="74" spans="1:27" ht="19.9" customHeight="1">
      <c r="A74" s="134">
        <v>67</v>
      </c>
      <c r="B74" s="138">
        <v>307675</v>
      </c>
      <c r="C74" s="133" t="s">
        <v>200</v>
      </c>
      <c r="D74" s="10">
        <v>3.50</v>
      </c>
      <c r="E74" s="10">
        <v>4</v>
      </c>
      <c r="F74" s="10">
        <v>3</v>
      </c>
      <c r="G74" s="10">
        <v>2.50</v>
      </c>
      <c r="H74" s="10">
        <v>3.50</v>
      </c>
      <c r="I74" s="10">
        <f t="shared" si="15"/>
        <v>16.50</v>
      </c>
      <c r="J74" s="10">
        <f t="shared" si="16"/>
        <v>2.475</v>
      </c>
      <c r="K74" s="18">
        <v>2</v>
      </c>
      <c r="L74" s="18">
        <v>0.50</v>
      </c>
      <c r="M74" s="18">
        <v>3</v>
      </c>
      <c r="N74" s="18">
        <v>1</v>
      </c>
      <c r="O74" s="18">
        <v>2</v>
      </c>
      <c r="P74" s="18">
        <f t="shared" si="17"/>
        <v>8.50</v>
      </c>
      <c r="Q74" s="116">
        <f t="shared" si="18"/>
        <v>0.42500000000000004</v>
      </c>
      <c r="R74" s="105">
        <f t="shared" si="19"/>
        <v>0.625</v>
      </c>
      <c r="S74" s="105">
        <f t="shared" si="20"/>
        <v>0.625</v>
      </c>
      <c r="T74" s="105">
        <f t="shared" si="21"/>
        <v>0.60</v>
      </c>
      <c r="U74" s="105">
        <f t="shared" si="22"/>
        <v>0.425</v>
      </c>
      <c r="V74" s="105">
        <f t="shared" si="23"/>
        <v>0.625</v>
      </c>
      <c r="W74" s="117">
        <f t="shared" si="24"/>
        <v>25</v>
      </c>
      <c r="X74" s="117">
        <f t="shared" si="25"/>
        <v>5</v>
      </c>
      <c r="Y74" s="228">
        <v>11</v>
      </c>
      <c r="Z74" s="116">
        <f t="shared" si="26"/>
        <v>8.8000000000000007</v>
      </c>
      <c r="AA74" s="140"/>
    </row>
    <row r="75" spans="1:27" ht="19.9" customHeight="1">
      <c r="A75" s="134">
        <v>68</v>
      </c>
      <c r="B75" s="138">
        <v>307676</v>
      </c>
      <c r="C75" s="133" t="s">
        <v>200</v>
      </c>
      <c r="D75" s="10">
        <v>5</v>
      </c>
      <c r="E75" s="10">
        <v>4.50</v>
      </c>
      <c r="F75" s="10">
        <v>7</v>
      </c>
      <c r="G75" s="10">
        <v>5.50</v>
      </c>
      <c r="H75" s="10">
        <v>6</v>
      </c>
      <c r="I75" s="10">
        <f t="shared" si="15"/>
        <v>28</v>
      </c>
      <c r="J75" s="10">
        <f t="shared" si="16"/>
        <v>4.20</v>
      </c>
      <c r="K75" s="18">
        <v>3</v>
      </c>
      <c r="L75" s="18">
        <v>3.50</v>
      </c>
      <c r="M75" s="18">
        <v>2.50</v>
      </c>
      <c r="N75" s="18">
        <v>0.50</v>
      </c>
      <c r="O75" s="18">
        <v>4</v>
      </c>
      <c r="P75" s="18">
        <f t="shared" si="17"/>
        <v>13.50</v>
      </c>
      <c r="Q75" s="116">
        <f t="shared" si="18"/>
        <v>0.675</v>
      </c>
      <c r="R75" s="105">
        <f t="shared" si="19"/>
        <v>0.90</v>
      </c>
      <c r="S75" s="105">
        <f t="shared" si="20"/>
        <v>0.85</v>
      </c>
      <c r="T75" s="105">
        <f t="shared" si="21"/>
        <v>1.175</v>
      </c>
      <c r="U75" s="105">
        <f t="shared" si="22"/>
        <v>0.85</v>
      </c>
      <c r="V75" s="105">
        <f t="shared" si="23"/>
        <v>1.0999999999999999</v>
      </c>
      <c r="W75" s="117">
        <f t="shared" si="24"/>
        <v>41.50</v>
      </c>
      <c r="X75" s="117">
        <f t="shared" si="25"/>
        <v>8.3000000000000007</v>
      </c>
      <c r="Y75" s="228">
        <v>18</v>
      </c>
      <c r="Z75" s="116">
        <f t="shared" si="26"/>
        <v>14.40</v>
      </c>
      <c r="AA75" s="140"/>
    </row>
    <row r="76" spans="1:27" ht="19.9" customHeight="1">
      <c r="A76" s="134">
        <v>69</v>
      </c>
      <c r="B76" s="138">
        <v>307677</v>
      </c>
      <c r="C76" s="133" t="s">
        <v>201</v>
      </c>
      <c r="D76" s="10">
        <v>6.50</v>
      </c>
      <c r="E76" s="10">
        <v>9</v>
      </c>
      <c r="F76" s="10">
        <v>7.50</v>
      </c>
      <c r="G76" s="10">
        <v>6.50</v>
      </c>
      <c r="H76" s="10">
        <v>7</v>
      </c>
      <c r="I76" s="10">
        <f t="shared" si="15"/>
        <v>36.50</v>
      </c>
      <c r="J76" s="10">
        <f t="shared" si="16"/>
        <v>5.475</v>
      </c>
      <c r="K76" s="18">
        <v>3.50</v>
      </c>
      <c r="L76" s="18">
        <v>4</v>
      </c>
      <c r="M76" s="18">
        <v>3</v>
      </c>
      <c r="N76" s="18">
        <v>4.50</v>
      </c>
      <c r="O76" s="18">
        <v>3</v>
      </c>
      <c r="P76" s="18">
        <f t="shared" si="17"/>
        <v>18</v>
      </c>
      <c r="Q76" s="116">
        <f t="shared" si="18"/>
        <v>0.90</v>
      </c>
      <c r="R76" s="105">
        <f t="shared" si="19"/>
        <v>1.1499999999999999</v>
      </c>
      <c r="S76" s="105">
        <f t="shared" si="20"/>
        <v>1.5499999999999998</v>
      </c>
      <c r="T76" s="105">
        <f t="shared" si="21"/>
        <v>1.2749999999999999</v>
      </c>
      <c r="U76" s="105">
        <f t="shared" si="22"/>
        <v>1.20</v>
      </c>
      <c r="V76" s="105">
        <f t="shared" si="23"/>
        <v>1.2000000000000002</v>
      </c>
      <c r="W76" s="117">
        <f t="shared" si="24"/>
        <v>54.50</v>
      </c>
      <c r="X76" s="117">
        <f t="shared" si="25"/>
        <v>10.90</v>
      </c>
      <c r="Y76" s="228">
        <v>24</v>
      </c>
      <c r="Z76" s="116">
        <f t="shared" si="26"/>
        <v>19.200000000000003</v>
      </c>
      <c r="AA76" s="140"/>
    </row>
    <row r="77" spans="1:27" ht="19.9" customHeight="1">
      <c r="A77" s="134">
        <v>70</v>
      </c>
      <c r="B77" s="138">
        <v>307680</v>
      </c>
      <c r="C77" s="133" t="s">
        <v>202</v>
      </c>
      <c r="D77" s="10">
        <v>9</v>
      </c>
      <c r="E77" s="10">
        <v>7.50</v>
      </c>
      <c r="F77" s="10">
        <v>8</v>
      </c>
      <c r="G77" s="10">
        <v>7</v>
      </c>
      <c r="H77" s="10">
        <v>8.50</v>
      </c>
      <c r="I77" s="10">
        <f t="shared" si="15"/>
        <v>40</v>
      </c>
      <c r="J77" s="10">
        <f t="shared" si="16"/>
        <v>6</v>
      </c>
      <c r="K77" s="18">
        <v>4</v>
      </c>
      <c r="L77" s="18">
        <v>4.50</v>
      </c>
      <c r="M77" s="18">
        <v>5</v>
      </c>
      <c r="N77" s="18">
        <v>3</v>
      </c>
      <c r="O77" s="18">
        <v>4</v>
      </c>
      <c r="P77" s="18">
        <f t="shared" si="17"/>
        <v>20.50</v>
      </c>
      <c r="Q77" s="116">
        <f t="shared" si="18"/>
        <v>1.0250000000000001</v>
      </c>
      <c r="R77" s="105">
        <f t="shared" si="19"/>
        <v>1.5499999999999998</v>
      </c>
      <c r="S77" s="105">
        <f t="shared" si="20"/>
        <v>1.35</v>
      </c>
      <c r="T77" s="105">
        <f t="shared" si="21"/>
        <v>1.45</v>
      </c>
      <c r="U77" s="105">
        <f t="shared" si="22"/>
        <v>1.2000000000000002</v>
      </c>
      <c r="V77" s="105">
        <f t="shared" si="23"/>
        <v>1.475</v>
      </c>
      <c r="W77" s="117">
        <f t="shared" si="24"/>
        <v>60.50</v>
      </c>
      <c r="X77" s="117">
        <f t="shared" si="25"/>
        <v>12.10</v>
      </c>
      <c r="Y77" s="228">
        <v>27</v>
      </c>
      <c r="Z77" s="116">
        <f t="shared" si="26"/>
        <v>21.60</v>
      </c>
      <c r="AA77" s="140"/>
    </row>
    <row r="78" spans="1:27" ht="19.9" customHeight="1">
      <c r="A78" s="134">
        <v>71</v>
      </c>
      <c r="B78" s="138">
        <v>307681</v>
      </c>
      <c r="C78" s="133" t="s">
        <v>203</v>
      </c>
      <c r="D78" s="10">
        <v>7</v>
      </c>
      <c r="E78" s="10">
        <v>5</v>
      </c>
      <c r="F78" s="10">
        <v>7</v>
      </c>
      <c r="G78" s="10">
        <v>7.50</v>
      </c>
      <c r="H78" s="10">
        <v>8</v>
      </c>
      <c r="I78" s="10">
        <f t="shared" si="15"/>
        <v>34.50</v>
      </c>
      <c r="J78" s="10">
        <f t="shared" si="16"/>
        <v>5.175</v>
      </c>
      <c r="K78" s="18">
        <v>2.50</v>
      </c>
      <c r="L78" s="18">
        <v>3</v>
      </c>
      <c r="M78" s="18">
        <v>4</v>
      </c>
      <c r="N78" s="18">
        <v>5</v>
      </c>
      <c r="O78" s="18">
        <v>3</v>
      </c>
      <c r="P78" s="18">
        <f t="shared" si="17"/>
        <v>17.50</v>
      </c>
      <c r="Q78" s="116">
        <f t="shared" si="18"/>
        <v>0.875</v>
      </c>
      <c r="R78" s="105">
        <f t="shared" si="19"/>
        <v>1.175</v>
      </c>
      <c r="S78" s="105">
        <f t="shared" si="20"/>
        <v>0.90</v>
      </c>
      <c r="T78" s="105">
        <f t="shared" si="21"/>
        <v>1.25</v>
      </c>
      <c r="U78" s="105">
        <f t="shared" si="22"/>
        <v>1.375</v>
      </c>
      <c r="V78" s="105">
        <f t="shared" si="23"/>
        <v>1.35</v>
      </c>
      <c r="W78" s="117">
        <f t="shared" si="24"/>
        <v>52</v>
      </c>
      <c r="X78" s="117">
        <f t="shared" si="25"/>
        <v>10.40</v>
      </c>
      <c r="Y78" s="228">
        <v>23</v>
      </c>
      <c r="Z78" s="116">
        <f t="shared" si="26"/>
        <v>18.400000000000002</v>
      </c>
      <c r="AA78" s="140"/>
    </row>
    <row r="79" spans="1:27" ht="19.9" customHeight="1">
      <c r="A79" s="134">
        <v>72</v>
      </c>
      <c r="B79" s="138">
        <v>312870</v>
      </c>
      <c r="C79" s="231" t="s">
        <v>204</v>
      </c>
      <c r="D79" s="10">
        <v>2</v>
      </c>
      <c r="E79" s="10">
        <v>4</v>
      </c>
      <c r="F79" s="10">
        <v>2.50</v>
      </c>
      <c r="G79" s="10">
        <v>1</v>
      </c>
      <c r="H79" s="10">
        <v>1.50</v>
      </c>
      <c r="I79" s="10">
        <f t="shared" si="15"/>
        <v>11</v>
      </c>
      <c r="J79" s="10">
        <f t="shared" si="16"/>
        <v>1.65</v>
      </c>
      <c r="K79" s="18">
        <v>1</v>
      </c>
      <c r="L79" s="18">
        <v>2</v>
      </c>
      <c r="M79" s="18">
        <v>1.50</v>
      </c>
      <c r="N79" s="18">
        <v>0.50</v>
      </c>
      <c r="O79" s="18">
        <v>1.50</v>
      </c>
      <c r="P79" s="18">
        <f t="shared" si="17"/>
        <v>6.50</v>
      </c>
      <c r="Q79" s="116">
        <f t="shared" si="18"/>
        <v>0.325</v>
      </c>
      <c r="R79" s="105">
        <f t="shared" si="19"/>
        <v>0.35</v>
      </c>
      <c r="S79" s="105">
        <f t="shared" si="20"/>
        <v>0.70</v>
      </c>
      <c r="T79" s="105">
        <f t="shared" si="21"/>
        <v>0.45</v>
      </c>
      <c r="U79" s="105">
        <f t="shared" si="22"/>
        <v>0.175</v>
      </c>
      <c r="V79" s="105">
        <f t="shared" si="23"/>
        <v>0.30</v>
      </c>
      <c r="W79" s="117">
        <f t="shared" si="24"/>
        <v>17.50</v>
      </c>
      <c r="X79" s="117">
        <f t="shared" si="25"/>
        <v>3.50</v>
      </c>
      <c r="Y79" s="228" t="s">
        <v>205</v>
      </c>
      <c r="Z79" s="116" t="e">
        <f t="shared" si="26"/>
        <v>#VALUE!</v>
      </c>
      <c r="AA79" s="140"/>
    </row>
    <row r="80" spans="1:27" ht="19.9" customHeight="1">
      <c r="A80" s="134">
        <v>73</v>
      </c>
      <c r="B80" s="138">
        <v>307683</v>
      </c>
      <c r="C80" s="133" t="s">
        <v>206</v>
      </c>
      <c r="D80" s="10">
        <v>5.50</v>
      </c>
      <c r="E80" s="10">
        <v>6</v>
      </c>
      <c r="F80" s="10">
        <v>7.50</v>
      </c>
      <c r="G80" s="10">
        <v>7</v>
      </c>
      <c r="H80" s="10">
        <v>5</v>
      </c>
      <c r="I80" s="10">
        <f t="shared" si="15"/>
        <v>31</v>
      </c>
      <c r="J80" s="10">
        <f t="shared" si="16"/>
        <v>4.6499999999999995</v>
      </c>
      <c r="K80" s="18">
        <v>3</v>
      </c>
      <c r="L80" s="18">
        <v>2.50</v>
      </c>
      <c r="M80" s="18">
        <v>2</v>
      </c>
      <c r="N80" s="18">
        <v>4</v>
      </c>
      <c r="O80" s="18">
        <v>3.50</v>
      </c>
      <c r="P80" s="18">
        <f t="shared" si="17"/>
        <v>15</v>
      </c>
      <c r="Q80" s="116">
        <f t="shared" si="18"/>
        <v>0.75</v>
      </c>
      <c r="R80" s="105">
        <f t="shared" si="19"/>
        <v>0.975</v>
      </c>
      <c r="S80" s="105">
        <f t="shared" si="20"/>
        <v>1.0249999999999999</v>
      </c>
      <c r="T80" s="105">
        <f t="shared" si="21"/>
        <v>1.2250000000000001</v>
      </c>
      <c r="U80" s="105">
        <f t="shared" si="22"/>
        <v>1.25</v>
      </c>
      <c r="V80" s="105">
        <f t="shared" si="23"/>
        <v>0.925</v>
      </c>
      <c r="W80" s="117">
        <f t="shared" si="24"/>
        <v>46</v>
      </c>
      <c r="X80" s="117">
        <f t="shared" si="25"/>
        <v>9.2000000000000011</v>
      </c>
      <c r="Y80" s="228">
        <v>21</v>
      </c>
      <c r="Z80" s="116">
        <f t="shared" si="26"/>
        <v>16.80</v>
      </c>
      <c r="AA80" s="140"/>
    </row>
    <row r="81" spans="1:27" ht="19.9" customHeight="1">
      <c r="A81" s="134">
        <v>74</v>
      </c>
      <c r="B81" s="138">
        <v>307684</v>
      </c>
      <c r="C81" s="133" t="s">
        <v>207</v>
      </c>
      <c r="D81" s="10">
        <v>7</v>
      </c>
      <c r="E81" s="10">
        <v>6.50</v>
      </c>
      <c r="F81" s="10">
        <v>8</v>
      </c>
      <c r="G81" s="10">
        <v>6</v>
      </c>
      <c r="H81" s="10">
        <v>7</v>
      </c>
      <c r="I81" s="10">
        <f t="shared" si="15"/>
        <v>34.50</v>
      </c>
      <c r="J81" s="10">
        <f t="shared" si="16"/>
        <v>5.175</v>
      </c>
      <c r="K81" s="18">
        <v>3.50</v>
      </c>
      <c r="L81" s="18">
        <v>4</v>
      </c>
      <c r="M81" s="18">
        <v>5</v>
      </c>
      <c r="N81" s="18">
        <v>2</v>
      </c>
      <c r="O81" s="18">
        <v>3</v>
      </c>
      <c r="P81" s="18">
        <f t="shared" si="17"/>
        <v>17.50</v>
      </c>
      <c r="Q81" s="116">
        <f t="shared" si="18"/>
        <v>0.875</v>
      </c>
      <c r="R81" s="105">
        <f t="shared" si="19"/>
        <v>1.2250000000000001</v>
      </c>
      <c r="S81" s="105">
        <f t="shared" si="20"/>
        <v>1.175</v>
      </c>
      <c r="T81" s="105">
        <f t="shared" si="21"/>
        <v>1.45</v>
      </c>
      <c r="U81" s="105">
        <f t="shared" si="22"/>
        <v>0.99999999999999989</v>
      </c>
      <c r="V81" s="105">
        <f t="shared" si="23"/>
        <v>1.2000000000000002</v>
      </c>
      <c r="W81" s="117">
        <f t="shared" si="24"/>
        <v>52</v>
      </c>
      <c r="X81" s="117">
        <f t="shared" si="25"/>
        <v>10.40</v>
      </c>
      <c r="Y81" s="228">
        <v>23</v>
      </c>
      <c r="Z81" s="116">
        <f t="shared" si="26"/>
        <v>18.400000000000002</v>
      </c>
      <c r="AA81" s="140"/>
    </row>
    <row r="82" spans="1:27" ht="19.9" customHeight="1">
      <c r="A82" s="134">
        <v>75</v>
      </c>
      <c r="B82" s="138">
        <v>307685</v>
      </c>
      <c r="C82" s="133" t="s">
        <v>208</v>
      </c>
      <c r="D82" s="10">
        <v>9.50</v>
      </c>
      <c r="E82" s="10">
        <v>8.50</v>
      </c>
      <c r="F82" s="10">
        <v>9</v>
      </c>
      <c r="G82" s="10">
        <v>9.50</v>
      </c>
      <c r="H82" s="10">
        <v>9</v>
      </c>
      <c r="I82" s="10">
        <f t="shared" si="15"/>
        <v>45.50</v>
      </c>
      <c r="J82" s="10">
        <f t="shared" si="16"/>
        <v>6.825</v>
      </c>
      <c r="K82" s="18">
        <v>5</v>
      </c>
      <c r="L82" s="18">
        <v>3</v>
      </c>
      <c r="M82" s="18">
        <v>4.50</v>
      </c>
      <c r="N82" s="18">
        <v>5</v>
      </c>
      <c r="O82" s="18">
        <v>5</v>
      </c>
      <c r="P82" s="18">
        <f t="shared" si="17"/>
        <v>22.50</v>
      </c>
      <c r="Q82" s="116">
        <f t="shared" si="18"/>
        <v>1.125</v>
      </c>
      <c r="R82" s="105">
        <f t="shared" si="19"/>
        <v>1.675</v>
      </c>
      <c r="S82" s="105">
        <f t="shared" si="20"/>
        <v>1.4249999999999998</v>
      </c>
      <c r="T82" s="105">
        <f t="shared" si="21"/>
        <v>1.575</v>
      </c>
      <c r="U82" s="105">
        <f t="shared" si="22"/>
        <v>1.675</v>
      </c>
      <c r="V82" s="105">
        <f t="shared" si="23"/>
        <v>1.60</v>
      </c>
      <c r="W82" s="117">
        <f t="shared" si="24"/>
        <v>68</v>
      </c>
      <c r="X82" s="117">
        <f t="shared" si="25"/>
        <v>13.60</v>
      </c>
      <c r="Y82" s="228">
        <v>30</v>
      </c>
      <c r="Z82" s="116">
        <f t="shared" si="26"/>
        <v>24</v>
      </c>
      <c r="AA82" s="140"/>
    </row>
    <row r="83" spans="1:27" ht="19.9" customHeight="1">
      <c r="A83" s="134">
        <v>76</v>
      </c>
      <c r="B83" s="138">
        <v>307687</v>
      </c>
      <c r="C83" s="133" t="s">
        <v>209</v>
      </c>
      <c r="D83" s="10">
        <v>6</v>
      </c>
      <c r="E83" s="10">
        <v>5</v>
      </c>
      <c r="F83" s="10">
        <v>4.50</v>
      </c>
      <c r="G83" s="10">
        <v>7</v>
      </c>
      <c r="H83" s="10">
        <v>5.50</v>
      </c>
      <c r="I83" s="10">
        <f t="shared" si="15"/>
        <v>28</v>
      </c>
      <c r="J83" s="10">
        <f t="shared" si="16"/>
        <v>4.20</v>
      </c>
      <c r="K83" s="18">
        <v>2.50</v>
      </c>
      <c r="L83" s="18">
        <v>3.50</v>
      </c>
      <c r="M83" s="18">
        <v>2</v>
      </c>
      <c r="N83" s="18">
        <v>4</v>
      </c>
      <c r="O83" s="18">
        <v>2.50</v>
      </c>
      <c r="P83" s="18">
        <f t="shared" si="17"/>
        <v>14.50</v>
      </c>
      <c r="Q83" s="116">
        <f t="shared" si="18"/>
        <v>0.72500000000000009</v>
      </c>
      <c r="R83" s="105">
        <f t="shared" si="19"/>
        <v>1.0249999999999999</v>
      </c>
      <c r="S83" s="105">
        <f t="shared" si="20"/>
        <v>0.925</v>
      </c>
      <c r="T83" s="105">
        <f t="shared" si="21"/>
        <v>0.77499999999999991</v>
      </c>
      <c r="U83" s="105">
        <f t="shared" si="22"/>
        <v>1.25</v>
      </c>
      <c r="V83" s="105">
        <f t="shared" si="23"/>
        <v>0.95</v>
      </c>
      <c r="W83" s="117">
        <f t="shared" si="24"/>
        <v>42.50</v>
      </c>
      <c r="X83" s="117">
        <f t="shared" si="25"/>
        <v>8.50</v>
      </c>
      <c r="Y83" s="228">
        <v>19</v>
      </c>
      <c r="Z83" s="116">
        <f t="shared" si="26"/>
        <v>15.20</v>
      </c>
      <c r="AA83" s="140"/>
    </row>
    <row r="84" spans="1:27" ht="19.9" customHeight="1">
      <c r="A84" s="134">
        <v>77</v>
      </c>
      <c r="B84" s="138">
        <v>307688</v>
      </c>
      <c r="C84" s="133" t="s">
        <v>210</v>
      </c>
      <c r="D84" s="10">
        <v>8</v>
      </c>
      <c r="E84" s="10">
        <v>6</v>
      </c>
      <c r="F84" s="10">
        <v>6.50</v>
      </c>
      <c r="G84" s="10">
        <v>7.50</v>
      </c>
      <c r="H84" s="10">
        <v>5</v>
      </c>
      <c r="I84" s="10">
        <f t="shared" si="15"/>
        <v>33</v>
      </c>
      <c r="J84" s="10">
        <f t="shared" si="16"/>
        <v>4.95</v>
      </c>
      <c r="K84" s="18">
        <v>3</v>
      </c>
      <c r="L84" s="18">
        <v>2</v>
      </c>
      <c r="M84" s="18">
        <v>4</v>
      </c>
      <c r="N84" s="18">
        <v>3</v>
      </c>
      <c r="O84" s="18">
        <v>4.50</v>
      </c>
      <c r="P84" s="18">
        <f t="shared" si="17"/>
        <v>16.50</v>
      </c>
      <c r="Q84" s="116">
        <f t="shared" si="18"/>
        <v>0.825</v>
      </c>
      <c r="R84" s="105">
        <f t="shared" si="19"/>
        <v>1.35</v>
      </c>
      <c r="S84" s="105">
        <f t="shared" si="20"/>
        <v>0.99999999999999989</v>
      </c>
      <c r="T84" s="105">
        <f t="shared" si="21"/>
        <v>1.175</v>
      </c>
      <c r="U84" s="105">
        <f t="shared" si="22"/>
        <v>1.2749999999999999</v>
      </c>
      <c r="V84" s="105">
        <f t="shared" si="23"/>
        <v>0.975</v>
      </c>
      <c r="W84" s="117">
        <f t="shared" si="24"/>
        <v>49.50</v>
      </c>
      <c r="X84" s="117">
        <f t="shared" si="25"/>
        <v>9.90</v>
      </c>
      <c r="Y84" s="228">
        <v>22</v>
      </c>
      <c r="Z84" s="116">
        <f t="shared" si="26"/>
        <v>17.60</v>
      </c>
      <c r="AA84" s="140"/>
    </row>
    <row r="85" spans="1:27" ht="19.9" customHeight="1">
      <c r="A85" s="134">
        <v>78</v>
      </c>
      <c r="B85" s="138">
        <v>307689</v>
      </c>
      <c r="C85" s="133" t="s">
        <v>211</v>
      </c>
      <c r="D85" s="10">
        <v>4</v>
      </c>
      <c r="E85" s="10">
        <v>7</v>
      </c>
      <c r="F85" s="10">
        <v>3.50</v>
      </c>
      <c r="G85" s="10">
        <v>6</v>
      </c>
      <c r="H85" s="10">
        <v>8</v>
      </c>
      <c r="I85" s="10">
        <f t="shared" si="15"/>
        <v>28.50</v>
      </c>
      <c r="J85" s="10">
        <f t="shared" si="16"/>
        <v>4.2749999999999995</v>
      </c>
      <c r="K85" s="18">
        <v>4</v>
      </c>
      <c r="L85" s="18">
        <v>2.50</v>
      </c>
      <c r="M85" s="18">
        <v>3</v>
      </c>
      <c r="N85" s="18">
        <v>3.50</v>
      </c>
      <c r="O85" s="18">
        <v>2</v>
      </c>
      <c r="P85" s="18">
        <f t="shared" si="17"/>
        <v>15</v>
      </c>
      <c r="Q85" s="116">
        <f t="shared" si="18"/>
        <v>0.75</v>
      </c>
      <c r="R85" s="105">
        <f t="shared" si="19"/>
        <v>0.80</v>
      </c>
      <c r="S85" s="105">
        <f t="shared" si="20"/>
        <v>1.175</v>
      </c>
      <c r="T85" s="105">
        <f t="shared" si="21"/>
        <v>0.675</v>
      </c>
      <c r="U85" s="105">
        <f t="shared" si="22"/>
        <v>1.075</v>
      </c>
      <c r="V85" s="105">
        <f t="shared" si="23"/>
        <v>1.30</v>
      </c>
      <c r="W85" s="117">
        <f t="shared" si="24"/>
        <v>43.50</v>
      </c>
      <c r="X85" s="117">
        <f t="shared" si="25"/>
        <v>8.7000000000000011</v>
      </c>
      <c r="Y85" s="228">
        <v>19</v>
      </c>
      <c r="Z85" s="116">
        <f t="shared" si="26"/>
        <v>15.20</v>
      </c>
      <c r="AA85" s="140"/>
    </row>
    <row r="86" spans="1:27" ht="19.9" customHeight="1">
      <c r="A86" s="134">
        <v>79</v>
      </c>
      <c r="B86" s="138">
        <v>307693</v>
      </c>
      <c r="C86" s="133" t="s">
        <v>212</v>
      </c>
      <c r="D86" s="10">
        <v>8.50</v>
      </c>
      <c r="E86" s="10">
        <v>8</v>
      </c>
      <c r="F86" s="10">
        <v>6</v>
      </c>
      <c r="G86" s="10">
        <v>6.50</v>
      </c>
      <c r="H86" s="10">
        <v>5</v>
      </c>
      <c r="I86" s="10">
        <f t="shared" si="15"/>
        <v>34</v>
      </c>
      <c r="J86" s="10">
        <f t="shared" si="16"/>
        <v>5.0999999999999996</v>
      </c>
      <c r="K86" s="18">
        <v>3.50</v>
      </c>
      <c r="L86" s="18">
        <v>3</v>
      </c>
      <c r="M86" s="18">
        <v>2</v>
      </c>
      <c r="N86" s="18">
        <v>5</v>
      </c>
      <c r="O86" s="18">
        <v>3</v>
      </c>
      <c r="P86" s="18">
        <f t="shared" si="17"/>
        <v>16.50</v>
      </c>
      <c r="Q86" s="116">
        <f t="shared" si="18"/>
        <v>0.825</v>
      </c>
      <c r="R86" s="105">
        <f t="shared" si="19"/>
        <v>1.45</v>
      </c>
      <c r="S86" s="105">
        <f t="shared" si="20"/>
        <v>1.35</v>
      </c>
      <c r="T86" s="105">
        <f t="shared" si="21"/>
        <v>0.99999999999999989</v>
      </c>
      <c r="U86" s="105">
        <f t="shared" si="22"/>
        <v>1.2250000000000001</v>
      </c>
      <c r="V86" s="105">
        <f t="shared" si="23"/>
        <v>0.90</v>
      </c>
      <c r="W86" s="117">
        <f t="shared" si="24"/>
        <v>50.50</v>
      </c>
      <c r="X86" s="117">
        <f t="shared" si="25"/>
        <v>10.100000000000001</v>
      </c>
      <c r="Y86" s="228">
        <v>22</v>
      </c>
      <c r="Z86" s="116">
        <f t="shared" si="26"/>
        <v>17.60</v>
      </c>
      <c r="AA86" s="140"/>
    </row>
    <row r="87" spans="1:27" ht="19.9" customHeight="1">
      <c r="A87" s="134">
        <v>80</v>
      </c>
      <c r="B87" s="138">
        <v>307694</v>
      </c>
      <c r="C87" s="133" t="s">
        <v>213</v>
      </c>
      <c r="D87" s="10">
        <v>7</v>
      </c>
      <c r="E87" s="10">
        <v>5.50</v>
      </c>
      <c r="F87" s="10">
        <v>8</v>
      </c>
      <c r="G87" s="10">
        <v>5</v>
      </c>
      <c r="H87" s="10">
        <v>8.50</v>
      </c>
      <c r="I87" s="10">
        <f t="shared" si="15"/>
        <v>34</v>
      </c>
      <c r="J87" s="10">
        <f t="shared" si="16"/>
        <v>5.0999999999999996</v>
      </c>
      <c r="K87" s="18">
        <v>3</v>
      </c>
      <c r="L87" s="18">
        <v>5</v>
      </c>
      <c r="M87" s="18">
        <v>3</v>
      </c>
      <c r="N87" s="18">
        <v>2</v>
      </c>
      <c r="O87" s="18">
        <v>4</v>
      </c>
      <c r="P87" s="18">
        <f t="shared" si="17"/>
        <v>17</v>
      </c>
      <c r="Q87" s="116">
        <f t="shared" si="18"/>
        <v>0.85000000000000009</v>
      </c>
      <c r="R87" s="105">
        <f t="shared" si="19"/>
        <v>1.2000000000000002</v>
      </c>
      <c r="S87" s="105">
        <f t="shared" si="20"/>
        <v>1.075</v>
      </c>
      <c r="T87" s="105">
        <f t="shared" si="21"/>
        <v>1.35</v>
      </c>
      <c r="U87" s="105">
        <f t="shared" si="22"/>
        <v>0.85</v>
      </c>
      <c r="V87" s="105">
        <f t="shared" si="23"/>
        <v>1.475</v>
      </c>
      <c r="W87" s="117">
        <f t="shared" si="24"/>
        <v>51</v>
      </c>
      <c r="X87" s="117">
        <f t="shared" si="25"/>
        <v>10.200000000000001</v>
      </c>
      <c r="Y87" s="228">
        <v>22</v>
      </c>
      <c r="Z87" s="116">
        <f t="shared" si="26"/>
        <v>17.60</v>
      </c>
      <c r="AA87" s="140"/>
    </row>
    <row r="88" spans="1:27" ht="19.9" customHeight="1">
      <c r="A88" s="134">
        <v>81</v>
      </c>
      <c r="B88" s="138">
        <v>307695</v>
      </c>
      <c r="C88" s="133" t="s">
        <v>214</v>
      </c>
      <c r="D88" s="10">
        <v>8</v>
      </c>
      <c r="E88" s="10">
        <v>9</v>
      </c>
      <c r="F88" s="10">
        <v>8.50</v>
      </c>
      <c r="G88" s="10">
        <v>9</v>
      </c>
      <c r="H88" s="10">
        <v>8</v>
      </c>
      <c r="I88" s="10">
        <f t="shared" si="15"/>
        <v>42.50</v>
      </c>
      <c r="J88" s="10">
        <f t="shared" si="16"/>
        <v>6.375</v>
      </c>
      <c r="K88" s="18">
        <v>4</v>
      </c>
      <c r="L88" s="18">
        <v>3.50</v>
      </c>
      <c r="M88" s="18">
        <v>5</v>
      </c>
      <c r="N88" s="18">
        <v>4</v>
      </c>
      <c r="O88" s="18">
        <v>4.50</v>
      </c>
      <c r="P88" s="18">
        <f t="shared" si="17"/>
        <v>21</v>
      </c>
      <c r="Q88" s="116">
        <f t="shared" si="18"/>
        <v>1.05</v>
      </c>
      <c r="R88" s="105">
        <f t="shared" si="19"/>
        <v>1.40</v>
      </c>
      <c r="S88" s="105">
        <f t="shared" si="20"/>
        <v>1.525</v>
      </c>
      <c r="T88" s="105">
        <f t="shared" si="21"/>
        <v>1.525</v>
      </c>
      <c r="U88" s="105">
        <f t="shared" si="22"/>
        <v>1.5499999999999998</v>
      </c>
      <c r="V88" s="105">
        <f t="shared" si="23"/>
        <v>1.425</v>
      </c>
      <c r="W88" s="117">
        <f t="shared" si="24"/>
        <v>63.50</v>
      </c>
      <c r="X88" s="117">
        <f t="shared" si="25"/>
        <v>12.70</v>
      </c>
      <c r="Y88" s="228">
        <v>28</v>
      </c>
      <c r="Z88" s="116">
        <f t="shared" si="26"/>
        <v>22.40</v>
      </c>
      <c r="AA88" s="140"/>
    </row>
    <row r="89" spans="1:27" ht="19.9" customHeight="1">
      <c r="A89" s="134">
        <v>82</v>
      </c>
      <c r="B89" s="138">
        <v>307699</v>
      </c>
      <c r="C89" s="133" t="s">
        <v>215</v>
      </c>
      <c r="D89" s="10">
        <v>5.50</v>
      </c>
      <c r="E89" s="10">
        <v>7.50</v>
      </c>
      <c r="F89" s="10">
        <v>6</v>
      </c>
      <c r="G89" s="10">
        <v>8</v>
      </c>
      <c r="H89" s="10">
        <v>6.50</v>
      </c>
      <c r="I89" s="10">
        <f t="shared" si="15"/>
        <v>33.50</v>
      </c>
      <c r="J89" s="10">
        <f t="shared" si="16"/>
        <v>5.0249999999999995</v>
      </c>
      <c r="K89" s="18">
        <v>3</v>
      </c>
      <c r="L89" s="18">
        <v>2.50</v>
      </c>
      <c r="M89" s="18">
        <v>3.50</v>
      </c>
      <c r="N89" s="18">
        <v>3</v>
      </c>
      <c r="O89" s="18">
        <v>4</v>
      </c>
      <c r="P89" s="18">
        <f t="shared" si="17"/>
        <v>16</v>
      </c>
      <c r="Q89" s="116">
        <f t="shared" si="18"/>
        <v>0.80</v>
      </c>
      <c r="R89" s="105">
        <f t="shared" si="19"/>
        <v>0.975</v>
      </c>
      <c r="S89" s="105">
        <f t="shared" si="20"/>
        <v>1.25</v>
      </c>
      <c r="T89" s="105">
        <f t="shared" si="21"/>
        <v>1.075</v>
      </c>
      <c r="U89" s="105">
        <f t="shared" si="22"/>
        <v>1.35</v>
      </c>
      <c r="V89" s="105">
        <f t="shared" si="23"/>
        <v>1.175</v>
      </c>
      <c r="W89" s="117">
        <f t="shared" si="24"/>
        <v>49.50</v>
      </c>
      <c r="X89" s="117">
        <f t="shared" si="25"/>
        <v>9.90</v>
      </c>
      <c r="Y89" s="228">
        <v>22</v>
      </c>
      <c r="Z89" s="116">
        <f t="shared" si="26"/>
        <v>17.60</v>
      </c>
      <c r="AA89" s="140"/>
    </row>
    <row r="90" spans="1:27" ht="19.9" customHeight="1">
      <c r="A90" s="134">
        <v>83</v>
      </c>
      <c r="B90" s="138">
        <v>307700</v>
      </c>
      <c r="C90" s="133" t="s">
        <v>216</v>
      </c>
      <c r="D90" s="10">
        <v>7</v>
      </c>
      <c r="E90" s="10">
        <v>6.50</v>
      </c>
      <c r="F90" s="10">
        <v>9</v>
      </c>
      <c r="G90" s="10">
        <v>8.50</v>
      </c>
      <c r="H90" s="10">
        <v>8</v>
      </c>
      <c r="I90" s="10">
        <f t="shared" si="15"/>
        <v>39</v>
      </c>
      <c r="J90" s="10">
        <f t="shared" si="16"/>
        <v>5.85</v>
      </c>
      <c r="K90" s="18">
        <v>5</v>
      </c>
      <c r="L90" s="18">
        <v>4</v>
      </c>
      <c r="M90" s="18">
        <v>3.50</v>
      </c>
      <c r="N90" s="18">
        <v>4.50</v>
      </c>
      <c r="O90" s="18">
        <v>2</v>
      </c>
      <c r="P90" s="18">
        <f t="shared" si="17"/>
        <v>19</v>
      </c>
      <c r="Q90" s="116">
        <f t="shared" si="18"/>
        <v>0.95</v>
      </c>
      <c r="R90" s="105">
        <f t="shared" si="19"/>
        <v>1.30</v>
      </c>
      <c r="S90" s="105">
        <f t="shared" si="20"/>
        <v>1.175</v>
      </c>
      <c r="T90" s="105">
        <f t="shared" si="21"/>
        <v>1.525</v>
      </c>
      <c r="U90" s="105">
        <f t="shared" si="22"/>
        <v>1.50</v>
      </c>
      <c r="V90" s="105">
        <f t="shared" si="23"/>
        <v>1.30</v>
      </c>
      <c r="W90" s="117">
        <f t="shared" si="24"/>
        <v>58</v>
      </c>
      <c r="X90" s="117">
        <f t="shared" si="25"/>
        <v>11.60</v>
      </c>
      <c r="Y90" s="228">
        <v>26</v>
      </c>
      <c r="Z90" s="116">
        <f t="shared" si="26"/>
        <v>20.80</v>
      </c>
      <c r="AA90" s="140"/>
    </row>
    <row r="91" spans="1:27" ht="19.9" customHeight="1">
      <c r="A91" s="134">
        <v>84</v>
      </c>
      <c r="B91" s="138">
        <v>307706</v>
      </c>
      <c r="C91" s="133" t="s">
        <v>217</v>
      </c>
      <c r="D91" s="10">
        <v>6</v>
      </c>
      <c r="E91" s="10">
        <v>4</v>
      </c>
      <c r="F91" s="10">
        <v>5.50</v>
      </c>
      <c r="G91" s="10">
        <v>6</v>
      </c>
      <c r="H91" s="10">
        <v>3.50</v>
      </c>
      <c r="I91" s="10">
        <f t="shared" si="15"/>
        <v>25</v>
      </c>
      <c r="J91" s="10">
        <f t="shared" si="16"/>
        <v>3.75</v>
      </c>
      <c r="K91" s="18">
        <v>2.50</v>
      </c>
      <c r="L91" s="18">
        <v>1.50</v>
      </c>
      <c r="M91" s="18">
        <v>4</v>
      </c>
      <c r="N91" s="18">
        <v>1.50</v>
      </c>
      <c r="O91" s="18">
        <v>3</v>
      </c>
      <c r="P91" s="18">
        <f t="shared" si="17"/>
        <v>12.50</v>
      </c>
      <c r="Q91" s="116">
        <f t="shared" si="18"/>
        <v>0.625</v>
      </c>
      <c r="R91" s="105">
        <f t="shared" si="19"/>
        <v>1.0249999999999999</v>
      </c>
      <c r="S91" s="105">
        <f t="shared" si="20"/>
        <v>0.675</v>
      </c>
      <c r="T91" s="105">
        <f t="shared" si="21"/>
        <v>1.0249999999999999</v>
      </c>
      <c r="U91" s="105">
        <f t="shared" si="22"/>
        <v>0.97499999999999987</v>
      </c>
      <c r="V91" s="105">
        <f t="shared" si="23"/>
        <v>0.675</v>
      </c>
      <c r="W91" s="117">
        <f t="shared" si="24"/>
        <v>37.50</v>
      </c>
      <c r="X91" s="117">
        <f t="shared" si="25"/>
        <v>7.50</v>
      </c>
      <c r="Y91" s="228">
        <v>17</v>
      </c>
      <c r="Z91" s="116">
        <f t="shared" si="26"/>
        <v>13.60</v>
      </c>
      <c r="AA91" s="140"/>
    </row>
    <row r="92" spans="1:27" ht="19.9" customHeight="1">
      <c r="A92" s="134">
        <v>85</v>
      </c>
      <c r="B92" s="138">
        <v>307707</v>
      </c>
      <c r="C92" s="133" t="s">
        <v>218</v>
      </c>
      <c r="D92" s="10">
        <v>5</v>
      </c>
      <c r="E92" s="10">
        <v>7</v>
      </c>
      <c r="F92" s="10">
        <v>3</v>
      </c>
      <c r="G92" s="10">
        <v>4</v>
      </c>
      <c r="H92" s="10">
        <v>6.50</v>
      </c>
      <c r="I92" s="10">
        <f t="shared" si="15"/>
        <v>25.50</v>
      </c>
      <c r="J92" s="10">
        <f t="shared" si="16"/>
        <v>3.8249999999999997</v>
      </c>
      <c r="K92" s="18">
        <v>3</v>
      </c>
      <c r="L92" s="18">
        <v>2</v>
      </c>
      <c r="M92" s="18">
        <v>1.50</v>
      </c>
      <c r="N92" s="18">
        <v>3</v>
      </c>
      <c r="O92" s="18">
        <v>2.50</v>
      </c>
      <c r="P92" s="18">
        <f t="shared" si="17"/>
        <v>12</v>
      </c>
      <c r="Q92" s="116">
        <f t="shared" si="18"/>
        <v>0.60000000000000009</v>
      </c>
      <c r="R92" s="105">
        <f t="shared" si="19"/>
        <v>0.90</v>
      </c>
      <c r="S92" s="105">
        <f t="shared" si="20"/>
        <v>1.1500000000000001</v>
      </c>
      <c r="T92" s="105">
        <f t="shared" si="21"/>
        <v>0.52499999999999991</v>
      </c>
      <c r="U92" s="105">
        <f t="shared" si="22"/>
        <v>0.75</v>
      </c>
      <c r="V92" s="105">
        <f t="shared" si="23"/>
        <v>1.1000000000000001</v>
      </c>
      <c r="W92" s="117">
        <f t="shared" si="24"/>
        <v>37.50</v>
      </c>
      <c r="X92" s="117">
        <f t="shared" si="25"/>
        <v>7.50</v>
      </c>
      <c r="Y92" s="228">
        <v>17</v>
      </c>
      <c r="Z92" s="116">
        <f t="shared" si="26"/>
        <v>13.60</v>
      </c>
      <c r="AA92" s="140"/>
    </row>
    <row r="93" spans="1:27" ht="19.9" customHeight="1">
      <c r="A93" s="134">
        <v>86</v>
      </c>
      <c r="B93" s="138">
        <v>307710</v>
      </c>
      <c r="C93" s="133" t="s">
        <v>219</v>
      </c>
      <c r="D93" s="10">
        <v>6.50</v>
      </c>
      <c r="E93" s="10">
        <v>6</v>
      </c>
      <c r="F93" s="10">
        <v>5.50</v>
      </c>
      <c r="G93" s="10">
        <v>5</v>
      </c>
      <c r="H93" s="10">
        <v>7</v>
      </c>
      <c r="I93" s="10">
        <f t="shared" si="15"/>
        <v>30</v>
      </c>
      <c r="J93" s="10">
        <f t="shared" si="16"/>
        <v>4.50</v>
      </c>
      <c r="K93" s="18">
        <v>2.50</v>
      </c>
      <c r="L93" s="18">
        <v>3</v>
      </c>
      <c r="M93" s="18">
        <v>2.50</v>
      </c>
      <c r="N93" s="18">
        <v>3.50</v>
      </c>
      <c r="O93" s="18">
        <v>4</v>
      </c>
      <c r="P93" s="18">
        <f t="shared" si="17"/>
        <v>15.50</v>
      </c>
      <c r="Q93" s="116">
        <f t="shared" si="18"/>
        <v>0.775</v>
      </c>
      <c r="R93" s="105">
        <f t="shared" si="19"/>
        <v>1.1000000000000001</v>
      </c>
      <c r="S93" s="105">
        <f t="shared" si="20"/>
        <v>1.0499999999999998</v>
      </c>
      <c r="T93" s="105">
        <f t="shared" si="21"/>
        <v>0.95</v>
      </c>
      <c r="U93" s="105">
        <f t="shared" si="22"/>
        <v>0.925</v>
      </c>
      <c r="V93" s="105">
        <f t="shared" si="23"/>
        <v>1.25</v>
      </c>
      <c r="W93" s="117">
        <f t="shared" si="24"/>
        <v>45.50</v>
      </c>
      <c r="X93" s="117">
        <f t="shared" si="25"/>
        <v>9.10</v>
      </c>
      <c r="Y93" s="228">
        <v>20</v>
      </c>
      <c r="Z93" s="116">
        <f t="shared" si="26"/>
        <v>16</v>
      </c>
      <c r="AA93" s="140"/>
    </row>
    <row r="94" spans="1:27" ht="19.9" customHeight="1">
      <c r="A94" s="134">
        <v>87</v>
      </c>
      <c r="B94" s="138">
        <v>307713</v>
      </c>
      <c r="C94" s="133" t="s">
        <v>220</v>
      </c>
      <c r="D94" s="10">
        <v>8</v>
      </c>
      <c r="E94" s="10">
        <v>5</v>
      </c>
      <c r="F94" s="10">
        <v>8</v>
      </c>
      <c r="G94" s="10">
        <v>7.50</v>
      </c>
      <c r="H94" s="10">
        <v>6</v>
      </c>
      <c r="I94" s="10">
        <f t="shared" si="15"/>
        <v>34.50</v>
      </c>
      <c r="J94" s="10">
        <f t="shared" si="16"/>
        <v>5.175</v>
      </c>
      <c r="K94" s="18">
        <v>4</v>
      </c>
      <c r="L94" s="18">
        <v>2.50</v>
      </c>
      <c r="M94" s="18">
        <v>3.50</v>
      </c>
      <c r="N94" s="18">
        <v>4</v>
      </c>
      <c r="O94" s="18">
        <v>3</v>
      </c>
      <c r="P94" s="18">
        <f t="shared" si="17"/>
        <v>17</v>
      </c>
      <c r="Q94" s="116">
        <f t="shared" si="18"/>
        <v>0.85000000000000009</v>
      </c>
      <c r="R94" s="105">
        <f t="shared" si="19"/>
        <v>1.40</v>
      </c>
      <c r="S94" s="105">
        <f t="shared" si="20"/>
        <v>0.875</v>
      </c>
      <c r="T94" s="105">
        <f t="shared" si="21"/>
        <v>1.375</v>
      </c>
      <c r="U94" s="105">
        <f t="shared" si="22"/>
        <v>1.325</v>
      </c>
      <c r="V94" s="105">
        <f t="shared" si="23"/>
        <v>1.0499999999999998</v>
      </c>
      <c r="W94" s="117">
        <f t="shared" si="24"/>
        <v>51.50</v>
      </c>
      <c r="X94" s="117">
        <f t="shared" si="25"/>
        <v>10.30</v>
      </c>
      <c r="Y94" s="228">
        <v>23</v>
      </c>
      <c r="Z94" s="116">
        <f t="shared" si="26"/>
        <v>18.400000000000002</v>
      </c>
      <c r="AA94" s="140"/>
    </row>
    <row r="95" spans="1:27" ht="19.9" customHeight="1">
      <c r="A95" s="134">
        <v>88</v>
      </c>
      <c r="B95" s="138">
        <v>307714</v>
      </c>
      <c r="C95" s="133" t="s">
        <v>221</v>
      </c>
      <c r="D95" s="142">
        <v>5</v>
      </c>
      <c r="E95" s="142">
        <v>5.50</v>
      </c>
      <c r="F95" s="142">
        <v>7</v>
      </c>
      <c r="G95" s="142">
        <v>6</v>
      </c>
      <c r="H95" s="142">
        <v>7.50</v>
      </c>
      <c r="I95" s="10">
        <f t="shared" si="15"/>
        <v>31</v>
      </c>
      <c r="J95" s="10">
        <f t="shared" si="16"/>
        <v>4.6499999999999995</v>
      </c>
      <c r="K95" s="18">
        <v>3.50</v>
      </c>
      <c r="L95" s="18">
        <v>4</v>
      </c>
      <c r="M95" s="18">
        <v>3</v>
      </c>
      <c r="N95" s="18">
        <v>1</v>
      </c>
      <c r="O95" s="18">
        <v>3.50</v>
      </c>
      <c r="P95" s="18">
        <f t="shared" si="17"/>
        <v>15</v>
      </c>
      <c r="Q95" s="116">
        <f t="shared" si="18"/>
        <v>0.75</v>
      </c>
      <c r="R95" s="105">
        <f t="shared" si="19"/>
        <v>0.925</v>
      </c>
      <c r="S95" s="105">
        <f t="shared" si="20"/>
        <v>1.0249999999999999</v>
      </c>
      <c r="T95" s="105">
        <f t="shared" si="21"/>
        <v>1.2000000000000002</v>
      </c>
      <c r="U95" s="105">
        <f t="shared" si="22"/>
        <v>0.95</v>
      </c>
      <c r="V95" s="105">
        <f t="shared" si="23"/>
        <v>1.30</v>
      </c>
      <c r="W95" s="117">
        <f t="shared" si="24"/>
        <v>46</v>
      </c>
      <c r="X95" s="117">
        <f t="shared" si="25"/>
        <v>9.2000000000000011</v>
      </c>
      <c r="Y95" s="228">
        <v>21</v>
      </c>
      <c r="Z95" s="116">
        <f t="shared" si="26"/>
        <v>16.80</v>
      </c>
      <c r="AA95" s="140"/>
    </row>
    <row r="96" spans="1:27" ht="19.9" customHeight="1">
      <c r="A96" s="134">
        <v>89</v>
      </c>
      <c r="B96" s="138">
        <v>307716</v>
      </c>
      <c r="C96" s="133" t="s">
        <v>222</v>
      </c>
      <c r="D96" s="142">
        <v>4</v>
      </c>
      <c r="E96" s="142">
        <v>2</v>
      </c>
      <c r="F96" s="142">
        <v>3</v>
      </c>
      <c r="G96" s="142">
        <v>4.50</v>
      </c>
      <c r="H96" s="142">
        <v>2.50</v>
      </c>
      <c r="I96" s="10">
        <f t="shared" si="15"/>
        <v>16</v>
      </c>
      <c r="J96" s="10">
        <f t="shared" si="16"/>
        <v>2.40</v>
      </c>
      <c r="K96" s="18">
        <v>1.50</v>
      </c>
      <c r="L96" s="18">
        <v>2.50</v>
      </c>
      <c r="M96" s="18">
        <v>1</v>
      </c>
      <c r="N96" s="18">
        <v>1.50</v>
      </c>
      <c r="O96" s="18">
        <v>2</v>
      </c>
      <c r="P96" s="18">
        <f t="shared" si="17"/>
        <v>8.50</v>
      </c>
      <c r="Q96" s="116">
        <f t="shared" si="18"/>
        <v>0.42500000000000004</v>
      </c>
      <c r="R96" s="105">
        <f t="shared" si="19"/>
        <v>0.675</v>
      </c>
      <c r="S96" s="105">
        <f t="shared" si="20"/>
        <v>0.425</v>
      </c>
      <c r="T96" s="105">
        <f t="shared" si="21"/>
        <v>0.49999999999999994</v>
      </c>
      <c r="U96" s="105">
        <f t="shared" si="22"/>
        <v>0.75</v>
      </c>
      <c r="V96" s="105">
        <f t="shared" si="23"/>
        <v>0.475</v>
      </c>
      <c r="W96" s="117">
        <f t="shared" si="24"/>
        <v>24.50</v>
      </c>
      <c r="X96" s="117">
        <f t="shared" si="25"/>
        <v>4.9000000000000004</v>
      </c>
      <c r="Y96" s="228">
        <v>11</v>
      </c>
      <c r="Z96" s="116">
        <f t="shared" si="26"/>
        <v>8.8000000000000007</v>
      </c>
      <c r="AA96" s="140"/>
    </row>
    <row r="97" spans="1:27" ht="19.9" customHeight="1">
      <c r="A97" s="134">
        <v>90</v>
      </c>
      <c r="B97" s="138">
        <v>307717</v>
      </c>
      <c r="C97" s="133" t="s">
        <v>223</v>
      </c>
      <c r="D97" s="10">
        <v>4.50</v>
      </c>
      <c r="E97" s="10">
        <v>5</v>
      </c>
      <c r="F97" s="10">
        <v>6.50</v>
      </c>
      <c r="G97" s="10">
        <v>7</v>
      </c>
      <c r="H97" s="10">
        <v>5</v>
      </c>
      <c r="I97" s="10">
        <f t="shared" si="15"/>
        <v>28</v>
      </c>
      <c r="J97" s="10">
        <f t="shared" si="16"/>
        <v>4.20</v>
      </c>
      <c r="K97" s="18">
        <v>2.50</v>
      </c>
      <c r="L97" s="18">
        <v>3</v>
      </c>
      <c r="M97" s="18">
        <v>4</v>
      </c>
      <c r="N97" s="18">
        <v>3.50</v>
      </c>
      <c r="O97" s="18">
        <v>1</v>
      </c>
      <c r="P97" s="18">
        <f t="shared" si="17"/>
        <v>14</v>
      </c>
      <c r="Q97" s="116">
        <f t="shared" si="18"/>
        <v>0.70</v>
      </c>
      <c r="R97" s="105">
        <f t="shared" si="19"/>
        <v>0.80</v>
      </c>
      <c r="S97" s="105">
        <f t="shared" si="20"/>
        <v>0.90</v>
      </c>
      <c r="T97" s="105">
        <f t="shared" si="21"/>
        <v>1.175</v>
      </c>
      <c r="U97" s="105">
        <f t="shared" si="22"/>
        <v>1.2250000000000001</v>
      </c>
      <c r="V97" s="105">
        <f t="shared" si="23"/>
        <v>0.80</v>
      </c>
      <c r="W97" s="117">
        <f t="shared" si="24"/>
        <v>42</v>
      </c>
      <c r="X97" s="117">
        <f t="shared" si="25"/>
        <v>8.40</v>
      </c>
      <c r="Y97" s="228">
        <v>19</v>
      </c>
      <c r="Z97" s="116">
        <f t="shared" si="26"/>
        <v>15.20</v>
      </c>
      <c r="AA97" s="140"/>
    </row>
    <row r="98" spans="1:27" ht="19.9" customHeight="1">
      <c r="A98" s="134">
        <v>91</v>
      </c>
      <c r="B98" s="138">
        <v>307718</v>
      </c>
      <c r="C98" s="133" t="s">
        <v>224</v>
      </c>
      <c r="D98" s="10">
        <v>2</v>
      </c>
      <c r="E98" s="10">
        <v>5.50</v>
      </c>
      <c r="F98" s="10">
        <v>6</v>
      </c>
      <c r="G98" s="10">
        <v>3</v>
      </c>
      <c r="H98" s="10">
        <v>6</v>
      </c>
      <c r="I98" s="10">
        <f t="shared" si="15"/>
        <v>22.50</v>
      </c>
      <c r="J98" s="10">
        <f t="shared" si="16"/>
        <v>3.375</v>
      </c>
      <c r="K98" s="18">
        <v>3</v>
      </c>
      <c r="L98" s="18">
        <v>2.50</v>
      </c>
      <c r="M98" s="18">
        <v>2</v>
      </c>
      <c r="N98" s="18">
        <v>1</v>
      </c>
      <c r="O98" s="18">
        <v>3</v>
      </c>
      <c r="P98" s="18">
        <f t="shared" si="17"/>
        <v>11.50</v>
      </c>
      <c r="Q98" s="116">
        <f t="shared" si="18"/>
        <v>0.57500000000000007</v>
      </c>
      <c r="R98" s="105">
        <f t="shared" si="19"/>
        <v>0.45</v>
      </c>
      <c r="S98" s="105">
        <f t="shared" si="20"/>
        <v>0.95</v>
      </c>
      <c r="T98" s="105">
        <f t="shared" si="21"/>
        <v>0.99999999999999989</v>
      </c>
      <c r="U98" s="105">
        <f t="shared" si="22"/>
        <v>0.49999999999999994</v>
      </c>
      <c r="V98" s="105">
        <f t="shared" si="23"/>
        <v>1.0499999999999998</v>
      </c>
      <c r="W98" s="117">
        <f t="shared" si="24"/>
        <v>34</v>
      </c>
      <c r="X98" s="117">
        <f t="shared" si="25"/>
        <v>6.8000000000000007</v>
      </c>
      <c r="Y98" s="228">
        <v>15</v>
      </c>
      <c r="Z98" s="116">
        <f t="shared" si="26"/>
        <v>12</v>
      </c>
      <c r="AA98" s="140"/>
    </row>
    <row r="99" spans="1:27" ht="19.9" customHeight="1">
      <c r="A99" s="134">
        <v>92</v>
      </c>
      <c r="B99" s="138">
        <v>307719</v>
      </c>
      <c r="C99" s="133" t="s">
        <v>225</v>
      </c>
      <c r="D99" s="10">
        <v>5</v>
      </c>
      <c r="E99" s="10">
        <v>6</v>
      </c>
      <c r="F99" s="10">
        <v>8</v>
      </c>
      <c r="G99" s="10">
        <v>5</v>
      </c>
      <c r="H99" s="10">
        <v>7.50</v>
      </c>
      <c r="I99" s="10">
        <f t="shared" si="15"/>
        <v>31.50</v>
      </c>
      <c r="J99" s="10">
        <f t="shared" si="16"/>
        <v>4.7249999999999996</v>
      </c>
      <c r="K99" s="18">
        <v>2.50</v>
      </c>
      <c r="L99" s="18">
        <v>2</v>
      </c>
      <c r="M99" s="18">
        <v>3</v>
      </c>
      <c r="N99" s="18">
        <v>4</v>
      </c>
      <c r="O99" s="18">
        <v>3.50</v>
      </c>
      <c r="P99" s="18">
        <f t="shared" si="17"/>
        <v>15</v>
      </c>
      <c r="Q99" s="116">
        <f t="shared" si="18"/>
        <v>0.75</v>
      </c>
      <c r="R99" s="105">
        <f t="shared" si="19"/>
        <v>0.875</v>
      </c>
      <c r="S99" s="105">
        <f t="shared" si="20"/>
        <v>0.99999999999999989</v>
      </c>
      <c r="T99" s="105">
        <f t="shared" si="21"/>
        <v>1.35</v>
      </c>
      <c r="U99" s="105">
        <f t="shared" si="22"/>
        <v>0.95</v>
      </c>
      <c r="V99" s="105">
        <f t="shared" si="23"/>
        <v>1.30</v>
      </c>
      <c r="W99" s="117">
        <f t="shared" si="24"/>
        <v>46.50</v>
      </c>
      <c r="X99" s="117">
        <f t="shared" si="25"/>
        <v>9.3000000000000007</v>
      </c>
      <c r="Y99" s="228">
        <v>21</v>
      </c>
      <c r="Z99" s="116">
        <f t="shared" si="26"/>
        <v>16.80</v>
      </c>
      <c r="AA99" s="140"/>
    </row>
    <row r="100" spans="1:27" ht="19.9" customHeight="1">
      <c r="A100" s="134">
        <v>93</v>
      </c>
      <c r="B100" s="138">
        <v>307720</v>
      </c>
      <c r="C100" s="133" t="s">
        <v>226</v>
      </c>
      <c r="D100" s="10">
        <v>7.50</v>
      </c>
      <c r="E100" s="10">
        <v>5</v>
      </c>
      <c r="F100" s="10">
        <v>6</v>
      </c>
      <c r="G100" s="10">
        <v>7</v>
      </c>
      <c r="H100" s="10">
        <v>6.50</v>
      </c>
      <c r="I100" s="10">
        <f t="shared" si="15"/>
        <v>32</v>
      </c>
      <c r="J100" s="10">
        <f t="shared" si="16"/>
        <v>4.80</v>
      </c>
      <c r="K100" s="18">
        <v>3</v>
      </c>
      <c r="L100" s="18">
        <v>4</v>
      </c>
      <c r="M100" s="18">
        <v>4.50</v>
      </c>
      <c r="N100" s="18">
        <v>2.50</v>
      </c>
      <c r="O100" s="18">
        <v>2</v>
      </c>
      <c r="P100" s="18">
        <f t="shared" si="17"/>
        <v>16</v>
      </c>
      <c r="Q100" s="116">
        <f t="shared" si="18"/>
        <v>0.80</v>
      </c>
      <c r="R100" s="105">
        <f t="shared" si="19"/>
        <v>1.2749999999999999</v>
      </c>
      <c r="S100" s="105">
        <f t="shared" si="20"/>
        <v>0.95</v>
      </c>
      <c r="T100" s="105">
        <f t="shared" si="21"/>
        <v>1.125</v>
      </c>
      <c r="U100" s="105">
        <f t="shared" si="22"/>
        <v>1.175</v>
      </c>
      <c r="V100" s="105">
        <f t="shared" si="23"/>
        <v>1.075</v>
      </c>
      <c r="W100" s="117">
        <f t="shared" si="24"/>
        <v>48</v>
      </c>
      <c r="X100" s="117">
        <f t="shared" si="25"/>
        <v>9.6000000000000014</v>
      </c>
      <c r="Y100" s="228">
        <v>21</v>
      </c>
      <c r="Z100" s="116">
        <f t="shared" si="26"/>
        <v>16.80</v>
      </c>
      <c r="AA100" s="140"/>
    </row>
    <row r="101" spans="1:27" ht="19.9" customHeight="1">
      <c r="A101" s="134">
        <v>94</v>
      </c>
      <c r="B101" s="138">
        <v>307722</v>
      </c>
      <c r="C101" s="133" t="s">
        <v>227</v>
      </c>
      <c r="D101" s="10">
        <v>9</v>
      </c>
      <c r="E101" s="10">
        <v>6.50</v>
      </c>
      <c r="F101" s="10">
        <v>8</v>
      </c>
      <c r="G101" s="10">
        <v>7</v>
      </c>
      <c r="H101" s="10">
        <v>9</v>
      </c>
      <c r="I101" s="10">
        <f t="shared" si="15"/>
        <v>39.50</v>
      </c>
      <c r="J101" s="10">
        <f t="shared" si="16"/>
        <v>5.925</v>
      </c>
      <c r="K101" s="18">
        <v>4</v>
      </c>
      <c r="L101" s="18">
        <v>3</v>
      </c>
      <c r="M101" s="18">
        <v>5</v>
      </c>
      <c r="N101" s="18">
        <v>3.50</v>
      </c>
      <c r="O101" s="18">
        <v>4</v>
      </c>
      <c r="P101" s="18">
        <f t="shared" si="17"/>
        <v>19.50</v>
      </c>
      <c r="Q101" s="116">
        <f t="shared" si="18"/>
        <v>0.97500000000000009</v>
      </c>
      <c r="R101" s="105">
        <f t="shared" si="19"/>
        <v>1.5499999999999998</v>
      </c>
      <c r="S101" s="105">
        <f t="shared" si="20"/>
        <v>1.125</v>
      </c>
      <c r="T101" s="105">
        <f t="shared" si="21"/>
        <v>1.45</v>
      </c>
      <c r="U101" s="105">
        <f t="shared" si="22"/>
        <v>1.2250000000000001</v>
      </c>
      <c r="V101" s="105">
        <f t="shared" si="23"/>
        <v>1.5499999999999998</v>
      </c>
      <c r="W101" s="117">
        <f t="shared" si="24"/>
        <v>59</v>
      </c>
      <c r="X101" s="117">
        <f t="shared" si="25"/>
        <v>11.80</v>
      </c>
      <c r="Y101" s="228">
        <v>26</v>
      </c>
      <c r="Z101" s="116">
        <f t="shared" si="26"/>
        <v>20.80</v>
      </c>
      <c r="AA101" s="140"/>
    </row>
    <row r="102" spans="1:27" ht="19.9" customHeight="1">
      <c r="A102" s="134">
        <v>95</v>
      </c>
      <c r="B102" s="138">
        <v>307723</v>
      </c>
      <c r="C102" s="133" t="s">
        <v>228</v>
      </c>
      <c r="D102" s="10">
        <v>8</v>
      </c>
      <c r="E102" s="10">
        <v>4</v>
      </c>
      <c r="F102" s="10">
        <v>5</v>
      </c>
      <c r="G102" s="10">
        <v>6.50</v>
      </c>
      <c r="H102" s="10">
        <v>4</v>
      </c>
      <c r="I102" s="10">
        <f t="shared" si="15"/>
        <v>27.50</v>
      </c>
      <c r="J102" s="10">
        <f t="shared" si="16"/>
        <v>4.125</v>
      </c>
      <c r="K102" s="18">
        <v>2</v>
      </c>
      <c r="L102" s="18">
        <v>2.50</v>
      </c>
      <c r="M102" s="18">
        <v>3</v>
      </c>
      <c r="N102" s="18">
        <v>4</v>
      </c>
      <c r="O102" s="18">
        <v>2</v>
      </c>
      <c r="P102" s="18">
        <f t="shared" si="17"/>
        <v>13.50</v>
      </c>
      <c r="Q102" s="116">
        <f t="shared" si="18"/>
        <v>0.675</v>
      </c>
      <c r="R102" s="105">
        <f t="shared" si="19"/>
        <v>1.30</v>
      </c>
      <c r="S102" s="105">
        <f t="shared" si="20"/>
        <v>0.725</v>
      </c>
      <c r="T102" s="105">
        <f t="shared" si="21"/>
        <v>0.90</v>
      </c>
      <c r="U102" s="105">
        <f t="shared" si="22"/>
        <v>1.175</v>
      </c>
      <c r="V102" s="105">
        <f t="shared" si="23"/>
        <v>0.70</v>
      </c>
      <c r="W102" s="117">
        <f t="shared" si="24"/>
        <v>41</v>
      </c>
      <c r="X102" s="117">
        <f t="shared" si="25"/>
        <v>8.2000000000000011</v>
      </c>
      <c r="Y102" s="228">
        <v>18</v>
      </c>
      <c r="Z102" s="116">
        <f t="shared" si="26"/>
        <v>14.40</v>
      </c>
      <c r="AA102" s="140"/>
    </row>
    <row r="103" spans="1:27" ht="19.9" customHeight="1">
      <c r="A103" s="134">
        <v>96</v>
      </c>
      <c r="B103" s="138">
        <v>307724</v>
      </c>
      <c r="C103" s="133" t="s">
        <v>229</v>
      </c>
      <c r="D103" s="10">
        <v>5</v>
      </c>
      <c r="E103" s="10">
        <v>4.50</v>
      </c>
      <c r="F103" s="10">
        <v>3</v>
      </c>
      <c r="G103" s="10">
        <v>2.50</v>
      </c>
      <c r="H103" s="10">
        <v>6</v>
      </c>
      <c r="I103" s="10">
        <f t="shared" si="15"/>
        <v>21</v>
      </c>
      <c r="J103" s="10">
        <f t="shared" si="16"/>
        <v>3.15</v>
      </c>
      <c r="K103" s="18">
        <v>3</v>
      </c>
      <c r="L103" s="18">
        <v>2</v>
      </c>
      <c r="M103" s="18">
        <v>2</v>
      </c>
      <c r="N103" s="18">
        <v>1.50</v>
      </c>
      <c r="O103" s="18">
        <v>2.50</v>
      </c>
      <c r="P103" s="18">
        <f t="shared" si="17"/>
        <v>11</v>
      </c>
      <c r="Q103" s="116">
        <f t="shared" si="18"/>
        <v>0.55000000000000004</v>
      </c>
      <c r="R103" s="105">
        <f t="shared" si="19"/>
        <v>0.90</v>
      </c>
      <c r="S103" s="105">
        <f t="shared" si="20"/>
        <v>0.77499999999999991</v>
      </c>
      <c r="T103" s="105">
        <f t="shared" si="21"/>
        <v>0.54999999999999993</v>
      </c>
      <c r="U103" s="105">
        <f t="shared" si="22"/>
        <v>0.45</v>
      </c>
      <c r="V103" s="105">
        <f t="shared" si="23"/>
        <v>1.0249999999999999</v>
      </c>
      <c r="W103" s="117">
        <f t="shared" si="24"/>
        <v>32</v>
      </c>
      <c r="X103" s="117">
        <f t="shared" si="25"/>
        <v>6.40</v>
      </c>
      <c r="Y103" s="228">
        <v>14</v>
      </c>
      <c r="Z103" s="116">
        <f t="shared" si="26"/>
        <v>11.20</v>
      </c>
      <c r="AA103" s="140"/>
    </row>
    <row r="104" spans="1:27" ht="19.9" customHeight="1">
      <c r="A104" s="134">
        <v>97</v>
      </c>
      <c r="B104" s="138">
        <v>307726</v>
      </c>
      <c r="C104" s="133" t="s">
        <v>230</v>
      </c>
      <c r="D104" s="10">
        <v>1</v>
      </c>
      <c r="E104" s="10">
        <v>0.50</v>
      </c>
      <c r="F104" s="10">
        <v>0.50</v>
      </c>
      <c r="G104" s="10">
        <v>0</v>
      </c>
      <c r="H104" s="10">
        <v>1</v>
      </c>
      <c r="I104" s="10">
        <f t="shared" si="15"/>
        <v>3</v>
      </c>
      <c r="J104" s="10">
        <f t="shared" si="16"/>
        <v>0.44999999999999996</v>
      </c>
      <c r="K104" s="18">
        <v>0</v>
      </c>
      <c r="L104" s="18">
        <v>1</v>
      </c>
      <c r="M104" s="18">
        <v>0</v>
      </c>
      <c r="N104" s="18">
        <v>0.50</v>
      </c>
      <c r="O104" s="18">
        <v>0</v>
      </c>
      <c r="P104" s="18">
        <f t="shared" si="17"/>
        <v>1.50</v>
      </c>
      <c r="Q104" s="116">
        <f t="shared" si="18"/>
        <v>0.075000000000000011</v>
      </c>
      <c r="R104" s="105">
        <f t="shared" si="19"/>
        <v>0.15</v>
      </c>
      <c r="S104" s="105">
        <f t="shared" si="20"/>
        <v>0.125</v>
      </c>
      <c r="T104" s="105">
        <f t="shared" si="21"/>
        <v>0.074999999999999997</v>
      </c>
      <c r="U104" s="105">
        <f t="shared" si="22"/>
        <v>0.025000000000000001</v>
      </c>
      <c r="V104" s="105">
        <f t="shared" si="23"/>
        <v>0.15</v>
      </c>
      <c r="W104" s="117">
        <f t="shared" si="24"/>
        <v>4.50</v>
      </c>
      <c r="X104" s="117">
        <f t="shared" si="25"/>
        <v>0.90</v>
      </c>
      <c r="Y104" s="228">
        <v>2</v>
      </c>
      <c r="Z104" s="116">
        <f t="shared" si="26"/>
        <v>1.60</v>
      </c>
      <c r="AA104" s="140"/>
    </row>
    <row r="105" spans="1:27" ht="19.9" customHeight="1">
      <c r="A105" s="134">
        <v>98</v>
      </c>
      <c r="B105" s="138">
        <v>307725</v>
      </c>
      <c r="C105" s="133" t="s">
        <v>231</v>
      </c>
      <c r="D105" s="10">
        <v>4</v>
      </c>
      <c r="E105" s="10">
        <v>3</v>
      </c>
      <c r="F105" s="10">
        <v>3.50</v>
      </c>
      <c r="G105" s="10">
        <v>2</v>
      </c>
      <c r="H105" s="10">
        <v>3</v>
      </c>
      <c r="I105" s="10">
        <f t="shared" si="15"/>
        <v>15.50</v>
      </c>
      <c r="J105" s="10">
        <f t="shared" si="16"/>
        <v>2.3249999999999997</v>
      </c>
      <c r="K105" s="18">
        <v>2</v>
      </c>
      <c r="L105" s="18">
        <v>1.50</v>
      </c>
      <c r="M105" s="18">
        <v>0.50</v>
      </c>
      <c r="N105" s="18">
        <v>1</v>
      </c>
      <c r="O105" s="18">
        <v>2</v>
      </c>
      <c r="P105" s="18">
        <f t="shared" si="17"/>
        <v>7</v>
      </c>
      <c r="Q105" s="116">
        <f t="shared" si="18"/>
        <v>0.35</v>
      </c>
      <c r="R105" s="105">
        <f t="shared" si="19"/>
        <v>0.70</v>
      </c>
      <c r="S105" s="105">
        <f t="shared" si="20"/>
        <v>0.52499999999999991</v>
      </c>
      <c r="T105" s="105">
        <f t="shared" si="21"/>
        <v>0.55000000000000004</v>
      </c>
      <c r="U105" s="105">
        <f t="shared" si="22"/>
        <v>0.35</v>
      </c>
      <c r="V105" s="105">
        <f t="shared" si="23"/>
        <v>0.54999999999999993</v>
      </c>
      <c r="W105" s="117">
        <f t="shared" si="24"/>
        <v>22.50</v>
      </c>
      <c r="X105" s="117">
        <f t="shared" si="25"/>
        <v>4.50</v>
      </c>
      <c r="Y105" s="228">
        <v>10</v>
      </c>
      <c r="Z105" s="116">
        <f t="shared" si="26"/>
        <v>8</v>
      </c>
      <c r="AA105" s="140"/>
    </row>
    <row r="106" spans="1:27" ht="19.9" customHeight="1">
      <c r="A106" s="134">
        <v>99</v>
      </c>
      <c r="B106" s="138">
        <v>307728</v>
      </c>
      <c r="C106" s="133" t="s">
        <v>232</v>
      </c>
      <c r="D106" s="10">
        <v>1</v>
      </c>
      <c r="E106" s="10">
        <v>1.50</v>
      </c>
      <c r="F106" s="10">
        <v>2.50</v>
      </c>
      <c r="G106" s="10">
        <v>4</v>
      </c>
      <c r="H106" s="10">
        <v>2</v>
      </c>
      <c r="I106" s="10">
        <f t="shared" si="15"/>
        <v>11</v>
      </c>
      <c r="J106" s="10">
        <f t="shared" si="16"/>
        <v>1.65</v>
      </c>
      <c r="K106" s="18">
        <v>1</v>
      </c>
      <c r="L106" s="18">
        <v>2</v>
      </c>
      <c r="M106" s="18">
        <v>0</v>
      </c>
      <c r="N106" s="18">
        <v>1.50</v>
      </c>
      <c r="O106" s="18">
        <v>1</v>
      </c>
      <c r="P106" s="18">
        <f t="shared" si="17"/>
        <v>5.50</v>
      </c>
      <c r="Q106" s="116">
        <f t="shared" si="18"/>
        <v>0.27500000000000002</v>
      </c>
      <c r="R106" s="105">
        <f t="shared" si="19"/>
        <v>0.20</v>
      </c>
      <c r="S106" s="105">
        <f t="shared" si="20"/>
        <v>0.32499999999999996</v>
      </c>
      <c r="T106" s="105">
        <f t="shared" si="21"/>
        <v>0.375</v>
      </c>
      <c r="U106" s="105">
        <f t="shared" si="22"/>
        <v>0.675</v>
      </c>
      <c r="V106" s="105">
        <f t="shared" si="23"/>
        <v>0.35</v>
      </c>
      <c r="W106" s="117">
        <f t="shared" si="24"/>
        <v>16.50</v>
      </c>
      <c r="X106" s="117">
        <f t="shared" si="25"/>
        <v>3.3000000000000003</v>
      </c>
      <c r="Y106" s="228">
        <v>7</v>
      </c>
      <c r="Z106" s="116">
        <f t="shared" si="26"/>
        <v>5.60</v>
      </c>
      <c r="AA106" s="140"/>
    </row>
    <row r="107" spans="1:27" ht="19.9" customHeight="1">
      <c r="A107" s="134">
        <v>100</v>
      </c>
      <c r="B107" s="138">
        <v>307729</v>
      </c>
      <c r="C107" s="133" t="s">
        <v>233</v>
      </c>
      <c r="D107" s="10">
        <v>0</v>
      </c>
      <c r="E107" s="10">
        <v>0.50</v>
      </c>
      <c r="F107" s="10">
        <v>1</v>
      </c>
      <c r="G107" s="10">
        <v>0</v>
      </c>
      <c r="H107" s="10">
        <v>0</v>
      </c>
      <c r="I107" s="10">
        <f t="shared" si="15"/>
        <v>1.50</v>
      </c>
      <c r="J107" s="10">
        <f t="shared" si="16"/>
        <v>0.22499999999999998</v>
      </c>
      <c r="K107" s="18">
        <v>0</v>
      </c>
      <c r="L107" s="18">
        <v>0</v>
      </c>
      <c r="M107" s="18">
        <v>0.50</v>
      </c>
      <c r="N107" s="18">
        <v>0</v>
      </c>
      <c r="O107" s="18">
        <v>0</v>
      </c>
      <c r="P107" s="18">
        <f t="shared" si="17"/>
        <v>0.50</v>
      </c>
      <c r="Q107" s="116">
        <f t="shared" si="18"/>
        <v>0.025000000000000001</v>
      </c>
      <c r="R107" s="105">
        <f t="shared" si="19"/>
        <v>0</v>
      </c>
      <c r="S107" s="105">
        <f t="shared" si="20"/>
        <v>0.074999999999999997</v>
      </c>
      <c r="T107" s="105">
        <f t="shared" si="21"/>
        <v>0.175</v>
      </c>
      <c r="U107" s="105">
        <f t="shared" si="22"/>
        <v>0</v>
      </c>
      <c r="V107" s="105">
        <f t="shared" si="23"/>
        <v>0</v>
      </c>
      <c r="W107" s="117">
        <f t="shared" si="24"/>
        <v>2</v>
      </c>
      <c r="X107" s="117">
        <f t="shared" si="25"/>
        <v>0.40</v>
      </c>
      <c r="Y107" s="228">
        <v>1</v>
      </c>
      <c r="Z107" s="116">
        <f t="shared" si="26"/>
        <v>0.80</v>
      </c>
      <c r="AA107" s="140"/>
    </row>
    <row r="108" spans="1:27" ht="19.9" customHeight="1">
      <c r="A108" s="134">
        <v>101</v>
      </c>
      <c r="B108" s="138">
        <v>307730</v>
      </c>
      <c r="C108" s="133" t="s">
        <v>234</v>
      </c>
      <c r="D108" s="233">
        <v>0.50</v>
      </c>
      <c r="E108" s="233">
        <v>0</v>
      </c>
      <c r="F108" s="233">
        <v>0</v>
      </c>
      <c r="G108" s="233">
        <v>1</v>
      </c>
      <c r="H108" s="233">
        <v>0</v>
      </c>
      <c r="I108" s="10">
        <f t="shared" si="15"/>
        <v>1.50</v>
      </c>
      <c r="J108" s="10">
        <f t="shared" si="16"/>
        <v>0.22499999999999998</v>
      </c>
      <c r="K108" s="18">
        <v>0.50</v>
      </c>
      <c r="L108" s="18">
        <v>0</v>
      </c>
      <c r="M108" s="18">
        <v>0</v>
      </c>
      <c r="N108" s="18">
        <v>0.50</v>
      </c>
      <c r="O108" s="18">
        <v>0</v>
      </c>
      <c r="P108" s="18">
        <f t="shared" si="17"/>
        <v>1</v>
      </c>
      <c r="Q108" s="116">
        <f t="shared" si="18"/>
        <v>0.05</v>
      </c>
      <c r="R108" s="105">
        <f t="shared" si="19"/>
        <v>0.10</v>
      </c>
      <c r="S108" s="105">
        <f t="shared" si="20"/>
        <v>0</v>
      </c>
      <c r="T108" s="105">
        <f t="shared" si="21"/>
        <v>0</v>
      </c>
      <c r="U108" s="105">
        <f t="shared" si="22"/>
        <v>0.175</v>
      </c>
      <c r="V108" s="105">
        <f t="shared" si="23"/>
        <v>0</v>
      </c>
      <c r="W108" s="117">
        <f t="shared" si="24"/>
        <v>2.50</v>
      </c>
      <c r="X108" s="117">
        <f t="shared" si="25"/>
        <v>0.50</v>
      </c>
      <c r="Y108" s="228">
        <v>1</v>
      </c>
      <c r="Z108" s="116">
        <f t="shared" si="26"/>
        <v>0.80</v>
      </c>
      <c r="AA108" s="140"/>
    </row>
    <row r="109" spans="1:27" ht="19.9" customHeight="1">
      <c r="A109" s="134">
        <v>102</v>
      </c>
      <c r="B109" s="138">
        <v>307733</v>
      </c>
      <c r="C109" s="133" t="s">
        <v>235</v>
      </c>
      <c r="D109" s="10">
        <v>2.50</v>
      </c>
      <c r="E109" s="10">
        <v>3</v>
      </c>
      <c r="F109" s="10">
        <v>4.50</v>
      </c>
      <c r="G109" s="10">
        <v>2.50</v>
      </c>
      <c r="H109" s="10">
        <v>3</v>
      </c>
      <c r="I109" s="10">
        <f t="shared" si="15"/>
        <v>15.50</v>
      </c>
      <c r="J109" s="10">
        <f t="shared" si="16"/>
        <v>2.3249999999999997</v>
      </c>
      <c r="K109" s="18">
        <v>1</v>
      </c>
      <c r="L109" s="18">
        <v>1.50</v>
      </c>
      <c r="M109" s="18">
        <v>2.50</v>
      </c>
      <c r="N109" s="18">
        <v>1.50</v>
      </c>
      <c r="O109" s="18">
        <v>1</v>
      </c>
      <c r="P109" s="18">
        <f t="shared" si="17"/>
        <v>7.50</v>
      </c>
      <c r="Q109" s="116">
        <f t="shared" si="18"/>
        <v>0.375</v>
      </c>
      <c r="R109" s="105">
        <f t="shared" si="19"/>
        <v>0.425</v>
      </c>
      <c r="S109" s="105">
        <f t="shared" si="20"/>
        <v>0.52499999999999991</v>
      </c>
      <c r="T109" s="105">
        <f t="shared" si="21"/>
        <v>0.80</v>
      </c>
      <c r="U109" s="105">
        <f t="shared" si="22"/>
        <v>0.45</v>
      </c>
      <c r="V109" s="105">
        <f t="shared" si="23"/>
        <v>0.49999999999999994</v>
      </c>
      <c r="W109" s="117">
        <f t="shared" si="24"/>
        <v>23</v>
      </c>
      <c r="X109" s="117">
        <f t="shared" si="25"/>
        <v>4.6000000000000005</v>
      </c>
      <c r="Y109" s="228">
        <v>10</v>
      </c>
      <c r="Z109" s="116">
        <f t="shared" si="26"/>
        <v>8</v>
      </c>
      <c r="AA109" s="140"/>
    </row>
    <row r="110" spans="1:27" ht="19.9" customHeight="1">
      <c r="A110" s="134">
        <v>103</v>
      </c>
      <c r="B110" s="138">
        <v>307734</v>
      </c>
      <c r="C110" s="133" t="s">
        <v>236</v>
      </c>
      <c r="D110" s="142">
        <v>3</v>
      </c>
      <c r="E110" s="142">
        <v>4</v>
      </c>
      <c r="F110" s="142">
        <v>5</v>
      </c>
      <c r="G110" s="142">
        <v>3</v>
      </c>
      <c r="H110" s="142">
        <v>3.50</v>
      </c>
      <c r="I110" s="10">
        <f t="shared" si="15"/>
        <v>18.50</v>
      </c>
      <c r="J110" s="10">
        <f t="shared" si="16"/>
        <v>2.775</v>
      </c>
      <c r="K110" s="18">
        <v>2.50</v>
      </c>
      <c r="L110" s="18">
        <v>3</v>
      </c>
      <c r="M110" s="18">
        <v>1</v>
      </c>
      <c r="N110" s="18">
        <v>2</v>
      </c>
      <c r="O110" s="18">
        <v>0.50</v>
      </c>
      <c r="P110" s="18">
        <f t="shared" si="17"/>
        <v>9</v>
      </c>
      <c r="Q110" s="116">
        <f t="shared" si="18"/>
        <v>0.45</v>
      </c>
      <c r="R110" s="105">
        <f t="shared" si="19"/>
        <v>0.57499999999999996</v>
      </c>
      <c r="S110" s="105">
        <f t="shared" si="20"/>
        <v>0.75</v>
      </c>
      <c r="T110" s="105">
        <f t="shared" si="21"/>
        <v>0.80</v>
      </c>
      <c r="U110" s="105">
        <f t="shared" si="22"/>
        <v>0.54999999999999993</v>
      </c>
      <c r="V110" s="105">
        <f t="shared" si="23"/>
        <v>0.55000000000000004</v>
      </c>
      <c r="W110" s="117">
        <f t="shared" si="24"/>
        <v>27.50</v>
      </c>
      <c r="X110" s="117">
        <f t="shared" si="25"/>
        <v>5.50</v>
      </c>
      <c r="Y110" s="228">
        <v>12</v>
      </c>
      <c r="Z110" s="116">
        <f t="shared" si="26"/>
        <v>9.6000000000000014</v>
      </c>
      <c r="AA110" s="140"/>
    </row>
    <row r="111" spans="1:27" ht="19.9" customHeight="1">
      <c r="A111" s="134">
        <v>104</v>
      </c>
      <c r="B111" s="138">
        <v>307736</v>
      </c>
      <c r="C111" s="133" t="s">
        <v>237</v>
      </c>
      <c r="D111" s="142">
        <v>4</v>
      </c>
      <c r="E111" s="142">
        <v>3.50</v>
      </c>
      <c r="F111" s="142">
        <v>6</v>
      </c>
      <c r="G111" s="142">
        <v>5.50</v>
      </c>
      <c r="H111" s="142">
        <v>2.50</v>
      </c>
      <c r="I111" s="10">
        <f t="shared" si="15"/>
        <v>21.50</v>
      </c>
      <c r="J111" s="10">
        <f t="shared" si="16"/>
        <v>3.225</v>
      </c>
      <c r="K111" s="18">
        <v>2</v>
      </c>
      <c r="L111" s="18">
        <v>1</v>
      </c>
      <c r="M111" s="18">
        <v>2.50</v>
      </c>
      <c r="N111" s="18">
        <v>1.50</v>
      </c>
      <c r="O111" s="18">
        <v>3</v>
      </c>
      <c r="P111" s="18">
        <f t="shared" si="17"/>
        <v>10</v>
      </c>
      <c r="Q111" s="116">
        <f t="shared" si="18"/>
        <v>0.50</v>
      </c>
      <c r="R111" s="105">
        <f t="shared" si="19"/>
        <v>0.70</v>
      </c>
      <c r="S111" s="105">
        <f t="shared" si="20"/>
        <v>0.57500000000000007</v>
      </c>
      <c r="T111" s="105">
        <f t="shared" si="21"/>
        <v>1.0249999999999999</v>
      </c>
      <c r="U111" s="105">
        <f t="shared" si="22"/>
        <v>0.89999999999999991</v>
      </c>
      <c r="V111" s="105">
        <f t="shared" si="23"/>
        <v>0.525</v>
      </c>
      <c r="W111" s="117">
        <f t="shared" si="24"/>
        <v>31.50</v>
      </c>
      <c r="X111" s="117">
        <f t="shared" si="25"/>
        <v>6.3000000000000007</v>
      </c>
      <c r="Y111" s="228">
        <v>14</v>
      </c>
      <c r="Z111" s="116">
        <f t="shared" si="26"/>
        <v>11.20</v>
      </c>
      <c r="AA111" s="140"/>
    </row>
    <row r="112" spans="1:27" ht="19.9" customHeight="1">
      <c r="A112" s="134">
        <v>105</v>
      </c>
      <c r="B112" s="138">
        <v>307739</v>
      </c>
      <c r="C112" s="133" t="s">
        <v>238</v>
      </c>
      <c r="D112" s="142">
        <v>1.50</v>
      </c>
      <c r="E112" s="142">
        <v>1</v>
      </c>
      <c r="F112" s="142">
        <v>0.50</v>
      </c>
      <c r="G112" s="142">
        <v>1.50</v>
      </c>
      <c r="H112" s="142">
        <v>2</v>
      </c>
      <c r="I112" s="10">
        <f t="shared" si="15"/>
        <v>6.50</v>
      </c>
      <c r="J112" s="10">
        <f t="shared" si="16"/>
        <v>0.975</v>
      </c>
      <c r="K112" s="18">
        <v>0</v>
      </c>
      <c r="L112" s="18">
        <v>0.50</v>
      </c>
      <c r="M112" s="18">
        <v>1</v>
      </c>
      <c r="N112" s="18">
        <v>0</v>
      </c>
      <c r="O112" s="18">
        <v>1.50</v>
      </c>
      <c r="P112" s="18">
        <f t="shared" si="17"/>
        <v>3</v>
      </c>
      <c r="Q112" s="116">
        <f t="shared" si="18"/>
        <v>0.15000000000000002</v>
      </c>
      <c r="R112" s="105">
        <f t="shared" si="19"/>
        <v>0.22499999999999998</v>
      </c>
      <c r="S112" s="105">
        <f t="shared" si="20"/>
        <v>0.175</v>
      </c>
      <c r="T112" s="105">
        <f t="shared" si="21"/>
        <v>0.125</v>
      </c>
      <c r="U112" s="105">
        <f t="shared" si="22"/>
        <v>0.22499999999999998</v>
      </c>
      <c r="V112" s="105">
        <f t="shared" si="23"/>
        <v>0.375</v>
      </c>
      <c r="W112" s="117">
        <f t="shared" si="24"/>
        <v>9.50</v>
      </c>
      <c r="X112" s="117">
        <f t="shared" si="25"/>
        <v>1.90</v>
      </c>
      <c r="Y112" s="228">
        <v>4</v>
      </c>
      <c r="Z112" s="116">
        <f t="shared" si="26"/>
        <v>3.20</v>
      </c>
      <c r="AA112" s="140"/>
    </row>
    <row r="113" spans="1:27" ht="19.9" customHeight="1">
      <c r="A113" s="134">
        <v>106</v>
      </c>
      <c r="B113" s="138">
        <v>307740</v>
      </c>
      <c r="C113" s="133" t="s">
        <v>239</v>
      </c>
      <c r="D113" s="10">
        <v>1</v>
      </c>
      <c r="E113" s="10">
        <v>1.50</v>
      </c>
      <c r="F113" s="10">
        <v>0</v>
      </c>
      <c r="G113" s="10">
        <v>2</v>
      </c>
      <c r="H113" s="10">
        <v>1.50</v>
      </c>
      <c r="I113" s="10">
        <f t="shared" si="15"/>
        <v>6</v>
      </c>
      <c r="J113" s="10">
        <f t="shared" si="16"/>
        <v>0.89999999999999991</v>
      </c>
      <c r="K113" s="18">
        <v>1</v>
      </c>
      <c r="L113" s="18">
        <v>0</v>
      </c>
      <c r="M113" s="18">
        <v>0.50</v>
      </c>
      <c r="N113" s="18">
        <v>1</v>
      </c>
      <c r="O113" s="18">
        <v>0.50</v>
      </c>
      <c r="P113" s="18">
        <f t="shared" si="17"/>
        <v>3</v>
      </c>
      <c r="Q113" s="116">
        <f t="shared" si="18"/>
        <v>0.15000000000000002</v>
      </c>
      <c r="R113" s="105">
        <f t="shared" si="19"/>
        <v>0.20</v>
      </c>
      <c r="S113" s="105">
        <f t="shared" si="20"/>
        <v>0.22499999999999998</v>
      </c>
      <c r="T113" s="105">
        <f t="shared" si="21"/>
        <v>0.025000000000000001</v>
      </c>
      <c r="U113" s="105">
        <f t="shared" si="22"/>
        <v>0.35</v>
      </c>
      <c r="V113" s="105">
        <f t="shared" si="23"/>
        <v>0.24999999999999997</v>
      </c>
      <c r="W113" s="117">
        <f t="shared" si="24"/>
        <v>9</v>
      </c>
      <c r="X113" s="117">
        <f t="shared" si="25"/>
        <v>1.80</v>
      </c>
      <c r="Y113" s="228">
        <v>4</v>
      </c>
      <c r="Z113" s="116">
        <f t="shared" si="26"/>
        <v>3.20</v>
      </c>
      <c r="AA113" s="140"/>
    </row>
    <row r="114" spans="1:27" ht="19.9" customHeight="1">
      <c r="A114" s="134">
        <v>107</v>
      </c>
      <c r="B114" s="138">
        <v>307741</v>
      </c>
      <c r="C114" s="133" t="s">
        <v>240</v>
      </c>
      <c r="D114" s="10">
        <v>1</v>
      </c>
      <c r="E114" s="10">
        <v>2.50</v>
      </c>
      <c r="F114" s="10">
        <v>2</v>
      </c>
      <c r="G114" s="10">
        <v>1.50</v>
      </c>
      <c r="H114" s="10">
        <v>0.50</v>
      </c>
      <c r="I114" s="10">
        <f t="shared" si="15"/>
        <v>7.50</v>
      </c>
      <c r="J114" s="10">
        <f t="shared" si="16"/>
        <v>1.125</v>
      </c>
      <c r="K114" s="18">
        <v>2</v>
      </c>
      <c r="L114" s="18">
        <v>0.50</v>
      </c>
      <c r="M114" s="18">
        <v>0</v>
      </c>
      <c r="N114" s="18">
        <v>0</v>
      </c>
      <c r="O114" s="18">
        <v>1</v>
      </c>
      <c r="P114" s="18">
        <f t="shared" si="17"/>
        <v>3.50</v>
      </c>
      <c r="Q114" s="116">
        <f t="shared" si="18"/>
        <v>0.17500000000000002</v>
      </c>
      <c r="R114" s="105">
        <f t="shared" si="19"/>
        <v>0.25</v>
      </c>
      <c r="S114" s="105">
        <f t="shared" si="20"/>
        <v>0.40</v>
      </c>
      <c r="T114" s="105">
        <f t="shared" si="21"/>
        <v>0.30</v>
      </c>
      <c r="U114" s="105">
        <f t="shared" si="22"/>
        <v>0.22499999999999998</v>
      </c>
      <c r="V114" s="105">
        <f t="shared" si="23"/>
        <v>0.125</v>
      </c>
      <c r="W114" s="117">
        <f t="shared" si="24"/>
        <v>11</v>
      </c>
      <c r="X114" s="117">
        <f t="shared" si="25"/>
        <v>2.2000000000000002</v>
      </c>
      <c r="Y114" s="228">
        <v>5</v>
      </c>
      <c r="Z114" s="116">
        <f t="shared" si="26"/>
        <v>4</v>
      </c>
      <c r="AA114" s="140"/>
    </row>
    <row r="115" spans="1:27" ht="19.9" customHeight="1">
      <c r="A115" s="134">
        <v>108</v>
      </c>
      <c r="B115" s="138">
        <v>307742</v>
      </c>
      <c r="C115" s="133" t="s">
        <v>241</v>
      </c>
      <c r="D115" s="10">
        <v>4</v>
      </c>
      <c r="E115" s="10">
        <v>4.50</v>
      </c>
      <c r="F115" s="10">
        <v>2.50</v>
      </c>
      <c r="G115" s="10">
        <v>5</v>
      </c>
      <c r="H115" s="10">
        <v>6</v>
      </c>
      <c r="I115" s="10">
        <f t="shared" si="15"/>
        <v>22</v>
      </c>
      <c r="J115" s="10">
        <f t="shared" si="16"/>
        <v>3.30</v>
      </c>
      <c r="K115" s="18">
        <v>4</v>
      </c>
      <c r="L115" s="18">
        <v>2</v>
      </c>
      <c r="M115" s="18">
        <v>1</v>
      </c>
      <c r="N115" s="18">
        <v>3</v>
      </c>
      <c r="O115" s="18">
        <v>1.50</v>
      </c>
      <c r="P115" s="18">
        <f t="shared" si="17"/>
        <v>11.50</v>
      </c>
      <c r="Q115" s="116">
        <f t="shared" si="18"/>
        <v>0.57500000000000007</v>
      </c>
      <c r="R115" s="105">
        <f t="shared" si="19"/>
        <v>0.80</v>
      </c>
      <c r="S115" s="105">
        <f t="shared" si="20"/>
        <v>0.77499999999999991</v>
      </c>
      <c r="T115" s="105">
        <f t="shared" si="21"/>
        <v>0.425</v>
      </c>
      <c r="U115" s="105">
        <f t="shared" si="22"/>
        <v>0.90</v>
      </c>
      <c r="V115" s="105">
        <f t="shared" si="23"/>
        <v>0.97499999999999987</v>
      </c>
      <c r="W115" s="117">
        <f t="shared" si="24"/>
        <v>33.50</v>
      </c>
      <c r="X115" s="117">
        <f t="shared" si="25"/>
        <v>6.70</v>
      </c>
      <c r="Y115" s="228">
        <v>15</v>
      </c>
      <c r="Z115" s="116">
        <f t="shared" si="26"/>
        <v>12</v>
      </c>
      <c r="AA115" s="140"/>
    </row>
    <row r="116" spans="1:27" ht="19.9" customHeight="1">
      <c r="A116" s="134">
        <v>109</v>
      </c>
      <c r="B116" s="138">
        <v>307743</v>
      </c>
      <c r="C116" s="133" t="s">
        <v>242</v>
      </c>
      <c r="D116" s="10">
        <v>1.50</v>
      </c>
      <c r="E116" s="10">
        <v>3</v>
      </c>
      <c r="F116" s="10">
        <v>4</v>
      </c>
      <c r="G116" s="10">
        <v>1</v>
      </c>
      <c r="H116" s="10">
        <v>2.50</v>
      </c>
      <c r="I116" s="10">
        <f t="shared" si="15"/>
        <v>12</v>
      </c>
      <c r="J116" s="10">
        <f t="shared" si="16"/>
        <v>1.7999999999999998</v>
      </c>
      <c r="K116" s="18">
        <v>1</v>
      </c>
      <c r="L116" s="18">
        <v>2.50</v>
      </c>
      <c r="M116" s="18">
        <v>1.50</v>
      </c>
      <c r="N116" s="18">
        <v>1</v>
      </c>
      <c r="O116" s="18">
        <v>0.50</v>
      </c>
      <c r="P116" s="18">
        <f t="shared" si="17"/>
        <v>6.50</v>
      </c>
      <c r="Q116" s="116">
        <f t="shared" si="18"/>
        <v>0.325</v>
      </c>
      <c r="R116" s="105">
        <f t="shared" si="19"/>
        <v>0.27499999999999997</v>
      </c>
      <c r="S116" s="105">
        <f t="shared" si="20"/>
        <v>0.57499999999999996</v>
      </c>
      <c r="T116" s="105">
        <f t="shared" si="21"/>
        <v>0.675</v>
      </c>
      <c r="U116" s="105">
        <f t="shared" si="22"/>
        <v>0.20</v>
      </c>
      <c r="V116" s="105">
        <f t="shared" si="23"/>
        <v>0.40</v>
      </c>
      <c r="W116" s="117">
        <f t="shared" si="24"/>
        <v>18.50</v>
      </c>
      <c r="X116" s="117">
        <f t="shared" si="25"/>
        <v>3.70</v>
      </c>
      <c r="Y116" s="228">
        <v>8</v>
      </c>
      <c r="Z116" s="116">
        <f t="shared" si="26"/>
        <v>6.40</v>
      </c>
      <c r="AA116" s="140"/>
    </row>
    <row r="117" spans="1:27" ht="19.9" customHeight="1">
      <c r="A117" s="134">
        <v>110</v>
      </c>
      <c r="B117" s="138">
        <v>307746</v>
      </c>
      <c r="C117" s="133" t="s">
        <v>243</v>
      </c>
      <c r="D117" s="142">
        <v>0.50</v>
      </c>
      <c r="E117" s="142">
        <v>1</v>
      </c>
      <c r="F117" s="142">
        <v>3</v>
      </c>
      <c r="G117" s="142">
        <v>2</v>
      </c>
      <c r="H117" s="142">
        <v>1.50</v>
      </c>
      <c r="I117" s="10">
        <f t="shared" si="15"/>
        <v>8</v>
      </c>
      <c r="J117" s="10">
        <f t="shared" si="16"/>
        <v>1.20</v>
      </c>
      <c r="K117" s="18">
        <v>0.50</v>
      </c>
      <c r="L117" s="18">
        <v>1</v>
      </c>
      <c r="M117" s="18">
        <v>0.50</v>
      </c>
      <c r="N117" s="18">
        <v>0</v>
      </c>
      <c r="O117" s="18">
        <v>1</v>
      </c>
      <c r="P117" s="18">
        <f t="shared" si="17"/>
        <v>3</v>
      </c>
      <c r="Q117" s="116">
        <f t="shared" si="18"/>
        <v>0.15000000000000002</v>
      </c>
      <c r="R117" s="105">
        <f t="shared" si="19"/>
        <v>0.10</v>
      </c>
      <c r="S117" s="105">
        <f t="shared" si="20"/>
        <v>0.20</v>
      </c>
      <c r="T117" s="105">
        <f t="shared" si="21"/>
        <v>0.475</v>
      </c>
      <c r="U117" s="105">
        <f t="shared" si="22"/>
        <v>0.30</v>
      </c>
      <c r="V117" s="105">
        <f t="shared" si="23"/>
        <v>0.27499999999999997</v>
      </c>
      <c r="W117" s="117">
        <f t="shared" si="24"/>
        <v>11</v>
      </c>
      <c r="X117" s="117">
        <f t="shared" si="25"/>
        <v>2.2000000000000002</v>
      </c>
      <c r="Y117" s="228">
        <v>5</v>
      </c>
      <c r="Z117" s="116">
        <f t="shared" si="26"/>
        <v>4</v>
      </c>
      <c r="AA117" s="140"/>
    </row>
    <row r="118" spans="1:27" ht="19.9" customHeight="1">
      <c r="A118" s="134">
        <v>111</v>
      </c>
      <c r="B118" s="138">
        <v>307747</v>
      </c>
      <c r="C118" s="133" t="s">
        <v>244</v>
      </c>
      <c r="D118" s="10">
        <v>3</v>
      </c>
      <c r="E118" s="10">
        <v>3.50</v>
      </c>
      <c r="F118" s="10">
        <v>1.50</v>
      </c>
      <c r="G118" s="10">
        <v>0.50</v>
      </c>
      <c r="H118" s="10">
        <v>4</v>
      </c>
      <c r="I118" s="10">
        <f t="shared" si="15"/>
        <v>12.50</v>
      </c>
      <c r="J118" s="10">
        <f t="shared" si="16"/>
        <v>1.875</v>
      </c>
      <c r="K118" s="18">
        <v>2</v>
      </c>
      <c r="L118" s="18">
        <v>0.50</v>
      </c>
      <c r="M118" s="18">
        <v>0</v>
      </c>
      <c r="N118" s="18">
        <v>1.50</v>
      </c>
      <c r="O118" s="18">
        <v>2.50</v>
      </c>
      <c r="P118" s="18">
        <f t="shared" si="17"/>
        <v>6.50</v>
      </c>
      <c r="Q118" s="116">
        <f t="shared" si="18"/>
        <v>0.325</v>
      </c>
      <c r="R118" s="105">
        <f t="shared" si="19"/>
        <v>0.54999999999999993</v>
      </c>
      <c r="S118" s="105">
        <f t="shared" si="20"/>
        <v>0.55000000000000004</v>
      </c>
      <c r="T118" s="105">
        <f t="shared" si="21"/>
        <v>0.22499999999999998</v>
      </c>
      <c r="U118" s="105">
        <f t="shared" si="22"/>
        <v>0.15000000000000002</v>
      </c>
      <c r="V118" s="105">
        <f t="shared" si="23"/>
        <v>0.725</v>
      </c>
      <c r="W118" s="117">
        <f t="shared" si="24"/>
        <v>19</v>
      </c>
      <c r="X118" s="117">
        <f t="shared" si="25"/>
        <v>3.8000000000000003</v>
      </c>
      <c r="Y118" s="228">
        <v>8</v>
      </c>
      <c r="Z118" s="116">
        <f t="shared" si="26"/>
        <v>6.40</v>
      </c>
      <c r="AA118" s="140"/>
    </row>
    <row r="119" spans="1:27" ht="19.9" customHeight="1">
      <c r="A119" s="134">
        <v>112</v>
      </c>
      <c r="B119" s="138">
        <v>307748</v>
      </c>
      <c r="C119" s="133" t="s">
        <v>245</v>
      </c>
      <c r="D119" s="10">
        <v>1.50</v>
      </c>
      <c r="E119" s="10">
        <v>0.50</v>
      </c>
      <c r="F119" s="10">
        <v>2</v>
      </c>
      <c r="G119" s="10">
        <v>1</v>
      </c>
      <c r="H119" s="10">
        <v>1.50</v>
      </c>
      <c r="I119" s="10">
        <f t="shared" si="15"/>
        <v>6.50</v>
      </c>
      <c r="J119" s="10">
        <f t="shared" si="16"/>
        <v>0.975</v>
      </c>
      <c r="K119" s="18">
        <v>1</v>
      </c>
      <c r="L119" s="18">
        <v>0</v>
      </c>
      <c r="M119" s="18">
        <v>1</v>
      </c>
      <c r="N119" s="18">
        <v>1.50</v>
      </c>
      <c r="O119" s="18">
        <v>0</v>
      </c>
      <c r="P119" s="18">
        <f t="shared" si="17"/>
        <v>3.50</v>
      </c>
      <c r="Q119" s="116">
        <f t="shared" si="18"/>
        <v>0.17500000000000002</v>
      </c>
      <c r="R119" s="105">
        <f t="shared" si="19"/>
        <v>0.27499999999999997</v>
      </c>
      <c r="S119" s="105">
        <f t="shared" si="20"/>
        <v>0.074999999999999997</v>
      </c>
      <c r="T119" s="105">
        <f t="shared" si="21"/>
        <v>0.35</v>
      </c>
      <c r="U119" s="105">
        <f t="shared" si="22"/>
        <v>0.225</v>
      </c>
      <c r="V119" s="105">
        <f t="shared" si="23"/>
        <v>0.22499999999999998</v>
      </c>
      <c r="W119" s="117">
        <f t="shared" si="24"/>
        <v>10</v>
      </c>
      <c r="X119" s="117">
        <f t="shared" si="25"/>
        <v>2</v>
      </c>
      <c r="Y119" s="228">
        <v>4</v>
      </c>
      <c r="Z119" s="116">
        <f t="shared" si="26"/>
        <v>3.20</v>
      </c>
      <c r="AA119" s="140"/>
    </row>
    <row r="120" spans="1:27" ht="19.9" customHeight="1">
      <c r="A120" s="134">
        <v>113</v>
      </c>
      <c r="B120" s="138">
        <v>307749</v>
      </c>
      <c r="C120" s="133" t="s">
        <v>246</v>
      </c>
      <c r="D120" s="142">
        <v>3</v>
      </c>
      <c r="E120" s="142">
        <v>1.50</v>
      </c>
      <c r="F120" s="142">
        <v>4</v>
      </c>
      <c r="G120" s="142">
        <v>2</v>
      </c>
      <c r="H120" s="142">
        <v>1</v>
      </c>
      <c r="I120" s="10">
        <f t="shared" si="15"/>
        <v>11.50</v>
      </c>
      <c r="J120" s="10">
        <f t="shared" si="16"/>
        <v>1.725</v>
      </c>
      <c r="K120" s="18">
        <v>1.50</v>
      </c>
      <c r="L120" s="18">
        <v>1</v>
      </c>
      <c r="M120" s="18">
        <v>2</v>
      </c>
      <c r="N120" s="18">
        <v>1</v>
      </c>
      <c r="O120" s="18">
        <v>0.50</v>
      </c>
      <c r="P120" s="18">
        <f t="shared" si="17"/>
        <v>6</v>
      </c>
      <c r="Q120" s="116">
        <f t="shared" si="18"/>
        <v>0.30000000000000004</v>
      </c>
      <c r="R120" s="105">
        <f t="shared" si="19"/>
        <v>0.52499999999999991</v>
      </c>
      <c r="S120" s="105">
        <f t="shared" si="20"/>
        <v>0.27499999999999997</v>
      </c>
      <c r="T120" s="105">
        <f t="shared" si="21"/>
        <v>0.70</v>
      </c>
      <c r="U120" s="105">
        <f t="shared" si="22"/>
        <v>0.35</v>
      </c>
      <c r="V120" s="105">
        <f t="shared" si="23"/>
        <v>0.175</v>
      </c>
      <c r="W120" s="117">
        <f t="shared" si="24"/>
        <v>17.50</v>
      </c>
      <c r="X120" s="117">
        <f t="shared" si="25"/>
        <v>3.50</v>
      </c>
      <c r="Y120" s="228">
        <v>8</v>
      </c>
      <c r="Z120" s="116">
        <f t="shared" si="26"/>
        <v>6.40</v>
      </c>
      <c r="AA120" s="140"/>
    </row>
    <row r="121" spans="1:27" ht="19.9" customHeight="1">
      <c r="A121" s="134">
        <v>114</v>
      </c>
      <c r="B121" s="138">
        <v>307751</v>
      </c>
      <c r="C121" s="133" t="s">
        <v>247</v>
      </c>
      <c r="D121" s="142">
        <v>1.50</v>
      </c>
      <c r="E121" s="142">
        <v>3</v>
      </c>
      <c r="F121" s="142">
        <v>0.50</v>
      </c>
      <c r="G121" s="142">
        <v>1</v>
      </c>
      <c r="H121" s="142">
        <v>0.50</v>
      </c>
      <c r="I121" s="10">
        <f t="shared" si="15"/>
        <v>6.50</v>
      </c>
      <c r="J121" s="10">
        <f t="shared" si="16"/>
        <v>0.975</v>
      </c>
      <c r="K121" s="18">
        <v>0.50</v>
      </c>
      <c r="L121" s="18">
        <v>0.50</v>
      </c>
      <c r="M121" s="18">
        <v>1</v>
      </c>
      <c r="N121" s="18">
        <v>0.50</v>
      </c>
      <c r="O121" s="18">
        <v>1</v>
      </c>
      <c r="P121" s="18">
        <f t="shared" si="17"/>
        <v>3.50</v>
      </c>
      <c r="Q121" s="116">
        <f t="shared" si="18"/>
        <v>0.17500000000000002</v>
      </c>
      <c r="R121" s="105">
        <f t="shared" si="19"/>
        <v>0.24999999999999997</v>
      </c>
      <c r="S121" s="105">
        <f t="shared" si="20"/>
        <v>0.475</v>
      </c>
      <c r="T121" s="105">
        <f t="shared" si="21"/>
        <v>0.125</v>
      </c>
      <c r="U121" s="105">
        <f t="shared" si="22"/>
        <v>0.175</v>
      </c>
      <c r="V121" s="105">
        <f t="shared" si="23"/>
        <v>0.125</v>
      </c>
      <c r="W121" s="117">
        <f t="shared" si="24"/>
        <v>10</v>
      </c>
      <c r="X121" s="117">
        <f t="shared" si="25"/>
        <v>2</v>
      </c>
      <c r="Y121" s="228">
        <v>4</v>
      </c>
      <c r="Z121" s="116">
        <f t="shared" si="26"/>
        <v>3.20</v>
      </c>
      <c r="AA121" s="140"/>
    </row>
    <row r="122" spans="1:27" ht="19.9" customHeight="1">
      <c r="A122" s="134">
        <v>115</v>
      </c>
      <c r="B122" s="138">
        <v>307752</v>
      </c>
      <c r="C122" s="133" t="s">
        <v>248</v>
      </c>
      <c r="D122" s="10">
        <v>2</v>
      </c>
      <c r="E122" s="10">
        <v>2.50</v>
      </c>
      <c r="F122" s="10">
        <v>1</v>
      </c>
      <c r="G122" s="10">
        <v>3</v>
      </c>
      <c r="H122" s="10">
        <v>1.50</v>
      </c>
      <c r="I122" s="10">
        <f t="shared" si="15"/>
        <v>10</v>
      </c>
      <c r="J122" s="10">
        <f t="shared" si="16"/>
        <v>1.50</v>
      </c>
      <c r="K122" s="18">
        <v>1</v>
      </c>
      <c r="L122" s="18">
        <v>1.50</v>
      </c>
      <c r="M122" s="18">
        <v>0.50</v>
      </c>
      <c r="N122" s="18">
        <v>1</v>
      </c>
      <c r="O122" s="18">
        <v>0.50</v>
      </c>
      <c r="P122" s="18">
        <f t="shared" si="17"/>
        <v>4.50</v>
      </c>
      <c r="Q122" s="116">
        <f t="shared" si="18"/>
        <v>0.225</v>
      </c>
      <c r="R122" s="105">
        <f t="shared" si="19"/>
        <v>0.35</v>
      </c>
      <c r="S122" s="105">
        <f t="shared" si="20"/>
        <v>0.45</v>
      </c>
      <c r="T122" s="105">
        <f t="shared" si="21"/>
        <v>0.175</v>
      </c>
      <c r="U122" s="105">
        <f t="shared" si="22"/>
        <v>0.49999999999999994</v>
      </c>
      <c r="V122" s="105">
        <f t="shared" si="23"/>
        <v>0.24999999999999997</v>
      </c>
      <c r="W122" s="117">
        <f t="shared" si="24"/>
        <v>14.50</v>
      </c>
      <c r="X122" s="117">
        <f t="shared" si="25"/>
        <v>2.9000000000000004</v>
      </c>
      <c r="Y122" s="228">
        <v>6</v>
      </c>
      <c r="Z122" s="116">
        <f t="shared" si="26"/>
        <v>4.8000000000000007</v>
      </c>
      <c r="AA122" s="140"/>
    </row>
    <row r="123" spans="1:27" ht="19.9" customHeight="1">
      <c r="A123" s="134">
        <v>116</v>
      </c>
      <c r="B123" s="138">
        <v>307754</v>
      </c>
      <c r="C123" s="133" t="s">
        <v>249</v>
      </c>
      <c r="D123" s="10">
        <v>0</v>
      </c>
      <c r="E123" s="10">
        <v>0</v>
      </c>
      <c r="F123" s="10">
        <v>0</v>
      </c>
      <c r="G123" s="10">
        <v>0.50</v>
      </c>
      <c r="H123" s="10">
        <v>0</v>
      </c>
      <c r="I123" s="10">
        <f t="shared" si="15"/>
        <v>0.50</v>
      </c>
      <c r="J123" s="10">
        <f t="shared" si="16"/>
        <v>0.074999999999999997</v>
      </c>
      <c r="K123" s="18">
        <v>0</v>
      </c>
      <c r="L123" s="18">
        <v>0</v>
      </c>
      <c r="M123" s="18">
        <v>0</v>
      </c>
      <c r="N123" s="18">
        <v>0.50</v>
      </c>
      <c r="O123" s="18">
        <v>0</v>
      </c>
      <c r="P123" s="18">
        <f t="shared" si="17"/>
        <v>0.50</v>
      </c>
      <c r="Q123" s="116">
        <f t="shared" si="18"/>
        <v>0.025000000000000001</v>
      </c>
      <c r="R123" s="105">
        <f t="shared" si="19"/>
        <v>0</v>
      </c>
      <c r="S123" s="105">
        <f t="shared" si="20"/>
        <v>0</v>
      </c>
      <c r="T123" s="105">
        <f t="shared" si="21"/>
        <v>0</v>
      </c>
      <c r="U123" s="105">
        <f t="shared" si="22"/>
        <v>0.10</v>
      </c>
      <c r="V123" s="105">
        <f t="shared" si="23"/>
        <v>0</v>
      </c>
      <c r="W123" s="117">
        <f t="shared" si="24"/>
        <v>1</v>
      </c>
      <c r="X123" s="117">
        <f t="shared" si="25"/>
        <v>0.20</v>
      </c>
      <c r="Y123" s="228">
        <v>0</v>
      </c>
      <c r="Z123" s="116">
        <f t="shared" si="26"/>
        <v>0</v>
      </c>
      <c r="AA123" s="140"/>
    </row>
    <row r="124" spans="1:27" ht="19.9" customHeight="1">
      <c r="A124" s="134">
        <v>117</v>
      </c>
      <c r="B124" s="138">
        <v>307755</v>
      </c>
      <c r="C124" s="133" t="s">
        <v>250</v>
      </c>
      <c r="D124" s="10">
        <v>7.50</v>
      </c>
      <c r="E124" s="10">
        <v>3.50</v>
      </c>
      <c r="F124" s="10">
        <v>7</v>
      </c>
      <c r="G124" s="10">
        <v>6.50</v>
      </c>
      <c r="H124" s="10">
        <v>3</v>
      </c>
      <c r="I124" s="10">
        <f t="shared" si="15"/>
        <v>27.50</v>
      </c>
      <c r="J124" s="10">
        <f t="shared" si="16"/>
        <v>4.125</v>
      </c>
      <c r="K124" s="18">
        <v>2</v>
      </c>
      <c r="L124" s="18">
        <v>4</v>
      </c>
      <c r="M124" s="18">
        <v>2</v>
      </c>
      <c r="N124" s="18">
        <v>2.50</v>
      </c>
      <c r="O124" s="18">
        <v>3</v>
      </c>
      <c r="P124" s="18">
        <f t="shared" si="17"/>
        <v>13.50</v>
      </c>
      <c r="Q124" s="116">
        <f t="shared" si="18"/>
        <v>0.675</v>
      </c>
      <c r="R124" s="105">
        <f t="shared" si="19"/>
        <v>1.2250000000000001</v>
      </c>
      <c r="S124" s="105">
        <f t="shared" si="20"/>
        <v>0.72500000000000009</v>
      </c>
      <c r="T124" s="105">
        <f t="shared" si="21"/>
        <v>1.1500000000000001</v>
      </c>
      <c r="U124" s="105">
        <f t="shared" si="22"/>
        <v>1.1000000000000001</v>
      </c>
      <c r="V124" s="105">
        <f t="shared" si="23"/>
        <v>0.60</v>
      </c>
      <c r="W124" s="117">
        <f t="shared" si="24"/>
        <v>41</v>
      </c>
      <c r="X124" s="117">
        <f t="shared" si="25"/>
        <v>8.2000000000000011</v>
      </c>
      <c r="Y124" s="228">
        <v>18</v>
      </c>
      <c r="Z124" s="116">
        <f t="shared" si="26"/>
        <v>14.40</v>
      </c>
      <c r="AA124" s="140"/>
    </row>
    <row r="125" spans="1:27" ht="19.9" customHeight="1">
      <c r="A125" s="134">
        <v>118</v>
      </c>
      <c r="B125" s="138">
        <v>307756</v>
      </c>
      <c r="C125" s="133" t="s">
        <v>251</v>
      </c>
      <c r="D125" s="10">
        <v>1.50</v>
      </c>
      <c r="E125" s="10">
        <v>2</v>
      </c>
      <c r="F125" s="10">
        <v>0.50</v>
      </c>
      <c r="G125" s="10">
        <v>1</v>
      </c>
      <c r="H125" s="10">
        <v>1.50</v>
      </c>
      <c r="I125" s="10">
        <f t="shared" si="15"/>
        <v>6.50</v>
      </c>
      <c r="J125" s="10">
        <f t="shared" si="16"/>
        <v>0.975</v>
      </c>
      <c r="K125" s="18">
        <v>0</v>
      </c>
      <c r="L125" s="18">
        <v>1.50</v>
      </c>
      <c r="M125" s="18">
        <v>0.50</v>
      </c>
      <c r="N125" s="18">
        <v>1</v>
      </c>
      <c r="O125" s="18">
        <v>0.50</v>
      </c>
      <c r="P125" s="18">
        <f t="shared" si="17"/>
        <v>3.50</v>
      </c>
      <c r="Q125" s="116">
        <f t="shared" si="18"/>
        <v>0.17500000000000002</v>
      </c>
      <c r="R125" s="105">
        <f t="shared" si="19"/>
        <v>0.22499999999999998</v>
      </c>
      <c r="S125" s="105">
        <f t="shared" si="20"/>
        <v>0.375</v>
      </c>
      <c r="T125" s="105">
        <f t="shared" si="21"/>
        <v>0.10</v>
      </c>
      <c r="U125" s="105">
        <f t="shared" si="22"/>
        <v>0.20</v>
      </c>
      <c r="V125" s="105">
        <f t="shared" si="23"/>
        <v>0.24999999999999997</v>
      </c>
      <c r="W125" s="117">
        <f t="shared" si="24"/>
        <v>10</v>
      </c>
      <c r="X125" s="117">
        <f t="shared" si="25"/>
        <v>2</v>
      </c>
      <c r="Y125" s="228">
        <v>4</v>
      </c>
      <c r="Z125" s="116">
        <f t="shared" si="26"/>
        <v>3.20</v>
      </c>
      <c r="AA125" s="140"/>
    </row>
    <row r="126" spans="1:27" ht="19.9" customHeight="1">
      <c r="A126" s="134">
        <v>119</v>
      </c>
      <c r="B126" s="138">
        <v>307758</v>
      </c>
      <c r="C126" s="133" t="s">
        <v>252</v>
      </c>
      <c r="D126" s="10">
        <v>3.50</v>
      </c>
      <c r="E126" s="10">
        <v>5</v>
      </c>
      <c r="F126" s="10">
        <v>3</v>
      </c>
      <c r="G126" s="10">
        <v>2.50</v>
      </c>
      <c r="H126" s="10">
        <v>2</v>
      </c>
      <c r="I126" s="10">
        <f t="shared" si="15"/>
        <v>16</v>
      </c>
      <c r="J126" s="10">
        <f t="shared" si="16"/>
        <v>2.40</v>
      </c>
      <c r="K126" s="18">
        <v>2.50</v>
      </c>
      <c r="L126" s="18">
        <v>1</v>
      </c>
      <c r="M126" s="18">
        <v>1.50</v>
      </c>
      <c r="N126" s="18">
        <v>2</v>
      </c>
      <c r="O126" s="18">
        <v>1</v>
      </c>
      <c r="P126" s="18">
        <f t="shared" si="17"/>
        <v>8</v>
      </c>
      <c r="Q126" s="116">
        <f t="shared" si="18"/>
        <v>0.40</v>
      </c>
      <c r="R126" s="105">
        <f t="shared" si="19"/>
        <v>0.65</v>
      </c>
      <c r="S126" s="105">
        <f t="shared" si="20"/>
        <v>0.80</v>
      </c>
      <c r="T126" s="105">
        <f t="shared" si="21"/>
        <v>0.52499999999999991</v>
      </c>
      <c r="U126" s="105">
        <f t="shared" si="22"/>
        <v>0.475</v>
      </c>
      <c r="V126" s="105">
        <f t="shared" si="23"/>
        <v>0.35</v>
      </c>
      <c r="W126" s="117">
        <f t="shared" si="24"/>
        <v>24</v>
      </c>
      <c r="X126" s="117">
        <f t="shared" si="25"/>
        <v>4.8000000000000007</v>
      </c>
      <c r="Y126" s="228">
        <v>11</v>
      </c>
      <c r="Z126" s="116">
        <f t="shared" si="26"/>
        <v>8.8000000000000007</v>
      </c>
      <c r="AA126" s="140"/>
    </row>
    <row r="127" spans="1:27" ht="19.9" customHeight="1">
      <c r="A127" s="134">
        <v>120</v>
      </c>
      <c r="B127" s="138">
        <v>307759</v>
      </c>
      <c r="C127" s="133" t="s">
        <v>253</v>
      </c>
      <c r="D127" s="10">
        <v>2</v>
      </c>
      <c r="E127" s="10">
        <v>1.50</v>
      </c>
      <c r="F127" s="10">
        <v>2.50</v>
      </c>
      <c r="G127" s="10">
        <v>0.50</v>
      </c>
      <c r="H127" s="10">
        <v>1.50</v>
      </c>
      <c r="I127" s="10">
        <f t="shared" si="15"/>
        <v>8</v>
      </c>
      <c r="J127" s="10">
        <f t="shared" si="16"/>
        <v>1.20</v>
      </c>
      <c r="K127" s="18">
        <v>1</v>
      </c>
      <c r="L127" s="18">
        <v>0.50</v>
      </c>
      <c r="M127" s="18">
        <v>0</v>
      </c>
      <c r="N127" s="18">
        <v>0</v>
      </c>
      <c r="O127" s="18">
        <v>1.50</v>
      </c>
      <c r="P127" s="18">
        <f t="shared" si="17"/>
        <v>3</v>
      </c>
      <c r="Q127" s="116">
        <f t="shared" si="18"/>
        <v>0.15000000000000002</v>
      </c>
      <c r="R127" s="105">
        <f t="shared" si="19"/>
        <v>0.35</v>
      </c>
      <c r="S127" s="105">
        <f t="shared" si="20"/>
        <v>0.24999999999999997</v>
      </c>
      <c r="T127" s="105">
        <f t="shared" si="21"/>
        <v>0.375</v>
      </c>
      <c r="U127" s="105">
        <f t="shared" si="22"/>
        <v>0.074999999999999997</v>
      </c>
      <c r="V127" s="105">
        <f t="shared" si="23"/>
        <v>0.30</v>
      </c>
      <c r="W127" s="117">
        <f t="shared" si="24"/>
        <v>11</v>
      </c>
      <c r="X127" s="117">
        <f t="shared" si="25"/>
        <v>2.2000000000000002</v>
      </c>
      <c r="Y127" s="228">
        <v>5</v>
      </c>
      <c r="Z127" s="116">
        <f t="shared" si="26"/>
        <v>4</v>
      </c>
      <c r="AA127" s="140"/>
    </row>
    <row r="128" spans="1:27" ht="19.9" customHeight="1">
      <c r="A128" s="134">
        <v>121</v>
      </c>
      <c r="B128" s="138">
        <v>307764</v>
      </c>
      <c r="C128" s="133" t="s">
        <v>254</v>
      </c>
      <c r="D128" s="10">
        <v>0</v>
      </c>
      <c r="E128" s="10">
        <v>0.50</v>
      </c>
      <c r="F128" s="10">
        <v>1</v>
      </c>
      <c r="G128" s="10">
        <v>0</v>
      </c>
      <c r="H128" s="10">
        <v>0.50</v>
      </c>
      <c r="I128" s="10">
        <f t="shared" si="15"/>
        <v>2</v>
      </c>
      <c r="J128" s="10">
        <f t="shared" si="16"/>
        <v>0.30</v>
      </c>
      <c r="K128" s="18">
        <v>0.50</v>
      </c>
      <c r="L128" s="18">
        <v>0</v>
      </c>
      <c r="M128" s="18">
        <v>0</v>
      </c>
      <c r="N128" s="18">
        <v>0</v>
      </c>
      <c r="O128" s="18">
        <v>0</v>
      </c>
      <c r="P128" s="18">
        <f t="shared" si="17"/>
        <v>0.50</v>
      </c>
      <c r="Q128" s="116">
        <f t="shared" si="18"/>
        <v>0.025000000000000001</v>
      </c>
      <c r="R128" s="105">
        <f t="shared" si="19"/>
        <v>0.025000000000000001</v>
      </c>
      <c r="S128" s="105">
        <f t="shared" si="20"/>
        <v>0.074999999999999997</v>
      </c>
      <c r="T128" s="105">
        <f t="shared" si="21"/>
        <v>0.15</v>
      </c>
      <c r="U128" s="105">
        <f t="shared" si="22"/>
        <v>0</v>
      </c>
      <c r="V128" s="105">
        <f t="shared" si="23"/>
        <v>0.074999999999999997</v>
      </c>
      <c r="W128" s="117">
        <f t="shared" si="24"/>
        <v>2.50</v>
      </c>
      <c r="X128" s="117">
        <f t="shared" si="25"/>
        <v>0.50</v>
      </c>
      <c r="Y128" s="228">
        <v>1</v>
      </c>
      <c r="Z128" s="116">
        <f t="shared" si="26"/>
        <v>0.80</v>
      </c>
      <c r="AA128" s="140"/>
    </row>
    <row r="129" spans="1:27" ht="19.9" customHeight="1">
      <c r="A129" s="134">
        <v>122</v>
      </c>
      <c r="B129" s="138">
        <v>307765</v>
      </c>
      <c r="C129" s="133" t="s">
        <v>255</v>
      </c>
      <c r="D129" s="10">
        <v>3</v>
      </c>
      <c r="E129" s="10">
        <v>6</v>
      </c>
      <c r="F129" s="10">
        <v>4.50</v>
      </c>
      <c r="G129" s="10">
        <v>7</v>
      </c>
      <c r="H129" s="10">
        <v>5</v>
      </c>
      <c r="I129" s="10">
        <f t="shared" si="15"/>
        <v>25.50</v>
      </c>
      <c r="J129" s="10">
        <f t="shared" si="16"/>
        <v>3.8249999999999997</v>
      </c>
      <c r="K129" s="18">
        <v>3.50</v>
      </c>
      <c r="L129" s="18">
        <v>1.50</v>
      </c>
      <c r="M129" s="18">
        <v>2.50</v>
      </c>
      <c r="N129" s="18">
        <v>2</v>
      </c>
      <c r="O129" s="18">
        <v>3</v>
      </c>
      <c r="P129" s="18">
        <f>SUM(K129:O129)</f>
        <v>12.50</v>
      </c>
      <c r="Q129" s="116">
        <f t="shared" si="18"/>
        <v>0.625</v>
      </c>
      <c r="R129" s="105">
        <f>(D129*0.15+K129*0.05)</f>
        <v>0.625</v>
      </c>
      <c r="S129" s="105">
        <f>(E129*0.15+L129*0.05)</f>
        <v>0.97499999999999987</v>
      </c>
      <c r="T129" s="105">
        <f t="shared" si="21"/>
        <v>0.80</v>
      </c>
      <c r="U129" s="105">
        <f t="shared" si="22"/>
        <v>1.1500000000000001</v>
      </c>
      <c r="V129" s="105">
        <f t="shared" si="23"/>
        <v>0.90</v>
      </c>
      <c r="W129" s="117">
        <f t="shared" si="24"/>
        <v>38</v>
      </c>
      <c r="X129" s="117">
        <f t="shared" si="25"/>
        <v>7.60</v>
      </c>
      <c r="Y129" s="228">
        <v>17</v>
      </c>
      <c r="Z129" s="116">
        <f t="shared" si="26"/>
        <v>13.60</v>
      </c>
      <c r="AA129" s="140"/>
    </row>
    <row r="130" spans="1:27" ht="19.9" customHeight="1">
      <c r="A130" s="134">
        <v>123</v>
      </c>
      <c r="B130" s="138">
        <v>307766</v>
      </c>
      <c r="C130" s="133" t="s">
        <v>256</v>
      </c>
      <c r="D130" s="10">
        <v>4</v>
      </c>
      <c r="E130" s="10">
        <v>1</v>
      </c>
      <c r="F130" s="10">
        <v>3</v>
      </c>
      <c r="G130" s="10">
        <v>1.50</v>
      </c>
      <c r="H130" s="10">
        <v>3.50</v>
      </c>
      <c r="I130" s="10">
        <f t="shared" si="15"/>
        <v>13</v>
      </c>
      <c r="J130" s="10">
        <f t="shared" si="16"/>
        <v>1.95</v>
      </c>
      <c r="K130" s="18">
        <v>2</v>
      </c>
      <c r="L130" s="18">
        <v>0.50</v>
      </c>
      <c r="M130" s="18">
        <v>2</v>
      </c>
      <c r="N130" s="18">
        <v>0.50</v>
      </c>
      <c r="O130" s="18">
        <v>1.50</v>
      </c>
      <c r="P130" s="18">
        <f t="shared" si="17"/>
        <v>6.50</v>
      </c>
      <c r="Q130" s="116">
        <f t="shared" si="18"/>
        <v>0.325</v>
      </c>
      <c r="R130" s="105">
        <f>(D130*0.15+K130*0.05)</f>
        <v>0.70</v>
      </c>
      <c r="S130" s="105">
        <f>(E130*0.15+L130*0.05)</f>
        <v>0.175</v>
      </c>
      <c r="T130" s="105">
        <f t="shared" si="21"/>
        <v>0.54999999999999993</v>
      </c>
      <c r="U130" s="105">
        <f t="shared" si="22"/>
        <v>0.24999999999999997</v>
      </c>
      <c r="V130" s="105">
        <f t="shared" si="23"/>
        <v>0.60000000000000009</v>
      </c>
      <c r="W130" s="117">
        <f t="shared" si="24"/>
        <v>19.50</v>
      </c>
      <c r="X130" s="117">
        <f t="shared" si="25"/>
        <v>3.9000000000000004</v>
      </c>
      <c r="Y130" s="228">
        <v>9</v>
      </c>
      <c r="Z130" s="116">
        <f t="shared" si="26"/>
        <v>7.20</v>
      </c>
      <c r="AA130" s="140"/>
    </row>
    <row r="131" spans="1:27" ht="19.9" customHeight="1">
      <c r="A131" s="134">
        <v>124</v>
      </c>
      <c r="B131" s="138">
        <v>307768</v>
      </c>
      <c r="C131" s="133" t="s">
        <v>257</v>
      </c>
      <c r="D131" s="10">
        <v>3.50</v>
      </c>
      <c r="E131" s="10">
        <v>5</v>
      </c>
      <c r="F131" s="10">
        <v>6</v>
      </c>
      <c r="G131" s="10">
        <v>1</v>
      </c>
      <c r="H131" s="10">
        <v>3</v>
      </c>
      <c r="I131" s="10">
        <f t="shared" si="15"/>
        <v>18.50</v>
      </c>
      <c r="J131" s="10">
        <f t="shared" si="16"/>
        <v>2.775</v>
      </c>
      <c r="K131" s="18">
        <v>2</v>
      </c>
      <c r="L131" s="18">
        <v>2.50</v>
      </c>
      <c r="M131" s="18">
        <v>1.50</v>
      </c>
      <c r="N131" s="18">
        <v>1</v>
      </c>
      <c r="O131" s="18">
        <v>2</v>
      </c>
      <c r="P131" s="18">
        <f t="shared" si="17"/>
        <v>9</v>
      </c>
      <c r="Q131" s="116">
        <f t="shared" si="18"/>
        <v>0.45</v>
      </c>
      <c r="R131" s="105">
        <f t="shared" si="19"/>
        <v>0.625</v>
      </c>
      <c r="S131" s="105">
        <f t="shared" si="20"/>
        <v>0.875</v>
      </c>
      <c r="T131" s="105">
        <f t="shared" si="21"/>
        <v>0.97499999999999987</v>
      </c>
      <c r="U131" s="105">
        <f t="shared" si="22"/>
        <v>0.20</v>
      </c>
      <c r="V131" s="105">
        <f t="shared" si="23"/>
        <v>0.54999999999999993</v>
      </c>
      <c r="W131" s="117">
        <f t="shared" si="24"/>
        <v>27.50</v>
      </c>
      <c r="X131" s="117">
        <f t="shared" si="25"/>
        <v>5.50</v>
      </c>
      <c r="Y131" s="228">
        <v>12</v>
      </c>
      <c r="Z131" s="116">
        <f t="shared" si="26"/>
        <v>9.6000000000000014</v>
      </c>
      <c r="AA131" s="140"/>
    </row>
    <row r="132" spans="1:27" ht="19.9" customHeight="1">
      <c r="A132" s="134">
        <v>125</v>
      </c>
      <c r="B132" s="138">
        <v>307769</v>
      </c>
      <c r="C132" s="133" t="s">
        <v>258</v>
      </c>
      <c r="D132" s="10">
        <v>1.50</v>
      </c>
      <c r="E132" s="10">
        <v>0.50</v>
      </c>
      <c r="F132" s="10">
        <v>2</v>
      </c>
      <c r="G132" s="10">
        <v>2.50</v>
      </c>
      <c r="H132" s="10">
        <v>1</v>
      </c>
      <c r="I132" s="10">
        <f t="shared" si="15"/>
        <v>7.50</v>
      </c>
      <c r="J132" s="10">
        <f t="shared" si="16"/>
        <v>1.125</v>
      </c>
      <c r="K132" s="18">
        <v>0.50</v>
      </c>
      <c r="L132" s="18">
        <v>1</v>
      </c>
      <c r="M132" s="18">
        <v>0.50</v>
      </c>
      <c r="N132" s="18">
        <v>0.50</v>
      </c>
      <c r="O132" s="18">
        <v>1</v>
      </c>
      <c r="P132" s="18">
        <f t="shared" si="17"/>
        <v>3.50</v>
      </c>
      <c r="Q132" s="116">
        <f t="shared" si="18"/>
        <v>0.17500000000000002</v>
      </c>
      <c r="R132" s="105">
        <f t="shared" si="19"/>
        <v>0.24999999999999997</v>
      </c>
      <c r="S132" s="105">
        <f t="shared" si="20"/>
        <v>0.125</v>
      </c>
      <c r="T132" s="105">
        <f t="shared" si="21"/>
        <v>0.325</v>
      </c>
      <c r="U132" s="105">
        <f t="shared" si="22"/>
        <v>0.40</v>
      </c>
      <c r="V132" s="105">
        <f t="shared" si="23"/>
        <v>0.20</v>
      </c>
      <c r="W132" s="117">
        <f t="shared" si="24"/>
        <v>11</v>
      </c>
      <c r="X132" s="117">
        <f t="shared" si="25"/>
        <v>2.2000000000000002</v>
      </c>
      <c r="Y132" s="228">
        <v>5</v>
      </c>
      <c r="Z132" s="116">
        <f t="shared" si="26"/>
        <v>4</v>
      </c>
      <c r="AA132" s="140"/>
    </row>
    <row r="133" spans="1:27" ht="19.9" customHeight="1">
      <c r="A133" s="134">
        <v>126</v>
      </c>
      <c r="B133" s="138">
        <v>307773</v>
      </c>
      <c r="C133" s="133" t="s">
        <v>259</v>
      </c>
      <c r="D133" s="10">
        <v>2.50</v>
      </c>
      <c r="E133" s="10">
        <v>3</v>
      </c>
      <c r="F133" s="10">
        <v>1</v>
      </c>
      <c r="G133" s="10">
        <v>4</v>
      </c>
      <c r="H133" s="10">
        <v>1.50</v>
      </c>
      <c r="I133" s="10">
        <f t="shared" si="15"/>
        <v>12</v>
      </c>
      <c r="J133" s="10">
        <f t="shared" si="16"/>
        <v>1.7999999999999998</v>
      </c>
      <c r="K133" s="18">
        <v>1.50</v>
      </c>
      <c r="L133" s="18">
        <v>0.50</v>
      </c>
      <c r="M133" s="18">
        <v>2</v>
      </c>
      <c r="N133" s="18">
        <v>1.50</v>
      </c>
      <c r="O133" s="18">
        <v>0.50</v>
      </c>
      <c r="P133" s="18">
        <f t="shared" si="17"/>
        <v>6</v>
      </c>
      <c r="Q133" s="116">
        <f t="shared" si="18"/>
        <v>0.30000000000000004</v>
      </c>
      <c r="R133" s="105">
        <f t="shared" si="19"/>
        <v>0.45</v>
      </c>
      <c r="S133" s="105">
        <f t="shared" si="20"/>
        <v>0.475</v>
      </c>
      <c r="T133" s="105">
        <f t="shared" si="21"/>
        <v>0.25</v>
      </c>
      <c r="U133" s="105">
        <f t="shared" si="22"/>
        <v>0.675</v>
      </c>
      <c r="V133" s="105">
        <f t="shared" si="23"/>
        <v>0.24999999999999997</v>
      </c>
      <c r="W133" s="117">
        <f t="shared" si="24"/>
        <v>18</v>
      </c>
      <c r="X133" s="117">
        <f t="shared" si="25"/>
        <v>3.60</v>
      </c>
      <c r="Y133" s="228">
        <v>8</v>
      </c>
      <c r="Z133" s="116">
        <f t="shared" si="26"/>
        <v>6.40</v>
      </c>
      <c r="AA133" s="140"/>
    </row>
    <row r="134" spans="1:27" ht="19.9" customHeight="1">
      <c r="A134" s="134">
        <v>127</v>
      </c>
      <c r="B134" s="138">
        <v>307774</v>
      </c>
      <c r="C134" s="133" t="s">
        <v>260</v>
      </c>
      <c r="D134" s="10">
        <v>0.50</v>
      </c>
      <c r="E134" s="10">
        <v>0</v>
      </c>
      <c r="F134" s="10">
        <v>0</v>
      </c>
      <c r="G134" s="10">
        <v>0.50</v>
      </c>
      <c r="H134" s="10">
        <v>0</v>
      </c>
      <c r="I134" s="10">
        <f t="shared" si="15"/>
        <v>1</v>
      </c>
      <c r="J134" s="10">
        <f t="shared" si="16"/>
        <v>0.15</v>
      </c>
      <c r="K134" s="18">
        <v>0</v>
      </c>
      <c r="L134" s="18">
        <v>0</v>
      </c>
      <c r="M134" s="18">
        <v>0</v>
      </c>
      <c r="N134" s="18">
        <v>0</v>
      </c>
      <c r="O134" s="18">
        <v>0.50</v>
      </c>
      <c r="P134" s="18">
        <f t="shared" si="17"/>
        <v>0.50</v>
      </c>
      <c r="Q134" s="116">
        <f t="shared" si="18"/>
        <v>0.025000000000000001</v>
      </c>
      <c r="R134" s="105">
        <f t="shared" si="19"/>
        <v>0.074999999999999997</v>
      </c>
      <c r="S134" s="105">
        <f t="shared" si="20"/>
        <v>0</v>
      </c>
      <c r="T134" s="105">
        <f t="shared" si="21"/>
        <v>0</v>
      </c>
      <c r="U134" s="105">
        <f t="shared" si="22"/>
        <v>0.074999999999999997</v>
      </c>
      <c r="V134" s="105">
        <f t="shared" si="23"/>
        <v>0.025000000000000001</v>
      </c>
      <c r="W134" s="117">
        <f t="shared" si="24"/>
        <v>1.50</v>
      </c>
      <c r="X134" s="117">
        <f t="shared" si="25"/>
        <v>0.30000000000000004</v>
      </c>
      <c r="Y134" s="228">
        <v>0</v>
      </c>
      <c r="Z134" s="116">
        <f t="shared" si="26"/>
        <v>0</v>
      </c>
      <c r="AA134" s="140"/>
    </row>
    <row r="135" spans="1:27" ht="19.9" customHeight="1">
      <c r="A135" s="134">
        <v>128</v>
      </c>
      <c r="B135" s="138">
        <v>307775</v>
      </c>
      <c r="C135" s="133" t="s">
        <v>261</v>
      </c>
      <c r="D135" s="10">
        <v>2.50</v>
      </c>
      <c r="E135" s="10">
        <v>1</v>
      </c>
      <c r="F135" s="10">
        <v>2</v>
      </c>
      <c r="G135" s="10">
        <v>1.50</v>
      </c>
      <c r="H135" s="10">
        <v>0.50</v>
      </c>
      <c r="I135" s="10">
        <f t="shared" si="15"/>
        <v>7.50</v>
      </c>
      <c r="J135" s="10">
        <f t="shared" si="16"/>
        <v>1.125</v>
      </c>
      <c r="K135" s="18">
        <v>0.50</v>
      </c>
      <c r="L135" s="18">
        <v>1</v>
      </c>
      <c r="M135" s="18">
        <v>0.50</v>
      </c>
      <c r="N135" s="18">
        <v>0.50</v>
      </c>
      <c r="O135" s="18">
        <v>1</v>
      </c>
      <c r="P135" s="18">
        <f t="shared" si="17"/>
        <v>3.50</v>
      </c>
      <c r="Q135" s="116">
        <f t="shared" si="18"/>
        <v>0.17500000000000002</v>
      </c>
      <c r="R135" s="105">
        <f t="shared" si="19"/>
        <v>0.40</v>
      </c>
      <c r="S135" s="105">
        <f t="shared" si="20"/>
        <v>0.20</v>
      </c>
      <c r="T135" s="105">
        <f t="shared" si="21"/>
        <v>0.325</v>
      </c>
      <c r="U135" s="105">
        <f t="shared" si="22"/>
        <v>0.24999999999999997</v>
      </c>
      <c r="V135" s="105">
        <f t="shared" si="23"/>
        <v>0.125</v>
      </c>
      <c r="W135" s="117">
        <f t="shared" si="24"/>
        <v>11</v>
      </c>
      <c r="X135" s="117">
        <f t="shared" si="25"/>
        <v>2.2000000000000002</v>
      </c>
      <c r="Y135" s="228">
        <v>5</v>
      </c>
      <c r="Z135" s="116">
        <f t="shared" si="26"/>
        <v>4</v>
      </c>
      <c r="AA135" s="140"/>
    </row>
    <row r="136" spans="1:27" ht="19.9" customHeight="1">
      <c r="A136" s="134">
        <v>129</v>
      </c>
      <c r="B136" s="138">
        <v>307776</v>
      </c>
      <c r="C136" s="133" t="s">
        <v>262</v>
      </c>
      <c r="D136" s="10">
        <v>5</v>
      </c>
      <c r="E136" s="10">
        <v>4</v>
      </c>
      <c r="F136" s="10">
        <v>1.50</v>
      </c>
      <c r="G136" s="10">
        <v>4</v>
      </c>
      <c r="H136" s="10">
        <v>2</v>
      </c>
      <c r="I136" s="10">
        <f t="shared" si="15"/>
        <v>16.50</v>
      </c>
      <c r="J136" s="10">
        <f t="shared" si="16"/>
        <v>2.475</v>
      </c>
      <c r="K136" s="18">
        <v>1.50</v>
      </c>
      <c r="L136" s="18">
        <v>2</v>
      </c>
      <c r="M136" s="18">
        <v>1</v>
      </c>
      <c r="N136" s="18">
        <v>1.50</v>
      </c>
      <c r="O136" s="18">
        <v>2.50</v>
      </c>
      <c r="P136" s="18">
        <f t="shared" si="17"/>
        <v>8.50</v>
      </c>
      <c r="Q136" s="116">
        <f t="shared" si="18"/>
        <v>0.42500000000000004</v>
      </c>
      <c r="R136" s="105">
        <f t="shared" si="19"/>
        <v>0.825</v>
      </c>
      <c r="S136" s="105">
        <f t="shared" si="20"/>
        <v>0.70</v>
      </c>
      <c r="T136" s="105">
        <f t="shared" si="21"/>
        <v>0.27499999999999997</v>
      </c>
      <c r="U136" s="105">
        <f t="shared" si="22"/>
        <v>0.675</v>
      </c>
      <c r="V136" s="105">
        <f t="shared" si="23"/>
        <v>0.425</v>
      </c>
      <c r="W136" s="117">
        <f t="shared" si="24"/>
        <v>25</v>
      </c>
      <c r="X136" s="117">
        <f t="shared" si="25"/>
        <v>5</v>
      </c>
      <c r="Y136" s="228">
        <v>11</v>
      </c>
      <c r="Z136" s="116">
        <f t="shared" si="26"/>
        <v>8.8000000000000007</v>
      </c>
      <c r="AA136" s="140"/>
    </row>
    <row r="137" spans="1:27" ht="19.9" customHeight="1">
      <c r="A137" s="134">
        <v>130</v>
      </c>
      <c r="B137" s="138">
        <v>307777</v>
      </c>
      <c r="C137" s="133" t="s">
        <v>263</v>
      </c>
      <c r="D137" s="10">
        <v>7.50</v>
      </c>
      <c r="E137" s="10">
        <v>6</v>
      </c>
      <c r="F137" s="10">
        <v>4.50</v>
      </c>
      <c r="G137" s="10">
        <v>8</v>
      </c>
      <c r="H137" s="10">
        <v>5</v>
      </c>
      <c r="I137" s="10">
        <f t="shared" si="27" ref="I137:I147">SUM(D137:H137)</f>
        <v>31</v>
      </c>
      <c r="J137" s="10">
        <f t="shared" si="28" ref="J137:J147">I137*0.15</f>
        <v>4.6499999999999995</v>
      </c>
      <c r="K137" s="18">
        <v>2</v>
      </c>
      <c r="L137" s="18">
        <v>2.50</v>
      </c>
      <c r="M137" s="18">
        <v>3.50</v>
      </c>
      <c r="N137" s="18">
        <v>4</v>
      </c>
      <c r="O137" s="18">
        <v>3.50</v>
      </c>
      <c r="P137" s="18">
        <f t="shared" si="29" ref="P137:P147">SUM(K137:O137)</f>
        <v>15.50</v>
      </c>
      <c r="Q137" s="116">
        <f t="shared" si="30" ref="Q137:Q147">P137*0.05</f>
        <v>0.775</v>
      </c>
      <c r="R137" s="105">
        <f t="shared" si="31" ref="R137:R147">(D137*0.15+K137*0.05)</f>
        <v>1.2250000000000001</v>
      </c>
      <c r="S137" s="105">
        <f t="shared" si="32" ref="S137:S147">(E137*0.15+L137*0.05)</f>
        <v>1.0249999999999999</v>
      </c>
      <c r="T137" s="105">
        <f t="shared" si="33" ref="T137:T147">(F137*0.15+M137*0.05)</f>
        <v>0.85</v>
      </c>
      <c r="U137" s="105">
        <f t="shared" si="34" ref="U137:U147">(G137*0.15+N137*0.05)</f>
        <v>1.40</v>
      </c>
      <c r="V137" s="105">
        <f t="shared" si="35" ref="V137:V147">(H137*0.15+O137*0.05)</f>
        <v>0.925</v>
      </c>
      <c r="W137" s="117">
        <f t="shared" si="36" ref="W137:W147">I137+P137</f>
        <v>46.50</v>
      </c>
      <c r="X137" s="117">
        <f t="shared" si="37" ref="X137:X147">(W137*0.2)</f>
        <v>9.3000000000000007</v>
      </c>
      <c r="Y137" s="228">
        <v>21</v>
      </c>
      <c r="Z137" s="116">
        <f t="shared" si="38" ref="Z137:Z147">Y137*0.8</f>
        <v>16.80</v>
      </c>
      <c r="AA137" s="140"/>
    </row>
    <row r="138" spans="1:27" ht="19.9" customHeight="1">
      <c r="A138" s="134">
        <v>131</v>
      </c>
      <c r="B138" s="138">
        <v>307778</v>
      </c>
      <c r="C138" s="133" t="s">
        <v>264</v>
      </c>
      <c r="D138" s="10">
        <v>6</v>
      </c>
      <c r="E138" s="10">
        <v>8</v>
      </c>
      <c r="F138" s="10">
        <v>7</v>
      </c>
      <c r="G138" s="10">
        <v>5</v>
      </c>
      <c r="H138" s="10">
        <v>8.50</v>
      </c>
      <c r="I138" s="10">
        <f t="shared" si="27"/>
        <v>34.50</v>
      </c>
      <c r="J138" s="10">
        <f t="shared" si="28"/>
        <v>5.175</v>
      </c>
      <c r="K138" s="18">
        <v>4</v>
      </c>
      <c r="L138" s="18">
        <v>4.50</v>
      </c>
      <c r="M138" s="18">
        <v>3</v>
      </c>
      <c r="N138" s="18">
        <v>3.50</v>
      </c>
      <c r="O138" s="18">
        <v>2.50</v>
      </c>
      <c r="P138" s="18">
        <f t="shared" si="29"/>
        <v>17.50</v>
      </c>
      <c r="Q138" s="116">
        <f t="shared" si="30"/>
        <v>0.875</v>
      </c>
      <c r="R138" s="105">
        <f t="shared" si="31"/>
        <v>1.0999999999999999</v>
      </c>
      <c r="S138" s="105">
        <f t="shared" si="32"/>
        <v>1.425</v>
      </c>
      <c r="T138" s="105">
        <f t="shared" si="33"/>
        <v>1.2000000000000002</v>
      </c>
      <c r="U138" s="105">
        <f t="shared" si="34"/>
        <v>0.925</v>
      </c>
      <c r="V138" s="105">
        <f t="shared" si="35"/>
        <v>1.40</v>
      </c>
      <c r="W138" s="117">
        <f t="shared" si="36"/>
        <v>52</v>
      </c>
      <c r="X138" s="117">
        <f t="shared" si="37"/>
        <v>10.40</v>
      </c>
      <c r="Y138" s="228">
        <v>23</v>
      </c>
      <c r="Z138" s="116">
        <f t="shared" si="38"/>
        <v>18.400000000000002</v>
      </c>
      <c r="AA138" s="140"/>
    </row>
    <row r="139" spans="1:27" ht="19.9" customHeight="1">
      <c r="A139" s="134">
        <v>132</v>
      </c>
      <c r="B139" s="138">
        <v>307779</v>
      </c>
      <c r="C139" s="133" t="s">
        <v>265</v>
      </c>
      <c r="D139" s="10">
        <v>7.50</v>
      </c>
      <c r="E139" s="10">
        <v>6</v>
      </c>
      <c r="F139" s="10">
        <v>6.50</v>
      </c>
      <c r="G139" s="10">
        <v>7</v>
      </c>
      <c r="H139" s="10">
        <v>4</v>
      </c>
      <c r="I139" s="10">
        <f t="shared" si="27"/>
        <v>31</v>
      </c>
      <c r="J139" s="10">
        <f t="shared" si="28"/>
        <v>4.6499999999999995</v>
      </c>
      <c r="K139" s="18">
        <v>3</v>
      </c>
      <c r="L139" s="18">
        <v>2</v>
      </c>
      <c r="M139" s="18">
        <v>5</v>
      </c>
      <c r="N139" s="18">
        <v>2.50</v>
      </c>
      <c r="O139" s="18">
        <v>3</v>
      </c>
      <c r="P139" s="18">
        <f t="shared" si="29"/>
        <v>15.50</v>
      </c>
      <c r="Q139" s="116">
        <f t="shared" si="30"/>
        <v>0.775</v>
      </c>
      <c r="R139" s="105">
        <f t="shared" si="31"/>
        <v>1.2749999999999999</v>
      </c>
      <c r="S139" s="105">
        <f t="shared" si="32"/>
        <v>0.99999999999999989</v>
      </c>
      <c r="T139" s="105">
        <f t="shared" si="33"/>
        <v>1.2250000000000001</v>
      </c>
      <c r="U139" s="105">
        <f t="shared" si="34"/>
        <v>1.175</v>
      </c>
      <c r="V139" s="105">
        <f t="shared" si="35"/>
        <v>0.75</v>
      </c>
      <c r="W139" s="117">
        <f t="shared" si="36"/>
        <v>46.50</v>
      </c>
      <c r="X139" s="117">
        <f t="shared" si="37"/>
        <v>9.3000000000000007</v>
      </c>
      <c r="Y139" s="228">
        <v>21</v>
      </c>
      <c r="Z139" s="116">
        <f t="shared" si="38"/>
        <v>16.80</v>
      </c>
      <c r="AA139" s="140"/>
    </row>
    <row r="140" spans="1:27" ht="19.9" customHeight="1">
      <c r="A140" s="134">
        <v>133</v>
      </c>
      <c r="B140" s="138">
        <v>307781</v>
      </c>
      <c r="C140" s="133" t="s">
        <v>266</v>
      </c>
      <c r="D140" s="10">
        <v>8</v>
      </c>
      <c r="E140" s="10">
        <v>4.50</v>
      </c>
      <c r="F140" s="10">
        <v>6</v>
      </c>
      <c r="G140" s="10">
        <v>5</v>
      </c>
      <c r="H140" s="10">
        <v>7</v>
      </c>
      <c r="I140" s="10">
        <f t="shared" si="27"/>
        <v>30.50</v>
      </c>
      <c r="J140" s="10">
        <f t="shared" si="28"/>
        <v>4.575</v>
      </c>
      <c r="K140" s="18">
        <v>3</v>
      </c>
      <c r="L140" s="18">
        <v>4</v>
      </c>
      <c r="M140" s="18">
        <v>2</v>
      </c>
      <c r="N140" s="18">
        <v>4</v>
      </c>
      <c r="O140" s="18">
        <v>2.50</v>
      </c>
      <c r="P140" s="18">
        <f t="shared" si="29"/>
        <v>15.50</v>
      </c>
      <c r="Q140" s="116">
        <f t="shared" si="30"/>
        <v>0.775</v>
      </c>
      <c r="R140" s="105">
        <f t="shared" si="31"/>
        <v>1.35</v>
      </c>
      <c r="S140" s="105">
        <f t="shared" si="32"/>
        <v>0.875</v>
      </c>
      <c r="T140" s="105">
        <f t="shared" si="33"/>
        <v>0.99999999999999989</v>
      </c>
      <c r="U140" s="105">
        <f t="shared" si="34"/>
        <v>0.95</v>
      </c>
      <c r="V140" s="105">
        <f t="shared" si="35"/>
        <v>1.175</v>
      </c>
      <c r="W140" s="117">
        <f t="shared" si="36"/>
        <v>46</v>
      </c>
      <c r="X140" s="117">
        <f t="shared" si="37"/>
        <v>9.2000000000000011</v>
      </c>
      <c r="Y140" s="228">
        <v>20</v>
      </c>
      <c r="Z140" s="116">
        <f t="shared" si="38"/>
        <v>16</v>
      </c>
      <c r="AA140" s="140"/>
    </row>
    <row r="141" spans="1:27" ht="19.9" customHeight="1">
      <c r="A141" s="134">
        <v>134</v>
      </c>
      <c r="B141" s="138">
        <v>307782</v>
      </c>
      <c r="C141" s="133" t="s">
        <v>267</v>
      </c>
      <c r="D141" s="10">
        <v>6.50</v>
      </c>
      <c r="E141" s="10">
        <v>7</v>
      </c>
      <c r="F141" s="10">
        <v>5.50</v>
      </c>
      <c r="G141" s="10">
        <v>6</v>
      </c>
      <c r="H141" s="10">
        <v>4</v>
      </c>
      <c r="I141" s="10">
        <f t="shared" si="27"/>
        <v>29</v>
      </c>
      <c r="J141" s="10">
        <f t="shared" si="28"/>
        <v>4.3499999999999996</v>
      </c>
      <c r="K141" s="18">
        <v>1.50</v>
      </c>
      <c r="L141" s="18">
        <v>3.50</v>
      </c>
      <c r="M141" s="18">
        <v>3</v>
      </c>
      <c r="N141" s="18">
        <v>2</v>
      </c>
      <c r="O141" s="18">
        <v>4</v>
      </c>
      <c r="P141" s="18">
        <f t="shared" si="29"/>
        <v>14</v>
      </c>
      <c r="Q141" s="116">
        <f t="shared" si="30"/>
        <v>0.70</v>
      </c>
      <c r="R141" s="105">
        <f t="shared" si="31"/>
        <v>1.05</v>
      </c>
      <c r="S141" s="105">
        <f t="shared" si="32"/>
        <v>1.2250000000000001</v>
      </c>
      <c r="T141" s="105">
        <f t="shared" si="33"/>
        <v>0.975</v>
      </c>
      <c r="U141" s="105">
        <f t="shared" si="34"/>
        <v>0.99999999999999989</v>
      </c>
      <c r="V141" s="105">
        <f t="shared" si="35"/>
        <v>0.80</v>
      </c>
      <c r="W141" s="117">
        <f t="shared" si="36"/>
        <v>43</v>
      </c>
      <c r="X141" s="117">
        <f t="shared" si="37"/>
        <v>8.60</v>
      </c>
      <c r="Y141" s="228">
        <v>19</v>
      </c>
      <c r="Z141" s="116">
        <f t="shared" si="38"/>
        <v>15.20</v>
      </c>
      <c r="AA141" s="140"/>
    </row>
    <row r="142" spans="1:27" ht="19.9" customHeight="1">
      <c r="A142" s="134">
        <v>135</v>
      </c>
      <c r="B142" s="138">
        <v>307783</v>
      </c>
      <c r="C142" s="133" t="s">
        <v>268</v>
      </c>
      <c r="D142" s="10">
        <v>7</v>
      </c>
      <c r="E142" s="10">
        <v>5</v>
      </c>
      <c r="F142" s="10">
        <v>8</v>
      </c>
      <c r="G142" s="10">
        <v>5</v>
      </c>
      <c r="H142" s="10">
        <v>3</v>
      </c>
      <c r="I142" s="10">
        <f t="shared" si="27"/>
        <v>28</v>
      </c>
      <c r="J142" s="10">
        <f t="shared" si="28"/>
        <v>4.20</v>
      </c>
      <c r="K142" s="18">
        <v>2.50</v>
      </c>
      <c r="L142" s="18">
        <v>3</v>
      </c>
      <c r="M142" s="18">
        <v>4</v>
      </c>
      <c r="N142" s="18">
        <v>3</v>
      </c>
      <c r="O142" s="18">
        <v>2</v>
      </c>
      <c r="P142" s="18">
        <f t="shared" si="29"/>
        <v>14.50</v>
      </c>
      <c r="Q142" s="116">
        <f t="shared" si="30"/>
        <v>0.72500000000000009</v>
      </c>
      <c r="R142" s="105">
        <f t="shared" si="31"/>
        <v>1.175</v>
      </c>
      <c r="S142" s="105">
        <f t="shared" si="32"/>
        <v>0.90</v>
      </c>
      <c r="T142" s="105">
        <f t="shared" si="33"/>
        <v>1.40</v>
      </c>
      <c r="U142" s="105">
        <f t="shared" si="34"/>
        <v>0.90</v>
      </c>
      <c r="V142" s="105">
        <f t="shared" si="35"/>
        <v>0.54999999999999993</v>
      </c>
      <c r="W142" s="117">
        <f t="shared" si="36"/>
        <v>42.50</v>
      </c>
      <c r="X142" s="117">
        <f t="shared" si="37"/>
        <v>8.50</v>
      </c>
      <c r="Y142" s="228">
        <v>19</v>
      </c>
      <c r="Z142" s="116">
        <f t="shared" si="38"/>
        <v>15.20</v>
      </c>
      <c r="AA142" s="140"/>
    </row>
    <row r="143" spans="1:27" ht="19.9" customHeight="1">
      <c r="A143" s="134">
        <v>136</v>
      </c>
      <c r="B143" s="138">
        <v>307784</v>
      </c>
      <c r="C143" s="133" t="s">
        <v>269</v>
      </c>
      <c r="D143" s="10">
        <v>8</v>
      </c>
      <c r="E143" s="10">
        <v>6</v>
      </c>
      <c r="F143" s="10">
        <v>5</v>
      </c>
      <c r="G143" s="10">
        <v>7.50</v>
      </c>
      <c r="H143" s="10">
        <v>7</v>
      </c>
      <c r="I143" s="10">
        <f t="shared" si="27"/>
        <v>33.50</v>
      </c>
      <c r="J143" s="10">
        <f t="shared" si="28"/>
        <v>5.0249999999999995</v>
      </c>
      <c r="K143" s="18">
        <v>3</v>
      </c>
      <c r="L143" s="18">
        <v>3.50</v>
      </c>
      <c r="M143" s="18">
        <v>2.50</v>
      </c>
      <c r="N143" s="18">
        <v>4.50</v>
      </c>
      <c r="O143" s="18">
        <v>3</v>
      </c>
      <c r="P143" s="18">
        <f t="shared" si="29"/>
        <v>16.50</v>
      </c>
      <c r="Q143" s="116">
        <f t="shared" si="30"/>
        <v>0.825</v>
      </c>
      <c r="R143" s="105">
        <f t="shared" si="31"/>
        <v>1.35</v>
      </c>
      <c r="S143" s="105">
        <f t="shared" si="32"/>
        <v>1.075</v>
      </c>
      <c r="T143" s="105">
        <f t="shared" si="33"/>
        <v>0.875</v>
      </c>
      <c r="U143" s="105">
        <f t="shared" si="34"/>
        <v>1.35</v>
      </c>
      <c r="V143" s="105">
        <f t="shared" si="35"/>
        <v>1.2000000000000002</v>
      </c>
      <c r="W143" s="117">
        <f t="shared" si="36"/>
        <v>50</v>
      </c>
      <c r="X143" s="117">
        <f t="shared" si="37"/>
        <v>10</v>
      </c>
      <c r="Y143" s="228">
        <v>22</v>
      </c>
      <c r="Z143" s="116">
        <f t="shared" si="38"/>
        <v>17.60</v>
      </c>
      <c r="AA143" s="140"/>
    </row>
    <row r="144" spans="1:27" ht="19.9" customHeight="1">
      <c r="A144" s="134">
        <v>137</v>
      </c>
      <c r="B144" s="138">
        <v>307787</v>
      </c>
      <c r="C144" s="133" t="s">
        <v>270</v>
      </c>
      <c r="D144" s="10">
        <v>6</v>
      </c>
      <c r="E144" s="10">
        <v>8</v>
      </c>
      <c r="F144" s="10">
        <v>5.50</v>
      </c>
      <c r="G144" s="10">
        <v>6.50</v>
      </c>
      <c r="H144" s="10">
        <v>5</v>
      </c>
      <c r="I144" s="10">
        <f t="shared" si="27"/>
        <v>31</v>
      </c>
      <c r="J144" s="10">
        <f t="shared" si="28"/>
        <v>4.6499999999999995</v>
      </c>
      <c r="K144" s="18">
        <v>5</v>
      </c>
      <c r="L144" s="18">
        <v>3</v>
      </c>
      <c r="M144" s="18">
        <v>4</v>
      </c>
      <c r="N144" s="18">
        <v>0.50</v>
      </c>
      <c r="O144" s="18">
        <v>3</v>
      </c>
      <c r="P144" s="18">
        <f t="shared" si="29"/>
        <v>15.50</v>
      </c>
      <c r="Q144" s="116">
        <f t="shared" si="30"/>
        <v>0.775</v>
      </c>
      <c r="R144" s="105">
        <f t="shared" si="31"/>
        <v>1.1499999999999999</v>
      </c>
      <c r="S144" s="105">
        <f t="shared" si="32"/>
        <v>1.35</v>
      </c>
      <c r="T144" s="105">
        <f t="shared" si="33"/>
        <v>1.0249999999999999</v>
      </c>
      <c r="U144" s="105">
        <f t="shared" si="34"/>
        <v>1</v>
      </c>
      <c r="V144" s="105">
        <f t="shared" si="35"/>
        <v>0.90</v>
      </c>
      <c r="W144" s="117">
        <f t="shared" si="36"/>
        <v>46.50</v>
      </c>
      <c r="X144" s="117">
        <f t="shared" si="37"/>
        <v>9.3000000000000007</v>
      </c>
      <c r="Y144" s="228">
        <v>20</v>
      </c>
      <c r="Z144" s="116">
        <f t="shared" si="38"/>
        <v>16</v>
      </c>
      <c r="AA144" s="140"/>
    </row>
    <row r="145" spans="1:27" ht="19.9" customHeight="1">
      <c r="A145" s="134">
        <v>138</v>
      </c>
      <c r="B145" s="138">
        <v>307789</v>
      </c>
      <c r="C145" s="133" t="s">
        <v>271</v>
      </c>
      <c r="D145" s="10">
        <v>5.50</v>
      </c>
      <c r="E145" s="10">
        <v>8.50</v>
      </c>
      <c r="F145" s="10">
        <v>7</v>
      </c>
      <c r="G145" s="10">
        <v>9</v>
      </c>
      <c r="H145" s="10">
        <v>7.50</v>
      </c>
      <c r="I145" s="10">
        <f t="shared" si="27"/>
        <v>37.50</v>
      </c>
      <c r="J145" s="10">
        <f t="shared" si="28"/>
        <v>5.625</v>
      </c>
      <c r="K145" s="18">
        <v>3</v>
      </c>
      <c r="L145" s="18">
        <v>4.50</v>
      </c>
      <c r="M145" s="18">
        <v>5</v>
      </c>
      <c r="N145" s="18">
        <v>3.50</v>
      </c>
      <c r="O145" s="18">
        <v>2</v>
      </c>
      <c r="P145" s="18">
        <f t="shared" si="29"/>
        <v>18</v>
      </c>
      <c r="Q145" s="116">
        <f t="shared" si="30"/>
        <v>0.90</v>
      </c>
      <c r="R145" s="105">
        <f t="shared" si="31"/>
        <v>0.975</v>
      </c>
      <c r="S145" s="105">
        <f t="shared" si="32"/>
        <v>1.50</v>
      </c>
      <c r="T145" s="105">
        <f t="shared" si="33"/>
        <v>1.30</v>
      </c>
      <c r="U145" s="105">
        <f t="shared" si="34"/>
        <v>1.525</v>
      </c>
      <c r="V145" s="105">
        <f t="shared" si="35"/>
        <v>1.2250000000000001</v>
      </c>
      <c r="W145" s="117">
        <f t="shared" si="36"/>
        <v>55.50</v>
      </c>
      <c r="X145" s="117">
        <f t="shared" si="37"/>
        <v>11.10</v>
      </c>
      <c r="Y145" s="228">
        <v>25</v>
      </c>
      <c r="Z145" s="116">
        <f t="shared" si="38"/>
        <v>20</v>
      </c>
      <c r="AA145" s="140"/>
    </row>
    <row r="146" spans="1:27" ht="19.9" customHeight="1">
      <c r="A146" s="134">
        <v>139</v>
      </c>
      <c r="B146" s="138">
        <v>307790</v>
      </c>
      <c r="C146" s="133" t="s">
        <v>272</v>
      </c>
      <c r="D146" s="10">
        <v>8</v>
      </c>
      <c r="E146" s="10">
        <v>7</v>
      </c>
      <c r="F146" s="10">
        <v>7.50</v>
      </c>
      <c r="G146" s="10">
        <v>5</v>
      </c>
      <c r="H146" s="10">
        <v>6.50</v>
      </c>
      <c r="I146" s="10">
        <f t="shared" si="27"/>
        <v>34</v>
      </c>
      <c r="J146" s="10">
        <f t="shared" si="28"/>
        <v>5.0999999999999996</v>
      </c>
      <c r="K146" s="18">
        <v>2</v>
      </c>
      <c r="L146" s="18">
        <v>3.50</v>
      </c>
      <c r="M146" s="18">
        <v>2.50</v>
      </c>
      <c r="N146" s="18">
        <v>5</v>
      </c>
      <c r="O146" s="18">
        <v>4</v>
      </c>
      <c r="P146" s="18">
        <f t="shared" si="29"/>
        <v>17</v>
      </c>
      <c r="Q146" s="116">
        <f t="shared" si="30"/>
        <v>0.85000000000000009</v>
      </c>
      <c r="R146" s="105">
        <f t="shared" si="31"/>
        <v>1.30</v>
      </c>
      <c r="S146" s="105">
        <f t="shared" si="32"/>
        <v>1.2250000000000001</v>
      </c>
      <c r="T146" s="105">
        <f t="shared" si="33"/>
        <v>1.25</v>
      </c>
      <c r="U146" s="105">
        <f t="shared" si="34"/>
        <v>1</v>
      </c>
      <c r="V146" s="105">
        <f t="shared" si="35"/>
        <v>1.175</v>
      </c>
      <c r="W146" s="117">
        <f t="shared" si="36"/>
        <v>51</v>
      </c>
      <c r="X146" s="117">
        <f t="shared" si="37"/>
        <v>10.200000000000001</v>
      </c>
      <c r="Y146" s="228">
        <v>23</v>
      </c>
      <c r="Z146" s="116">
        <f t="shared" si="38"/>
        <v>18.400000000000002</v>
      </c>
      <c r="AA146" s="140"/>
    </row>
    <row r="147" spans="1:27" ht="19.9" customHeight="1">
      <c r="A147" s="134">
        <v>140</v>
      </c>
      <c r="B147" s="138">
        <v>307791</v>
      </c>
      <c r="C147" s="133" t="s">
        <v>273</v>
      </c>
      <c r="D147" s="10">
        <v>9</v>
      </c>
      <c r="E147" s="10">
        <v>6.50</v>
      </c>
      <c r="F147" s="10">
        <v>6</v>
      </c>
      <c r="G147" s="10">
        <v>8.50</v>
      </c>
      <c r="H147" s="10">
        <v>7</v>
      </c>
      <c r="I147" s="10">
        <f t="shared" si="27"/>
        <v>37</v>
      </c>
      <c r="J147" s="10">
        <f t="shared" si="28"/>
        <v>5.55</v>
      </c>
      <c r="K147" s="18">
        <v>4.50</v>
      </c>
      <c r="L147" s="18">
        <v>5</v>
      </c>
      <c r="M147" s="18">
        <v>3</v>
      </c>
      <c r="N147" s="18">
        <v>3.50</v>
      </c>
      <c r="O147" s="18">
        <v>2</v>
      </c>
      <c r="P147" s="18">
        <f t="shared" si="29"/>
        <v>18</v>
      </c>
      <c r="Q147" s="116">
        <f t="shared" si="30"/>
        <v>0.90</v>
      </c>
      <c r="R147" s="105">
        <f t="shared" si="31"/>
        <v>1.575</v>
      </c>
      <c r="S147" s="105">
        <f t="shared" si="32"/>
        <v>1.2250000000000001</v>
      </c>
      <c r="T147" s="105">
        <f t="shared" si="33"/>
        <v>1.0499999999999998</v>
      </c>
      <c r="U147" s="105">
        <f t="shared" si="34"/>
        <v>1.45</v>
      </c>
      <c r="V147" s="105">
        <f t="shared" si="35"/>
        <v>1.1500000000000001</v>
      </c>
      <c r="W147" s="117">
        <f t="shared" si="36"/>
        <v>55</v>
      </c>
      <c r="X147" s="117">
        <f t="shared" si="37"/>
        <v>11</v>
      </c>
      <c r="Y147" s="228">
        <v>24</v>
      </c>
      <c r="Z147" s="116">
        <f t="shared" si="38"/>
        <v>19.200000000000003</v>
      </c>
      <c r="AA147" s="140"/>
    </row>
    <row r="148" ht="21" thickBot="1"/>
    <row r="149" spans="1:26" ht="20.25">
      <c r="A149" s="158"/>
      <c r="B149" s="159"/>
      <c r="C149" s="160"/>
      <c r="D149" s="6">
        <f t="shared" si="39" ref="D149:Z149">COUNT(D8:D147)</f>
        <v>140</v>
      </c>
      <c r="E149" s="7">
        <f t="shared" si="39"/>
        <v>140</v>
      </c>
      <c r="F149" s="7">
        <f t="shared" si="39"/>
        <v>140</v>
      </c>
      <c r="G149" s="7">
        <f t="shared" si="39"/>
        <v>140</v>
      </c>
      <c r="H149" s="87">
        <f t="shared" si="39"/>
        <v>140</v>
      </c>
      <c r="I149" s="8">
        <f t="shared" si="39"/>
        <v>140</v>
      </c>
      <c r="J149" s="88">
        <f t="shared" si="39"/>
        <v>140</v>
      </c>
      <c r="K149" s="80">
        <f t="shared" si="39"/>
        <v>140</v>
      </c>
      <c r="L149" s="15">
        <f t="shared" si="39"/>
        <v>140</v>
      </c>
      <c r="M149" s="15">
        <f t="shared" si="39"/>
        <v>140</v>
      </c>
      <c r="N149" s="15">
        <f t="shared" si="39"/>
        <v>140</v>
      </c>
      <c r="O149" s="81">
        <f t="shared" si="39"/>
        <v>140</v>
      </c>
      <c r="P149" s="76">
        <f t="shared" si="39"/>
        <v>140</v>
      </c>
      <c r="Q149" s="94">
        <f t="shared" si="39"/>
        <v>140</v>
      </c>
      <c r="R149" s="97">
        <f t="shared" si="39"/>
        <v>140</v>
      </c>
      <c r="S149" s="22">
        <f t="shared" si="39"/>
        <v>140</v>
      </c>
      <c r="T149" s="22">
        <f t="shared" si="39"/>
        <v>140</v>
      </c>
      <c r="U149" s="22">
        <f t="shared" si="39"/>
        <v>140</v>
      </c>
      <c r="V149" s="23">
        <f t="shared" si="39"/>
        <v>140</v>
      </c>
      <c r="W149" s="106">
        <f t="shared" si="39"/>
        <v>140</v>
      </c>
      <c r="X149" s="100">
        <f t="shared" si="39"/>
        <v>140</v>
      </c>
      <c r="Y149" s="16">
        <f t="shared" si="39"/>
        <v>139</v>
      </c>
      <c r="Z149" s="104">
        <f t="shared" si="39"/>
        <v>139</v>
      </c>
    </row>
    <row r="150" spans="1:26" ht="21" customHeight="1">
      <c r="A150" s="186"/>
      <c r="B150" s="187"/>
      <c r="C150" s="188"/>
      <c r="D150" s="9">
        <v>10</v>
      </c>
      <c r="E150" s="10">
        <v>10</v>
      </c>
      <c r="F150" s="10">
        <v>10</v>
      </c>
      <c r="G150" s="10">
        <v>10</v>
      </c>
      <c r="H150" s="89">
        <v>10</v>
      </c>
      <c r="I150" s="11">
        <f>SUM(D150:H150)</f>
        <v>50</v>
      </c>
      <c r="J150" s="90">
        <f>I150*0.15</f>
        <v>7.50</v>
      </c>
      <c r="K150" s="82">
        <v>5</v>
      </c>
      <c r="L150" s="18">
        <v>5</v>
      </c>
      <c r="M150" s="18">
        <v>5</v>
      </c>
      <c r="N150" s="18">
        <v>5</v>
      </c>
      <c r="O150" s="83">
        <v>5</v>
      </c>
      <c r="P150" s="77">
        <f>SUM(K150:O150)</f>
        <v>25</v>
      </c>
      <c r="Q150" s="95">
        <f>P150*0.05</f>
        <v>1.25</v>
      </c>
      <c r="R150" s="98">
        <f>(D150*0.15+K150*0.05)</f>
        <v>1.75</v>
      </c>
      <c r="S150" s="24">
        <f>((E150*0.15+L150*0.05))</f>
        <v>1.75</v>
      </c>
      <c r="T150" s="24">
        <f t="shared" si="40" ref="T150:U150">((F150*0.15+M150*0.05))</f>
        <v>1.75</v>
      </c>
      <c r="U150" s="24">
        <f t="shared" si="40"/>
        <v>1.75</v>
      </c>
      <c r="V150" s="25">
        <f>((H150*0.15+O150*0.05))</f>
        <v>1.75</v>
      </c>
      <c r="W150" s="107">
        <v>75</v>
      </c>
      <c r="X150" s="101">
        <f>W150*0.2</f>
        <v>15</v>
      </c>
      <c r="Y150" s="19">
        <v>33</v>
      </c>
      <c r="Z150" s="84">
        <f>Y150*0.8</f>
        <v>26.40</v>
      </c>
    </row>
    <row r="151" spans="1:26" ht="20.25">
      <c r="A151" s="186" t="s">
        <v>72</v>
      </c>
      <c r="B151" s="187"/>
      <c r="C151" s="188"/>
      <c r="D151" s="9">
        <f>D150*0.4</f>
        <v>4</v>
      </c>
      <c r="E151" s="10">
        <f>E150*0.4</f>
        <v>4</v>
      </c>
      <c r="F151" s="10">
        <f t="shared" si="41" ref="F151:J151">F150*0.4</f>
        <v>4</v>
      </c>
      <c r="G151" s="10">
        <f t="shared" si="41"/>
        <v>4</v>
      </c>
      <c r="H151" s="89">
        <f t="shared" si="41"/>
        <v>4</v>
      </c>
      <c r="I151" s="11">
        <f t="shared" si="41"/>
        <v>20</v>
      </c>
      <c r="J151" s="90">
        <f t="shared" si="41"/>
        <v>3</v>
      </c>
      <c r="K151" s="82">
        <f>K150*0.4</f>
        <v>2</v>
      </c>
      <c r="L151" s="18">
        <f>L150*0.4</f>
        <v>2</v>
      </c>
      <c r="M151" s="18">
        <f t="shared" si="42" ref="M151:Z151">M150*0.4</f>
        <v>2</v>
      </c>
      <c r="N151" s="18">
        <f t="shared" si="42"/>
        <v>2</v>
      </c>
      <c r="O151" s="83">
        <f t="shared" si="42"/>
        <v>2</v>
      </c>
      <c r="P151" s="77">
        <f t="shared" si="42"/>
        <v>10</v>
      </c>
      <c r="Q151" s="95">
        <f t="shared" si="42"/>
        <v>0.50</v>
      </c>
      <c r="R151" s="98">
        <f t="shared" si="42"/>
        <v>0.70</v>
      </c>
      <c r="S151" s="24">
        <f t="shared" si="42"/>
        <v>0.70</v>
      </c>
      <c r="T151" s="24">
        <f t="shared" si="42"/>
        <v>0.70</v>
      </c>
      <c r="U151" s="24">
        <f t="shared" si="42"/>
        <v>0.70</v>
      </c>
      <c r="V151" s="25">
        <f t="shared" si="42"/>
        <v>0.70</v>
      </c>
      <c r="W151" s="107">
        <f t="shared" si="42"/>
        <v>30</v>
      </c>
      <c r="X151" s="101">
        <f t="shared" si="42"/>
        <v>6</v>
      </c>
      <c r="Y151" s="19">
        <f t="shared" si="42"/>
        <v>13.20</v>
      </c>
      <c r="Z151" s="84">
        <f t="shared" si="42"/>
        <v>10.560000000000002</v>
      </c>
    </row>
    <row r="152" spans="1:26" ht="21" customHeight="1">
      <c r="A152" s="186" t="s">
        <v>12</v>
      </c>
      <c r="B152" s="187"/>
      <c r="C152" s="188"/>
      <c r="D152" s="9">
        <f>COUNTIF(D8:D147,"&gt;=4")</f>
        <v>67</v>
      </c>
      <c r="E152" s="9">
        <f>COUNTIF(E8:E147,"&gt;=4")</f>
        <v>62</v>
      </c>
      <c r="F152" s="9">
        <f>COUNTIF(F8:F147,"&gt;=4")</f>
        <v>63</v>
      </c>
      <c r="G152" s="9">
        <f>COUNTIF(G8:G147,"&gt;=4")</f>
        <v>62</v>
      </c>
      <c r="H152" s="9">
        <f>COUNTIF(H8:H147,"&gt;=4")</f>
        <v>50</v>
      </c>
      <c r="I152" s="11">
        <f>COUNTIF(I8:I147,"&gt;=20")</f>
        <v>56</v>
      </c>
      <c r="J152" s="90">
        <f>COUNTIF(J8:J147,"&gt;=3")</f>
        <v>56</v>
      </c>
      <c r="K152" s="82">
        <f>COUNTIF(K8:K147,"&gt;=2")</f>
        <v>75</v>
      </c>
      <c r="L152" s="82">
        <f>COUNTIF(L8:L147,"&gt;=2")</f>
        <v>71</v>
      </c>
      <c r="M152" s="82">
        <f>COUNTIF(M8:M147,"&gt;=2")</f>
        <v>64</v>
      </c>
      <c r="N152" s="82">
        <f>COUNTIF(N8:N147,"&gt;=2")</f>
        <v>55</v>
      </c>
      <c r="O152" s="82">
        <f>COUNTIF(O8:O147,"&gt;=2")</f>
        <v>62</v>
      </c>
      <c r="P152" s="77">
        <f>COUNTIF(P8:P147,"&gt;=10")</f>
        <v>57</v>
      </c>
      <c r="Q152" s="95">
        <f>COUNTIF(Q8:Q147,"&gt;=0.5")</f>
        <v>57</v>
      </c>
      <c r="R152" s="98">
        <f>COUNTIF(R8:R147,"&gt;=.7")</f>
        <v>66</v>
      </c>
      <c r="S152" s="98">
        <f>COUNTIF(S8:S147,"&gt;=.7")</f>
        <v>61</v>
      </c>
      <c r="T152" s="98">
        <f>COUNTIF(T8:T147,"&gt;=.7")</f>
        <v>59</v>
      </c>
      <c r="U152" s="98">
        <f>COUNTIF(U8:U147,"&gt;=.7")</f>
        <v>54</v>
      </c>
      <c r="V152" s="98">
        <f>COUNTIF(V8:V147,"&gt;=.7")</f>
        <v>47</v>
      </c>
      <c r="W152" s="107">
        <f>COUNTIF(W8:W147,"&gt;=30")</f>
        <v>56</v>
      </c>
      <c r="X152" s="101">
        <f>COUNTIF(X8:X147,"&gt;=6")</f>
        <v>56</v>
      </c>
      <c r="Y152" s="19">
        <f>COUNTIF(Y8:Y147,"&gt;=13.2")</f>
        <v>56</v>
      </c>
      <c r="Z152" s="84">
        <f>COUNTIF(Z8:Z147,"&gt;=10.56")</f>
        <v>56</v>
      </c>
    </row>
    <row r="153" spans="1:26" ht="20.25">
      <c r="A153" s="186" t="s">
        <v>13</v>
      </c>
      <c r="B153" s="187"/>
      <c r="C153" s="188"/>
      <c r="D153" s="91" t="str">
        <f t="shared" si="43" ref="D153:Z153">IF(((D152/COUNT(D8:D147))*100)&gt;=60,"3",IF(AND(((D152/COUNT(D8:D147))*100)&lt;60,((D152/COUNT(D8:D147))*100)&gt;=50),"2",IF(AND(((D152/COUNT(D8:D147))*100)&lt;50,((D152/COUNT(D8:D147))*100)&gt;=40),"1","0")))</f>
        <v>1</v>
      </c>
      <c r="E153" s="10" t="str">
        <f t="shared" si="43"/>
        <v>1</v>
      </c>
      <c r="F153" s="10" t="str">
        <f t="shared" si="43"/>
        <v>1</v>
      </c>
      <c r="G153" s="10" t="str">
        <f t="shared" si="43"/>
        <v>1</v>
      </c>
      <c r="H153" s="89" t="str">
        <f t="shared" si="43"/>
        <v>0</v>
      </c>
      <c r="I153" s="11" t="str">
        <f t="shared" si="43"/>
        <v>1</v>
      </c>
      <c r="J153" s="90" t="str">
        <f t="shared" si="43"/>
        <v>1</v>
      </c>
      <c r="K153" s="82" t="str">
        <f t="shared" si="43"/>
        <v>2</v>
      </c>
      <c r="L153" s="17" t="str">
        <f t="shared" si="43"/>
        <v>2</v>
      </c>
      <c r="M153" s="17" t="str">
        <f t="shared" si="43"/>
        <v>1</v>
      </c>
      <c r="N153" s="17" t="str">
        <f t="shared" si="43"/>
        <v>0</v>
      </c>
      <c r="O153" s="84" t="str">
        <f t="shared" si="43"/>
        <v>1</v>
      </c>
      <c r="P153" s="77" t="str">
        <f t="shared" si="43"/>
        <v>1</v>
      </c>
      <c r="Q153" s="95" t="str">
        <f t="shared" si="43"/>
        <v>1</v>
      </c>
      <c r="R153" s="98" t="str">
        <f t="shared" si="43"/>
        <v>1</v>
      </c>
      <c r="S153" s="24" t="str">
        <f t="shared" si="43"/>
        <v>1</v>
      </c>
      <c r="T153" s="24" t="str">
        <f t="shared" si="43"/>
        <v>1</v>
      </c>
      <c r="U153" s="24" t="str">
        <f t="shared" si="43"/>
        <v>0</v>
      </c>
      <c r="V153" s="25" t="str">
        <f t="shared" si="43"/>
        <v>0</v>
      </c>
      <c r="W153" s="101" t="str">
        <f t="shared" si="43"/>
        <v>1</v>
      </c>
      <c r="X153" s="102" t="str">
        <f t="shared" si="43"/>
        <v>1</v>
      </c>
      <c r="Y153" s="95" t="str">
        <f t="shared" si="43"/>
        <v>1</v>
      </c>
      <c r="Z153" s="19" t="str">
        <f t="shared" si="43"/>
        <v>1</v>
      </c>
    </row>
    <row r="154" spans="1:26" ht="21" thickBot="1">
      <c r="A154" s="189" t="s">
        <v>14</v>
      </c>
      <c r="B154" s="190"/>
      <c r="C154" s="191"/>
      <c r="D154" s="12">
        <f t="shared" si="44" ref="D154:Z154">((D152/COUNT(D8:D147))*D153)</f>
        <v>0.47857142857142859</v>
      </c>
      <c r="E154" s="13">
        <f t="shared" si="44"/>
        <v>0.44285714285714284</v>
      </c>
      <c r="F154" s="13">
        <f t="shared" si="44"/>
        <v>0.45</v>
      </c>
      <c r="G154" s="13">
        <f t="shared" si="44"/>
        <v>0.44285714285714284</v>
      </c>
      <c r="H154" s="92">
        <f t="shared" si="44"/>
        <v>0</v>
      </c>
      <c r="I154" s="14">
        <f t="shared" si="44"/>
        <v>0.40</v>
      </c>
      <c r="J154" s="93">
        <f t="shared" si="44"/>
        <v>0.40</v>
      </c>
      <c r="K154" s="85">
        <f t="shared" si="44"/>
        <v>1.0714285714285714</v>
      </c>
      <c r="L154" s="20">
        <f t="shared" si="44"/>
        <v>1.0142857142857142</v>
      </c>
      <c r="M154" s="20">
        <f t="shared" si="44"/>
        <v>0.45714285714285713</v>
      </c>
      <c r="N154" s="20">
        <f t="shared" si="44"/>
        <v>0</v>
      </c>
      <c r="O154" s="86">
        <f t="shared" si="44"/>
        <v>0.44285714285714284</v>
      </c>
      <c r="P154" s="78">
        <f t="shared" si="44"/>
        <v>0.40714285714285714</v>
      </c>
      <c r="Q154" s="96">
        <f t="shared" si="44"/>
        <v>0.40714285714285714</v>
      </c>
      <c r="R154" s="99">
        <f t="shared" si="44"/>
        <v>0.47142857142857142</v>
      </c>
      <c r="S154" s="26">
        <f t="shared" si="44"/>
        <v>0.43571428571428572</v>
      </c>
      <c r="T154" s="26">
        <f t="shared" si="44"/>
        <v>0.42142857142857143</v>
      </c>
      <c r="U154" s="26">
        <f t="shared" si="44"/>
        <v>0</v>
      </c>
      <c r="V154" s="27">
        <f t="shared" si="44"/>
        <v>0</v>
      </c>
      <c r="W154" s="108">
        <f t="shared" si="44"/>
        <v>0.40</v>
      </c>
      <c r="X154" s="103">
        <f t="shared" si="44"/>
        <v>0.40</v>
      </c>
      <c r="Y154" s="96">
        <f t="shared" si="44"/>
        <v>0.40287769784172661</v>
      </c>
      <c r="Z154" s="21">
        <f t="shared" si="44"/>
        <v>0.40287769784172661</v>
      </c>
    </row>
    <row r="155" spans="1:4" ht="21" thickBot="1">
      <c r="A155" s="135"/>
      <c r="B155" s="2"/>
      <c r="C155" s="2"/>
      <c r="D155" s="2"/>
    </row>
    <row r="156" spans="1:19" ht="20.25">
      <c r="A156" s="192" t="s">
        <v>15</v>
      </c>
      <c r="B156" s="193"/>
      <c r="C156" s="194"/>
      <c r="D156" s="2"/>
      <c r="E156" s="180" t="s">
        <v>16</v>
      </c>
      <c r="F156" s="181"/>
      <c r="G156" s="181"/>
      <c r="H156" s="181"/>
      <c r="I156" s="181"/>
      <c r="J156" s="181"/>
      <c r="K156" s="181"/>
      <c r="L156" s="181"/>
      <c r="M156" s="181"/>
      <c r="N156" s="182"/>
      <c r="O156" s="79" t="s">
        <v>8</v>
      </c>
      <c r="P156" s="28" t="s">
        <v>3</v>
      </c>
      <c r="Q156" s="28" t="s">
        <v>4</v>
      </c>
      <c r="R156" s="28" t="s">
        <v>5</v>
      </c>
      <c r="S156" s="29" t="s">
        <v>6</v>
      </c>
    </row>
    <row r="157" spans="1:19" ht="21" thickBot="1">
      <c r="A157" s="136" t="s">
        <v>73</v>
      </c>
      <c r="B157" s="3"/>
      <c r="C157" s="30"/>
      <c r="D157" s="2"/>
      <c r="E157" s="183"/>
      <c r="F157" s="184"/>
      <c r="G157" s="184"/>
      <c r="H157" s="184"/>
      <c r="I157" s="184"/>
      <c r="J157" s="184"/>
      <c r="K157" s="184"/>
      <c r="L157" s="184"/>
      <c r="M157" s="184"/>
      <c r="N157" s="185"/>
      <c r="O157" s="4">
        <f>(R154*0.2+Z154*0.8)</f>
        <v>0.41658787255909563</v>
      </c>
      <c r="P157" s="4">
        <f>(S154*0.2+Z154*0.8)</f>
        <v>0.40944501541623846</v>
      </c>
      <c r="Q157" s="4">
        <f>(T154*0.2+Z154*0.8)</f>
        <v>0.40658787255909562</v>
      </c>
      <c r="R157" s="4">
        <f>(U154*0.2+Z154*0.8)</f>
        <v>0.32230215827338132</v>
      </c>
      <c r="S157" s="5">
        <f>(V154*0.2+Z154*0.8)</f>
        <v>0.32230215827338132</v>
      </c>
    </row>
    <row r="158" spans="1:4" ht="20.25">
      <c r="A158" s="136" t="s">
        <v>74</v>
      </c>
      <c r="B158" s="3"/>
      <c r="C158" s="30"/>
      <c r="D158" s="2"/>
    </row>
    <row r="159" spans="1:4" ht="21" thickBot="1">
      <c r="A159" s="137" t="s">
        <v>75</v>
      </c>
      <c r="B159" s="31"/>
      <c r="C159" s="32"/>
      <c r="D159" s="2"/>
    </row>
  </sheetData>
  <mergeCells count="23">
    <mergeCell ref="A149:C149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56:N157"/>
    <mergeCell ref="A150:C150"/>
    <mergeCell ref="A151:C151"/>
    <mergeCell ref="A152:C152"/>
    <mergeCell ref="A153:C153"/>
    <mergeCell ref="A154:C154"/>
    <mergeCell ref="A156:C15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921aab-8b12-4f9e-bd85-71c8b4b5120e}">
  <sheetPr codeName="Sheet9">
    <pageSetUpPr fitToPage="1"/>
  </sheetPr>
  <dimension ref="A1:AA159"/>
  <sheetViews>
    <sheetView zoomScale="80" zoomScaleNormal="80" workbookViewId="0" topLeftCell="F1">
      <selection pane="topLeft" activeCell="D5" sqref="D5:Q5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4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135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27" t="str">
        <f>'CO (2)'!D9</f>
        <v>SOLID STATE PHYSICS</v>
      </c>
      <c r="D4" s="113" t="s">
        <v>82</v>
      </c>
      <c r="E4" s="114"/>
      <c r="F4" s="164" t="s">
        <v>136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99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307570</v>
      </c>
      <c r="C8" s="133" t="s">
        <v>137</v>
      </c>
      <c r="D8" s="10">
        <v>7</v>
      </c>
      <c r="E8" s="10">
        <v>3</v>
      </c>
      <c r="F8" s="10">
        <v>3.50</v>
      </c>
      <c r="G8" s="10">
        <v>4</v>
      </c>
      <c r="H8" s="10">
        <v>4.50</v>
      </c>
      <c r="I8" s="10">
        <f t="shared" si="0" ref="I8:I71">SUM(D8:H8)</f>
        <v>22</v>
      </c>
      <c r="J8" s="10">
        <f>I8*0.15</f>
        <v>3.30</v>
      </c>
      <c r="K8" s="18">
        <v>1.50</v>
      </c>
      <c r="L8" s="18">
        <v>2.50</v>
      </c>
      <c r="M8" s="18">
        <v>2</v>
      </c>
      <c r="N8" s="18">
        <v>4</v>
      </c>
      <c r="O8" s="18">
        <v>1</v>
      </c>
      <c r="P8" s="18">
        <f>SUM(K8:O8)</f>
        <v>11</v>
      </c>
      <c r="Q8" s="116">
        <f>P8*0.05</f>
        <v>0.55000000000000004</v>
      </c>
      <c r="R8" s="105">
        <f t="shared" si="1" ref="R8:V23">(D8*0.15+K8*0.05)</f>
        <v>1.125</v>
      </c>
      <c r="S8" s="105">
        <f t="shared" si="1"/>
        <v>0.57499999999999996</v>
      </c>
      <c r="T8" s="105">
        <f t="shared" si="1"/>
        <v>0.625</v>
      </c>
      <c r="U8" s="105">
        <f t="shared" si="1"/>
        <v>0.80</v>
      </c>
      <c r="V8" s="105">
        <f t="shared" si="1"/>
        <v>0.725</v>
      </c>
      <c r="W8" s="117">
        <f t="shared" si="2" ref="W8:W71">I8+P8</f>
        <v>33</v>
      </c>
      <c r="X8" s="117">
        <f>(W8*0.2)</f>
        <v>6.60</v>
      </c>
      <c r="Y8" s="228">
        <v>15</v>
      </c>
      <c r="Z8" s="116">
        <f>Y8*0.8</f>
        <v>12</v>
      </c>
      <c r="AA8" s="145"/>
    </row>
    <row r="9" spans="1:27" ht="19.9" customHeight="1">
      <c r="A9" s="134">
        <v>2</v>
      </c>
      <c r="B9" s="138">
        <v>307571</v>
      </c>
      <c r="C9" s="133" t="s">
        <v>138</v>
      </c>
      <c r="D9" s="10">
        <v>4.50</v>
      </c>
      <c r="E9" s="10">
        <v>4</v>
      </c>
      <c r="F9" s="10">
        <v>3</v>
      </c>
      <c r="G9" s="10">
        <v>5</v>
      </c>
      <c r="H9" s="10">
        <v>1.50</v>
      </c>
      <c r="I9" s="10">
        <f t="shared" si="0"/>
        <v>18</v>
      </c>
      <c r="J9" s="10">
        <f t="shared" si="3" ref="J9:J72">I9*0.15</f>
        <v>2.6999999999999997</v>
      </c>
      <c r="K9" s="18">
        <v>2</v>
      </c>
      <c r="L9" s="18">
        <v>1.50</v>
      </c>
      <c r="M9" s="18">
        <v>3</v>
      </c>
      <c r="N9" s="18">
        <v>1.50</v>
      </c>
      <c r="O9" s="18">
        <v>1</v>
      </c>
      <c r="P9" s="18">
        <f t="shared" si="4" ref="P9:P72">SUM(K9:O9)</f>
        <v>9</v>
      </c>
      <c r="Q9" s="116">
        <f t="shared" si="5" ref="Q9:Q72">P9*0.05</f>
        <v>0.45</v>
      </c>
      <c r="R9" s="105">
        <f t="shared" si="1"/>
        <v>0.77499999999999991</v>
      </c>
      <c r="S9" s="105">
        <f t="shared" si="1"/>
        <v>0.675</v>
      </c>
      <c r="T9" s="105">
        <f t="shared" si="1"/>
        <v>0.60</v>
      </c>
      <c r="U9" s="105">
        <f t="shared" si="1"/>
        <v>0.825</v>
      </c>
      <c r="V9" s="105">
        <f t="shared" si="1"/>
        <v>0.27499999999999997</v>
      </c>
      <c r="W9" s="117">
        <f t="shared" si="2"/>
        <v>27</v>
      </c>
      <c r="X9" s="117">
        <f t="shared" si="6" ref="X9:X72">(W9*0.2)</f>
        <v>5.40</v>
      </c>
      <c r="Y9" s="228">
        <v>12</v>
      </c>
      <c r="Z9" s="116">
        <f t="shared" si="7" ref="Z9:Z72">Y9*0.8</f>
        <v>9.6000000000000014</v>
      </c>
      <c r="AA9" s="145"/>
    </row>
    <row r="10" spans="1:27" ht="19.9" customHeight="1">
      <c r="A10" s="134">
        <v>3</v>
      </c>
      <c r="B10" s="138">
        <v>307572</v>
      </c>
      <c r="C10" s="133" t="s">
        <v>139</v>
      </c>
      <c r="D10" s="10">
        <v>0.50</v>
      </c>
      <c r="E10" s="10">
        <v>0.50</v>
      </c>
      <c r="F10" s="10">
        <v>1</v>
      </c>
      <c r="G10" s="10">
        <v>0.50</v>
      </c>
      <c r="H10" s="10">
        <v>0</v>
      </c>
      <c r="I10" s="10">
        <f t="shared" si="0"/>
        <v>2.50</v>
      </c>
      <c r="J10" s="10">
        <f t="shared" si="3"/>
        <v>0.375</v>
      </c>
      <c r="K10" s="18">
        <v>0.50</v>
      </c>
      <c r="L10" s="18">
        <v>0</v>
      </c>
      <c r="M10" s="18">
        <v>0.50</v>
      </c>
      <c r="N10" s="18">
        <v>0</v>
      </c>
      <c r="O10" s="18">
        <v>0.50</v>
      </c>
      <c r="P10" s="18">
        <f t="shared" si="4"/>
        <v>1.50</v>
      </c>
      <c r="Q10" s="116">
        <f t="shared" si="5"/>
        <v>0.075000000000000011</v>
      </c>
      <c r="R10" s="105">
        <f t="shared" si="1"/>
        <v>0.10</v>
      </c>
      <c r="S10" s="105">
        <f t="shared" si="1"/>
        <v>0.074999999999999997</v>
      </c>
      <c r="T10" s="105">
        <f t="shared" si="1"/>
        <v>0.175</v>
      </c>
      <c r="U10" s="105">
        <f t="shared" si="1"/>
        <v>0.074999999999999997</v>
      </c>
      <c r="V10" s="105">
        <f t="shared" si="1"/>
        <v>0.025000000000000001</v>
      </c>
      <c r="W10" s="117">
        <f t="shared" si="2"/>
        <v>4</v>
      </c>
      <c r="X10" s="117">
        <f t="shared" si="6"/>
        <v>0.80</v>
      </c>
      <c r="Y10" s="228">
        <v>2</v>
      </c>
      <c r="Z10" s="116">
        <f t="shared" si="7"/>
        <v>1.60</v>
      </c>
      <c r="AA10" s="145"/>
    </row>
    <row r="11" spans="1:27" ht="27.75" customHeight="1">
      <c r="A11" s="134">
        <v>4</v>
      </c>
      <c r="B11" s="138">
        <v>307573</v>
      </c>
      <c r="C11" s="133" t="s">
        <v>140</v>
      </c>
      <c r="D11" s="10">
        <v>0.50</v>
      </c>
      <c r="E11" s="10">
        <v>1</v>
      </c>
      <c r="F11" s="10">
        <v>0</v>
      </c>
      <c r="G11" s="10">
        <v>0</v>
      </c>
      <c r="H11" s="10">
        <v>0.50</v>
      </c>
      <c r="I11" s="10">
        <f t="shared" si="0"/>
        <v>2</v>
      </c>
      <c r="J11" s="10">
        <f t="shared" si="3"/>
        <v>0.30</v>
      </c>
      <c r="K11" s="18">
        <v>0</v>
      </c>
      <c r="L11" s="18">
        <v>0.50</v>
      </c>
      <c r="M11" s="18">
        <v>0.50</v>
      </c>
      <c r="N11" s="18">
        <v>0</v>
      </c>
      <c r="O11" s="18">
        <v>0.50</v>
      </c>
      <c r="P11" s="18">
        <f t="shared" si="4"/>
        <v>1.50</v>
      </c>
      <c r="Q11" s="116">
        <f t="shared" si="5"/>
        <v>0.075000000000000011</v>
      </c>
      <c r="R11" s="105">
        <f t="shared" si="1"/>
        <v>0.074999999999999997</v>
      </c>
      <c r="S11" s="105">
        <f t="shared" si="1"/>
        <v>0.175</v>
      </c>
      <c r="T11" s="105">
        <f t="shared" si="1"/>
        <v>0.025000000000000001</v>
      </c>
      <c r="U11" s="105">
        <f t="shared" si="1"/>
        <v>0</v>
      </c>
      <c r="V11" s="105">
        <f t="shared" si="1"/>
        <v>0.10</v>
      </c>
      <c r="W11" s="117">
        <f t="shared" si="2"/>
        <v>3.50</v>
      </c>
      <c r="X11" s="117">
        <f t="shared" si="6"/>
        <v>0.70</v>
      </c>
      <c r="Y11" s="228">
        <v>2</v>
      </c>
      <c r="Z11" s="116">
        <f t="shared" si="7"/>
        <v>1.60</v>
      </c>
      <c r="AA11" s="145"/>
    </row>
    <row r="12" spans="1:27" ht="19.9" customHeight="1">
      <c r="A12" s="134">
        <v>5</v>
      </c>
      <c r="B12" s="138">
        <v>307574</v>
      </c>
      <c r="C12" s="133" t="s">
        <v>141</v>
      </c>
      <c r="D12" s="10">
        <v>8</v>
      </c>
      <c r="E12" s="10">
        <v>9.50</v>
      </c>
      <c r="F12" s="10">
        <v>8</v>
      </c>
      <c r="G12" s="10">
        <v>9.50</v>
      </c>
      <c r="H12" s="10">
        <v>9</v>
      </c>
      <c r="I12" s="10">
        <f t="shared" si="0"/>
        <v>44</v>
      </c>
      <c r="J12" s="10">
        <f t="shared" si="3"/>
        <v>6.60</v>
      </c>
      <c r="K12" s="18">
        <v>6</v>
      </c>
      <c r="L12" s="18">
        <v>4.50</v>
      </c>
      <c r="M12" s="18">
        <v>5</v>
      </c>
      <c r="N12" s="18">
        <v>3</v>
      </c>
      <c r="O12" s="18">
        <v>4</v>
      </c>
      <c r="P12" s="18">
        <f t="shared" si="4"/>
        <v>22.50</v>
      </c>
      <c r="Q12" s="116">
        <f t="shared" si="5"/>
        <v>1.125</v>
      </c>
      <c r="R12" s="105">
        <f t="shared" si="1"/>
        <v>1.50</v>
      </c>
      <c r="S12" s="105">
        <f t="shared" si="1"/>
        <v>1.65</v>
      </c>
      <c r="T12" s="105">
        <f t="shared" si="1"/>
        <v>1.45</v>
      </c>
      <c r="U12" s="105">
        <f t="shared" si="1"/>
        <v>1.5750000000000002</v>
      </c>
      <c r="V12" s="105">
        <f t="shared" si="1"/>
        <v>1.5499999999999998</v>
      </c>
      <c r="W12" s="117">
        <f t="shared" si="2"/>
        <v>66.50</v>
      </c>
      <c r="X12" s="117">
        <f t="shared" si="6"/>
        <v>13.30</v>
      </c>
      <c r="Y12" s="228">
        <v>30</v>
      </c>
      <c r="Z12" s="116">
        <f t="shared" si="7"/>
        <v>24</v>
      </c>
      <c r="AA12" s="145"/>
    </row>
    <row r="13" spans="1:27" ht="19.9" customHeight="1">
      <c r="A13" s="134">
        <v>6</v>
      </c>
      <c r="B13" s="138">
        <v>307576</v>
      </c>
      <c r="C13" s="133" t="s">
        <v>142</v>
      </c>
      <c r="D13" s="10">
        <v>4.50</v>
      </c>
      <c r="E13" s="10">
        <v>5</v>
      </c>
      <c r="F13" s="10">
        <v>4</v>
      </c>
      <c r="G13" s="10">
        <v>2.50</v>
      </c>
      <c r="H13" s="10">
        <v>3</v>
      </c>
      <c r="I13" s="10">
        <f t="shared" si="0"/>
        <v>19</v>
      </c>
      <c r="J13" s="10">
        <f t="shared" si="3"/>
        <v>2.85</v>
      </c>
      <c r="K13" s="18">
        <v>3</v>
      </c>
      <c r="L13" s="18">
        <v>2.50</v>
      </c>
      <c r="M13" s="18">
        <v>2</v>
      </c>
      <c r="N13" s="18">
        <v>0.50</v>
      </c>
      <c r="O13" s="18">
        <v>1</v>
      </c>
      <c r="P13" s="18">
        <f t="shared" si="4"/>
        <v>9</v>
      </c>
      <c r="Q13" s="116">
        <f t="shared" si="5"/>
        <v>0.45</v>
      </c>
      <c r="R13" s="105">
        <f t="shared" si="1"/>
        <v>0.825</v>
      </c>
      <c r="S13" s="105">
        <f t="shared" si="1"/>
        <v>0.875</v>
      </c>
      <c r="T13" s="105">
        <f t="shared" si="1"/>
        <v>0.70</v>
      </c>
      <c r="U13" s="105">
        <f t="shared" si="1"/>
        <v>0.40</v>
      </c>
      <c r="V13" s="105">
        <f t="shared" si="1"/>
        <v>0.49999999999999994</v>
      </c>
      <c r="W13" s="117">
        <f t="shared" si="2"/>
        <v>28</v>
      </c>
      <c r="X13" s="117">
        <f t="shared" si="6"/>
        <v>5.60</v>
      </c>
      <c r="Y13" s="228">
        <v>13</v>
      </c>
      <c r="Z13" s="116">
        <f t="shared" si="7"/>
        <v>10.40</v>
      </c>
      <c r="AA13" s="145"/>
    </row>
    <row r="14" spans="1:27" ht="19.9" customHeight="1">
      <c r="A14" s="134">
        <v>7</v>
      </c>
      <c r="B14" s="138">
        <v>307577</v>
      </c>
      <c r="C14" s="133" t="s">
        <v>143</v>
      </c>
      <c r="D14" s="10">
        <v>5.50</v>
      </c>
      <c r="E14" s="10">
        <v>6</v>
      </c>
      <c r="F14" s="10">
        <v>2</v>
      </c>
      <c r="G14" s="10">
        <v>4</v>
      </c>
      <c r="H14" s="10">
        <v>4.50</v>
      </c>
      <c r="I14" s="10">
        <f t="shared" si="0"/>
        <v>22</v>
      </c>
      <c r="J14" s="10">
        <f t="shared" si="3"/>
        <v>3.30</v>
      </c>
      <c r="K14" s="18">
        <v>2.50</v>
      </c>
      <c r="L14" s="18">
        <v>3</v>
      </c>
      <c r="M14" s="18">
        <v>2</v>
      </c>
      <c r="N14" s="18">
        <v>1.50</v>
      </c>
      <c r="O14" s="18">
        <v>2</v>
      </c>
      <c r="P14" s="18">
        <f t="shared" si="4"/>
        <v>11</v>
      </c>
      <c r="Q14" s="116">
        <f t="shared" si="5"/>
        <v>0.55000000000000004</v>
      </c>
      <c r="R14" s="105">
        <f t="shared" si="1"/>
        <v>0.95</v>
      </c>
      <c r="S14" s="105">
        <f t="shared" si="1"/>
        <v>1.0499999999999998</v>
      </c>
      <c r="T14" s="105">
        <f t="shared" si="1"/>
        <v>0.40</v>
      </c>
      <c r="U14" s="105">
        <f t="shared" si="1"/>
        <v>0.675</v>
      </c>
      <c r="V14" s="105">
        <f t="shared" si="1"/>
        <v>0.77499999999999991</v>
      </c>
      <c r="W14" s="117">
        <f t="shared" si="2"/>
        <v>33</v>
      </c>
      <c r="X14" s="117">
        <f t="shared" si="6"/>
        <v>6.60</v>
      </c>
      <c r="Y14" s="228">
        <v>15</v>
      </c>
      <c r="Z14" s="116">
        <f t="shared" si="7"/>
        <v>12</v>
      </c>
      <c r="AA14" s="145"/>
    </row>
    <row r="15" spans="1:27" ht="19.9" customHeight="1">
      <c r="A15" s="134">
        <v>8</v>
      </c>
      <c r="B15" s="138">
        <v>307578</v>
      </c>
      <c r="C15" s="133" t="s">
        <v>144</v>
      </c>
      <c r="D15" s="10">
        <v>4.50</v>
      </c>
      <c r="E15" s="10">
        <v>5</v>
      </c>
      <c r="F15" s="10">
        <v>6.50</v>
      </c>
      <c r="G15" s="10">
        <v>5</v>
      </c>
      <c r="H15" s="10">
        <v>3.50</v>
      </c>
      <c r="I15" s="10">
        <f t="shared" si="0"/>
        <v>24.50</v>
      </c>
      <c r="J15" s="10">
        <f t="shared" si="3"/>
        <v>3.675</v>
      </c>
      <c r="K15" s="18">
        <v>3</v>
      </c>
      <c r="L15" s="18">
        <v>2</v>
      </c>
      <c r="M15" s="18">
        <v>4</v>
      </c>
      <c r="N15" s="18">
        <v>1</v>
      </c>
      <c r="O15" s="18">
        <v>2.50</v>
      </c>
      <c r="P15" s="18">
        <f t="shared" si="4"/>
        <v>12.50</v>
      </c>
      <c r="Q15" s="116">
        <f t="shared" si="5"/>
        <v>0.625</v>
      </c>
      <c r="R15" s="105">
        <f t="shared" si="1"/>
        <v>0.825</v>
      </c>
      <c r="S15" s="105">
        <f t="shared" si="1"/>
        <v>0.85</v>
      </c>
      <c r="T15" s="105">
        <f t="shared" si="1"/>
        <v>1.175</v>
      </c>
      <c r="U15" s="105">
        <f t="shared" si="1"/>
        <v>0.80</v>
      </c>
      <c r="V15" s="105">
        <f t="shared" si="1"/>
        <v>0.65</v>
      </c>
      <c r="W15" s="117">
        <f t="shared" si="2"/>
        <v>37</v>
      </c>
      <c r="X15" s="117">
        <f t="shared" si="6"/>
        <v>7.40</v>
      </c>
      <c r="Y15" s="228">
        <v>17</v>
      </c>
      <c r="Z15" s="116">
        <f t="shared" si="7"/>
        <v>13.60</v>
      </c>
      <c r="AA15" s="145"/>
    </row>
    <row r="16" spans="1:27" ht="19.9" customHeight="1">
      <c r="A16" s="134">
        <v>9</v>
      </c>
      <c r="B16" s="138">
        <v>307579</v>
      </c>
      <c r="C16" s="133" t="s">
        <v>145</v>
      </c>
      <c r="D16" s="10">
        <v>5</v>
      </c>
      <c r="E16" s="10">
        <v>4.50</v>
      </c>
      <c r="F16" s="10">
        <v>6</v>
      </c>
      <c r="G16" s="10">
        <v>3.50</v>
      </c>
      <c r="H16" s="10">
        <v>6</v>
      </c>
      <c r="I16" s="10">
        <f t="shared" si="0"/>
        <v>25</v>
      </c>
      <c r="J16" s="10">
        <f t="shared" si="3"/>
        <v>3.75</v>
      </c>
      <c r="K16" s="18">
        <v>2</v>
      </c>
      <c r="L16" s="18">
        <v>1.50</v>
      </c>
      <c r="M16" s="18">
        <v>3.50</v>
      </c>
      <c r="N16" s="18">
        <v>2</v>
      </c>
      <c r="O16" s="18">
        <v>4</v>
      </c>
      <c r="P16" s="18">
        <f t="shared" si="4"/>
        <v>13</v>
      </c>
      <c r="Q16" s="116">
        <f t="shared" si="5"/>
        <v>0.65</v>
      </c>
      <c r="R16" s="105">
        <f t="shared" si="1"/>
        <v>0.85</v>
      </c>
      <c r="S16" s="105">
        <f t="shared" si="1"/>
        <v>0.75</v>
      </c>
      <c r="T16" s="105">
        <f t="shared" si="1"/>
        <v>1.075</v>
      </c>
      <c r="U16" s="105">
        <f t="shared" si="1"/>
        <v>0.625</v>
      </c>
      <c r="V16" s="105">
        <f t="shared" si="1"/>
        <v>1.0999999999999999</v>
      </c>
      <c r="W16" s="117">
        <f t="shared" si="2"/>
        <v>38</v>
      </c>
      <c r="X16" s="117">
        <f t="shared" si="6"/>
        <v>7.60</v>
      </c>
      <c r="Y16" s="228">
        <v>17</v>
      </c>
      <c r="Z16" s="116">
        <f t="shared" si="7"/>
        <v>13.60</v>
      </c>
      <c r="AA16" s="145"/>
    </row>
    <row r="17" spans="1:27" ht="19.9" customHeight="1">
      <c r="A17" s="134">
        <v>10</v>
      </c>
      <c r="B17" s="138">
        <v>307580</v>
      </c>
      <c r="C17" s="133" t="s">
        <v>146</v>
      </c>
      <c r="D17" s="10">
        <v>2.50</v>
      </c>
      <c r="E17" s="10">
        <v>3</v>
      </c>
      <c r="F17" s="10">
        <v>2.50</v>
      </c>
      <c r="G17" s="10">
        <v>4.50</v>
      </c>
      <c r="H17" s="10">
        <v>5</v>
      </c>
      <c r="I17" s="10">
        <f t="shared" si="0"/>
        <v>17.50</v>
      </c>
      <c r="J17" s="10">
        <f t="shared" si="3"/>
        <v>2.625</v>
      </c>
      <c r="K17" s="18">
        <v>1.50</v>
      </c>
      <c r="L17" s="18">
        <v>2</v>
      </c>
      <c r="M17" s="18">
        <v>1</v>
      </c>
      <c r="N17" s="18">
        <v>2.50</v>
      </c>
      <c r="O17" s="18">
        <v>1.50</v>
      </c>
      <c r="P17" s="18">
        <f t="shared" si="4"/>
        <v>8.50</v>
      </c>
      <c r="Q17" s="116">
        <f t="shared" si="5"/>
        <v>0.42500000000000004</v>
      </c>
      <c r="R17" s="105">
        <f t="shared" si="1"/>
        <v>0.45</v>
      </c>
      <c r="S17" s="105">
        <f t="shared" si="1"/>
        <v>0.54999999999999993</v>
      </c>
      <c r="T17" s="105">
        <f t="shared" si="1"/>
        <v>0.425</v>
      </c>
      <c r="U17" s="105">
        <f t="shared" si="1"/>
        <v>0.80</v>
      </c>
      <c r="V17" s="105">
        <f t="shared" si="1"/>
        <v>0.825</v>
      </c>
      <c r="W17" s="117">
        <f t="shared" si="2"/>
        <v>26</v>
      </c>
      <c r="X17" s="117">
        <f t="shared" si="6"/>
        <v>5.20</v>
      </c>
      <c r="Y17" s="228">
        <v>12</v>
      </c>
      <c r="Z17" s="116">
        <f t="shared" si="7"/>
        <v>9.6000000000000014</v>
      </c>
      <c r="AA17" s="145"/>
    </row>
    <row r="18" spans="1:27" ht="19.9" customHeight="1">
      <c r="A18" s="134">
        <v>11</v>
      </c>
      <c r="B18" s="138">
        <v>307581</v>
      </c>
      <c r="C18" s="133" t="s">
        <v>147</v>
      </c>
      <c r="D18" s="10">
        <v>7</v>
      </c>
      <c r="E18" s="10">
        <v>9</v>
      </c>
      <c r="F18" s="10">
        <v>8.50</v>
      </c>
      <c r="G18" s="10">
        <v>6</v>
      </c>
      <c r="H18" s="10">
        <v>3</v>
      </c>
      <c r="I18" s="10">
        <f t="shared" si="0"/>
        <v>33.50</v>
      </c>
      <c r="J18" s="10">
        <f t="shared" si="3"/>
        <v>5.0249999999999995</v>
      </c>
      <c r="K18" s="18">
        <v>3</v>
      </c>
      <c r="L18" s="18">
        <v>3.50</v>
      </c>
      <c r="M18" s="18">
        <v>2.50</v>
      </c>
      <c r="N18" s="18">
        <v>3</v>
      </c>
      <c r="O18" s="18">
        <v>4.50</v>
      </c>
      <c r="P18" s="18">
        <f t="shared" si="4"/>
        <v>16.50</v>
      </c>
      <c r="Q18" s="116">
        <f t="shared" si="5"/>
        <v>0.825</v>
      </c>
      <c r="R18" s="105">
        <f t="shared" si="1"/>
        <v>1.2000000000000002</v>
      </c>
      <c r="S18" s="105">
        <f t="shared" si="1"/>
        <v>1.525</v>
      </c>
      <c r="T18" s="105">
        <f t="shared" si="1"/>
        <v>1.40</v>
      </c>
      <c r="U18" s="105">
        <f t="shared" si="1"/>
        <v>1.0499999999999998</v>
      </c>
      <c r="V18" s="105">
        <f t="shared" si="1"/>
        <v>0.675</v>
      </c>
      <c r="W18" s="117">
        <f t="shared" si="2"/>
        <v>50</v>
      </c>
      <c r="X18" s="117">
        <f t="shared" si="6"/>
        <v>10</v>
      </c>
      <c r="Y18" s="228">
        <v>23</v>
      </c>
      <c r="Z18" s="116">
        <f t="shared" si="7"/>
        <v>18.400000000000002</v>
      </c>
      <c r="AA18" s="145"/>
    </row>
    <row r="19" spans="1:27" ht="19.9" customHeight="1">
      <c r="A19" s="134">
        <v>12</v>
      </c>
      <c r="B19" s="138">
        <v>307582</v>
      </c>
      <c r="C19" s="133" t="s">
        <v>148</v>
      </c>
      <c r="D19" s="10">
        <v>1</v>
      </c>
      <c r="E19" s="10">
        <v>3</v>
      </c>
      <c r="F19" s="10">
        <v>1</v>
      </c>
      <c r="G19" s="10">
        <v>1.50</v>
      </c>
      <c r="H19" s="10">
        <v>1</v>
      </c>
      <c r="I19" s="10">
        <f t="shared" si="0"/>
        <v>7.50</v>
      </c>
      <c r="J19" s="10">
        <f t="shared" si="3"/>
        <v>1.125</v>
      </c>
      <c r="K19" s="18">
        <v>0.50</v>
      </c>
      <c r="L19" s="18">
        <v>0</v>
      </c>
      <c r="M19" s="18">
        <v>1</v>
      </c>
      <c r="N19" s="18">
        <v>1.50</v>
      </c>
      <c r="O19" s="18">
        <v>0.50</v>
      </c>
      <c r="P19" s="18">
        <f t="shared" si="4"/>
        <v>3.50</v>
      </c>
      <c r="Q19" s="116">
        <f t="shared" si="5"/>
        <v>0.17500000000000002</v>
      </c>
      <c r="R19" s="105">
        <f t="shared" si="1"/>
        <v>0.175</v>
      </c>
      <c r="S19" s="105">
        <f t="shared" si="1"/>
        <v>0.44999999999999996</v>
      </c>
      <c r="T19" s="105">
        <f t="shared" si="1"/>
        <v>0.20</v>
      </c>
      <c r="U19" s="105">
        <f t="shared" si="1"/>
        <v>0.30</v>
      </c>
      <c r="V19" s="105">
        <f t="shared" si="1"/>
        <v>0.175</v>
      </c>
      <c r="W19" s="117">
        <f t="shared" si="2"/>
        <v>11</v>
      </c>
      <c r="X19" s="117">
        <f t="shared" si="6"/>
        <v>2.2000000000000002</v>
      </c>
      <c r="Y19" s="228">
        <v>5</v>
      </c>
      <c r="Z19" s="116">
        <f t="shared" si="7"/>
        <v>4</v>
      </c>
      <c r="AA19" s="145"/>
    </row>
    <row r="20" spans="1:27" ht="19.9" customHeight="1">
      <c r="A20" s="134">
        <v>13</v>
      </c>
      <c r="B20" s="138">
        <v>307583</v>
      </c>
      <c r="C20" s="133" t="s">
        <v>149</v>
      </c>
      <c r="D20" s="10">
        <v>6</v>
      </c>
      <c r="E20" s="10">
        <v>5</v>
      </c>
      <c r="F20" s="10">
        <v>3.50</v>
      </c>
      <c r="G20" s="10">
        <v>1</v>
      </c>
      <c r="H20" s="10">
        <v>4</v>
      </c>
      <c r="I20" s="10">
        <f t="shared" si="0"/>
        <v>19.50</v>
      </c>
      <c r="J20" s="10">
        <f t="shared" si="3"/>
        <v>2.925</v>
      </c>
      <c r="K20" s="18">
        <v>2</v>
      </c>
      <c r="L20" s="18">
        <v>3</v>
      </c>
      <c r="M20" s="18">
        <v>1.50</v>
      </c>
      <c r="N20" s="18">
        <v>1</v>
      </c>
      <c r="O20" s="18">
        <v>2.50</v>
      </c>
      <c r="P20" s="18">
        <f t="shared" si="4"/>
        <v>10</v>
      </c>
      <c r="Q20" s="116">
        <f t="shared" si="5"/>
        <v>0.50</v>
      </c>
      <c r="R20" s="105">
        <f t="shared" si="1"/>
        <v>0.99999999999999989</v>
      </c>
      <c r="S20" s="105">
        <f t="shared" si="1"/>
        <v>0.90</v>
      </c>
      <c r="T20" s="105">
        <f t="shared" si="1"/>
        <v>0.60000000000000009</v>
      </c>
      <c r="U20" s="105">
        <f t="shared" si="1"/>
        <v>0.20</v>
      </c>
      <c r="V20" s="105">
        <f t="shared" si="1"/>
        <v>0.725</v>
      </c>
      <c r="W20" s="117">
        <f t="shared" si="2"/>
        <v>29.50</v>
      </c>
      <c r="X20" s="117">
        <f t="shared" si="6"/>
        <v>5.90</v>
      </c>
      <c r="Y20" s="228">
        <v>13</v>
      </c>
      <c r="Z20" s="116">
        <f t="shared" si="7"/>
        <v>10.40</v>
      </c>
      <c r="AA20" s="145"/>
    </row>
    <row r="21" spans="1:27" ht="19.9" customHeight="1">
      <c r="A21" s="134">
        <v>14</v>
      </c>
      <c r="B21" s="138">
        <v>307585</v>
      </c>
      <c r="C21" s="133" t="s">
        <v>150</v>
      </c>
      <c r="D21" s="10">
        <v>4.50</v>
      </c>
      <c r="E21" s="10">
        <v>6</v>
      </c>
      <c r="F21" s="10">
        <v>4</v>
      </c>
      <c r="G21" s="10">
        <v>7</v>
      </c>
      <c r="H21" s="10">
        <v>5</v>
      </c>
      <c r="I21" s="10">
        <f t="shared" si="0"/>
        <v>26.50</v>
      </c>
      <c r="J21" s="10">
        <f t="shared" si="3"/>
        <v>3.9749999999999996</v>
      </c>
      <c r="K21" s="143">
        <v>2</v>
      </c>
      <c r="L21" s="143">
        <v>3.50</v>
      </c>
      <c r="M21" s="143">
        <v>2.50</v>
      </c>
      <c r="N21" s="143">
        <v>1.50</v>
      </c>
      <c r="O21" s="143">
        <v>4</v>
      </c>
      <c r="P21" s="18">
        <f t="shared" si="4"/>
        <v>13.50</v>
      </c>
      <c r="Q21" s="116">
        <f t="shared" si="5"/>
        <v>0.675</v>
      </c>
      <c r="R21" s="105">
        <f t="shared" si="1"/>
        <v>0.77499999999999991</v>
      </c>
      <c r="S21" s="105">
        <f t="shared" si="1"/>
        <v>1.075</v>
      </c>
      <c r="T21" s="105">
        <f t="shared" si="1"/>
        <v>0.725</v>
      </c>
      <c r="U21" s="105">
        <f t="shared" si="1"/>
        <v>1.125</v>
      </c>
      <c r="V21" s="105">
        <f t="shared" si="1"/>
        <v>0.95</v>
      </c>
      <c r="W21" s="117">
        <f t="shared" si="2"/>
        <v>40</v>
      </c>
      <c r="X21" s="117">
        <f t="shared" si="6"/>
        <v>8</v>
      </c>
      <c r="Y21" s="228">
        <v>18</v>
      </c>
      <c r="Z21" s="116">
        <f t="shared" si="7"/>
        <v>14.40</v>
      </c>
      <c r="AA21" s="145"/>
    </row>
    <row r="22" spans="1:27" ht="19.9" customHeight="1">
      <c r="A22" s="134">
        <v>15</v>
      </c>
      <c r="B22" s="138">
        <v>307586</v>
      </c>
      <c r="C22" s="133" t="s">
        <v>98</v>
      </c>
      <c r="D22" s="10">
        <v>4</v>
      </c>
      <c r="E22" s="10">
        <v>3</v>
      </c>
      <c r="F22" s="10">
        <v>5</v>
      </c>
      <c r="G22" s="10">
        <v>3.50</v>
      </c>
      <c r="H22" s="10">
        <v>2</v>
      </c>
      <c r="I22" s="10">
        <f t="shared" si="0"/>
        <v>17.50</v>
      </c>
      <c r="J22" s="10">
        <f t="shared" si="3"/>
        <v>2.625</v>
      </c>
      <c r="K22" s="18">
        <v>0.50</v>
      </c>
      <c r="L22" s="18">
        <v>1.50</v>
      </c>
      <c r="M22" s="18">
        <v>2</v>
      </c>
      <c r="N22" s="18">
        <v>3</v>
      </c>
      <c r="O22" s="18">
        <v>1.50</v>
      </c>
      <c r="P22" s="18">
        <f t="shared" si="4"/>
        <v>8.50</v>
      </c>
      <c r="Q22" s="116">
        <f t="shared" si="5"/>
        <v>0.42500000000000004</v>
      </c>
      <c r="R22" s="105">
        <f t="shared" si="1"/>
        <v>0.625</v>
      </c>
      <c r="S22" s="105">
        <f t="shared" si="1"/>
        <v>0.52499999999999991</v>
      </c>
      <c r="T22" s="105">
        <f t="shared" si="1"/>
        <v>0.85</v>
      </c>
      <c r="U22" s="105">
        <f t="shared" si="1"/>
        <v>0.675</v>
      </c>
      <c r="V22" s="105">
        <f t="shared" si="1"/>
        <v>0.375</v>
      </c>
      <c r="W22" s="117">
        <f t="shared" si="2"/>
        <v>26</v>
      </c>
      <c r="X22" s="117">
        <f t="shared" si="6"/>
        <v>5.20</v>
      </c>
      <c r="Y22" s="228">
        <v>12</v>
      </c>
      <c r="Z22" s="116">
        <f t="shared" si="7"/>
        <v>9.6000000000000014</v>
      </c>
      <c r="AA22" s="145"/>
    </row>
    <row r="23" spans="1:27" ht="19.9" customHeight="1">
      <c r="A23" s="134">
        <v>16</v>
      </c>
      <c r="B23" s="138">
        <v>307588</v>
      </c>
      <c r="C23" s="133" t="s">
        <v>151</v>
      </c>
      <c r="D23" s="10">
        <v>3</v>
      </c>
      <c r="E23" s="10">
        <v>2</v>
      </c>
      <c r="F23" s="10">
        <v>1.50</v>
      </c>
      <c r="G23" s="10">
        <v>1</v>
      </c>
      <c r="H23" s="10">
        <v>3</v>
      </c>
      <c r="I23" s="10">
        <f t="shared" si="0"/>
        <v>10.50</v>
      </c>
      <c r="J23" s="10">
        <f t="shared" si="3"/>
        <v>1.575</v>
      </c>
      <c r="K23" s="18">
        <v>2</v>
      </c>
      <c r="L23" s="18">
        <v>1</v>
      </c>
      <c r="M23" s="18">
        <v>1.50</v>
      </c>
      <c r="N23" s="18">
        <v>1</v>
      </c>
      <c r="O23" s="18">
        <v>0.50</v>
      </c>
      <c r="P23" s="18">
        <f t="shared" si="4"/>
        <v>6</v>
      </c>
      <c r="Q23" s="116">
        <f t="shared" si="5"/>
        <v>0.30000000000000004</v>
      </c>
      <c r="R23" s="105">
        <f t="shared" si="1"/>
        <v>0.54999999999999993</v>
      </c>
      <c r="S23" s="105">
        <f t="shared" si="1"/>
        <v>0.35</v>
      </c>
      <c r="T23" s="105">
        <f t="shared" si="1"/>
        <v>0.30</v>
      </c>
      <c r="U23" s="105">
        <f t="shared" si="1"/>
        <v>0.20</v>
      </c>
      <c r="V23" s="105">
        <f t="shared" si="1"/>
        <v>0.475</v>
      </c>
      <c r="W23" s="117">
        <f t="shared" si="2"/>
        <v>16.50</v>
      </c>
      <c r="X23" s="117">
        <f t="shared" si="6"/>
        <v>3.3000000000000003</v>
      </c>
      <c r="Y23" s="228">
        <v>7</v>
      </c>
      <c r="Z23" s="116">
        <f t="shared" si="7"/>
        <v>5.60</v>
      </c>
      <c r="AA23" s="145"/>
    </row>
    <row r="24" spans="1:27" ht="19.9" customHeight="1">
      <c r="A24" s="134">
        <v>17</v>
      </c>
      <c r="B24" s="138">
        <v>307589</v>
      </c>
      <c r="C24" s="133" t="s">
        <v>152</v>
      </c>
      <c r="D24" s="10">
        <v>4</v>
      </c>
      <c r="E24" s="10">
        <v>6</v>
      </c>
      <c r="F24" s="10">
        <v>7.50</v>
      </c>
      <c r="G24" s="10">
        <v>7</v>
      </c>
      <c r="H24" s="10">
        <v>5</v>
      </c>
      <c r="I24" s="10">
        <f t="shared" si="0"/>
        <v>29.50</v>
      </c>
      <c r="J24" s="10">
        <f t="shared" si="3"/>
        <v>4.425</v>
      </c>
      <c r="K24" s="18">
        <v>3.50</v>
      </c>
      <c r="L24" s="18">
        <v>4</v>
      </c>
      <c r="M24" s="18">
        <v>2</v>
      </c>
      <c r="N24" s="18">
        <v>1.50</v>
      </c>
      <c r="O24" s="18">
        <v>3.50</v>
      </c>
      <c r="P24" s="18">
        <f t="shared" si="4"/>
        <v>14.50</v>
      </c>
      <c r="Q24" s="116">
        <f t="shared" si="5"/>
        <v>0.72500000000000009</v>
      </c>
      <c r="R24" s="105">
        <f t="shared" si="8" ref="R24:V74">(D24*0.15+K24*0.05)</f>
        <v>0.775</v>
      </c>
      <c r="S24" s="105">
        <f t="shared" si="8"/>
        <v>1.0999999999999999</v>
      </c>
      <c r="T24" s="105">
        <f t="shared" si="8"/>
        <v>1.2250000000000001</v>
      </c>
      <c r="U24" s="105">
        <f t="shared" si="8"/>
        <v>1.125</v>
      </c>
      <c r="V24" s="105">
        <f t="shared" si="8"/>
        <v>0.925</v>
      </c>
      <c r="W24" s="117">
        <f t="shared" si="2"/>
        <v>44</v>
      </c>
      <c r="X24" s="117">
        <f t="shared" si="6"/>
        <v>8.8000000000000007</v>
      </c>
      <c r="Y24" s="228">
        <v>20</v>
      </c>
      <c r="Z24" s="116">
        <f t="shared" si="7"/>
        <v>16</v>
      </c>
      <c r="AA24" s="145"/>
    </row>
    <row r="25" spans="1:27" ht="19.9" customHeight="1">
      <c r="A25" s="134">
        <v>18</v>
      </c>
      <c r="B25" s="138">
        <v>307590</v>
      </c>
      <c r="C25" s="133" t="s">
        <v>153</v>
      </c>
      <c r="D25" s="10">
        <v>0.50</v>
      </c>
      <c r="E25" s="10">
        <v>0</v>
      </c>
      <c r="F25" s="10">
        <v>0</v>
      </c>
      <c r="G25" s="10">
        <v>0.50</v>
      </c>
      <c r="H25" s="10">
        <v>0.50</v>
      </c>
      <c r="I25" s="10">
        <f t="shared" si="0"/>
        <v>1.50</v>
      </c>
      <c r="J25" s="10">
        <f t="shared" si="3"/>
        <v>0.22499999999999998</v>
      </c>
      <c r="K25" s="18">
        <v>0</v>
      </c>
      <c r="L25" s="18">
        <v>0</v>
      </c>
      <c r="M25" s="18">
        <v>0.50</v>
      </c>
      <c r="N25" s="18">
        <v>0</v>
      </c>
      <c r="O25" s="18">
        <v>0</v>
      </c>
      <c r="P25" s="18">
        <f t="shared" si="4"/>
        <v>0.50</v>
      </c>
      <c r="Q25" s="116">
        <f t="shared" si="5"/>
        <v>0.025000000000000001</v>
      </c>
      <c r="R25" s="105">
        <f t="shared" si="8"/>
        <v>0.074999999999999997</v>
      </c>
      <c r="S25" s="105">
        <f t="shared" si="8"/>
        <v>0</v>
      </c>
      <c r="T25" s="105">
        <f t="shared" si="8"/>
        <v>0.025000000000000001</v>
      </c>
      <c r="U25" s="105">
        <f t="shared" si="8"/>
        <v>0.074999999999999997</v>
      </c>
      <c r="V25" s="105">
        <f t="shared" si="8"/>
        <v>0.074999999999999997</v>
      </c>
      <c r="W25" s="117">
        <f t="shared" si="2"/>
        <v>2</v>
      </c>
      <c r="X25" s="117">
        <f t="shared" si="6"/>
        <v>0.40</v>
      </c>
      <c r="Y25" s="228">
        <v>1</v>
      </c>
      <c r="Z25" s="116">
        <f t="shared" si="7"/>
        <v>0.80</v>
      </c>
      <c r="AA25" s="145"/>
    </row>
    <row r="26" spans="1:27" ht="19.9" customHeight="1">
      <c r="A26" s="134">
        <v>19</v>
      </c>
      <c r="B26" s="138">
        <v>307592</v>
      </c>
      <c r="C26" s="133" t="s">
        <v>154</v>
      </c>
      <c r="D26" s="10">
        <v>6</v>
      </c>
      <c r="E26" s="10">
        <v>2.50</v>
      </c>
      <c r="F26" s="10">
        <v>5</v>
      </c>
      <c r="G26" s="10">
        <v>3.50</v>
      </c>
      <c r="H26" s="10">
        <v>3</v>
      </c>
      <c r="I26" s="10">
        <f t="shared" si="0"/>
        <v>20</v>
      </c>
      <c r="J26" s="10">
        <f t="shared" si="3"/>
        <v>3</v>
      </c>
      <c r="K26" s="18">
        <v>2.50</v>
      </c>
      <c r="L26" s="18">
        <v>1</v>
      </c>
      <c r="M26" s="18">
        <v>3.50</v>
      </c>
      <c r="N26" s="18">
        <v>2</v>
      </c>
      <c r="O26" s="18">
        <v>1.50</v>
      </c>
      <c r="P26" s="18">
        <f t="shared" si="4"/>
        <v>10.50</v>
      </c>
      <c r="Q26" s="116">
        <f t="shared" si="5"/>
        <v>0.525</v>
      </c>
      <c r="R26" s="105">
        <f t="shared" si="8"/>
        <v>1.0249999999999999</v>
      </c>
      <c r="S26" s="105">
        <f t="shared" si="8"/>
        <v>0.425</v>
      </c>
      <c r="T26" s="105">
        <f t="shared" si="8"/>
        <v>0.925</v>
      </c>
      <c r="U26" s="105">
        <f t="shared" si="8"/>
        <v>0.625</v>
      </c>
      <c r="V26" s="105">
        <f t="shared" si="8"/>
        <v>0.52499999999999991</v>
      </c>
      <c r="W26" s="117">
        <f t="shared" si="2"/>
        <v>30.50</v>
      </c>
      <c r="X26" s="117">
        <f t="shared" si="6"/>
        <v>6.10</v>
      </c>
      <c r="Y26" s="228">
        <v>14</v>
      </c>
      <c r="Z26" s="116">
        <f t="shared" si="7"/>
        <v>11.20</v>
      </c>
      <c r="AA26" s="145"/>
    </row>
    <row r="27" spans="1:27" ht="19.9" customHeight="1">
      <c r="A27" s="134">
        <v>20</v>
      </c>
      <c r="B27" s="138">
        <v>307594</v>
      </c>
      <c r="C27" s="133" t="s">
        <v>155</v>
      </c>
      <c r="D27" s="10">
        <v>0.50</v>
      </c>
      <c r="E27" s="10">
        <v>0.50</v>
      </c>
      <c r="F27" s="10">
        <v>1.50</v>
      </c>
      <c r="G27" s="10">
        <v>0.50</v>
      </c>
      <c r="H27" s="10">
        <v>2</v>
      </c>
      <c r="I27" s="10">
        <f t="shared" si="0"/>
        <v>5</v>
      </c>
      <c r="J27" s="10">
        <f t="shared" si="3"/>
        <v>0.75</v>
      </c>
      <c r="K27" s="18">
        <v>1.50</v>
      </c>
      <c r="L27" s="18">
        <v>0</v>
      </c>
      <c r="M27" s="18">
        <v>0.50</v>
      </c>
      <c r="N27" s="18">
        <v>0</v>
      </c>
      <c r="O27" s="18">
        <v>0.50</v>
      </c>
      <c r="P27" s="18">
        <f t="shared" si="4"/>
        <v>2.50</v>
      </c>
      <c r="Q27" s="116">
        <f t="shared" si="5"/>
        <v>0.125</v>
      </c>
      <c r="R27" s="105">
        <f t="shared" si="8"/>
        <v>0.15000000000000002</v>
      </c>
      <c r="S27" s="105">
        <f t="shared" si="8"/>
        <v>0.074999999999999997</v>
      </c>
      <c r="T27" s="105">
        <f t="shared" si="8"/>
        <v>0.24999999999999997</v>
      </c>
      <c r="U27" s="105">
        <f t="shared" si="8"/>
        <v>0.074999999999999997</v>
      </c>
      <c r="V27" s="105">
        <f t="shared" si="8"/>
        <v>0.325</v>
      </c>
      <c r="W27" s="117">
        <f t="shared" si="2"/>
        <v>7.50</v>
      </c>
      <c r="X27" s="117">
        <f t="shared" si="6"/>
        <v>1.50</v>
      </c>
      <c r="Y27" s="228">
        <v>3</v>
      </c>
      <c r="Z27" s="116">
        <f t="shared" si="7"/>
        <v>2.4000000000000004</v>
      </c>
      <c r="AA27" s="145"/>
    </row>
    <row r="28" spans="1:27" ht="19.9" customHeight="1">
      <c r="A28" s="134">
        <v>21</v>
      </c>
      <c r="B28" s="138">
        <v>307595</v>
      </c>
      <c r="C28" s="133" t="s">
        <v>156</v>
      </c>
      <c r="D28" s="10">
        <v>1</v>
      </c>
      <c r="E28" s="10">
        <v>1.50</v>
      </c>
      <c r="F28" s="10">
        <v>1</v>
      </c>
      <c r="G28" s="10">
        <v>1.50</v>
      </c>
      <c r="H28" s="10">
        <v>0.50</v>
      </c>
      <c r="I28" s="10">
        <f t="shared" si="0"/>
        <v>5.50</v>
      </c>
      <c r="J28" s="10">
        <f t="shared" si="3"/>
        <v>0.825</v>
      </c>
      <c r="K28" s="18">
        <v>0.50</v>
      </c>
      <c r="L28" s="18">
        <v>1</v>
      </c>
      <c r="M28" s="18">
        <v>1</v>
      </c>
      <c r="N28" s="18">
        <v>0.50</v>
      </c>
      <c r="O28" s="18">
        <v>0</v>
      </c>
      <c r="P28" s="18">
        <f t="shared" si="4"/>
        <v>3</v>
      </c>
      <c r="Q28" s="116">
        <f t="shared" si="5"/>
        <v>0.15000000000000002</v>
      </c>
      <c r="R28" s="105">
        <f t="shared" si="8"/>
        <v>0.175</v>
      </c>
      <c r="S28" s="105">
        <f t="shared" si="8"/>
        <v>0.27499999999999997</v>
      </c>
      <c r="T28" s="105">
        <f t="shared" si="8"/>
        <v>0.20</v>
      </c>
      <c r="U28" s="105">
        <f t="shared" si="8"/>
        <v>0.24999999999999997</v>
      </c>
      <c r="V28" s="105">
        <f t="shared" si="8"/>
        <v>0.074999999999999997</v>
      </c>
      <c r="W28" s="117">
        <f t="shared" si="2"/>
        <v>8.50</v>
      </c>
      <c r="X28" s="117">
        <f t="shared" si="6"/>
        <v>1.7000000000000002</v>
      </c>
      <c r="Y28" s="228">
        <v>4</v>
      </c>
      <c r="Z28" s="116">
        <f t="shared" si="7"/>
        <v>3.20</v>
      </c>
      <c r="AA28" s="145"/>
    </row>
    <row r="29" spans="1:27" ht="19.9" customHeight="1">
      <c r="A29" s="134">
        <v>22</v>
      </c>
      <c r="B29" s="138">
        <v>307596</v>
      </c>
      <c r="C29" s="133" t="s">
        <v>157</v>
      </c>
      <c r="D29" s="10">
        <v>5</v>
      </c>
      <c r="E29" s="10">
        <v>4.50</v>
      </c>
      <c r="F29" s="10">
        <v>3</v>
      </c>
      <c r="G29" s="10">
        <v>3.50</v>
      </c>
      <c r="H29" s="10">
        <v>1.50</v>
      </c>
      <c r="I29" s="10">
        <f t="shared" si="0"/>
        <v>17.50</v>
      </c>
      <c r="J29" s="10">
        <f t="shared" si="3"/>
        <v>2.625</v>
      </c>
      <c r="K29" s="18">
        <v>1.50</v>
      </c>
      <c r="L29" s="18">
        <v>2</v>
      </c>
      <c r="M29" s="18">
        <v>1</v>
      </c>
      <c r="N29" s="18">
        <v>3</v>
      </c>
      <c r="O29" s="18">
        <v>0.50</v>
      </c>
      <c r="P29" s="18">
        <f t="shared" si="4"/>
        <v>8</v>
      </c>
      <c r="Q29" s="116">
        <f t="shared" si="5"/>
        <v>0.40</v>
      </c>
      <c r="R29" s="105">
        <f t="shared" si="8"/>
        <v>0.825</v>
      </c>
      <c r="S29" s="105">
        <f t="shared" si="8"/>
        <v>0.77499999999999991</v>
      </c>
      <c r="T29" s="105">
        <f t="shared" si="8"/>
        <v>0.49999999999999994</v>
      </c>
      <c r="U29" s="105">
        <f t="shared" si="8"/>
        <v>0.675</v>
      </c>
      <c r="V29" s="105">
        <f t="shared" si="8"/>
        <v>0.24999999999999997</v>
      </c>
      <c r="W29" s="117">
        <f t="shared" si="2"/>
        <v>25.50</v>
      </c>
      <c r="X29" s="117">
        <f t="shared" si="6"/>
        <v>5.1000000000000005</v>
      </c>
      <c r="Y29" s="228">
        <v>12</v>
      </c>
      <c r="Z29" s="116">
        <f t="shared" si="7"/>
        <v>9.6000000000000014</v>
      </c>
      <c r="AA29" s="145"/>
    </row>
    <row r="30" spans="1:27" ht="19.9" customHeight="1">
      <c r="A30" s="134">
        <v>23</v>
      </c>
      <c r="B30" s="138">
        <v>307598</v>
      </c>
      <c r="C30" s="133" t="s">
        <v>158</v>
      </c>
      <c r="D30" s="10">
        <v>3.50</v>
      </c>
      <c r="E30" s="10">
        <v>6</v>
      </c>
      <c r="F30" s="10">
        <v>3.50</v>
      </c>
      <c r="G30" s="10">
        <v>2</v>
      </c>
      <c r="H30" s="10">
        <v>2.50</v>
      </c>
      <c r="I30" s="10">
        <f t="shared" si="0"/>
        <v>17.50</v>
      </c>
      <c r="J30" s="10">
        <f t="shared" si="3"/>
        <v>2.625</v>
      </c>
      <c r="K30" s="18">
        <v>2</v>
      </c>
      <c r="L30" s="18">
        <v>3</v>
      </c>
      <c r="M30" s="18">
        <v>0.50</v>
      </c>
      <c r="N30" s="18">
        <v>0.50</v>
      </c>
      <c r="O30" s="18">
        <v>2.50</v>
      </c>
      <c r="P30" s="18">
        <f t="shared" si="4"/>
        <v>8.50</v>
      </c>
      <c r="Q30" s="116">
        <f t="shared" si="5"/>
        <v>0.42500000000000004</v>
      </c>
      <c r="R30" s="105">
        <f t="shared" si="8"/>
        <v>0.625</v>
      </c>
      <c r="S30" s="105">
        <f t="shared" si="8"/>
        <v>1.0499999999999998</v>
      </c>
      <c r="T30" s="105">
        <f t="shared" si="8"/>
        <v>0.55000000000000004</v>
      </c>
      <c r="U30" s="105">
        <f t="shared" si="8"/>
        <v>0.325</v>
      </c>
      <c r="V30" s="105">
        <f t="shared" si="8"/>
        <v>0.50</v>
      </c>
      <c r="W30" s="117">
        <f t="shared" si="2"/>
        <v>26</v>
      </c>
      <c r="X30" s="117">
        <f t="shared" si="6"/>
        <v>5.20</v>
      </c>
      <c r="Y30" s="228">
        <v>12</v>
      </c>
      <c r="Z30" s="116">
        <f t="shared" si="7"/>
        <v>9.6000000000000014</v>
      </c>
      <c r="AA30" s="145"/>
    </row>
    <row r="31" spans="1:27" s="127" customFormat="1" ht="18" customHeight="1">
      <c r="A31" s="134">
        <v>24</v>
      </c>
      <c r="B31" s="138">
        <v>307600</v>
      </c>
      <c r="C31" s="133" t="s">
        <v>126</v>
      </c>
      <c r="D31" s="10">
        <v>4.50</v>
      </c>
      <c r="E31" s="10">
        <v>3</v>
      </c>
      <c r="F31" s="10">
        <v>7</v>
      </c>
      <c r="G31" s="10">
        <v>5</v>
      </c>
      <c r="H31" s="10">
        <v>4</v>
      </c>
      <c r="I31" s="10">
        <f t="shared" si="0"/>
        <v>23.50</v>
      </c>
      <c r="J31" s="10">
        <f t="shared" si="3"/>
        <v>3.525</v>
      </c>
      <c r="K31" s="18">
        <v>2.50</v>
      </c>
      <c r="L31" s="18">
        <v>1.50</v>
      </c>
      <c r="M31" s="18">
        <v>4</v>
      </c>
      <c r="N31" s="18">
        <v>2</v>
      </c>
      <c r="O31" s="18">
        <v>1.50</v>
      </c>
      <c r="P31" s="18">
        <f t="shared" si="4"/>
        <v>11.50</v>
      </c>
      <c r="Q31" s="116">
        <f t="shared" si="5"/>
        <v>0.57500000000000007</v>
      </c>
      <c r="R31" s="105">
        <f t="shared" si="8"/>
        <v>0.80</v>
      </c>
      <c r="S31" s="105">
        <f t="shared" si="8"/>
        <v>0.52499999999999991</v>
      </c>
      <c r="T31" s="105">
        <f t="shared" si="8"/>
        <v>1.25</v>
      </c>
      <c r="U31" s="105">
        <f t="shared" si="8"/>
        <v>0.85</v>
      </c>
      <c r="V31" s="105">
        <f t="shared" si="8"/>
        <v>0.675</v>
      </c>
      <c r="W31" s="117">
        <f t="shared" si="2"/>
        <v>35</v>
      </c>
      <c r="X31" s="117">
        <f t="shared" si="6"/>
        <v>7</v>
      </c>
      <c r="Y31" s="228">
        <v>16</v>
      </c>
      <c r="Z31" s="116">
        <f t="shared" si="7"/>
        <v>12.80</v>
      </c>
      <c r="AA31" s="145"/>
    </row>
    <row r="32" spans="1:27" ht="19.9" customHeight="1">
      <c r="A32" s="134">
        <v>25</v>
      </c>
      <c r="B32" s="138">
        <v>307601</v>
      </c>
      <c r="C32" s="133" t="s">
        <v>159</v>
      </c>
      <c r="D32" s="10">
        <v>1</v>
      </c>
      <c r="E32" s="10">
        <v>0</v>
      </c>
      <c r="F32" s="10">
        <v>0</v>
      </c>
      <c r="G32" s="10">
        <v>0.50</v>
      </c>
      <c r="H32" s="10">
        <v>0</v>
      </c>
      <c r="I32" s="10">
        <f t="shared" si="0"/>
        <v>1.50</v>
      </c>
      <c r="J32" s="10">
        <f t="shared" si="3"/>
        <v>0.22499999999999998</v>
      </c>
      <c r="K32" s="18">
        <v>0.50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4"/>
        <v>0.50</v>
      </c>
      <c r="Q32" s="116">
        <f t="shared" si="5"/>
        <v>0.025000000000000001</v>
      </c>
      <c r="R32" s="105">
        <f t="shared" si="8"/>
        <v>0.175</v>
      </c>
      <c r="S32" s="105">
        <f t="shared" si="8"/>
        <v>0</v>
      </c>
      <c r="T32" s="105">
        <f t="shared" si="8"/>
        <v>0</v>
      </c>
      <c r="U32" s="105">
        <f t="shared" si="8"/>
        <v>0.074999999999999997</v>
      </c>
      <c r="V32" s="105">
        <f t="shared" si="8"/>
        <v>0</v>
      </c>
      <c r="W32" s="117">
        <f t="shared" si="2"/>
        <v>2</v>
      </c>
      <c r="X32" s="117">
        <f t="shared" si="6"/>
        <v>0.40</v>
      </c>
      <c r="Y32" s="228">
        <v>1</v>
      </c>
      <c r="Z32" s="116">
        <f t="shared" si="7"/>
        <v>0.80</v>
      </c>
      <c r="AA32" s="145"/>
    </row>
    <row r="33" spans="1:27" ht="19.9" customHeight="1">
      <c r="A33" s="134">
        <v>26</v>
      </c>
      <c r="B33" s="138">
        <v>307602</v>
      </c>
      <c r="C33" s="133" t="s">
        <v>160</v>
      </c>
      <c r="D33" s="10">
        <v>3.50</v>
      </c>
      <c r="E33" s="10">
        <v>4</v>
      </c>
      <c r="F33" s="10">
        <v>3</v>
      </c>
      <c r="G33" s="10">
        <v>2.50</v>
      </c>
      <c r="H33" s="10">
        <v>3.50</v>
      </c>
      <c r="I33" s="10">
        <f t="shared" si="0"/>
        <v>16.50</v>
      </c>
      <c r="J33" s="10">
        <f t="shared" si="3"/>
        <v>2.475</v>
      </c>
      <c r="K33" s="18">
        <v>2</v>
      </c>
      <c r="L33" s="18">
        <v>3</v>
      </c>
      <c r="M33" s="18">
        <v>1.50</v>
      </c>
      <c r="N33" s="18">
        <v>0.50</v>
      </c>
      <c r="O33" s="18">
        <v>1</v>
      </c>
      <c r="P33" s="18">
        <f t="shared" si="4"/>
        <v>8</v>
      </c>
      <c r="Q33" s="116">
        <f t="shared" si="5"/>
        <v>0.40</v>
      </c>
      <c r="R33" s="105">
        <f t="shared" si="8"/>
        <v>0.625</v>
      </c>
      <c r="S33" s="105">
        <f t="shared" si="8"/>
        <v>0.75</v>
      </c>
      <c r="T33" s="105">
        <f t="shared" si="8"/>
        <v>0.52499999999999991</v>
      </c>
      <c r="U33" s="105">
        <f t="shared" si="8"/>
        <v>0.40</v>
      </c>
      <c r="V33" s="105">
        <f t="shared" si="8"/>
        <v>0.57500000000000007</v>
      </c>
      <c r="W33" s="117">
        <f t="shared" si="2"/>
        <v>24.50</v>
      </c>
      <c r="X33" s="117">
        <f t="shared" si="6"/>
        <v>4.9000000000000004</v>
      </c>
      <c r="Y33" s="228">
        <v>11</v>
      </c>
      <c r="Z33" s="116">
        <f t="shared" si="7"/>
        <v>8.8000000000000007</v>
      </c>
      <c r="AA33" s="145"/>
    </row>
    <row r="34" spans="1:27" ht="19.9" customHeight="1">
      <c r="A34" s="134">
        <v>27</v>
      </c>
      <c r="B34" s="138">
        <v>307603</v>
      </c>
      <c r="C34" s="133" t="s">
        <v>161</v>
      </c>
      <c r="D34" s="10">
        <v>3</v>
      </c>
      <c r="E34" s="10">
        <v>1.50</v>
      </c>
      <c r="F34" s="10">
        <v>2</v>
      </c>
      <c r="G34" s="10">
        <v>4</v>
      </c>
      <c r="H34" s="10">
        <v>2.50</v>
      </c>
      <c r="I34" s="10">
        <f t="shared" si="0"/>
        <v>13</v>
      </c>
      <c r="J34" s="10">
        <f t="shared" si="3"/>
        <v>1.95</v>
      </c>
      <c r="K34" s="18">
        <v>2.50</v>
      </c>
      <c r="L34" s="18">
        <v>0.50</v>
      </c>
      <c r="M34" s="18">
        <v>1</v>
      </c>
      <c r="N34" s="18">
        <v>1.50</v>
      </c>
      <c r="O34" s="18">
        <v>1.50</v>
      </c>
      <c r="P34" s="18">
        <f t="shared" si="4"/>
        <v>7</v>
      </c>
      <c r="Q34" s="116">
        <f t="shared" si="5"/>
        <v>0.35</v>
      </c>
      <c r="R34" s="105">
        <f t="shared" si="8"/>
        <v>0.57499999999999996</v>
      </c>
      <c r="S34" s="105">
        <f t="shared" si="8"/>
        <v>0.24999999999999997</v>
      </c>
      <c r="T34" s="105">
        <f t="shared" si="8"/>
        <v>0.35</v>
      </c>
      <c r="U34" s="105">
        <f t="shared" si="8"/>
        <v>0.675</v>
      </c>
      <c r="V34" s="105">
        <f t="shared" si="8"/>
        <v>0.45</v>
      </c>
      <c r="W34" s="117">
        <f t="shared" si="2"/>
        <v>20</v>
      </c>
      <c r="X34" s="117">
        <f t="shared" si="6"/>
        <v>4</v>
      </c>
      <c r="Y34" s="228">
        <v>9</v>
      </c>
      <c r="Z34" s="116">
        <f t="shared" si="7"/>
        <v>7.20</v>
      </c>
      <c r="AA34" s="145"/>
    </row>
    <row r="35" spans="1:27" ht="19.9" customHeight="1">
      <c r="A35" s="134">
        <v>28</v>
      </c>
      <c r="B35" s="138">
        <v>307604</v>
      </c>
      <c r="C35" s="133" t="s">
        <v>162</v>
      </c>
      <c r="D35" s="10">
        <v>0</v>
      </c>
      <c r="E35" s="10">
        <v>0.50</v>
      </c>
      <c r="F35" s="10">
        <v>0</v>
      </c>
      <c r="G35" s="10">
        <v>0.50</v>
      </c>
      <c r="H35" s="10">
        <v>0.50</v>
      </c>
      <c r="I35" s="10">
        <f t="shared" si="0"/>
        <v>1.50</v>
      </c>
      <c r="J35" s="10">
        <f t="shared" si="3"/>
        <v>0.22499999999999998</v>
      </c>
      <c r="K35" s="18">
        <v>0</v>
      </c>
      <c r="L35" s="18">
        <v>0</v>
      </c>
      <c r="M35" s="18">
        <v>0</v>
      </c>
      <c r="N35" s="18">
        <v>0</v>
      </c>
      <c r="O35" s="18">
        <v>0.50</v>
      </c>
      <c r="P35" s="18">
        <f t="shared" si="4"/>
        <v>0.50</v>
      </c>
      <c r="Q35" s="116">
        <f t="shared" si="5"/>
        <v>0.025000000000000001</v>
      </c>
      <c r="R35" s="105">
        <f t="shared" si="8"/>
        <v>0</v>
      </c>
      <c r="S35" s="105">
        <f t="shared" si="8"/>
        <v>0.074999999999999997</v>
      </c>
      <c r="T35" s="105">
        <f t="shared" si="8"/>
        <v>0</v>
      </c>
      <c r="U35" s="105">
        <f t="shared" si="8"/>
        <v>0.074999999999999997</v>
      </c>
      <c r="V35" s="105">
        <f t="shared" si="8"/>
        <v>0.10</v>
      </c>
      <c r="W35" s="117">
        <f t="shared" si="2"/>
        <v>2</v>
      </c>
      <c r="X35" s="117">
        <f t="shared" si="6"/>
        <v>0.40</v>
      </c>
      <c r="Y35" s="228">
        <v>1</v>
      </c>
      <c r="Z35" s="116">
        <f t="shared" si="7"/>
        <v>0.80</v>
      </c>
      <c r="AA35" s="145"/>
    </row>
    <row r="36" spans="1:27" ht="19.9" customHeight="1">
      <c r="A36" s="134">
        <v>29</v>
      </c>
      <c r="B36" s="138">
        <v>307606</v>
      </c>
      <c r="C36" s="133" t="s">
        <v>163</v>
      </c>
      <c r="D36" s="10">
        <v>0.50</v>
      </c>
      <c r="E36" s="10">
        <v>1</v>
      </c>
      <c r="F36" s="10">
        <v>0.50</v>
      </c>
      <c r="G36" s="10">
        <v>0</v>
      </c>
      <c r="H36" s="10">
        <v>1</v>
      </c>
      <c r="I36" s="10">
        <f t="shared" si="0"/>
        <v>3</v>
      </c>
      <c r="J36" s="10">
        <f t="shared" si="3"/>
        <v>0.44999999999999996</v>
      </c>
      <c r="K36" s="18">
        <v>0.50</v>
      </c>
      <c r="L36" s="18">
        <v>0</v>
      </c>
      <c r="M36" s="18">
        <v>0</v>
      </c>
      <c r="N36" s="18">
        <v>0.50</v>
      </c>
      <c r="O36" s="18">
        <v>1</v>
      </c>
      <c r="P36" s="18">
        <f t="shared" si="4"/>
        <v>2</v>
      </c>
      <c r="Q36" s="116">
        <f t="shared" si="5"/>
        <v>0.10</v>
      </c>
      <c r="R36" s="105">
        <f t="shared" si="8"/>
        <v>0.10</v>
      </c>
      <c r="S36" s="105">
        <f t="shared" si="8"/>
        <v>0.15</v>
      </c>
      <c r="T36" s="105">
        <f t="shared" si="8"/>
        <v>0.074999999999999997</v>
      </c>
      <c r="U36" s="105">
        <f t="shared" si="8"/>
        <v>0.025000000000000001</v>
      </c>
      <c r="V36" s="105">
        <f t="shared" si="8"/>
        <v>0.20</v>
      </c>
      <c r="W36" s="117">
        <f t="shared" si="2"/>
        <v>5</v>
      </c>
      <c r="X36" s="117">
        <f t="shared" si="6"/>
        <v>1</v>
      </c>
      <c r="Y36" s="228">
        <v>2</v>
      </c>
      <c r="Z36" s="116">
        <f t="shared" si="7"/>
        <v>1.60</v>
      </c>
      <c r="AA36" s="145"/>
    </row>
    <row r="37" spans="1:27" ht="19.9" customHeight="1">
      <c r="A37" s="134">
        <v>30</v>
      </c>
      <c r="B37" s="138">
        <v>307608</v>
      </c>
      <c r="C37" s="133" t="s">
        <v>164</v>
      </c>
      <c r="D37" s="10">
        <v>2</v>
      </c>
      <c r="E37" s="10">
        <v>1.50</v>
      </c>
      <c r="F37" s="10">
        <v>0.50</v>
      </c>
      <c r="G37" s="10">
        <v>1</v>
      </c>
      <c r="H37" s="10">
        <v>0.50</v>
      </c>
      <c r="I37" s="10">
        <f t="shared" si="0"/>
        <v>5.50</v>
      </c>
      <c r="J37" s="10">
        <f t="shared" si="3"/>
        <v>0.825</v>
      </c>
      <c r="K37" s="18">
        <v>0.50</v>
      </c>
      <c r="L37" s="18">
        <v>0</v>
      </c>
      <c r="M37" s="18">
        <v>0.50</v>
      </c>
      <c r="N37" s="18">
        <v>1</v>
      </c>
      <c r="O37" s="18">
        <v>0.50</v>
      </c>
      <c r="P37" s="18">
        <f t="shared" si="4"/>
        <v>2.50</v>
      </c>
      <c r="Q37" s="116">
        <f t="shared" si="5"/>
        <v>0.125</v>
      </c>
      <c r="R37" s="105">
        <f t="shared" si="8"/>
        <v>0.325</v>
      </c>
      <c r="S37" s="105">
        <f t="shared" si="8"/>
        <v>0.22499999999999998</v>
      </c>
      <c r="T37" s="105">
        <f t="shared" si="8"/>
        <v>0.10</v>
      </c>
      <c r="U37" s="105">
        <f t="shared" si="8"/>
        <v>0.20</v>
      </c>
      <c r="V37" s="105">
        <f t="shared" si="8"/>
        <v>0.10</v>
      </c>
      <c r="W37" s="117">
        <f t="shared" si="2"/>
        <v>8</v>
      </c>
      <c r="X37" s="117">
        <f t="shared" si="6"/>
        <v>1.60</v>
      </c>
      <c r="Y37" s="228">
        <v>4</v>
      </c>
      <c r="Z37" s="116">
        <f t="shared" si="7"/>
        <v>3.20</v>
      </c>
      <c r="AA37" s="145"/>
    </row>
    <row r="38" spans="1:27" ht="19.9" customHeight="1">
      <c r="A38" s="134">
        <v>31</v>
      </c>
      <c r="B38" s="138">
        <v>307609</v>
      </c>
      <c r="C38" s="133" t="s">
        <v>165</v>
      </c>
      <c r="D38" s="10">
        <v>7</v>
      </c>
      <c r="E38" s="10">
        <v>6.50</v>
      </c>
      <c r="F38" s="10">
        <v>8</v>
      </c>
      <c r="G38" s="10">
        <v>6</v>
      </c>
      <c r="H38" s="10">
        <v>5.50</v>
      </c>
      <c r="I38" s="10">
        <f t="shared" si="0"/>
        <v>33</v>
      </c>
      <c r="J38" s="10">
        <f t="shared" si="3"/>
        <v>4.95</v>
      </c>
      <c r="K38" s="18">
        <v>4.50</v>
      </c>
      <c r="L38" s="18">
        <v>2</v>
      </c>
      <c r="M38" s="18">
        <v>2.50</v>
      </c>
      <c r="N38" s="18">
        <v>3</v>
      </c>
      <c r="O38" s="18">
        <v>4</v>
      </c>
      <c r="P38" s="18">
        <f t="shared" si="4"/>
        <v>16</v>
      </c>
      <c r="Q38" s="116">
        <f t="shared" si="5"/>
        <v>0.80</v>
      </c>
      <c r="R38" s="105">
        <f t="shared" si="8"/>
        <v>1.2750000000000001</v>
      </c>
      <c r="S38" s="105">
        <f t="shared" si="8"/>
        <v>1.075</v>
      </c>
      <c r="T38" s="105">
        <f t="shared" si="8"/>
        <v>1.325</v>
      </c>
      <c r="U38" s="105">
        <f t="shared" si="8"/>
        <v>1.0499999999999998</v>
      </c>
      <c r="V38" s="105">
        <f t="shared" si="8"/>
        <v>1.0249999999999999</v>
      </c>
      <c r="W38" s="117">
        <f t="shared" si="2"/>
        <v>49</v>
      </c>
      <c r="X38" s="117">
        <f t="shared" si="6"/>
        <v>9.8000000000000007</v>
      </c>
      <c r="Y38" s="228">
        <v>23</v>
      </c>
      <c r="Z38" s="116">
        <f t="shared" si="7"/>
        <v>18.400000000000002</v>
      </c>
      <c r="AA38" s="145"/>
    </row>
    <row r="39" spans="1:27" ht="19.9" customHeight="1">
      <c r="A39" s="134">
        <v>32</v>
      </c>
      <c r="B39" s="138">
        <v>307611</v>
      </c>
      <c r="C39" s="133" t="s">
        <v>166</v>
      </c>
      <c r="D39" s="10">
        <v>1</v>
      </c>
      <c r="E39" s="10">
        <v>1.50</v>
      </c>
      <c r="F39" s="10">
        <v>2</v>
      </c>
      <c r="G39" s="10">
        <v>1</v>
      </c>
      <c r="H39" s="10">
        <v>0</v>
      </c>
      <c r="I39" s="10">
        <f t="shared" si="0"/>
        <v>5.50</v>
      </c>
      <c r="J39" s="10">
        <f t="shared" si="3"/>
        <v>0.825</v>
      </c>
      <c r="K39" s="18">
        <v>0</v>
      </c>
      <c r="L39" s="18">
        <v>1.50</v>
      </c>
      <c r="M39" s="18">
        <v>0.50</v>
      </c>
      <c r="N39" s="18">
        <v>0</v>
      </c>
      <c r="O39" s="18">
        <v>0.50</v>
      </c>
      <c r="P39" s="18">
        <f t="shared" si="4"/>
        <v>2.50</v>
      </c>
      <c r="Q39" s="116">
        <f t="shared" si="5"/>
        <v>0.125</v>
      </c>
      <c r="R39" s="105">
        <f t="shared" si="8"/>
        <v>0.15</v>
      </c>
      <c r="S39" s="105">
        <f t="shared" si="8"/>
        <v>0.30</v>
      </c>
      <c r="T39" s="105">
        <f t="shared" si="8"/>
        <v>0.325</v>
      </c>
      <c r="U39" s="105">
        <f t="shared" si="8"/>
        <v>0.15</v>
      </c>
      <c r="V39" s="105">
        <f t="shared" si="8"/>
        <v>0.025000000000000001</v>
      </c>
      <c r="W39" s="117">
        <f t="shared" si="2"/>
        <v>8</v>
      </c>
      <c r="X39" s="117">
        <f t="shared" si="6"/>
        <v>1.60</v>
      </c>
      <c r="Y39" s="228">
        <v>4</v>
      </c>
      <c r="Z39" s="116">
        <f t="shared" si="7"/>
        <v>3.20</v>
      </c>
      <c r="AA39" s="145"/>
    </row>
    <row r="40" spans="1:27" ht="19.9" customHeight="1">
      <c r="A40" s="134">
        <v>33</v>
      </c>
      <c r="B40" s="138">
        <v>307612</v>
      </c>
      <c r="C40" s="133" t="s">
        <v>167</v>
      </c>
      <c r="D40" s="10">
        <v>5</v>
      </c>
      <c r="E40" s="10">
        <v>4</v>
      </c>
      <c r="F40" s="10">
        <v>3.50</v>
      </c>
      <c r="G40" s="10">
        <v>3</v>
      </c>
      <c r="H40" s="10">
        <v>2</v>
      </c>
      <c r="I40" s="10">
        <f t="shared" si="0"/>
        <v>17.50</v>
      </c>
      <c r="J40" s="10">
        <f t="shared" si="3"/>
        <v>2.625</v>
      </c>
      <c r="K40" s="18">
        <v>2</v>
      </c>
      <c r="L40" s="18">
        <v>1</v>
      </c>
      <c r="M40" s="18">
        <v>1.50</v>
      </c>
      <c r="N40" s="18">
        <v>2.50</v>
      </c>
      <c r="O40" s="18">
        <v>1.50</v>
      </c>
      <c r="P40" s="18">
        <f t="shared" si="4"/>
        <v>8.50</v>
      </c>
      <c r="Q40" s="116">
        <f t="shared" si="5"/>
        <v>0.42500000000000004</v>
      </c>
      <c r="R40" s="105">
        <f t="shared" si="8"/>
        <v>0.85</v>
      </c>
      <c r="S40" s="105">
        <f t="shared" si="8"/>
        <v>0.65</v>
      </c>
      <c r="T40" s="105">
        <f t="shared" si="8"/>
        <v>0.60000000000000009</v>
      </c>
      <c r="U40" s="105">
        <f t="shared" si="8"/>
        <v>0.57499999999999996</v>
      </c>
      <c r="V40" s="105">
        <f t="shared" si="8"/>
        <v>0.375</v>
      </c>
      <c r="W40" s="117">
        <f t="shared" si="2"/>
        <v>26</v>
      </c>
      <c r="X40" s="117">
        <f t="shared" si="6"/>
        <v>5.20</v>
      </c>
      <c r="Y40" s="228">
        <v>12</v>
      </c>
      <c r="Z40" s="116">
        <f t="shared" si="7"/>
        <v>9.6000000000000014</v>
      </c>
      <c r="AA40" s="145"/>
    </row>
    <row r="41" spans="1:27" ht="19.9" customHeight="1">
      <c r="A41" s="134">
        <v>34</v>
      </c>
      <c r="B41" s="138">
        <v>307613</v>
      </c>
      <c r="C41" s="133" t="s">
        <v>168</v>
      </c>
      <c r="D41" s="10">
        <v>2</v>
      </c>
      <c r="E41" s="10">
        <v>3</v>
      </c>
      <c r="F41" s="10">
        <v>5</v>
      </c>
      <c r="G41" s="10">
        <v>2</v>
      </c>
      <c r="H41" s="10">
        <v>1.50</v>
      </c>
      <c r="I41" s="10">
        <f t="shared" si="0"/>
        <v>13.50</v>
      </c>
      <c r="J41" s="10">
        <f t="shared" si="3"/>
        <v>2.025</v>
      </c>
      <c r="K41" s="18">
        <v>1.50</v>
      </c>
      <c r="L41" s="18">
        <v>0.50</v>
      </c>
      <c r="M41" s="18">
        <v>2</v>
      </c>
      <c r="N41" s="18">
        <v>1.50</v>
      </c>
      <c r="O41" s="18">
        <v>1</v>
      </c>
      <c r="P41" s="18">
        <f t="shared" si="4"/>
        <v>6.50</v>
      </c>
      <c r="Q41" s="116">
        <f t="shared" si="5"/>
        <v>0.325</v>
      </c>
      <c r="R41" s="105">
        <f t="shared" si="8"/>
        <v>0.375</v>
      </c>
      <c r="S41" s="105">
        <f t="shared" si="8"/>
        <v>0.475</v>
      </c>
      <c r="T41" s="105">
        <f t="shared" si="8"/>
        <v>0.85</v>
      </c>
      <c r="U41" s="105">
        <f t="shared" si="8"/>
        <v>0.375</v>
      </c>
      <c r="V41" s="105">
        <f t="shared" si="8"/>
        <v>0.27499999999999997</v>
      </c>
      <c r="W41" s="117">
        <f t="shared" si="2"/>
        <v>20</v>
      </c>
      <c r="X41" s="117">
        <f t="shared" si="6"/>
        <v>4</v>
      </c>
      <c r="Y41" s="228">
        <v>9</v>
      </c>
      <c r="Z41" s="116">
        <f t="shared" si="7"/>
        <v>7.20</v>
      </c>
      <c r="AA41" s="145"/>
    </row>
    <row r="42" spans="1:27" ht="19.9" customHeight="1">
      <c r="A42" s="134">
        <v>35</v>
      </c>
      <c r="B42" s="138">
        <v>307614</v>
      </c>
      <c r="C42" s="133" t="s">
        <v>169</v>
      </c>
      <c r="D42" s="10">
        <v>1</v>
      </c>
      <c r="E42" s="10">
        <v>0</v>
      </c>
      <c r="F42" s="10">
        <v>0.50</v>
      </c>
      <c r="G42" s="10">
        <v>0.50</v>
      </c>
      <c r="H42" s="10">
        <v>0</v>
      </c>
      <c r="I42" s="10">
        <f t="shared" si="0"/>
        <v>2</v>
      </c>
      <c r="J42" s="10">
        <f t="shared" si="3"/>
        <v>0.30</v>
      </c>
      <c r="K42" s="18">
        <v>0.50</v>
      </c>
      <c r="L42" s="18">
        <v>0</v>
      </c>
      <c r="M42" s="18">
        <v>0</v>
      </c>
      <c r="N42" s="18">
        <v>0.50</v>
      </c>
      <c r="O42" s="18">
        <v>0</v>
      </c>
      <c r="P42" s="18">
        <f t="shared" si="4"/>
        <v>1</v>
      </c>
      <c r="Q42" s="116">
        <f t="shared" si="5"/>
        <v>0.05</v>
      </c>
      <c r="R42" s="105">
        <f t="shared" si="8"/>
        <v>0.175</v>
      </c>
      <c r="S42" s="105">
        <f t="shared" si="8"/>
        <v>0</v>
      </c>
      <c r="T42" s="105">
        <f t="shared" si="8"/>
        <v>0.074999999999999997</v>
      </c>
      <c r="U42" s="105">
        <f t="shared" si="8"/>
        <v>0.10</v>
      </c>
      <c r="V42" s="105">
        <f t="shared" si="8"/>
        <v>0</v>
      </c>
      <c r="W42" s="117">
        <f t="shared" si="2"/>
        <v>3</v>
      </c>
      <c r="X42" s="117">
        <f t="shared" si="6"/>
        <v>0.60000000000000009</v>
      </c>
      <c r="Y42" s="228">
        <v>1</v>
      </c>
      <c r="Z42" s="116">
        <f t="shared" si="7"/>
        <v>0.80</v>
      </c>
      <c r="AA42" s="145"/>
    </row>
    <row r="43" spans="1:27" ht="19.9" customHeight="1">
      <c r="A43" s="134">
        <v>36</v>
      </c>
      <c r="B43" s="138">
        <v>307615</v>
      </c>
      <c r="C43" s="133" t="s">
        <v>170</v>
      </c>
      <c r="D43" s="142">
        <v>5</v>
      </c>
      <c r="E43" s="142">
        <v>4.50</v>
      </c>
      <c r="F43" s="142">
        <v>3.50</v>
      </c>
      <c r="G43" s="142">
        <v>5.50</v>
      </c>
      <c r="H43" s="142">
        <v>6.50</v>
      </c>
      <c r="I43" s="10">
        <f t="shared" si="0"/>
        <v>25</v>
      </c>
      <c r="J43" s="10">
        <f t="shared" si="3"/>
        <v>3.75</v>
      </c>
      <c r="K43" s="18">
        <v>3</v>
      </c>
      <c r="L43" s="18">
        <v>1.50</v>
      </c>
      <c r="M43" s="18">
        <v>2</v>
      </c>
      <c r="N43" s="18">
        <v>4</v>
      </c>
      <c r="O43" s="18">
        <v>2</v>
      </c>
      <c r="P43" s="18">
        <f t="shared" si="4"/>
        <v>12.50</v>
      </c>
      <c r="Q43" s="116">
        <f t="shared" si="5"/>
        <v>0.625</v>
      </c>
      <c r="R43" s="105">
        <f t="shared" si="8"/>
        <v>0.90</v>
      </c>
      <c r="S43" s="105">
        <f t="shared" si="8"/>
        <v>0.75</v>
      </c>
      <c r="T43" s="105">
        <f t="shared" si="8"/>
        <v>0.625</v>
      </c>
      <c r="U43" s="105">
        <f t="shared" si="8"/>
        <v>1.0249999999999999</v>
      </c>
      <c r="V43" s="105">
        <f t="shared" si="8"/>
        <v>1.075</v>
      </c>
      <c r="W43" s="117">
        <f t="shared" si="2"/>
        <v>37.50</v>
      </c>
      <c r="X43" s="117">
        <f t="shared" si="6"/>
        <v>7.50</v>
      </c>
      <c r="Y43" s="228">
        <v>17</v>
      </c>
      <c r="Z43" s="116">
        <f t="shared" si="7"/>
        <v>13.60</v>
      </c>
      <c r="AA43" s="145"/>
    </row>
    <row r="44" spans="1:27" ht="19.9" customHeight="1">
      <c r="A44" s="134">
        <v>37</v>
      </c>
      <c r="B44" s="138">
        <v>307616</v>
      </c>
      <c r="C44" s="133" t="s">
        <v>171</v>
      </c>
      <c r="D44" s="10">
        <v>4.50</v>
      </c>
      <c r="E44" s="10">
        <v>5</v>
      </c>
      <c r="F44" s="10">
        <v>3</v>
      </c>
      <c r="G44" s="10">
        <v>1</v>
      </c>
      <c r="H44" s="10">
        <v>4</v>
      </c>
      <c r="I44" s="10">
        <f t="shared" si="0"/>
        <v>17.50</v>
      </c>
      <c r="J44" s="10">
        <f t="shared" si="3"/>
        <v>2.625</v>
      </c>
      <c r="K44" s="18">
        <v>2.50</v>
      </c>
      <c r="L44" s="18">
        <v>2</v>
      </c>
      <c r="M44" s="18">
        <v>1.50</v>
      </c>
      <c r="N44" s="18">
        <v>0.50</v>
      </c>
      <c r="O44" s="18">
        <v>2</v>
      </c>
      <c r="P44" s="18">
        <f t="shared" si="4"/>
        <v>8.50</v>
      </c>
      <c r="Q44" s="116">
        <f t="shared" si="5"/>
        <v>0.42500000000000004</v>
      </c>
      <c r="R44" s="105">
        <f t="shared" si="8"/>
        <v>0.80</v>
      </c>
      <c r="S44" s="105">
        <f t="shared" si="8"/>
        <v>0.85</v>
      </c>
      <c r="T44" s="105">
        <f t="shared" si="8"/>
        <v>0.52499999999999991</v>
      </c>
      <c r="U44" s="105">
        <f t="shared" si="8"/>
        <v>0.175</v>
      </c>
      <c r="V44" s="105">
        <f t="shared" si="8"/>
        <v>0.70</v>
      </c>
      <c r="W44" s="117">
        <f t="shared" si="2"/>
        <v>26</v>
      </c>
      <c r="X44" s="117">
        <f t="shared" si="6"/>
        <v>5.20</v>
      </c>
      <c r="Y44" s="228">
        <v>12</v>
      </c>
      <c r="Z44" s="116">
        <f t="shared" si="7"/>
        <v>9.6000000000000014</v>
      </c>
      <c r="AA44" s="145"/>
    </row>
    <row r="45" spans="1:27" ht="19.9" customHeight="1">
      <c r="A45" s="134">
        <v>38</v>
      </c>
      <c r="B45" s="138">
        <v>307619</v>
      </c>
      <c r="C45" s="133" t="s">
        <v>172</v>
      </c>
      <c r="D45" s="10">
        <v>2</v>
      </c>
      <c r="E45" s="10">
        <v>2.50</v>
      </c>
      <c r="F45" s="10">
        <v>1</v>
      </c>
      <c r="G45" s="10">
        <v>1.50</v>
      </c>
      <c r="H45" s="10">
        <v>2</v>
      </c>
      <c r="I45" s="10">
        <f t="shared" si="0"/>
        <v>9</v>
      </c>
      <c r="J45" s="10">
        <f t="shared" si="3"/>
        <v>1.35</v>
      </c>
      <c r="K45" s="18">
        <v>2</v>
      </c>
      <c r="L45" s="18">
        <v>1.50</v>
      </c>
      <c r="M45" s="18">
        <v>0.50</v>
      </c>
      <c r="N45" s="18">
        <v>0</v>
      </c>
      <c r="O45" s="18">
        <v>1</v>
      </c>
      <c r="P45" s="18">
        <f t="shared" si="4"/>
        <v>5</v>
      </c>
      <c r="Q45" s="116">
        <f t="shared" si="5"/>
        <v>0.25</v>
      </c>
      <c r="R45" s="105">
        <f t="shared" si="8"/>
        <v>0.40</v>
      </c>
      <c r="S45" s="105">
        <f t="shared" si="8"/>
        <v>0.45</v>
      </c>
      <c r="T45" s="105">
        <f t="shared" si="8"/>
        <v>0.175</v>
      </c>
      <c r="U45" s="105">
        <f t="shared" si="8"/>
        <v>0.22499999999999998</v>
      </c>
      <c r="V45" s="105">
        <f t="shared" si="8"/>
        <v>0.35</v>
      </c>
      <c r="W45" s="117">
        <f t="shared" si="2"/>
        <v>14</v>
      </c>
      <c r="X45" s="117">
        <f t="shared" si="6"/>
        <v>2.8000000000000003</v>
      </c>
      <c r="Y45" s="228">
        <v>6</v>
      </c>
      <c r="Z45" s="116">
        <f t="shared" si="7"/>
        <v>4.8000000000000007</v>
      </c>
      <c r="AA45" s="145"/>
    </row>
    <row r="46" spans="1:27" ht="19.9" customHeight="1">
      <c r="A46" s="134">
        <v>39</v>
      </c>
      <c r="B46" s="138">
        <v>307622</v>
      </c>
      <c r="C46" s="133" t="s">
        <v>173</v>
      </c>
      <c r="D46" s="10">
        <v>0.50</v>
      </c>
      <c r="E46" s="10">
        <v>0.50</v>
      </c>
      <c r="F46" s="10">
        <v>0</v>
      </c>
      <c r="G46" s="10">
        <v>1</v>
      </c>
      <c r="H46" s="10">
        <v>0.50</v>
      </c>
      <c r="I46" s="10">
        <f t="shared" si="0"/>
        <v>2.50</v>
      </c>
      <c r="J46" s="10">
        <f t="shared" si="3"/>
        <v>0.375</v>
      </c>
      <c r="K46" s="18">
        <v>0.50</v>
      </c>
      <c r="L46" s="18">
        <v>0.50</v>
      </c>
      <c r="M46" s="18">
        <v>0</v>
      </c>
      <c r="N46" s="18">
        <v>0</v>
      </c>
      <c r="O46" s="18">
        <v>0.50</v>
      </c>
      <c r="P46" s="18">
        <f t="shared" si="4"/>
        <v>1.50</v>
      </c>
      <c r="Q46" s="116">
        <f t="shared" si="5"/>
        <v>0.075000000000000011</v>
      </c>
      <c r="R46" s="105">
        <f t="shared" si="8"/>
        <v>0.10</v>
      </c>
      <c r="S46" s="105">
        <f t="shared" si="8"/>
        <v>0.10</v>
      </c>
      <c r="T46" s="105">
        <f t="shared" si="8"/>
        <v>0</v>
      </c>
      <c r="U46" s="105">
        <f t="shared" si="8"/>
        <v>0.15</v>
      </c>
      <c r="V46" s="105">
        <f t="shared" si="8"/>
        <v>0.10</v>
      </c>
      <c r="W46" s="117">
        <f t="shared" si="2"/>
        <v>4</v>
      </c>
      <c r="X46" s="117">
        <f t="shared" si="6"/>
        <v>0.80</v>
      </c>
      <c r="Y46" s="228">
        <v>2</v>
      </c>
      <c r="Z46" s="116">
        <f t="shared" si="7"/>
        <v>1.60</v>
      </c>
      <c r="AA46" s="145"/>
    </row>
    <row r="47" spans="1:27" ht="19.9" customHeight="1">
      <c r="A47" s="134">
        <v>40</v>
      </c>
      <c r="B47" s="138">
        <v>307623</v>
      </c>
      <c r="C47" s="133" t="s">
        <v>174</v>
      </c>
      <c r="D47" s="142">
        <v>4</v>
      </c>
      <c r="E47" s="142">
        <v>2</v>
      </c>
      <c r="F47" s="142">
        <v>3.50</v>
      </c>
      <c r="G47" s="142">
        <v>5</v>
      </c>
      <c r="H47" s="142">
        <v>3</v>
      </c>
      <c r="I47" s="10">
        <f t="shared" si="0"/>
        <v>17.50</v>
      </c>
      <c r="J47" s="10">
        <f t="shared" si="3"/>
        <v>2.625</v>
      </c>
      <c r="K47" s="18">
        <v>1.50</v>
      </c>
      <c r="L47" s="18">
        <v>2</v>
      </c>
      <c r="M47" s="18">
        <v>1</v>
      </c>
      <c r="N47" s="18">
        <v>2.50</v>
      </c>
      <c r="O47" s="18">
        <v>1.50</v>
      </c>
      <c r="P47" s="18">
        <f t="shared" si="4"/>
        <v>8.50</v>
      </c>
      <c r="Q47" s="116">
        <f t="shared" si="5"/>
        <v>0.42500000000000004</v>
      </c>
      <c r="R47" s="105">
        <f t="shared" si="8"/>
        <v>0.675</v>
      </c>
      <c r="S47" s="105">
        <f t="shared" si="8"/>
        <v>0.40</v>
      </c>
      <c r="T47" s="105">
        <f t="shared" si="8"/>
        <v>0.57500000000000007</v>
      </c>
      <c r="U47" s="105">
        <f t="shared" si="8"/>
        <v>0.875</v>
      </c>
      <c r="V47" s="105">
        <f t="shared" si="8"/>
        <v>0.52499999999999991</v>
      </c>
      <c r="W47" s="117">
        <f t="shared" si="2"/>
        <v>26</v>
      </c>
      <c r="X47" s="117">
        <f t="shared" si="6"/>
        <v>5.20</v>
      </c>
      <c r="Y47" s="228">
        <v>12</v>
      </c>
      <c r="Z47" s="116">
        <f t="shared" si="7"/>
        <v>9.6000000000000014</v>
      </c>
      <c r="AA47" s="145"/>
    </row>
    <row r="48" spans="1:27" ht="19.9" customHeight="1">
      <c r="A48" s="134">
        <v>41</v>
      </c>
      <c r="B48" s="138">
        <v>307625</v>
      </c>
      <c r="C48" s="133" t="s">
        <v>175</v>
      </c>
      <c r="D48" s="10">
        <v>3.50</v>
      </c>
      <c r="E48" s="10">
        <v>5</v>
      </c>
      <c r="F48" s="10">
        <v>2</v>
      </c>
      <c r="G48" s="10">
        <v>2.50</v>
      </c>
      <c r="H48" s="10">
        <v>4</v>
      </c>
      <c r="I48" s="10">
        <f t="shared" si="0"/>
        <v>17</v>
      </c>
      <c r="J48" s="10">
        <f t="shared" si="3"/>
        <v>2.5499999999999998</v>
      </c>
      <c r="K48" s="18">
        <v>0.50</v>
      </c>
      <c r="L48" s="18">
        <v>3</v>
      </c>
      <c r="M48" s="18">
        <v>0.50</v>
      </c>
      <c r="N48" s="18">
        <v>2</v>
      </c>
      <c r="O48" s="18">
        <v>2.50</v>
      </c>
      <c r="P48" s="18">
        <f t="shared" si="4"/>
        <v>8.50</v>
      </c>
      <c r="Q48" s="116">
        <f t="shared" si="5"/>
        <v>0.42500000000000004</v>
      </c>
      <c r="R48" s="105">
        <f t="shared" si="8"/>
        <v>0.55000000000000004</v>
      </c>
      <c r="S48" s="105">
        <f t="shared" si="8"/>
        <v>0.90</v>
      </c>
      <c r="T48" s="105">
        <f t="shared" si="8"/>
        <v>0.325</v>
      </c>
      <c r="U48" s="105">
        <f t="shared" si="8"/>
        <v>0.475</v>
      </c>
      <c r="V48" s="105">
        <f t="shared" si="8"/>
        <v>0.725</v>
      </c>
      <c r="W48" s="117">
        <f t="shared" si="2"/>
        <v>25.50</v>
      </c>
      <c r="X48" s="117">
        <f t="shared" si="6"/>
        <v>5.1000000000000005</v>
      </c>
      <c r="Y48" s="228">
        <v>12</v>
      </c>
      <c r="Z48" s="116">
        <f t="shared" si="7"/>
        <v>9.6000000000000014</v>
      </c>
      <c r="AA48" s="145"/>
    </row>
    <row r="49" spans="1:27" ht="19.9" customHeight="1">
      <c r="A49" s="134">
        <v>42</v>
      </c>
      <c r="B49" s="138">
        <v>307626</v>
      </c>
      <c r="C49" s="133" t="s">
        <v>176</v>
      </c>
      <c r="D49" s="10">
        <v>5.50</v>
      </c>
      <c r="E49" s="10">
        <v>5</v>
      </c>
      <c r="F49" s="10">
        <v>3</v>
      </c>
      <c r="G49" s="10">
        <v>7</v>
      </c>
      <c r="H49" s="10">
        <v>6.50</v>
      </c>
      <c r="I49" s="10">
        <f t="shared" si="0"/>
        <v>27</v>
      </c>
      <c r="J49" s="10">
        <f t="shared" si="3"/>
        <v>4.05</v>
      </c>
      <c r="K49" s="143">
        <v>2.50</v>
      </c>
      <c r="L49" s="143">
        <v>4</v>
      </c>
      <c r="M49" s="143">
        <v>2</v>
      </c>
      <c r="N49" s="143">
        <v>1</v>
      </c>
      <c r="O49" s="143">
        <v>4.50</v>
      </c>
      <c r="P49" s="18">
        <f t="shared" si="4"/>
        <v>14</v>
      </c>
      <c r="Q49" s="116">
        <f t="shared" si="5"/>
        <v>0.70</v>
      </c>
      <c r="R49" s="105">
        <f t="shared" si="8"/>
        <v>0.95</v>
      </c>
      <c r="S49" s="105">
        <f t="shared" si="8"/>
        <v>0.95</v>
      </c>
      <c r="T49" s="105">
        <f t="shared" si="8"/>
        <v>0.54999999999999993</v>
      </c>
      <c r="U49" s="105">
        <f t="shared" si="8"/>
        <v>1.1000000000000001</v>
      </c>
      <c r="V49" s="105">
        <f t="shared" si="8"/>
        <v>1.20</v>
      </c>
      <c r="W49" s="117">
        <f t="shared" si="2"/>
        <v>41</v>
      </c>
      <c r="X49" s="117">
        <f t="shared" si="6"/>
        <v>8.2000000000000011</v>
      </c>
      <c r="Y49" s="228">
        <v>19</v>
      </c>
      <c r="Z49" s="116">
        <f t="shared" si="7"/>
        <v>15.20</v>
      </c>
      <c r="AA49" s="145"/>
    </row>
    <row r="50" spans="1:27" ht="19.9" customHeight="1">
      <c r="A50" s="134">
        <v>43</v>
      </c>
      <c r="B50" s="138">
        <v>307627</v>
      </c>
      <c r="C50" s="133" t="s">
        <v>177</v>
      </c>
      <c r="D50" s="142">
        <v>2</v>
      </c>
      <c r="E50" s="142">
        <v>3.50</v>
      </c>
      <c r="F50" s="142">
        <v>1.50</v>
      </c>
      <c r="G50" s="142">
        <v>1</v>
      </c>
      <c r="H50" s="142">
        <v>2.50</v>
      </c>
      <c r="I50" s="10">
        <f t="shared" si="0"/>
        <v>10.50</v>
      </c>
      <c r="J50" s="10">
        <f t="shared" si="3"/>
        <v>1.575</v>
      </c>
      <c r="K50" s="18">
        <v>0.50</v>
      </c>
      <c r="L50" s="18">
        <v>1</v>
      </c>
      <c r="M50" s="18">
        <v>1.50</v>
      </c>
      <c r="N50" s="18">
        <v>1.50</v>
      </c>
      <c r="O50" s="18">
        <v>1</v>
      </c>
      <c r="P50" s="18">
        <f t="shared" si="4"/>
        <v>5.50</v>
      </c>
      <c r="Q50" s="116">
        <f t="shared" si="5"/>
        <v>0.27500000000000002</v>
      </c>
      <c r="R50" s="105">
        <f t="shared" si="8"/>
        <v>0.325</v>
      </c>
      <c r="S50" s="105">
        <f t="shared" si="8"/>
        <v>0.57500000000000007</v>
      </c>
      <c r="T50" s="105">
        <f t="shared" si="8"/>
        <v>0.30</v>
      </c>
      <c r="U50" s="105">
        <f t="shared" si="8"/>
        <v>0.225</v>
      </c>
      <c r="V50" s="105">
        <f t="shared" si="8"/>
        <v>0.425</v>
      </c>
      <c r="W50" s="117">
        <f t="shared" si="2"/>
        <v>16</v>
      </c>
      <c r="X50" s="117">
        <f t="shared" si="6"/>
        <v>3.20</v>
      </c>
      <c r="Y50" s="228">
        <v>7</v>
      </c>
      <c r="Z50" s="116">
        <f t="shared" si="7"/>
        <v>5.60</v>
      </c>
      <c r="AA50" s="145"/>
    </row>
    <row r="51" spans="1:27" ht="19.9" customHeight="1">
      <c r="A51" s="134">
        <v>44</v>
      </c>
      <c r="B51" s="138">
        <v>307629</v>
      </c>
      <c r="C51" s="133" t="s">
        <v>178</v>
      </c>
      <c r="D51" s="142">
        <v>8</v>
      </c>
      <c r="E51" s="142">
        <v>5</v>
      </c>
      <c r="F51" s="142">
        <v>7</v>
      </c>
      <c r="G51" s="142">
        <v>5.50</v>
      </c>
      <c r="H51" s="142">
        <v>2</v>
      </c>
      <c r="I51" s="10">
        <f t="shared" si="0"/>
        <v>27.50</v>
      </c>
      <c r="J51" s="10">
        <f t="shared" si="3"/>
        <v>4.125</v>
      </c>
      <c r="K51" s="143">
        <v>2.50</v>
      </c>
      <c r="L51" s="143">
        <v>2</v>
      </c>
      <c r="M51" s="143">
        <v>4</v>
      </c>
      <c r="N51" s="143">
        <v>2</v>
      </c>
      <c r="O51" s="143">
        <v>3</v>
      </c>
      <c r="P51" s="18">
        <f t="shared" si="4"/>
        <v>13.50</v>
      </c>
      <c r="Q51" s="116">
        <f t="shared" si="5"/>
        <v>0.675</v>
      </c>
      <c r="R51" s="105">
        <f t="shared" si="8"/>
        <v>1.325</v>
      </c>
      <c r="S51" s="105">
        <f t="shared" si="8"/>
        <v>0.85</v>
      </c>
      <c r="T51" s="105">
        <f t="shared" si="8"/>
        <v>1.25</v>
      </c>
      <c r="U51" s="105">
        <f t="shared" si="8"/>
        <v>0.925</v>
      </c>
      <c r="V51" s="105">
        <f t="shared" si="8"/>
        <v>0.45</v>
      </c>
      <c r="W51" s="117">
        <f t="shared" si="2"/>
        <v>41</v>
      </c>
      <c r="X51" s="117">
        <f t="shared" si="6"/>
        <v>8.2000000000000011</v>
      </c>
      <c r="Y51" s="228">
        <v>18</v>
      </c>
      <c r="Z51" s="116">
        <f t="shared" si="7"/>
        <v>14.40</v>
      </c>
      <c r="AA51" s="145"/>
    </row>
    <row r="52" spans="1:27" ht="19.9" customHeight="1">
      <c r="A52" s="134">
        <v>45</v>
      </c>
      <c r="B52" s="138">
        <v>307635</v>
      </c>
      <c r="C52" s="133" t="s">
        <v>179</v>
      </c>
      <c r="D52" s="142">
        <v>7</v>
      </c>
      <c r="E52" s="142">
        <v>8</v>
      </c>
      <c r="F52" s="142">
        <v>7.50</v>
      </c>
      <c r="G52" s="142">
        <v>9</v>
      </c>
      <c r="H52" s="142">
        <v>7</v>
      </c>
      <c r="I52" s="10">
        <f t="shared" si="0"/>
        <v>38.50</v>
      </c>
      <c r="J52" s="10">
        <f t="shared" si="3"/>
        <v>5.775</v>
      </c>
      <c r="K52" s="18">
        <v>4</v>
      </c>
      <c r="L52" s="18">
        <v>3</v>
      </c>
      <c r="M52" s="18">
        <v>5</v>
      </c>
      <c r="N52" s="18">
        <v>4.50</v>
      </c>
      <c r="O52" s="18">
        <v>3</v>
      </c>
      <c r="P52" s="18">
        <f t="shared" si="4"/>
        <v>19.50</v>
      </c>
      <c r="Q52" s="116">
        <f t="shared" si="5"/>
        <v>0.97500000000000009</v>
      </c>
      <c r="R52" s="105">
        <f t="shared" si="8"/>
        <v>1.25</v>
      </c>
      <c r="S52" s="105">
        <f t="shared" si="8"/>
        <v>1.35</v>
      </c>
      <c r="T52" s="105">
        <f t="shared" si="8"/>
        <v>1.375</v>
      </c>
      <c r="U52" s="105">
        <f t="shared" si="8"/>
        <v>1.575</v>
      </c>
      <c r="V52" s="105">
        <f t="shared" si="8"/>
        <v>1.2000000000000002</v>
      </c>
      <c r="W52" s="117">
        <f t="shared" si="2"/>
        <v>58</v>
      </c>
      <c r="X52" s="117">
        <f t="shared" si="6"/>
        <v>11.60</v>
      </c>
      <c r="Y52" s="228">
        <v>26</v>
      </c>
      <c r="Z52" s="116">
        <f t="shared" si="7"/>
        <v>20.80</v>
      </c>
      <c r="AA52" s="145"/>
    </row>
    <row r="53" spans="1:27" ht="19.9" customHeight="1">
      <c r="A53" s="134">
        <v>46</v>
      </c>
      <c r="B53" s="138">
        <v>307636</v>
      </c>
      <c r="C53" s="133" t="s">
        <v>180</v>
      </c>
      <c r="D53" s="10">
        <v>3.50</v>
      </c>
      <c r="E53" s="10">
        <v>4</v>
      </c>
      <c r="F53" s="10">
        <v>2</v>
      </c>
      <c r="G53" s="10">
        <v>1.50</v>
      </c>
      <c r="H53" s="10">
        <v>3</v>
      </c>
      <c r="I53" s="10">
        <f t="shared" si="0"/>
        <v>14</v>
      </c>
      <c r="J53" s="10">
        <f t="shared" si="3"/>
        <v>2.10</v>
      </c>
      <c r="K53" s="18">
        <v>2</v>
      </c>
      <c r="L53" s="18">
        <v>1.50</v>
      </c>
      <c r="M53" s="18">
        <v>1</v>
      </c>
      <c r="N53" s="18">
        <v>2.50</v>
      </c>
      <c r="O53" s="18">
        <v>0.50</v>
      </c>
      <c r="P53" s="18">
        <f t="shared" si="4"/>
        <v>7.50</v>
      </c>
      <c r="Q53" s="116">
        <f t="shared" si="5"/>
        <v>0.375</v>
      </c>
      <c r="R53" s="105">
        <f t="shared" si="8"/>
        <v>0.625</v>
      </c>
      <c r="S53" s="105">
        <f t="shared" si="8"/>
        <v>0.675</v>
      </c>
      <c r="T53" s="105">
        <f t="shared" si="8"/>
        <v>0.35</v>
      </c>
      <c r="U53" s="105">
        <f t="shared" si="8"/>
        <v>0.35</v>
      </c>
      <c r="V53" s="105">
        <f t="shared" si="8"/>
        <v>0.475</v>
      </c>
      <c r="W53" s="117">
        <f t="shared" si="2"/>
        <v>21.50</v>
      </c>
      <c r="X53" s="117">
        <f t="shared" si="6"/>
        <v>4.30</v>
      </c>
      <c r="Y53" s="228">
        <v>10</v>
      </c>
      <c r="Z53" s="116">
        <f t="shared" si="7"/>
        <v>8</v>
      </c>
      <c r="AA53" s="145"/>
    </row>
    <row r="54" spans="1:27" ht="19.9" customHeight="1">
      <c r="A54" s="134">
        <v>47</v>
      </c>
      <c r="B54" s="138">
        <v>307637</v>
      </c>
      <c r="C54" s="133" t="s">
        <v>181</v>
      </c>
      <c r="D54" s="142">
        <v>5</v>
      </c>
      <c r="E54" s="142">
        <v>7.50</v>
      </c>
      <c r="F54" s="142">
        <v>6</v>
      </c>
      <c r="G54" s="142">
        <v>8</v>
      </c>
      <c r="H54" s="142">
        <v>5.50</v>
      </c>
      <c r="I54" s="10">
        <f t="shared" si="0"/>
        <v>32</v>
      </c>
      <c r="J54" s="10">
        <f t="shared" si="3"/>
        <v>4.80</v>
      </c>
      <c r="K54" s="143">
        <v>2.50</v>
      </c>
      <c r="L54" s="143">
        <v>4</v>
      </c>
      <c r="M54" s="143">
        <v>3.50</v>
      </c>
      <c r="N54" s="143">
        <v>4</v>
      </c>
      <c r="O54" s="143">
        <v>3</v>
      </c>
      <c r="P54" s="18">
        <f t="shared" si="4"/>
        <v>17</v>
      </c>
      <c r="Q54" s="116">
        <f t="shared" si="5"/>
        <v>0.85000000000000009</v>
      </c>
      <c r="R54" s="105">
        <f t="shared" si="8"/>
        <v>0.875</v>
      </c>
      <c r="S54" s="105">
        <f t="shared" si="8"/>
        <v>1.325</v>
      </c>
      <c r="T54" s="105">
        <f t="shared" si="8"/>
        <v>1.075</v>
      </c>
      <c r="U54" s="105">
        <f t="shared" si="8"/>
        <v>1.40</v>
      </c>
      <c r="V54" s="105">
        <f t="shared" si="8"/>
        <v>0.975</v>
      </c>
      <c r="W54" s="117">
        <f t="shared" si="2"/>
        <v>49</v>
      </c>
      <c r="X54" s="117">
        <f t="shared" si="6"/>
        <v>9.8000000000000007</v>
      </c>
      <c r="Y54" s="228">
        <v>22</v>
      </c>
      <c r="Z54" s="116">
        <f t="shared" si="7"/>
        <v>17.60</v>
      </c>
      <c r="AA54" s="145"/>
    </row>
    <row r="55" spans="1:27" ht="19.9" customHeight="1">
      <c r="A55" s="134">
        <v>48</v>
      </c>
      <c r="B55" s="138">
        <v>307638</v>
      </c>
      <c r="C55" s="133" t="s">
        <v>182</v>
      </c>
      <c r="D55" s="10">
        <v>2</v>
      </c>
      <c r="E55" s="10">
        <v>2.50</v>
      </c>
      <c r="F55" s="10">
        <v>1</v>
      </c>
      <c r="G55" s="10">
        <v>3</v>
      </c>
      <c r="H55" s="10">
        <v>2</v>
      </c>
      <c r="I55" s="10">
        <f t="shared" si="0"/>
        <v>10.50</v>
      </c>
      <c r="J55" s="10">
        <f t="shared" si="3"/>
        <v>1.575</v>
      </c>
      <c r="K55" s="143">
        <v>1</v>
      </c>
      <c r="L55" s="143">
        <v>0.50</v>
      </c>
      <c r="M55" s="143">
        <v>1.50</v>
      </c>
      <c r="N55" s="143">
        <v>1</v>
      </c>
      <c r="O55" s="143">
        <v>1.50</v>
      </c>
      <c r="P55" s="18">
        <f t="shared" si="4"/>
        <v>5.50</v>
      </c>
      <c r="Q55" s="116">
        <f t="shared" si="5"/>
        <v>0.27500000000000002</v>
      </c>
      <c r="R55" s="105">
        <f t="shared" si="8"/>
        <v>0.35</v>
      </c>
      <c r="S55" s="105">
        <f t="shared" si="8"/>
        <v>0.40</v>
      </c>
      <c r="T55" s="105">
        <f t="shared" si="8"/>
        <v>0.225</v>
      </c>
      <c r="U55" s="105">
        <f t="shared" si="8"/>
        <v>0.49999999999999994</v>
      </c>
      <c r="V55" s="105">
        <f t="shared" si="8"/>
        <v>0.375</v>
      </c>
      <c r="W55" s="117">
        <f t="shared" si="2"/>
        <v>16</v>
      </c>
      <c r="X55" s="117">
        <f t="shared" si="6"/>
        <v>3.20</v>
      </c>
      <c r="Y55" s="228">
        <v>7</v>
      </c>
      <c r="Z55" s="116">
        <f t="shared" si="7"/>
        <v>5.60</v>
      </c>
      <c r="AA55" s="145"/>
    </row>
    <row r="56" spans="1:27" ht="19.9" customHeight="1">
      <c r="A56" s="134">
        <v>49</v>
      </c>
      <c r="B56" s="138">
        <v>307642</v>
      </c>
      <c r="C56" s="133" t="s">
        <v>183</v>
      </c>
      <c r="D56" s="10">
        <v>1.50</v>
      </c>
      <c r="E56" s="10">
        <v>2</v>
      </c>
      <c r="F56" s="10">
        <v>3</v>
      </c>
      <c r="G56" s="10">
        <v>0.50</v>
      </c>
      <c r="H56" s="10">
        <v>1.50</v>
      </c>
      <c r="I56" s="10">
        <f t="shared" si="0"/>
        <v>8.50</v>
      </c>
      <c r="J56" s="10">
        <f t="shared" si="3"/>
        <v>1.2749999999999999</v>
      </c>
      <c r="K56" s="143">
        <v>2</v>
      </c>
      <c r="L56" s="143">
        <v>1</v>
      </c>
      <c r="M56" s="143">
        <v>1.50</v>
      </c>
      <c r="N56" s="143">
        <v>0</v>
      </c>
      <c r="O56" s="143">
        <v>0.50</v>
      </c>
      <c r="P56" s="18">
        <f t="shared" si="4"/>
        <v>5</v>
      </c>
      <c r="Q56" s="116">
        <f t="shared" si="5"/>
        <v>0.25</v>
      </c>
      <c r="R56" s="105">
        <f t="shared" si="8"/>
        <v>0.32499999999999996</v>
      </c>
      <c r="S56" s="105">
        <f t="shared" si="8"/>
        <v>0.35</v>
      </c>
      <c r="T56" s="105">
        <f t="shared" si="8"/>
        <v>0.52499999999999991</v>
      </c>
      <c r="U56" s="105">
        <f t="shared" si="8"/>
        <v>0.074999999999999997</v>
      </c>
      <c r="V56" s="105">
        <f t="shared" si="8"/>
        <v>0.24999999999999997</v>
      </c>
      <c r="W56" s="117">
        <f t="shared" si="2"/>
        <v>13.50</v>
      </c>
      <c r="X56" s="117">
        <f t="shared" si="6"/>
        <v>2.70</v>
      </c>
      <c r="Y56" s="228">
        <v>6</v>
      </c>
      <c r="Z56" s="116">
        <f t="shared" si="7"/>
        <v>4.8000000000000007</v>
      </c>
      <c r="AA56" s="145"/>
    </row>
    <row r="57" spans="1:27" s="229" customFormat="1" ht="19.9" customHeight="1">
      <c r="A57" s="134">
        <v>50</v>
      </c>
      <c r="B57" s="138">
        <v>307645</v>
      </c>
      <c r="C57" s="133" t="s">
        <v>184</v>
      </c>
      <c r="D57" s="10">
        <v>5.50</v>
      </c>
      <c r="E57" s="10">
        <v>5</v>
      </c>
      <c r="F57" s="10">
        <v>6</v>
      </c>
      <c r="G57" s="10">
        <v>4.50</v>
      </c>
      <c r="H57" s="10">
        <v>4</v>
      </c>
      <c r="I57" s="10">
        <f t="shared" si="0"/>
        <v>25</v>
      </c>
      <c r="J57" s="10">
        <f t="shared" si="3"/>
        <v>3.75</v>
      </c>
      <c r="K57" s="143">
        <v>2.50</v>
      </c>
      <c r="L57" s="143">
        <v>2</v>
      </c>
      <c r="M57" s="143">
        <v>1</v>
      </c>
      <c r="N57" s="143">
        <v>4</v>
      </c>
      <c r="O57" s="143">
        <v>3.50</v>
      </c>
      <c r="P57" s="18">
        <f t="shared" si="4"/>
        <v>13</v>
      </c>
      <c r="Q57" s="116">
        <f t="shared" si="5"/>
        <v>0.65</v>
      </c>
      <c r="R57" s="105">
        <f t="shared" si="8"/>
        <v>0.95</v>
      </c>
      <c r="S57" s="105">
        <f t="shared" si="8"/>
        <v>0.85</v>
      </c>
      <c r="T57" s="105">
        <f t="shared" si="8"/>
        <v>0.95</v>
      </c>
      <c r="U57" s="105">
        <f t="shared" si="8"/>
        <v>0.875</v>
      </c>
      <c r="V57" s="105">
        <f t="shared" si="8"/>
        <v>0.775</v>
      </c>
      <c r="W57" s="117">
        <f t="shared" si="2"/>
        <v>38</v>
      </c>
      <c r="X57" s="117">
        <f t="shared" si="6"/>
        <v>7.60</v>
      </c>
      <c r="Y57" s="228">
        <v>17</v>
      </c>
      <c r="Z57" s="116">
        <f t="shared" si="7"/>
        <v>13.60</v>
      </c>
      <c r="AA57" s="234"/>
    </row>
    <row r="58" spans="1:27" ht="19.9" customHeight="1">
      <c r="A58" s="134">
        <v>51</v>
      </c>
      <c r="B58" s="138">
        <v>307646</v>
      </c>
      <c r="C58" s="133" t="s">
        <v>185</v>
      </c>
      <c r="D58" s="10">
        <v>7</v>
      </c>
      <c r="E58" s="10">
        <v>4.50</v>
      </c>
      <c r="F58" s="10">
        <v>3</v>
      </c>
      <c r="G58" s="10">
        <v>5</v>
      </c>
      <c r="H58" s="10">
        <v>3.50</v>
      </c>
      <c r="I58" s="10">
        <f t="shared" si="0"/>
        <v>23</v>
      </c>
      <c r="J58" s="10">
        <f t="shared" si="3"/>
        <v>3.4499999999999997</v>
      </c>
      <c r="K58" s="143">
        <v>4</v>
      </c>
      <c r="L58" s="143">
        <v>3</v>
      </c>
      <c r="M58" s="143">
        <v>1</v>
      </c>
      <c r="N58" s="143">
        <v>2</v>
      </c>
      <c r="O58" s="143">
        <v>1.50</v>
      </c>
      <c r="P58" s="18">
        <f t="shared" si="4"/>
        <v>11.50</v>
      </c>
      <c r="Q58" s="116">
        <f t="shared" si="5"/>
        <v>0.57500000000000007</v>
      </c>
      <c r="R58" s="105">
        <f t="shared" si="8"/>
        <v>1.25</v>
      </c>
      <c r="S58" s="105">
        <f t="shared" si="8"/>
        <v>0.825</v>
      </c>
      <c r="T58" s="105">
        <f t="shared" si="8"/>
        <v>0.49999999999999994</v>
      </c>
      <c r="U58" s="105">
        <f t="shared" si="8"/>
        <v>0.85</v>
      </c>
      <c r="V58" s="105">
        <f t="shared" si="8"/>
        <v>0.60000000000000009</v>
      </c>
      <c r="W58" s="117">
        <f t="shared" si="2"/>
        <v>34.50</v>
      </c>
      <c r="X58" s="117">
        <f t="shared" si="6"/>
        <v>6.90</v>
      </c>
      <c r="Y58" s="228">
        <v>16</v>
      </c>
      <c r="Z58" s="116">
        <f t="shared" si="7"/>
        <v>12.80</v>
      </c>
      <c r="AA58" s="145"/>
    </row>
    <row r="59" spans="1:27" ht="19.9" customHeight="1">
      <c r="A59" s="134">
        <v>52</v>
      </c>
      <c r="B59" s="138">
        <v>307647</v>
      </c>
      <c r="C59" s="133" t="s">
        <v>185</v>
      </c>
      <c r="D59" s="10">
        <v>3</v>
      </c>
      <c r="E59" s="10">
        <v>5</v>
      </c>
      <c r="F59" s="10">
        <v>2</v>
      </c>
      <c r="G59" s="10">
        <v>3.50</v>
      </c>
      <c r="H59" s="10">
        <v>4</v>
      </c>
      <c r="I59" s="10">
        <f t="shared" si="0"/>
        <v>17.50</v>
      </c>
      <c r="J59" s="10">
        <f t="shared" si="3"/>
        <v>2.625</v>
      </c>
      <c r="K59" s="143">
        <v>3</v>
      </c>
      <c r="L59" s="143">
        <v>2</v>
      </c>
      <c r="M59" s="143">
        <v>2.50</v>
      </c>
      <c r="N59" s="143">
        <v>0.50</v>
      </c>
      <c r="O59" s="143">
        <v>1</v>
      </c>
      <c r="P59" s="18">
        <f t="shared" si="4"/>
        <v>9</v>
      </c>
      <c r="Q59" s="116">
        <f t="shared" si="5"/>
        <v>0.45</v>
      </c>
      <c r="R59" s="105">
        <f t="shared" si="8"/>
        <v>0.60</v>
      </c>
      <c r="S59" s="105">
        <f t="shared" si="8"/>
        <v>0.85</v>
      </c>
      <c r="T59" s="105">
        <f t="shared" si="8"/>
        <v>0.425</v>
      </c>
      <c r="U59" s="105">
        <f t="shared" si="8"/>
        <v>0.55000000000000004</v>
      </c>
      <c r="V59" s="105">
        <f t="shared" si="8"/>
        <v>0.65</v>
      </c>
      <c r="W59" s="117">
        <f t="shared" si="2"/>
        <v>26.50</v>
      </c>
      <c r="X59" s="117">
        <f t="shared" si="6"/>
        <v>5.3000000000000007</v>
      </c>
      <c r="Y59" s="228">
        <v>12</v>
      </c>
      <c r="Z59" s="116">
        <f t="shared" si="7"/>
        <v>9.6000000000000014</v>
      </c>
      <c r="AA59" s="145"/>
    </row>
    <row r="60" spans="1:27" ht="19.9" customHeight="1">
      <c r="A60" s="134">
        <v>53</v>
      </c>
      <c r="B60" s="138">
        <v>307648</v>
      </c>
      <c r="C60" s="133" t="s">
        <v>186</v>
      </c>
      <c r="D60" s="10">
        <v>5</v>
      </c>
      <c r="E60" s="10">
        <v>3.50</v>
      </c>
      <c r="F60" s="10">
        <v>4</v>
      </c>
      <c r="G60" s="10">
        <v>3</v>
      </c>
      <c r="H60" s="10">
        <v>2.50</v>
      </c>
      <c r="I60" s="10">
        <f t="shared" si="0"/>
        <v>18</v>
      </c>
      <c r="J60" s="10">
        <f t="shared" si="3"/>
        <v>2.6999999999999997</v>
      </c>
      <c r="K60" s="143">
        <v>1.50</v>
      </c>
      <c r="L60" s="143">
        <v>1</v>
      </c>
      <c r="M60" s="143">
        <v>3</v>
      </c>
      <c r="N60" s="143">
        <v>1</v>
      </c>
      <c r="O60" s="143">
        <v>2</v>
      </c>
      <c r="P60" s="18">
        <f t="shared" si="4"/>
        <v>8.50</v>
      </c>
      <c r="Q60" s="116">
        <f t="shared" si="5"/>
        <v>0.42500000000000004</v>
      </c>
      <c r="R60" s="105">
        <f t="shared" si="8"/>
        <v>0.825</v>
      </c>
      <c r="S60" s="105">
        <f t="shared" si="8"/>
        <v>0.57500000000000007</v>
      </c>
      <c r="T60" s="105">
        <f t="shared" si="8"/>
        <v>0.75</v>
      </c>
      <c r="U60" s="105">
        <f t="shared" si="8"/>
        <v>0.49999999999999994</v>
      </c>
      <c r="V60" s="105">
        <f t="shared" si="8"/>
        <v>0.475</v>
      </c>
      <c r="W60" s="117">
        <f t="shared" si="2"/>
        <v>26.50</v>
      </c>
      <c r="X60" s="117">
        <f t="shared" si="6"/>
        <v>5.3000000000000007</v>
      </c>
      <c r="Y60" s="228">
        <v>12</v>
      </c>
      <c r="Z60" s="116">
        <f t="shared" si="7"/>
        <v>9.6000000000000014</v>
      </c>
      <c r="AA60" s="145"/>
    </row>
    <row r="61" spans="1:27" ht="19.9" customHeight="1">
      <c r="A61" s="134">
        <v>54</v>
      </c>
      <c r="B61" s="138">
        <v>307649</v>
      </c>
      <c r="C61" s="133" t="s">
        <v>187</v>
      </c>
      <c r="D61" s="10">
        <v>3</v>
      </c>
      <c r="E61" s="10">
        <v>6</v>
      </c>
      <c r="F61" s="10">
        <v>7.50</v>
      </c>
      <c r="G61" s="10">
        <v>5</v>
      </c>
      <c r="H61" s="10">
        <v>4</v>
      </c>
      <c r="I61" s="10">
        <f t="shared" si="0"/>
        <v>25.50</v>
      </c>
      <c r="J61" s="10">
        <f t="shared" si="3"/>
        <v>3.8249999999999997</v>
      </c>
      <c r="K61" s="143">
        <v>4</v>
      </c>
      <c r="L61" s="143">
        <v>3</v>
      </c>
      <c r="M61" s="143">
        <v>2</v>
      </c>
      <c r="N61" s="143">
        <v>2.50</v>
      </c>
      <c r="O61" s="143">
        <v>1</v>
      </c>
      <c r="P61" s="18">
        <f t="shared" si="4"/>
        <v>12.50</v>
      </c>
      <c r="Q61" s="116">
        <f t="shared" si="5"/>
        <v>0.625</v>
      </c>
      <c r="R61" s="105">
        <f t="shared" si="8"/>
        <v>0.64999999999999991</v>
      </c>
      <c r="S61" s="105">
        <f t="shared" si="8"/>
        <v>1.0499999999999998</v>
      </c>
      <c r="T61" s="105">
        <f t="shared" si="8"/>
        <v>1.2250000000000001</v>
      </c>
      <c r="U61" s="105">
        <f t="shared" si="8"/>
        <v>0.875</v>
      </c>
      <c r="V61" s="105">
        <f t="shared" si="8"/>
        <v>0.65</v>
      </c>
      <c r="W61" s="117">
        <f t="shared" si="2"/>
        <v>38</v>
      </c>
      <c r="X61" s="117">
        <f t="shared" si="6"/>
        <v>7.60</v>
      </c>
      <c r="Y61" s="228">
        <v>17</v>
      </c>
      <c r="Z61" s="116">
        <f t="shared" si="7"/>
        <v>13.60</v>
      </c>
      <c r="AA61" s="145"/>
    </row>
    <row r="62" spans="1:27" ht="19.9" customHeight="1">
      <c r="A62" s="134">
        <v>55</v>
      </c>
      <c r="B62" s="138">
        <v>307651</v>
      </c>
      <c r="C62" s="133" t="s">
        <v>188</v>
      </c>
      <c r="D62" s="10">
        <v>3.50</v>
      </c>
      <c r="E62" s="10">
        <v>1.50</v>
      </c>
      <c r="F62" s="10">
        <v>4</v>
      </c>
      <c r="G62" s="10">
        <v>3</v>
      </c>
      <c r="H62" s="10">
        <v>2.50</v>
      </c>
      <c r="I62" s="10">
        <f t="shared" si="0"/>
        <v>14.50</v>
      </c>
      <c r="J62" s="10">
        <f t="shared" si="3"/>
        <v>2.1749999999999998</v>
      </c>
      <c r="K62" s="143">
        <v>2</v>
      </c>
      <c r="L62" s="143">
        <v>1.50</v>
      </c>
      <c r="M62" s="143">
        <v>1</v>
      </c>
      <c r="N62" s="143">
        <v>1</v>
      </c>
      <c r="O62" s="143">
        <v>2</v>
      </c>
      <c r="P62" s="18">
        <f t="shared" si="4"/>
        <v>7.50</v>
      </c>
      <c r="Q62" s="116">
        <f t="shared" si="5"/>
        <v>0.375</v>
      </c>
      <c r="R62" s="105">
        <f t="shared" si="8"/>
        <v>0.625</v>
      </c>
      <c r="S62" s="105">
        <f t="shared" si="8"/>
        <v>0.30</v>
      </c>
      <c r="T62" s="105">
        <f t="shared" si="8"/>
        <v>0.65</v>
      </c>
      <c r="U62" s="105">
        <f t="shared" si="8"/>
        <v>0.49999999999999994</v>
      </c>
      <c r="V62" s="105">
        <f t="shared" si="8"/>
        <v>0.475</v>
      </c>
      <c r="W62" s="117">
        <f t="shared" si="2"/>
        <v>22</v>
      </c>
      <c r="X62" s="117">
        <f t="shared" si="6"/>
        <v>4.4000000000000004</v>
      </c>
      <c r="Y62" s="228">
        <v>10</v>
      </c>
      <c r="Z62" s="116">
        <f t="shared" si="7"/>
        <v>8</v>
      </c>
      <c r="AA62" s="145"/>
    </row>
    <row r="63" spans="1:27" ht="19.9" customHeight="1">
      <c r="A63" s="134">
        <v>56</v>
      </c>
      <c r="B63" s="138">
        <v>307653</v>
      </c>
      <c r="C63" s="133" t="s">
        <v>189</v>
      </c>
      <c r="D63" s="10">
        <v>5</v>
      </c>
      <c r="E63" s="10">
        <v>3</v>
      </c>
      <c r="F63" s="10">
        <v>4.50</v>
      </c>
      <c r="G63" s="10">
        <v>4</v>
      </c>
      <c r="H63" s="10">
        <v>1</v>
      </c>
      <c r="I63" s="10">
        <f t="shared" si="0"/>
        <v>17.50</v>
      </c>
      <c r="J63" s="10">
        <f t="shared" si="3"/>
        <v>2.625</v>
      </c>
      <c r="K63" s="143">
        <v>1.50</v>
      </c>
      <c r="L63" s="143">
        <v>2</v>
      </c>
      <c r="M63" s="143">
        <v>1</v>
      </c>
      <c r="N63" s="143">
        <v>1.50</v>
      </c>
      <c r="O63" s="143">
        <v>3</v>
      </c>
      <c r="P63" s="18">
        <f t="shared" si="4"/>
        <v>9</v>
      </c>
      <c r="Q63" s="116">
        <f t="shared" si="5"/>
        <v>0.45</v>
      </c>
      <c r="R63" s="105">
        <f t="shared" si="8"/>
        <v>0.825</v>
      </c>
      <c r="S63" s="105">
        <f t="shared" si="8"/>
        <v>0.54999999999999993</v>
      </c>
      <c r="T63" s="105">
        <f t="shared" si="8"/>
        <v>0.725</v>
      </c>
      <c r="U63" s="105">
        <f t="shared" si="8"/>
        <v>0.675</v>
      </c>
      <c r="V63" s="105">
        <f t="shared" si="8"/>
        <v>0.30000000000000004</v>
      </c>
      <c r="W63" s="117">
        <f t="shared" si="2"/>
        <v>26.50</v>
      </c>
      <c r="X63" s="117">
        <f t="shared" si="6"/>
        <v>5.3000000000000007</v>
      </c>
      <c r="Y63" s="228">
        <v>12</v>
      </c>
      <c r="Z63" s="116">
        <f t="shared" si="7"/>
        <v>9.6000000000000014</v>
      </c>
      <c r="AA63" s="145"/>
    </row>
    <row r="64" spans="1:27" ht="19.9" customHeight="1">
      <c r="A64" s="134">
        <v>57</v>
      </c>
      <c r="B64" s="138">
        <v>307654</v>
      </c>
      <c r="C64" s="133" t="s">
        <v>190</v>
      </c>
      <c r="D64" s="10">
        <v>4.50</v>
      </c>
      <c r="E64" s="10">
        <v>5</v>
      </c>
      <c r="F64" s="10">
        <v>3</v>
      </c>
      <c r="G64" s="10">
        <v>5</v>
      </c>
      <c r="H64" s="10">
        <v>3.50</v>
      </c>
      <c r="I64" s="10">
        <f t="shared" si="0"/>
        <v>21</v>
      </c>
      <c r="J64" s="10">
        <f t="shared" si="3"/>
        <v>3.15</v>
      </c>
      <c r="K64" s="18">
        <v>2</v>
      </c>
      <c r="L64" s="18">
        <v>1.50</v>
      </c>
      <c r="M64" s="18">
        <v>3</v>
      </c>
      <c r="N64" s="18">
        <v>4</v>
      </c>
      <c r="O64" s="18">
        <v>0.50</v>
      </c>
      <c r="P64" s="18">
        <f t="shared" si="4"/>
        <v>11</v>
      </c>
      <c r="Q64" s="116">
        <f t="shared" si="5"/>
        <v>0.55000000000000004</v>
      </c>
      <c r="R64" s="105">
        <f t="shared" si="8"/>
        <v>0.77499999999999991</v>
      </c>
      <c r="S64" s="105">
        <f t="shared" si="8"/>
        <v>0.825</v>
      </c>
      <c r="T64" s="105">
        <f t="shared" si="8"/>
        <v>0.60</v>
      </c>
      <c r="U64" s="105">
        <f t="shared" si="8"/>
        <v>0.95</v>
      </c>
      <c r="V64" s="105">
        <f t="shared" si="8"/>
        <v>0.55000000000000004</v>
      </c>
      <c r="W64" s="117">
        <f t="shared" si="2"/>
        <v>32</v>
      </c>
      <c r="X64" s="117">
        <f t="shared" si="6"/>
        <v>6.40</v>
      </c>
      <c r="Y64" s="228">
        <v>14</v>
      </c>
      <c r="Z64" s="116">
        <f t="shared" si="7"/>
        <v>11.20</v>
      </c>
      <c r="AA64" s="145"/>
    </row>
    <row r="65" spans="1:27" ht="19.9" customHeight="1">
      <c r="A65" s="134">
        <v>58</v>
      </c>
      <c r="B65" s="138">
        <v>307656</v>
      </c>
      <c r="C65" s="133" t="s">
        <v>191</v>
      </c>
      <c r="D65" s="10">
        <v>1</v>
      </c>
      <c r="E65" s="10">
        <v>0.50</v>
      </c>
      <c r="F65" s="10">
        <v>1</v>
      </c>
      <c r="G65" s="10">
        <v>2</v>
      </c>
      <c r="H65" s="10">
        <v>1.50</v>
      </c>
      <c r="I65" s="10">
        <f t="shared" si="0"/>
        <v>6</v>
      </c>
      <c r="J65" s="10">
        <f t="shared" si="3"/>
        <v>0.89999999999999991</v>
      </c>
      <c r="K65" s="18">
        <v>0.50</v>
      </c>
      <c r="L65" s="18">
        <v>1</v>
      </c>
      <c r="M65" s="18">
        <v>0.50</v>
      </c>
      <c r="N65" s="18">
        <v>0</v>
      </c>
      <c r="O65" s="18">
        <v>1</v>
      </c>
      <c r="P65" s="18">
        <f t="shared" si="4"/>
        <v>3</v>
      </c>
      <c r="Q65" s="116">
        <f t="shared" si="5"/>
        <v>0.15000000000000002</v>
      </c>
      <c r="R65" s="105">
        <f t="shared" si="8"/>
        <v>0.175</v>
      </c>
      <c r="S65" s="105">
        <f t="shared" si="8"/>
        <v>0.125</v>
      </c>
      <c r="T65" s="105">
        <f t="shared" si="8"/>
        <v>0.175</v>
      </c>
      <c r="U65" s="105">
        <f t="shared" si="8"/>
        <v>0.30</v>
      </c>
      <c r="V65" s="105">
        <f t="shared" si="8"/>
        <v>0.27499999999999997</v>
      </c>
      <c r="W65" s="117">
        <f t="shared" si="2"/>
        <v>9</v>
      </c>
      <c r="X65" s="117">
        <f t="shared" si="6"/>
        <v>1.80</v>
      </c>
      <c r="Y65" s="228">
        <v>4</v>
      </c>
      <c r="Z65" s="116">
        <f t="shared" si="7"/>
        <v>3.20</v>
      </c>
      <c r="AA65" s="145"/>
    </row>
    <row r="66" spans="1:27" ht="19.9" customHeight="1">
      <c r="A66" s="134">
        <v>59</v>
      </c>
      <c r="B66" s="138">
        <v>307660</v>
      </c>
      <c r="C66" s="133" t="s">
        <v>192</v>
      </c>
      <c r="D66" s="10">
        <v>1.50</v>
      </c>
      <c r="E66" s="10">
        <v>2</v>
      </c>
      <c r="F66" s="10">
        <v>2.50</v>
      </c>
      <c r="G66" s="10">
        <v>3</v>
      </c>
      <c r="H66" s="10">
        <v>2.50</v>
      </c>
      <c r="I66" s="10">
        <f t="shared" si="0"/>
        <v>11.50</v>
      </c>
      <c r="J66" s="10">
        <f t="shared" si="3"/>
        <v>1.725</v>
      </c>
      <c r="K66" s="18">
        <v>2</v>
      </c>
      <c r="L66" s="18">
        <v>1.50</v>
      </c>
      <c r="M66" s="18">
        <v>1</v>
      </c>
      <c r="N66" s="18">
        <v>0.50</v>
      </c>
      <c r="O66" s="18">
        <v>0.50</v>
      </c>
      <c r="P66" s="18">
        <f t="shared" si="4"/>
        <v>5.50</v>
      </c>
      <c r="Q66" s="116">
        <f t="shared" si="5"/>
        <v>0.27500000000000002</v>
      </c>
      <c r="R66" s="105">
        <f t="shared" si="8"/>
        <v>0.32499999999999996</v>
      </c>
      <c r="S66" s="105">
        <f t="shared" si="8"/>
        <v>0.375</v>
      </c>
      <c r="T66" s="105">
        <f t="shared" si="8"/>
        <v>0.425</v>
      </c>
      <c r="U66" s="105">
        <f t="shared" si="8"/>
        <v>0.475</v>
      </c>
      <c r="V66" s="105">
        <f t="shared" si="8"/>
        <v>0.40</v>
      </c>
      <c r="W66" s="117">
        <f t="shared" si="2"/>
        <v>17</v>
      </c>
      <c r="X66" s="117">
        <f t="shared" si="6"/>
        <v>3.4000000000000004</v>
      </c>
      <c r="Y66" s="228">
        <v>8</v>
      </c>
      <c r="Z66" s="116">
        <f t="shared" si="7"/>
        <v>6.40</v>
      </c>
      <c r="AA66" s="145"/>
    </row>
    <row r="67" spans="1:27" ht="19.9" customHeight="1">
      <c r="A67" s="134">
        <v>60</v>
      </c>
      <c r="B67" s="138">
        <v>307661</v>
      </c>
      <c r="C67" s="133" t="s">
        <v>193</v>
      </c>
      <c r="D67" s="10">
        <v>3</v>
      </c>
      <c r="E67" s="10">
        <v>1.50</v>
      </c>
      <c r="F67" s="10">
        <v>1</v>
      </c>
      <c r="G67" s="10">
        <v>3.50</v>
      </c>
      <c r="H67" s="10">
        <v>1.50</v>
      </c>
      <c r="I67" s="10">
        <f t="shared" si="0"/>
        <v>10.50</v>
      </c>
      <c r="J67" s="10">
        <f t="shared" si="3"/>
        <v>1.575</v>
      </c>
      <c r="K67" s="18">
        <v>1</v>
      </c>
      <c r="L67" s="18">
        <v>0.50</v>
      </c>
      <c r="M67" s="18">
        <v>1.50</v>
      </c>
      <c r="N67" s="18">
        <v>0.50</v>
      </c>
      <c r="O67" s="18">
        <v>1</v>
      </c>
      <c r="P67" s="18">
        <f t="shared" si="4"/>
        <v>4.50</v>
      </c>
      <c r="Q67" s="116">
        <f t="shared" si="5"/>
        <v>0.225</v>
      </c>
      <c r="R67" s="105">
        <f t="shared" si="8"/>
        <v>0.49999999999999994</v>
      </c>
      <c r="S67" s="105">
        <f t="shared" si="8"/>
        <v>0.24999999999999997</v>
      </c>
      <c r="T67" s="105">
        <f t="shared" si="8"/>
        <v>0.225</v>
      </c>
      <c r="U67" s="105">
        <f t="shared" si="8"/>
        <v>0.55000000000000004</v>
      </c>
      <c r="V67" s="105">
        <f t="shared" si="8"/>
        <v>0.27499999999999997</v>
      </c>
      <c r="W67" s="117">
        <f t="shared" si="2"/>
        <v>15</v>
      </c>
      <c r="X67" s="117">
        <f t="shared" si="6"/>
        <v>3</v>
      </c>
      <c r="Y67" s="228">
        <v>7</v>
      </c>
      <c r="Z67" s="116">
        <f t="shared" si="7"/>
        <v>5.60</v>
      </c>
      <c r="AA67" s="145"/>
    </row>
    <row r="68" spans="1:27" ht="19.9" customHeight="1">
      <c r="A68" s="134">
        <v>61</v>
      </c>
      <c r="B68" s="138">
        <v>307662</v>
      </c>
      <c r="C68" s="133" t="s">
        <v>194</v>
      </c>
      <c r="D68" s="142">
        <v>4.50</v>
      </c>
      <c r="E68" s="142">
        <v>3.50</v>
      </c>
      <c r="F68" s="142">
        <v>7</v>
      </c>
      <c r="G68" s="142">
        <v>4</v>
      </c>
      <c r="H68" s="142">
        <v>8</v>
      </c>
      <c r="I68" s="10">
        <f t="shared" si="0"/>
        <v>27</v>
      </c>
      <c r="J68" s="10">
        <f t="shared" si="3"/>
        <v>4.05</v>
      </c>
      <c r="K68" s="18">
        <v>1.50</v>
      </c>
      <c r="L68" s="18">
        <v>3.50</v>
      </c>
      <c r="M68" s="18">
        <v>2</v>
      </c>
      <c r="N68" s="18">
        <v>4</v>
      </c>
      <c r="O68" s="18">
        <v>2.50</v>
      </c>
      <c r="P68" s="18">
        <f t="shared" si="4"/>
        <v>13.50</v>
      </c>
      <c r="Q68" s="116">
        <f t="shared" si="5"/>
        <v>0.675</v>
      </c>
      <c r="R68" s="105">
        <f t="shared" si="8"/>
        <v>0.75</v>
      </c>
      <c r="S68" s="105">
        <f t="shared" si="8"/>
        <v>0.70</v>
      </c>
      <c r="T68" s="105">
        <f t="shared" si="8"/>
        <v>1.1500000000000001</v>
      </c>
      <c r="U68" s="105">
        <f t="shared" si="8"/>
        <v>0.80</v>
      </c>
      <c r="V68" s="105">
        <f t="shared" si="8"/>
        <v>1.325</v>
      </c>
      <c r="W68" s="117">
        <f t="shared" si="2"/>
        <v>40.50</v>
      </c>
      <c r="X68" s="117">
        <f t="shared" si="6"/>
        <v>8.10</v>
      </c>
      <c r="Y68" s="228">
        <v>18</v>
      </c>
      <c r="Z68" s="116">
        <f t="shared" si="7"/>
        <v>14.40</v>
      </c>
      <c r="AA68" s="145"/>
    </row>
    <row r="69" spans="1:27" ht="19.9" customHeight="1">
      <c r="A69" s="134">
        <v>62</v>
      </c>
      <c r="B69" s="138">
        <v>307663</v>
      </c>
      <c r="C69" s="133" t="s">
        <v>195</v>
      </c>
      <c r="D69" s="142">
        <v>2</v>
      </c>
      <c r="E69" s="142">
        <v>3</v>
      </c>
      <c r="F69" s="142">
        <v>5</v>
      </c>
      <c r="G69" s="142">
        <v>2.50</v>
      </c>
      <c r="H69" s="142">
        <v>5</v>
      </c>
      <c r="I69" s="10">
        <f t="shared" si="0"/>
        <v>17.50</v>
      </c>
      <c r="J69" s="10">
        <f t="shared" si="3"/>
        <v>2.625</v>
      </c>
      <c r="K69" s="18">
        <v>2</v>
      </c>
      <c r="L69" s="18">
        <v>1</v>
      </c>
      <c r="M69" s="18">
        <v>1.50</v>
      </c>
      <c r="N69" s="18">
        <v>2</v>
      </c>
      <c r="O69" s="18">
        <v>1.50</v>
      </c>
      <c r="P69" s="18">
        <f t="shared" si="4"/>
        <v>8</v>
      </c>
      <c r="Q69" s="116">
        <f t="shared" si="5"/>
        <v>0.40</v>
      </c>
      <c r="R69" s="105">
        <f t="shared" si="8"/>
        <v>0.40</v>
      </c>
      <c r="S69" s="105">
        <f t="shared" si="8"/>
        <v>0.49999999999999994</v>
      </c>
      <c r="T69" s="105">
        <f t="shared" si="8"/>
        <v>0.825</v>
      </c>
      <c r="U69" s="105">
        <f t="shared" si="8"/>
        <v>0.475</v>
      </c>
      <c r="V69" s="105">
        <f t="shared" si="8"/>
        <v>0.825</v>
      </c>
      <c r="W69" s="117">
        <f t="shared" si="2"/>
        <v>25.50</v>
      </c>
      <c r="X69" s="117">
        <f t="shared" si="6"/>
        <v>5.1000000000000005</v>
      </c>
      <c r="Y69" s="228">
        <v>12</v>
      </c>
      <c r="Z69" s="116">
        <f t="shared" si="7"/>
        <v>9.6000000000000014</v>
      </c>
      <c r="AA69" s="145"/>
    </row>
    <row r="70" spans="1:27" ht="19.9" customHeight="1">
      <c r="A70" s="134">
        <v>63</v>
      </c>
      <c r="B70" s="138">
        <v>307665</v>
      </c>
      <c r="C70" s="133" t="s">
        <v>196</v>
      </c>
      <c r="D70" s="10">
        <v>1</v>
      </c>
      <c r="E70" s="10">
        <v>2.50</v>
      </c>
      <c r="F70" s="10">
        <v>1.50</v>
      </c>
      <c r="G70" s="10">
        <v>2</v>
      </c>
      <c r="H70" s="10">
        <v>3.50</v>
      </c>
      <c r="I70" s="10">
        <f t="shared" si="0"/>
        <v>10.50</v>
      </c>
      <c r="J70" s="10">
        <f t="shared" si="3"/>
        <v>1.575</v>
      </c>
      <c r="K70" s="18">
        <v>1</v>
      </c>
      <c r="L70" s="18">
        <v>1.50</v>
      </c>
      <c r="M70" s="18">
        <v>0.50</v>
      </c>
      <c r="N70" s="18">
        <v>1</v>
      </c>
      <c r="O70" s="18">
        <v>1.50</v>
      </c>
      <c r="P70" s="18">
        <f t="shared" si="4"/>
        <v>5.50</v>
      </c>
      <c r="Q70" s="116">
        <f t="shared" si="5"/>
        <v>0.27500000000000002</v>
      </c>
      <c r="R70" s="105">
        <f t="shared" si="8"/>
        <v>0.20</v>
      </c>
      <c r="S70" s="105">
        <f t="shared" si="8"/>
        <v>0.45</v>
      </c>
      <c r="T70" s="105">
        <f t="shared" si="8"/>
        <v>0.24999999999999997</v>
      </c>
      <c r="U70" s="105">
        <f t="shared" si="8"/>
        <v>0.35</v>
      </c>
      <c r="V70" s="105">
        <f t="shared" si="8"/>
        <v>0.60000000000000009</v>
      </c>
      <c r="W70" s="117">
        <f t="shared" si="2"/>
        <v>16</v>
      </c>
      <c r="X70" s="117">
        <f t="shared" si="6"/>
        <v>3.20</v>
      </c>
      <c r="Y70" s="228">
        <v>7</v>
      </c>
      <c r="Z70" s="116">
        <f t="shared" si="7"/>
        <v>5.60</v>
      </c>
      <c r="AA70" s="145"/>
    </row>
    <row r="71" spans="1:27" ht="19.9" customHeight="1">
      <c r="A71" s="134">
        <v>64</v>
      </c>
      <c r="B71" s="138">
        <v>307666</v>
      </c>
      <c r="C71" s="133" t="s">
        <v>197</v>
      </c>
      <c r="D71" s="10">
        <v>1.50</v>
      </c>
      <c r="E71" s="10">
        <v>2</v>
      </c>
      <c r="F71" s="10">
        <v>2.50</v>
      </c>
      <c r="G71" s="10">
        <v>0.50</v>
      </c>
      <c r="H71" s="10">
        <v>2</v>
      </c>
      <c r="I71" s="10">
        <f t="shared" si="0"/>
        <v>8.50</v>
      </c>
      <c r="J71" s="10">
        <f t="shared" si="3"/>
        <v>1.2749999999999999</v>
      </c>
      <c r="K71" s="18">
        <v>1.50</v>
      </c>
      <c r="L71" s="18">
        <v>0.50</v>
      </c>
      <c r="M71" s="18">
        <v>1</v>
      </c>
      <c r="N71" s="18">
        <v>1.50</v>
      </c>
      <c r="O71" s="18">
        <v>0.50</v>
      </c>
      <c r="P71" s="18">
        <f t="shared" si="4"/>
        <v>5</v>
      </c>
      <c r="Q71" s="116">
        <f t="shared" si="5"/>
        <v>0.25</v>
      </c>
      <c r="R71" s="105">
        <f t="shared" si="8"/>
        <v>0.30</v>
      </c>
      <c r="S71" s="105">
        <f t="shared" si="8"/>
        <v>0.325</v>
      </c>
      <c r="T71" s="105">
        <f t="shared" si="8"/>
        <v>0.425</v>
      </c>
      <c r="U71" s="105">
        <f t="shared" si="8"/>
        <v>0.15000000000000002</v>
      </c>
      <c r="V71" s="105">
        <f t="shared" si="8"/>
        <v>0.325</v>
      </c>
      <c r="W71" s="117">
        <f t="shared" si="2"/>
        <v>13.50</v>
      </c>
      <c r="X71" s="117">
        <f t="shared" si="6"/>
        <v>2.70</v>
      </c>
      <c r="Y71" s="228">
        <v>6</v>
      </c>
      <c r="Z71" s="116">
        <f t="shared" si="7"/>
        <v>4.8000000000000007</v>
      </c>
      <c r="AA71" s="145"/>
    </row>
    <row r="72" spans="1:27" ht="19.9" customHeight="1">
      <c r="A72" s="134">
        <v>65</v>
      </c>
      <c r="B72" s="138">
        <v>307670</v>
      </c>
      <c r="C72" s="133" t="s">
        <v>198</v>
      </c>
      <c r="D72" s="10">
        <v>1</v>
      </c>
      <c r="E72" s="10">
        <v>0.50</v>
      </c>
      <c r="F72" s="10">
        <v>0</v>
      </c>
      <c r="G72" s="10">
        <v>1.50</v>
      </c>
      <c r="H72" s="10">
        <v>0</v>
      </c>
      <c r="I72" s="10">
        <f t="shared" si="9" ref="I72:I135">SUM(D72:H72)</f>
        <v>3</v>
      </c>
      <c r="J72" s="10">
        <f t="shared" si="3"/>
        <v>0.44999999999999996</v>
      </c>
      <c r="K72" s="18">
        <v>0.50</v>
      </c>
      <c r="L72" s="18">
        <v>0.50</v>
      </c>
      <c r="M72" s="18">
        <v>0</v>
      </c>
      <c r="N72" s="18">
        <v>0</v>
      </c>
      <c r="O72" s="18">
        <v>0.50</v>
      </c>
      <c r="P72" s="18">
        <f t="shared" si="4"/>
        <v>1.50</v>
      </c>
      <c r="Q72" s="116">
        <f t="shared" si="5"/>
        <v>0.075000000000000011</v>
      </c>
      <c r="R72" s="105">
        <f t="shared" si="8"/>
        <v>0.175</v>
      </c>
      <c r="S72" s="105">
        <f t="shared" si="8"/>
        <v>0.10</v>
      </c>
      <c r="T72" s="105">
        <f t="shared" si="8"/>
        <v>0</v>
      </c>
      <c r="U72" s="105">
        <f t="shared" si="8"/>
        <v>0.22499999999999998</v>
      </c>
      <c r="V72" s="105">
        <f t="shared" si="8"/>
        <v>0.025000000000000001</v>
      </c>
      <c r="W72" s="117">
        <f t="shared" si="10" ref="W72:W135">I72+P72</f>
        <v>4.50</v>
      </c>
      <c r="X72" s="117">
        <f t="shared" si="6"/>
        <v>0.90</v>
      </c>
      <c r="Y72" s="228">
        <v>2</v>
      </c>
      <c r="Z72" s="116">
        <f t="shared" si="7"/>
        <v>1.60</v>
      </c>
      <c r="AA72" s="145"/>
    </row>
    <row r="73" spans="1:27" ht="19.9" customHeight="1">
      <c r="A73" s="134">
        <v>66</v>
      </c>
      <c r="B73" s="138">
        <v>307673</v>
      </c>
      <c r="C73" s="133" t="s">
        <v>199</v>
      </c>
      <c r="D73" s="10">
        <v>3</v>
      </c>
      <c r="E73" s="10">
        <v>5</v>
      </c>
      <c r="F73" s="10">
        <v>3.50</v>
      </c>
      <c r="G73" s="10">
        <v>1</v>
      </c>
      <c r="H73" s="10">
        <v>2.50</v>
      </c>
      <c r="I73" s="10">
        <f t="shared" si="9"/>
        <v>15</v>
      </c>
      <c r="J73" s="10">
        <f t="shared" si="11" ref="J73:J136">I73*0.15</f>
        <v>2.25</v>
      </c>
      <c r="K73" s="18">
        <v>1</v>
      </c>
      <c r="L73" s="18">
        <v>3</v>
      </c>
      <c r="M73" s="18">
        <v>1.50</v>
      </c>
      <c r="N73" s="18">
        <v>2</v>
      </c>
      <c r="O73" s="18">
        <v>1</v>
      </c>
      <c r="P73" s="18">
        <f t="shared" si="12" ref="P73:P136">SUM(K73:O73)</f>
        <v>8.50</v>
      </c>
      <c r="Q73" s="116">
        <f t="shared" si="13" ref="Q73:Q136">P73*0.05</f>
        <v>0.42500000000000004</v>
      </c>
      <c r="R73" s="105">
        <f t="shared" si="8"/>
        <v>0.49999999999999994</v>
      </c>
      <c r="S73" s="105">
        <f t="shared" si="8"/>
        <v>0.90</v>
      </c>
      <c r="T73" s="105">
        <f t="shared" si="8"/>
        <v>0.60000000000000009</v>
      </c>
      <c r="U73" s="105">
        <f t="shared" si="8"/>
        <v>0.25</v>
      </c>
      <c r="V73" s="105">
        <f t="shared" si="8"/>
        <v>0.425</v>
      </c>
      <c r="W73" s="117">
        <f t="shared" si="10"/>
        <v>23.50</v>
      </c>
      <c r="X73" s="117">
        <f t="shared" si="14" ref="X73:X136">(W73*0.2)</f>
        <v>4.70</v>
      </c>
      <c r="Y73" s="228">
        <v>10</v>
      </c>
      <c r="Z73" s="116">
        <f t="shared" si="15" ref="Z73:Z136">Y73*0.8</f>
        <v>8</v>
      </c>
      <c r="AA73" s="145"/>
    </row>
    <row r="74" spans="1:27" ht="19.9" customHeight="1">
      <c r="A74" s="134">
        <v>67</v>
      </c>
      <c r="B74" s="138">
        <v>307675</v>
      </c>
      <c r="C74" s="133" t="s">
        <v>200</v>
      </c>
      <c r="D74" s="10">
        <v>2.50</v>
      </c>
      <c r="E74" s="10">
        <v>1.50</v>
      </c>
      <c r="F74" s="10">
        <v>3</v>
      </c>
      <c r="G74" s="10">
        <v>4</v>
      </c>
      <c r="H74" s="10">
        <v>1</v>
      </c>
      <c r="I74" s="10">
        <f t="shared" si="9"/>
        <v>12</v>
      </c>
      <c r="J74" s="10">
        <f t="shared" si="11"/>
        <v>1.7999999999999998</v>
      </c>
      <c r="K74" s="18">
        <v>1.50</v>
      </c>
      <c r="L74" s="18">
        <v>0.50</v>
      </c>
      <c r="M74" s="18">
        <v>2</v>
      </c>
      <c r="N74" s="18">
        <v>1.50</v>
      </c>
      <c r="O74" s="18">
        <v>0.50</v>
      </c>
      <c r="P74" s="18">
        <f t="shared" si="12"/>
        <v>6</v>
      </c>
      <c r="Q74" s="116">
        <f t="shared" si="13"/>
        <v>0.30000000000000004</v>
      </c>
      <c r="R74" s="105">
        <f t="shared" si="8"/>
        <v>0.45</v>
      </c>
      <c r="S74" s="105">
        <f t="shared" si="8"/>
        <v>0.24999999999999997</v>
      </c>
      <c r="T74" s="105">
        <f t="shared" si="8"/>
        <v>0.54999999999999993</v>
      </c>
      <c r="U74" s="105">
        <f t="shared" si="8"/>
        <v>0.675</v>
      </c>
      <c r="V74" s="105">
        <f t="shared" si="8"/>
        <v>0.175</v>
      </c>
      <c r="W74" s="117">
        <f t="shared" si="10"/>
        <v>18</v>
      </c>
      <c r="X74" s="117">
        <f t="shared" si="14"/>
        <v>3.60</v>
      </c>
      <c r="Y74" s="228">
        <v>8</v>
      </c>
      <c r="Z74" s="116">
        <f t="shared" si="15"/>
        <v>6.40</v>
      </c>
      <c r="AA74" s="145"/>
    </row>
    <row r="75" spans="1:27" ht="19.9" customHeight="1">
      <c r="A75" s="134">
        <v>68</v>
      </c>
      <c r="B75" s="138">
        <v>307676</v>
      </c>
      <c r="C75" s="133" t="s">
        <v>200</v>
      </c>
      <c r="D75" s="10">
        <v>1</v>
      </c>
      <c r="E75" s="10">
        <v>2.50</v>
      </c>
      <c r="F75" s="10">
        <v>1.50</v>
      </c>
      <c r="G75" s="10">
        <v>1</v>
      </c>
      <c r="H75" s="10">
        <v>1.50</v>
      </c>
      <c r="I75" s="10">
        <f t="shared" si="9"/>
        <v>7.50</v>
      </c>
      <c r="J75" s="10">
        <f t="shared" si="11"/>
        <v>1.125</v>
      </c>
      <c r="K75" s="18">
        <v>0.50</v>
      </c>
      <c r="L75" s="18">
        <v>1</v>
      </c>
      <c r="M75" s="18">
        <v>1.50</v>
      </c>
      <c r="N75" s="18">
        <v>0.50</v>
      </c>
      <c r="O75" s="18">
        <v>0</v>
      </c>
      <c r="P75" s="18">
        <f t="shared" si="12"/>
        <v>3.50</v>
      </c>
      <c r="Q75" s="116">
        <f t="shared" si="13"/>
        <v>0.17500000000000002</v>
      </c>
      <c r="R75" s="105">
        <f t="shared" si="16" ref="R75:V125">(D75*0.15+K75*0.05)</f>
        <v>0.175</v>
      </c>
      <c r="S75" s="105">
        <f t="shared" si="16"/>
        <v>0.425</v>
      </c>
      <c r="T75" s="105">
        <f t="shared" si="16"/>
        <v>0.30</v>
      </c>
      <c r="U75" s="105">
        <f t="shared" si="16"/>
        <v>0.175</v>
      </c>
      <c r="V75" s="105">
        <f t="shared" si="16"/>
        <v>0.22499999999999998</v>
      </c>
      <c r="W75" s="117">
        <f t="shared" si="10"/>
        <v>11</v>
      </c>
      <c r="X75" s="117">
        <f t="shared" si="14"/>
        <v>2.2000000000000002</v>
      </c>
      <c r="Y75" s="228">
        <v>5</v>
      </c>
      <c r="Z75" s="116">
        <f t="shared" si="15"/>
        <v>4</v>
      </c>
      <c r="AA75" s="145"/>
    </row>
    <row r="76" spans="1:27" ht="19.9" customHeight="1">
      <c r="A76" s="134">
        <v>69</v>
      </c>
      <c r="B76" s="138">
        <v>307677</v>
      </c>
      <c r="C76" s="133" t="s">
        <v>201</v>
      </c>
      <c r="D76" s="10">
        <v>3</v>
      </c>
      <c r="E76" s="10">
        <v>5</v>
      </c>
      <c r="F76" s="10">
        <v>2.50</v>
      </c>
      <c r="G76" s="10">
        <v>4</v>
      </c>
      <c r="H76" s="10">
        <v>6</v>
      </c>
      <c r="I76" s="10">
        <f t="shared" si="9"/>
        <v>20.50</v>
      </c>
      <c r="J76" s="10">
        <f t="shared" si="11"/>
        <v>3.0749999999999997</v>
      </c>
      <c r="K76" s="18">
        <v>2</v>
      </c>
      <c r="L76" s="18">
        <v>1.50</v>
      </c>
      <c r="M76" s="18">
        <v>2.50</v>
      </c>
      <c r="N76" s="18">
        <v>2</v>
      </c>
      <c r="O76" s="18">
        <v>3</v>
      </c>
      <c r="P76" s="18">
        <f t="shared" si="12"/>
        <v>11</v>
      </c>
      <c r="Q76" s="116">
        <f t="shared" si="13"/>
        <v>0.55000000000000004</v>
      </c>
      <c r="R76" s="105">
        <f t="shared" si="16"/>
        <v>0.54999999999999993</v>
      </c>
      <c r="S76" s="105">
        <f t="shared" si="16"/>
        <v>0.825</v>
      </c>
      <c r="T76" s="105">
        <f t="shared" si="16"/>
        <v>0.50</v>
      </c>
      <c r="U76" s="105">
        <f t="shared" si="16"/>
        <v>0.70</v>
      </c>
      <c r="V76" s="105">
        <f t="shared" si="16"/>
        <v>1.0499999999999998</v>
      </c>
      <c r="W76" s="117">
        <f t="shared" si="10"/>
        <v>31.50</v>
      </c>
      <c r="X76" s="117">
        <f t="shared" si="14"/>
        <v>6.3000000000000007</v>
      </c>
      <c r="Y76" s="228">
        <v>14</v>
      </c>
      <c r="Z76" s="116">
        <f t="shared" si="15"/>
        <v>11.20</v>
      </c>
      <c r="AA76" s="145"/>
    </row>
    <row r="77" spans="1:27" ht="19.9" customHeight="1">
      <c r="A77" s="134">
        <v>70</v>
      </c>
      <c r="B77" s="138">
        <v>307680</v>
      </c>
      <c r="C77" s="133" t="s">
        <v>202</v>
      </c>
      <c r="D77" s="10">
        <v>3.50</v>
      </c>
      <c r="E77" s="10">
        <v>7</v>
      </c>
      <c r="F77" s="10">
        <v>4</v>
      </c>
      <c r="G77" s="10">
        <v>5</v>
      </c>
      <c r="H77" s="10">
        <v>4.50</v>
      </c>
      <c r="I77" s="10">
        <f t="shared" si="9"/>
        <v>24</v>
      </c>
      <c r="J77" s="10">
        <f t="shared" si="11"/>
        <v>3.5999999999999996</v>
      </c>
      <c r="K77" s="18">
        <v>3</v>
      </c>
      <c r="L77" s="18">
        <v>2</v>
      </c>
      <c r="M77" s="18">
        <v>2.50</v>
      </c>
      <c r="N77" s="18">
        <v>1.50</v>
      </c>
      <c r="O77" s="18">
        <v>2.50</v>
      </c>
      <c r="P77" s="18">
        <f t="shared" si="12"/>
        <v>11.50</v>
      </c>
      <c r="Q77" s="116">
        <f t="shared" si="13"/>
        <v>0.57500000000000007</v>
      </c>
      <c r="R77" s="105">
        <f t="shared" si="16"/>
        <v>0.675</v>
      </c>
      <c r="S77" s="105">
        <f t="shared" si="16"/>
        <v>1.1500000000000001</v>
      </c>
      <c r="T77" s="105">
        <f t="shared" si="16"/>
        <v>0.725</v>
      </c>
      <c r="U77" s="105">
        <f t="shared" si="16"/>
        <v>0.825</v>
      </c>
      <c r="V77" s="105">
        <f t="shared" si="16"/>
        <v>0.80</v>
      </c>
      <c r="W77" s="117">
        <f t="shared" si="10"/>
        <v>35.50</v>
      </c>
      <c r="X77" s="117">
        <f t="shared" si="14"/>
        <v>7.10</v>
      </c>
      <c r="Y77" s="228">
        <v>16</v>
      </c>
      <c r="Z77" s="116">
        <f t="shared" si="15"/>
        <v>12.80</v>
      </c>
      <c r="AA77" s="145"/>
    </row>
    <row r="78" spans="1:27" ht="19.9" customHeight="1">
      <c r="A78" s="134">
        <v>71</v>
      </c>
      <c r="B78" s="138">
        <v>307681</v>
      </c>
      <c r="C78" s="133" t="s">
        <v>203</v>
      </c>
      <c r="D78" s="10">
        <v>1.50</v>
      </c>
      <c r="E78" s="10">
        <v>2.50</v>
      </c>
      <c r="F78" s="10">
        <v>3</v>
      </c>
      <c r="G78" s="10">
        <v>0.50</v>
      </c>
      <c r="H78" s="10">
        <v>1.50</v>
      </c>
      <c r="I78" s="10">
        <f t="shared" si="9"/>
        <v>9</v>
      </c>
      <c r="J78" s="10">
        <f t="shared" si="11"/>
        <v>1.35</v>
      </c>
      <c r="K78" s="18">
        <v>0.50</v>
      </c>
      <c r="L78" s="18">
        <v>1.50</v>
      </c>
      <c r="M78" s="18">
        <v>0.50</v>
      </c>
      <c r="N78" s="18">
        <v>0.50</v>
      </c>
      <c r="O78" s="18">
        <v>2</v>
      </c>
      <c r="P78" s="18">
        <f t="shared" si="12"/>
        <v>5</v>
      </c>
      <c r="Q78" s="116">
        <f t="shared" si="13"/>
        <v>0.25</v>
      </c>
      <c r="R78" s="105">
        <f t="shared" si="16"/>
        <v>0.24999999999999997</v>
      </c>
      <c r="S78" s="105">
        <f t="shared" si="16"/>
        <v>0.45</v>
      </c>
      <c r="T78" s="105">
        <f t="shared" si="16"/>
        <v>0.475</v>
      </c>
      <c r="U78" s="105">
        <f t="shared" si="16"/>
        <v>0.10</v>
      </c>
      <c r="V78" s="105">
        <f t="shared" si="16"/>
        <v>0.32499999999999996</v>
      </c>
      <c r="W78" s="117">
        <f t="shared" si="10"/>
        <v>14</v>
      </c>
      <c r="X78" s="117">
        <f t="shared" si="14"/>
        <v>2.8000000000000003</v>
      </c>
      <c r="Y78" s="228">
        <v>6</v>
      </c>
      <c r="Z78" s="116">
        <f t="shared" si="15"/>
        <v>4.8000000000000007</v>
      </c>
      <c r="AA78" s="145"/>
    </row>
    <row r="79" spans="1:27" ht="19.9" customHeight="1">
      <c r="A79" s="134">
        <v>72</v>
      </c>
      <c r="B79" s="138">
        <v>312870</v>
      </c>
      <c r="C79" s="231" t="s">
        <v>204</v>
      </c>
      <c r="D79" s="10">
        <v>1</v>
      </c>
      <c r="E79" s="10">
        <v>3</v>
      </c>
      <c r="F79" s="10">
        <v>0.50</v>
      </c>
      <c r="G79" s="10">
        <v>2</v>
      </c>
      <c r="H79" s="10">
        <v>1.50</v>
      </c>
      <c r="I79" s="10">
        <f t="shared" si="9"/>
        <v>8</v>
      </c>
      <c r="J79" s="10">
        <f t="shared" si="11"/>
        <v>1.20</v>
      </c>
      <c r="K79" s="18">
        <v>2</v>
      </c>
      <c r="L79" s="18">
        <v>0.50</v>
      </c>
      <c r="M79" s="18">
        <v>3</v>
      </c>
      <c r="N79" s="18">
        <v>1</v>
      </c>
      <c r="O79" s="18">
        <v>1</v>
      </c>
      <c r="P79" s="18">
        <f t="shared" si="12"/>
        <v>7.50</v>
      </c>
      <c r="Q79" s="116">
        <f t="shared" si="13"/>
        <v>0.375</v>
      </c>
      <c r="R79" s="105">
        <f t="shared" si="16"/>
        <v>0.25</v>
      </c>
      <c r="S79" s="105">
        <f t="shared" si="16"/>
        <v>0.475</v>
      </c>
      <c r="T79" s="105">
        <f t="shared" si="16"/>
        <v>0.22500000000000003</v>
      </c>
      <c r="U79" s="105">
        <f t="shared" si="16"/>
        <v>0.35</v>
      </c>
      <c r="V79" s="105">
        <f t="shared" si="16"/>
        <v>0.27499999999999997</v>
      </c>
      <c r="W79" s="117">
        <f t="shared" si="10"/>
        <v>15.50</v>
      </c>
      <c r="X79" s="117">
        <f t="shared" si="14"/>
        <v>3.10</v>
      </c>
      <c r="Y79" s="228" t="s">
        <v>205</v>
      </c>
      <c r="Z79" s="116" t="e">
        <f t="shared" si="15"/>
        <v>#VALUE!</v>
      </c>
      <c r="AA79" s="145"/>
    </row>
    <row r="80" spans="1:27" ht="19.9" customHeight="1">
      <c r="A80" s="134">
        <v>73</v>
      </c>
      <c r="B80" s="138">
        <v>307683</v>
      </c>
      <c r="C80" s="133" t="s">
        <v>206</v>
      </c>
      <c r="D80" s="10">
        <v>1.50</v>
      </c>
      <c r="E80" s="10">
        <v>0.50</v>
      </c>
      <c r="F80" s="10">
        <v>2</v>
      </c>
      <c r="G80" s="10">
        <v>0.50</v>
      </c>
      <c r="H80" s="10">
        <v>1</v>
      </c>
      <c r="I80" s="10">
        <f t="shared" si="9"/>
        <v>5.50</v>
      </c>
      <c r="J80" s="10">
        <f t="shared" si="11"/>
        <v>0.825</v>
      </c>
      <c r="K80" s="18">
        <v>0.50</v>
      </c>
      <c r="L80" s="18">
        <v>1</v>
      </c>
      <c r="M80" s="18">
        <v>0.50</v>
      </c>
      <c r="N80" s="18">
        <v>0</v>
      </c>
      <c r="O80" s="18">
        <v>1</v>
      </c>
      <c r="P80" s="18">
        <f t="shared" si="12"/>
        <v>3</v>
      </c>
      <c r="Q80" s="116">
        <f t="shared" si="13"/>
        <v>0.15000000000000002</v>
      </c>
      <c r="R80" s="105">
        <f t="shared" si="16"/>
        <v>0.24999999999999997</v>
      </c>
      <c r="S80" s="105">
        <f t="shared" si="16"/>
        <v>0.125</v>
      </c>
      <c r="T80" s="105">
        <f t="shared" si="16"/>
        <v>0.325</v>
      </c>
      <c r="U80" s="105">
        <f t="shared" si="16"/>
        <v>0.074999999999999997</v>
      </c>
      <c r="V80" s="105">
        <f t="shared" si="16"/>
        <v>0.20</v>
      </c>
      <c r="W80" s="117">
        <f t="shared" si="10"/>
        <v>8.50</v>
      </c>
      <c r="X80" s="117">
        <f t="shared" si="14"/>
        <v>1.7000000000000002</v>
      </c>
      <c r="Y80" s="228">
        <v>4</v>
      </c>
      <c r="Z80" s="116">
        <f t="shared" si="15"/>
        <v>3.20</v>
      </c>
      <c r="AA80" s="145"/>
    </row>
    <row r="81" spans="1:27" ht="19.9" customHeight="1">
      <c r="A81" s="134">
        <v>74</v>
      </c>
      <c r="B81" s="138">
        <v>307684</v>
      </c>
      <c r="C81" s="133" t="s">
        <v>207</v>
      </c>
      <c r="D81" s="142">
        <v>3.50</v>
      </c>
      <c r="E81" s="142">
        <v>5</v>
      </c>
      <c r="F81" s="142">
        <v>7</v>
      </c>
      <c r="G81" s="142">
        <v>8</v>
      </c>
      <c r="H81" s="142">
        <v>4</v>
      </c>
      <c r="I81" s="10">
        <f t="shared" si="9"/>
        <v>27.50</v>
      </c>
      <c r="J81" s="10">
        <f t="shared" si="11"/>
        <v>4.125</v>
      </c>
      <c r="K81" s="18">
        <v>3.50</v>
      </c>
      <c r="L81" s="18">
        <v>4</v>
      </c>
      <c r="M81" s="18">
        <v>2</v>
      </c>
      <c r="N81" s="18">
        <v>1.50</v>
      </c>
      <c r="O81" s="18">
        <v>3</v>
      </c>
      <c r="P81" s="18">
        <f t="shared" si="12"/>
        <v>14</v>
      </c>
      <c r="Q81" s="116">
        <f t="shared" si="13"/>
        <v>0.70</v>
      </c>
      <c r="R81" s="105">
        <f t="shared" si="16"/>
        <v>0.70</v>
      </c>
      <c r="S81" s="105">
        <f t="shared" si="16"/>
        <v>0.95</v>
      </c>
      <c r="T81" s="105">
        <f t="shared" si="16"/>
        <v>1.1500000000000001</v>
      </c>
      <c r="U81" s="105">
        <f t="shared" si="16"/>
        <v>1.2749999999999999</v>
      </c>
      <c r="V81" s="105">
        <f t="shared" si="16"/>
        <v>0.75</v>
      </c>
      <c r="W81" s="117">
        <f t="shared" si="10"/>
        <v>41.50</v>
      </c>
      <c r="X81" s="117">
        <f t="shared" si="14"/>
        <v>8.3000000000000007</v>
      </c>
      <c r="Y81" s="228">
        <v>19</v>
      </c>
      <c r="Z81" s="116">
        <f t="shared" si="15"/>
        <v>15.20</v>
      </c>
      <c r="AA81" s="145"/>
    </row>
    <row r="82" spans="1:27" ht="19.9" customHeight="1">
      <c r="A82" s="134">
        <v>75</v>
      </c>
      <c r="B82" s="138">
        <v>307685</v>
      </c>
      <c r="C82" s="133" t="s">
        <v>208</v>
      </c>
      <c r="D82" s="142">
        <v>6</v>
      </c>
      <c r="E82" s="142">
        <v>2</v>
      </c>
      <c r="F82" s="142">
        <v>4</v>
      </c>
      <c r="G82" s="142">
        <v>5</v>
      </c>
      <c r="H82" s="142">
        <v>3</v>
      </c>
      <c r="I82" s="10">
        <f t="shared" si="9"/>
        <v>20</v>
      </c>
      <c r="J82" s="10">
        <f t="shared" si="11"/>
        <v>3</v>
      </c>
      <c r="K82" s="18">
        <v>2</v>
      </c>
      <c r="L82" s="18">
        <v>1.50</v>
      </c>
      <c r="M82" s="18">
        <v>3</v>
      </c>
      <c r="N82" s="18">
        <v>3</v>
      </c>
      <c r="O82" s="18">
        <v>1</v>
      </c>
      <c r="P82" s="18">
        <f t="shared" si="12"/>
        <v>10.50</v>
      </c>
      <c r="Q82" s="116">
        <f t="shared" si="13"/>
        <v>0.525</v>
      </c>
      <c r="R82" s="105">
        <f t="shared" si="16"/>
        <v>0.99999999999999989</v>
      </c>
      <c r="S82" s="105">
        <f t="shared" si="16"/>
        <v>0.375</v>
      </c>
      <c r="T82" s="105">
        <f t="shared" si="16"/>
        <v>0.75</v>
      </c>
      <c r="U82" s="105">
        <f t="shared" si="16"/>
        <v>0.90</v>
      </c>
      <c r="V82" s="105">
        <f t="shared" si="16"/>
        <v>0.49999999999999994</v>
      </c>
      <c r="W82" s="117">
        <f t="shared" si="10"/>
        <v>30.50</v>
      </c>
      <c r="X82" s="117">
        <f t="shared" si="14"/>
        <v>6.10</v>
      </c>
      <c r="Y82" s="228">
        <v>14</v>
      </c>
      <c r="Z82" s="116">
        <f t="shared" si="15"/>
        <v>11.20</v>
      </c>
      <c r="AA82" s="145"/>
    </row>
    <row r="83" spans="1:27" ht="19.9" customHeight="1">
      <c r="A83" s="134">
        <v>76</v>
      </c>
      <c r="B83" s="138">
        <v>307687</v>
      </c>
      <c r="C83" s="133" t="s">
        <v>209</v>
      </c>
      <c r="D83" s="142">
        <v>2</v>
      </c>
      <c r="E83" s="142">
        <v>7.50</v>
      </c>
      <c r="F83" s="142">
        <v>4</v>
      </c>
      <c r="G83" s="142">
        <v>3</v>
      </c>
      <c r="H83" s="142">
        <v>5</v>
      </c>
      <c r="I83" s="10">
        <f t="shared" si="9"/>
        <v>21.50</v>
      </c>
      <c r="J83" s="10">
        <f t="shared" si="11"/>
        <v>3.225</v>
      </c>
      <c r="K83" s="18">
        <v>1</v>
      </c>
      <c r="L83" s="18">
        <v>3</v>
      </c>
      <c r="M83" s="18">
        <v>0.50</v>
      </c>
      <c r="N83" s="18">
        <v>2.50</v>
      </c>
      <c r="O83" s="18">
        <v>3.50</v>
      </c>
      <c r="P83" s="18">
        <f t="shared" si="12"/>
        <v>10.50</v>
      </c>
      <c r="Q83" s="116">
        <f t="shared" si="13"/>
        <v>0.525</v>
      </c>
      <c r="R83" s="105">
        <f t="shared" si="16"/>
        <v>0.35</v>
      </c>
      <c r="S83" s="105">
        <f t="shared" si="16"/>
        <v>1.2749999999999999</v>
      </c>
      <c r="T83" s="105">
        <f t="shared" si="16"/>
        <v>0.625</v>
      </c>
      <c r="U83" s="105">
        <f t="shared" si="16"/>
        <v>0.57499999999999996</v>
      </c>
      <c r="V83" s="105">
        <f t="shared" si="16"/>
        <v>0.925</v>
      </c>
      <c r="W83" s="117">
        <f t="shared" si="10"/>
        <v>32</v>
      </c>
      <c r="X83" s="117">
        <f t="shared" si="14"/>
        <v>6.40</v>
      </c>
      <c r="Y83" s="228">
        <v>14</v>
      </c>
      <c r="Z83" s="116">
        <f t="shared" si="15"/>
        <v>11.20</v>
      </c>
      <c r="AA83" s="145"/>
    </row>
    <row r="84" spans="1:27" ht="19.9" customHeight="1">
      <c r="A84" s="134">
        <v>77</v>
      </c>
      <c r="B84" s="138">
        <v>307688</v>
      </c>
      <c r="C84" s="133" t="s">
        <v>210</v>
      </c>
      <c r="D84" s="142">
        <v>7</v>
      </c>
      <c r="E84" s="142">
        <v>3</v>
      </c>
      <c r="F84" s="142">
        <v>8</v>
      </c>
      <c r="G84" s="142">
        <v>6</v>
      </c>
      <c r="H84" s="142">
        <v>3</v>
      </c>
      <c r="I84" s="10">
        <f t="shared" si="9"/>
        <v>27</v>
      </c>
      <c r="J84" s="10">
        <f t="shared" si="11"/>
        <v>4.05</v>
      </c>
      <c r="K84" s="18">
        <v>4</v>
      </c>
      <c r="L84" s="18">
        <v>2</v>
      </c>
      <c r="M84" s="18">
        <v>3</v>
      </c>
      <c r="N84" s="18">
        <v>1</v>
      </c>
      <c r="O84" s="18">
        <v>3.50</v>
      </c>
      <c r="P84" s="18">
        <f t="shared" si="12"/>
        <v>13.50</v>
      </c>
      <c r="Q84" s="116">
        <f t="shared" si="13"/>
        <v>0.675</v>
      </c>
      <c r="R84" s="105">
        <f t="shared" si="16"/>
        <v>1.25</v>
      </c>
      <c r="S84" s="105">
        <f t="shared" si="16"/>
        <v>0.54999999999999993</v>
      </c>
      <c r="T84" s="105">
        <f t="shared" si="16"/>
        <v>1.35</v>
      </c>
      <c r="U84" s="105">
        <f t="shared" si="16"/>
        <v>0.95</v>
      </c>
      <c r="V84" s="105">
        <f t="shared" si="16"/>
        <v>0.625</v>
      </c>
      <c r="W84" s="117">
        <f t="shared" si="10"/>
        <v>40.50</v>
      </c>
      <c r="X84" s="117">
        <f t="shared" si="14"/>
        <v>8.10</v>
      </c>
      <c r="Y84" s="228">
        <v>19</v>
      </c>
      <c r="Z84" s="116">
        <f t="shared" si="15"/>
        <v>15.20</v>
      </c>
      <c r="AA84" s="145"/>
    </row>
    <row r="85" spans="1:27" ht="19.9" customHeight="1">
      <c r="A85" s="134">
        <v>78</v>
      </c>
      <c r="B85" s="138">
        <v>307689</v>
      </c>
      <c r="C85" s="133" t="s">
        <v>211</v>
      </c>
      <c r="D85" s="142">
        <v>6.50</v>
      </c>
      <c r="E85" s="142">
        <v>7</v>
      </c>
      <c r="F85" s="142">
        <v>5</v>
      </c>
      <c r="G85" s="142">
        <v>8</v>
      </c>
      <c r="H85" s="142">
        <v>7</v>
      </c>
      <c r="I85" s="10">
        <f t="shared" si="9"/>
        <v>33.50</v>
      </c>
      <c r="J85" s="10">
        <f t="shared" si="11"/>
        <v>5.0249999999999995</v>
      </c>
      <c r="K85" s="18">
        <v>3</v>
      </c>
      <c r="L85" s="18">
        <v>4</v>
      </c>
      <c r="M85" s="18">
        <v>2.50</v>
      </c>
      <c r="N85" s="18">
        <v>3</v>
      </c>
      <c r="O85" s="18">
        <v>4</v>
      </c>
      <c r="P85" s="18">
        <f t="shared" si="12"/>
        <v>16.50</v>
      </c>
      <c r="Q85" s="116">
        <f t="shared" si="13"/>
        <v>0.825</v>
      </c>
      <c r="R85" s="105">
        <f t="shared" si="16"/>
        <v>1.125</v>
      </c>
      <c r="S85" s="105">
        <f t="shared" si="16"/>
        <v>1.25</v>
      </c>
      <c r="T85" s="105">
        <f t="shared" si="16"/>
        <v>0.875</v>
      </c>
      <c r="U85" s="105">
        <f t="shared" si="16"/>
        <v>1.35</v>
      </c>
      <c r="V85" s="105">
        <f t="shared" si="16"/>
        <v>1.25</v>
      </c>
      <c r="W85" s="117">
        <f t="shared" si="10"/>
        <v>50</v>
      </c>
      <c r="X85" s="117">
        <f t="shared" si="14"/>
        <v>10</v>
      </c>
      <c r="Y85" s="228">
        <v>23</v>
      </c>
      <c r="Z85" s="116">
        <f t="shared" si="15"/>
        <v>18.400000000000002</v>
      </c>
      <c r="AA85" s="145"/>
    </row>
    <row r="86" spans="1:27" ht="19.9" customHeight="1">
      <c r="A86" s="134">
        <v>79</v>
      </c>
      <c r="B86" s="138">
        <v>307693</v>
      </c>
      <c r="C86" s="133" t="s">
        <v>212</v>
      </c>
      <c r="D86" s="142">
        <v>5</v>
      </c>
      <c r="E86" s="142">
        <v>5.50</v>
      </c>
      <c r="F86" s="142">
        <v>3</v>
      </c>
      <c r="G86" s="142">
        <v>6</v>
      </c>
      <c r="H86" s="142">
        <v>4</v>
      </c>
      <c r="I86" s="10">
        <f t="shared" si="9"/>
        <v>23.50</v>
      </c>
      <c r="J86" s="10">
        <f t="shared" si="11"/>
        <v>3.525</v>
      </c>
      <c r="K86" s="18">
        <v>1</v>
      </c>
      <c r="L86" s="18">
        <v>2</v>
      </c>
      <c r="M86" s="18">
        <v>3.50</v>
      </c>
      <c r="N86" s="18">
        <v>2</v>
      </c>
      <c r="O86" s="18">
        <v>3</v>
      </c>
      <c r="P86" s="18">
        <f t="shared" si="12"/>
        <v>11.50</v>
      </c>
      <c r="Q86" s="116">
        <f t="shared" si="13"/>
        <v>0.57500000000000007</v>
      </c>
      <c r="R86" s="105">
        <f t="shared" si="16"/>
        <v>0.80</v>
      </c>
      <c r="S86" s="105">
        <f t="shared" si="16"/>
        <v>0.925</v>
      </c>
      <c r="T86" s="105">
        <f t="shared" si="16"/>
        <v>0.625</v>
      </c>
      <c r="U86" s="105">
        <f t="shared" si="16"/>
        <v>0.99999999999999989</v>
      </c>
      <c r="V86" s="105">
        <f t="shared" si="16"/>
        <v>0.75</v>
      </c>
      <c r="W86" s="117">
        <f t="shared" si="10"/>
        <v>35</v>
      </c>
      <c r="X86" s="117">
        <f t="shared" si="14"/>
        <v>7</v>
      </c>
      <c r="Y86" s="228">
        <v>16</v>
      </c>
      <c r="Z86" s="116">
        <f t="shared" si="15"/>
        <v>12.80</v>
      </c>
      <c r="AA86" s="145"/>
    </row>
    <row r="87" spans="1:27" ht="19.9" customHeight="1">
      <c r="A87" s="134">
        <v>80</v>
      </c>
      <c r="B87" s="138">
        <v>307694</v>
      </c>
      <c r="C87" s="133" t="s">
        <v>213</v>
      </c>
      <c r="D87" s="142">
        <v>7</v>
      </c>
      <c r="E87" s="142">
        <v>9</v>
      </c>
      <c r="F87" s="142">
        <v>6</v>
      </c>
      <c r="G87" s="142">
        <v>8</v>
      </c>
      <c r="H87" s="142">
        <v>5</v>
      </c>
      <c r="I87" s="10">
        <f t="shared" si="9"/>
        <v>35</v>
      </c>
      <c r="J87" s="10">
        <f t="shared" si="11"/>
        <v>5.25</v>
      </c>
      <c r="K87" s="235">
        <v>3.50</v>
      </c>
      <c r="L87" s="235">
        <v>4</v>
      </c>
      <c r="M87" s="235">
        <v>2</v>
      </c>
      <c r="N87" s="235">
        <v>3.50</v>
      </c>
      <c r="O87" s="235">
        <v>4.50</v>
      </c>
      <c r="P87" s="18">
        <f t="shared" si="12"/>
        <v>17.50</v>
      </c>
      <c r="Q87" s="116">
        <f t="shared" si="13"/>
        <v>0.875</v>
      </c>
      <c r="R87" s="105">
        <f t="shared" si="16"/>
        <v>1.2250000000000001</v>
      </c>
      <c r="S87" s="105">
        <f t="shared" si="16"/>
        <v>1.5499999999999998</v>
      </c>
      <c r="T87" s="105">
        <f t="shared" si="16"/>
        <v>0.99999999999999989</v>
      </c>
      <c r="U87" s="105">
        <f t="shared" si="16"/>
        <v>1.375</v>
      </c>
      <c r="V87" s="105">
        <f t="shared" si="16"/>
        <v>0.975</v>
      </c>
      <c r="W87" s="117">
        <f t="shared" si="10"/>
        <v>52.50</v>
      </c>
      <c r="X87" s="117">
        <f t="shared" si="14"/>
        <v>10.50</v>
      </c>
      <c r="Y87" s="228">
        <v>24</v>
      </c>
      <c r="Z87" s="116">
        <f t="shared" si="15"/>
        <v>19.200000000000003</v>
      </c>
      <c r="AA87" s="145"/>
    </row>
    <row r="88" spans="1:27" ht="19.9" customHeight="1">
      <c r="A88" s="134">
        <v>81</v>
      </c>
      <c r="B88" s="138">
        <v>307695</v>
      </c>
      <c r="C88" s="133" t="s">
        <v>214</v>
      </c>
      <c r="D88" s="142">
        <v>6</v>
      </c>
      <c r="E88" s="142">
        <v>4</v>
      </c>
      <c r="F88" s="142">
        <v>7</v>
      </c>
      <c r="G88" s="142">
        <v>6</v>
      </c>
      <c r="H88" s="142">
        <v>5</v>
      </c>
      <c r="I88" s="10">
        <f t="shared" si="9"/>
        <v>28</v>
      </c>
      <c r="J88" s="10">
        <f t="shared" si="11"/>
        <v>4.20</v>
      </c>
      <c r="K88" s="236">
        <v>4</v>
      </c>
      <c r="L88" s="236">
        <v>2</v>
      </c>
      <c r="M88" s="236">
        <v>3</v>
      </c>
      <c r="N88" s="236">
        <v>3.50</v>
      </c>
      <c r="O88" s="236">
        <v>1</v>
      </c>
      <c r="P88" s="18">
        <f t="shared" si="12"/>
        <v>13.50</v>
      </c>
      <c r="Q88" s="116">
        <f t="shared" si="13"/>
        <v>0.675</v>
      </c>
      <c r="R88" s="105">
        <f t="shared" si="16"/>
        <v>1.0999999999999999</v>
      </c>
      <c r="S88" s="105">
        <f t="shared" si="16"/>
        <v>0.70</v>
      </c>
      <c r="T88" s="105">
        <f t="shared" si="16"/>
        <v>1.2000000000000002</v>
      </c>
      <c r="U88" s="105">
        <f t="shared" si="16"/>
        <v>1.075</v>
      </c>
      <c r="V88" s="105">
        <f t="shared" si="16"/>
        <v>0.80</v>
      </c>
      <c r="W88" s="117">
        <f t="shared" si="10"/>
        <v>41.50</v>
      </c>
      <c r="X88" s="117">
        <f t="shared" si="14"/>
        <v>8.3000000000000007</v>
      </c>
      <c r="Y88" s="228">
        <v>19</v>
      </c>
      <c r="Z88" s="116">
        <f t="shared" si="15"/>
        <v>15.20</v>
      </c>
      <c r="AA88" s="145"/>
    </row>
    <row r="89" spans="1:27" ht="19.9" customHeight="1">
      <c r="A89" s="134">
        <v>82</v>
      </c>
      <c r="B89" s="138">
        <v>307699</v>
      </c>
      <c r="C89" s="133" t="s">
        <v>215</v>
      </c>
      <c r="D89" s="142">
        <v>4</v>
      </c>
      <c r="E89" s="142">
        <v>3.50</v>
      </c>
      <c r="F89" s="142">
        <v>2</v>
      </c>
      <c r="G89" s="142">
        <v>3</v>
      </c>
      <c r="H89" s="142">
        <v>1</v>
      </c>
      <c r="I89" s="10">
        <f t="shared" si="9"/>
        <v>13.50</v>
      </c>
      <c r="J89" s="10">
        <f t="shared" si="11"/>
        <v>2.025</v>
      </c>
      <c r="K89" s="235">
        <v>1.50</v>
      </c>
      <c r="L89" s="235">
        <v>1</v>
      </c>
      <c r="M89" s="235">
        <v>1.50</v>
      </c>
      <c r="N89" s="235">
        <v>2</v>
      </c>
      <c r="O89" s="235">
        <v>0.50</v>
      </c>
      <c r="P89" s="18">
        <f t="shared" si="12"/>
        <v>6.50</v>
      </c>
      <c r="Q89" s="116">
        <f t="shared" si="13"/>
        <v>0.325</v>
      </c>
      <c r="R89" s="105">
        <f t="shared" si="16"/>
        <v>0.675</v>
      </c>
      <c r="S89" s="105">
        <f t="shared" si="16"/>
        <v>0.57500000000000007</v>
      </c>
      <c r="T89" s="105">
        <f t="shared" si="16"/>
        <v>0.375</v>
      </c>
      <c r="U89" s="105">
        <f t="shared" si="16"/>
        <v>0.54999999999999993</v>
      </c>
      <c r="V89" s="105">
        <f t="shared" si="16"/>
        <v>0.175</v>
      </c>
      <c r="W89" s="117">
        <f t="shared" si="10"/>
        <v>20</v>
      </c>
      <c r="X89" s="117">
        <f t="shared" si="14"/>
        <v>4</v>
      </c>
      <c r="Y89" s="228">
        <v>9</v>
      </c>
      <c r="Z89" s="116">
        <f t="shared" si="15"/>
        <v>7.20</v>
      </c>
      <c r="AA89" s="145"/>
    </row>
    <row r="90" spans="1:27" ht="19.9" customHeight="1">
      <c r="A90" s="134">
        <v>83</v>
      </c>
      <c r="B90" s="138">
        <v>307700</v>
      </c>
      <c r="C90" s="133" t="s">
        <v>216</v>
      </c>
      <c r="D90" s="142">
        <v>4.50</v>
      </c>
      <c r="E90" s="142">
        <v>5</v>
      </c>
      <c r="F90" s="142">
        <v>3</v>
      </c>
      <c r="G90" s="142">
        <v>4</v>
      </c>
      <c r="H90" s="142">
        <v>2</v>
      </c>
      <c r="I90" s="10">
        <f t="shared" si="9"/>
        <v>18.50</v>
      </c>
      <c r="J90" s="10">
        <f t="shared" si="11"/>
        <v>2.775</v>
      </c>
      <c r="K90" s="235">
        <v>2</v>
      </c>
      <c r="L90" s="235">
        <v>1</v>
      </c>
      <c r="M90" s="235">
        <v>1.50</v>
      </c>
      <c r="N90" s="235">
        <v>2</v>
      </c>
      <c r="O90" s="235">
        <v>2.50</v>
      </c>
      <c r="P90" s="18">
        <f t="shared" si="12"/>
        <v>9</v>
      </c>
      <c r="Q90" s="116">
        <f t="shared" si="13"/>
        <v>0.45</v>
      </c>
      <c r="R90" s="105">
        <f t="shared" si="16"/>
        <v>0.77499999999999991</v>
      </c>
      <c r="S90" s="105">
        <f t="shared" si="16"/>
        <v>0.80</v>
      </c>
      <c r="T90" s="105">
        <f t="shared" si="16"/>
        <v>0.52499999999999991</v>
      </c>
      <c r="U90" s="105">
        <f t="shared" si="16"/>
        <v>0.70</v>
      </c>
      <c r="V90" s="105">
        <f t="shared" si="16"/>
        <v>0.425</v>
      </c>
      <c r="W90" s="117">
        <f t="shared" si="10"/>
        <v>27.50</v>
      </c>
      <c r="X90" s="117">
        <f t="shared" si="14"/>
        <v>5.50</v>
      </c>
      <c r="Y90" s="228">
        <v>12</v>
      </c>
      <c r="Z90" s="116">
        <f t="shared" si="15"/>
        <v>9.6000000000000014</v>
      </c>
      <c r="AA90" s="145"/>
    </row>
    <row r="91" spans="1:27" ht="19.9" customHeight="1">
      <c r="A91" s="134">
        <v>84</v>
      </c>
      <c r="B91" s="138">
        <v>307706</v>
      </c>
      <c r="C91" s="133" t="s">
        <v>217</v>
      </c>
      <c r="D91" s="142">
        <v>2</v>
      </c>
      <c r="E91" s="142">
        <v>2.50</v>
      </c>
      <c r="F91" s="142">
        <v>1.50</v>
      </c>
      <c r="G91" s="142">
        <v>2</v>
      </c>
      <c r="H91" s="142">
        <v>2.50</v>
      </c>
      <c r="I91" s="10">
        <f t="shared" si="9"/>
        <v>10.50</v>
      </c>
      <c r="J91" s="10">
        <f t="shared" si="11"/>
        <v>1.575</v>
      </c>
      <c r="K91" s="143">
        <v>1</v>
      </c>
      <c r="L91" s="143">
        <v>1.50</v>
      </c>
      <c r="M91" s="143">
        <v>0.50</v>
      </c>
      <c r="N91" s="143">
        <v>1</v>
      </c>
      <c r="O91" s="143">
        <v>2</v>
      </c>
      <c r="P91" s="18">
        <f t="shared" si="12"/>
        <v>6</v>
      </c>
      <c r="Q91" s="116">
        <f t="shared" si="13"/>
        <v>0.30000000000000004</v>
      </c>
      <c r="R91" s="105">
        <f t="shared" si="16"/>
        <v>0.35</v>
      </c>
      <c r="S91" s="105">
        <f t="shared" si="16"/>
        <v>0.45</v>
      </c>
      <c r="T91" s="105">
        <f t="shared" si="16"/>
        <v>0.24999999999999997</v>
      </c>
      <c r="U91" s="105">
        <f t="shared" si="16"/>
        <v>0.35</v>
      </c>
      <c r="V91" s="105">
        <f t="shared" si="16"/>
        <v>0.475</v>
      </c>
      <c r="W91" s="117">
        <f t="shared" si="10"/>
        <v>16.50</v>
      </c>
      <c r="X91" s="117">
        <f t="shared" si="14"/>
        <v>3.3000000000000003</v>
      </c>
      <c r="Y91" s="228">
        <v>7</v>
      </c>
      <c r="Z91" s="116">
        <f t="shared" si="15"/>
        <v>5.60</v>
      </c>
      <c r="AA91" s="145"/>
    </row>
    <row r="92" spans="1:27" ht="19.9" customHeight="1">
      <c r="A92" s="134">
        <v>85</v>
      </c>
      <c r="B92" s="138">
        <v>307707</v>
      </c>
      <c r="C92" s="133" t="s">
        <v>218</v>
      </c>
      <c r="D92" s="10">
        <v>1</v>
      </c>
      <c r="E92" s="10">
        <v>4</v>
      </c>
      <c r="F92" s="10">
        <v>2</v>
      </c>
      <c r="G92" s="10">
        <v>1.50</v>
      </c>
      <c r="H92" s="10">
        <v>2</v>
      </c>
      <c r="I92" s="10">
        <f t="shared" si="9"/>
        <v>10.50</v>
      </c>
      <c r="J92" s="10">
        <f t="shared" si="11"/>
        <v>1.575</v>
      </c>
      <c r="K92" s="143">
        <v>1.50</v>
      </c>
      <c r="L92" s="143">
        <v>0.50</v>
      </c>
      <c r="M92" s="143">
        <v>1</v>
      </c>
      <c r="N92" s="143">
        <v>2.50</v>
      </c>
      <c r="O92" s="143">
        <v>0</v>
      </c>
      <c r="P92" s="18">
        <f t="shared" si="12"/>
        <v>5.50</v>
      </c>
      <c r="Q92" s="116">
        <f t="shared" si="13"/>
        <v>0.27500000000000002</v>
      </c>
      <c r="R92" s="105">
        <f t="shared" si="16"/>
        <v>0.225</v>
      </c>
      <c r="S92" s="105">
        <f t="shared" si="16"/>
        <v>0.625</v>
      </c>
      <c r="T92" s="105">
        <f t="shared" si="16"/>
        <v>0.35</v>
      </c>
      <c r="U92" s="105">
        <f t="shared" si="16"/>
        <v>0.35</v>
      </c>
      <c r="V92" s="105">
        <f t="shared" si="16"/>
        <v>0.30</v>
      </c>
      <c r="W92" s="117">
        <f t="shared" si="10"/>
        <v>16</v>
      </c>
      <c r="X92" s="117">
        <f t="shared" si="14"/>
        <v>3.20</v>
      </c>
      <c r="Y92" s="228">
        <v>7</v>
      </c>
      <c r="Z92" s="116">
        <f t="shared" si="15"/>
        <v>5.60</v>
      </c>
      <c r="AA92" s="145"/>
    </row>
    <row r="93" spans="1:27" ht="19.9" customHeight="1">
      <c r="A93" s="134">
        <v>86</v>
      </c>
      <c r="B93" s="138">
        <v>307710</v>
      </c>
      <c r="C93" s="133" t="s">
        <v>219</v>
      </c>
      <c r="D93" s="10">
        <v>4</v>
      </c>
      <c r="E93" s="10">
        <v>5</v>
      </c>
      <c r="F93" s="10">
        <v>3.50</v>
      </c>
      <c r="G93" s="10">
        <v>2.50</v>
      </c>
      <c r="H93" s="10">
        <v>3</v>
      </c>
      <c r="I93" s="10">
        <f t="shared" si="9"/>
        <v>18</v>
      </c>
      <c r="J93" s="10">
        <f t="shared" si="11"/>
        <v>2.6999999999999997</v>
      </c>
      <c r="K93" s="143">
        <v>0.50</v>
      </c>
      <c r="L93" s="143">
        <v>1.50</v>
      </c>
      <c r="M93" s="143">
        <v>2</v>
      </c>
      <c r="N93" s="143">
        <v>3</v>
      </c>
      <c r="O93" s="143">
        <v>2</v>
      </c>
      <c r="P93" s="18">
        <f t="shared" si="12"/>
        <v>9</v>
      </c>
      <c r="Q93" s="116">
        <f t="shared" si="13"/>
        <v>0.45</v>
      </c>
      <c r="R93" s="105">
        <f t="shared" si="16"/>
        <v>0.625</v>
      </c>
      <c r="S93" s="105">
        <f t="shared" si="16"/>
        <v>0.825</v>
      </c>
      <c r="T93" s="105">
        <f t="shared" si="16"/>
        <v>0.625</v>
      </c>
      <c r="U93" s="105">
        <f t="shared" si="16"/>
        <v>0.525</v>
      </c>
      <c r="V93" s="105">
        <f t="shared" si="16"/>
        <v>0.54999999999999993</v>
      </c>
      <c r="W93" s="117">
        <f t="shared" si="10"/>
        <v>27</v>
      </c>
      <c r="X93" s="117">
        <f t="shared" si="14"/>
        <v>5.40</v>
      </c>
      <c r="Y93" s="228">
        <v>12</v>
      </c>
      <c r="Z93" s="116">
        <f t="shared" si="15"/>
        <v>9.6000000000000014</v>
      </c>
      <c r="AA93" s="145"/>
    </row>
    <row r="94" spans="1:27" ht="19.9" customHeight="1">
      <c r="A94" s="134">
        <v>87</v>
      </c>
      <c r="B94" s="138">
        <v>307713</v>
      </c>
      <c r="C94" s="133" t="s">
        <v>220</v>
      </c>
      <c r="D94" s="10">
        <v>3</v>
      </c>
      <c r="E94" s="10">
        <v>2</v>
      </c>
      <c r="F94" s="10">
        <v>4</v>
      </c>
      <c r="G94" s="10">
        <v>3.50</v>
      </c>
      <c r="H94" s="10">
        <v>1.50</v>
      </c>
      <c r="I94" s="10">
        <f t="shared" si="9"/>
        <v>14</v>
      </c>
      <c r="J94" s="10">
        <f t="shared" si="11"/>
        <v>2.10</v>
      </c>
      <c r="K94" s="143">
        <v>1</v>
      </c>
      <c r="L94" s="143">
        <v>2</v>
      </c>
      <c r="M94" s="143">
        <v>1</v>
      </c>
      <c r="N94" s="143">
        <v>1.50</v>
      </c>
      <c r="O94" s="143">
        <v>1</v>
      </c>
      <c r="P94" s="18">
        <f t="shared" si="12"/>
        <v>6.50</v>
      </c>
      <c r="Q94" s="116">
        <f t="shared" si="13"/>
        <v>0.325</v>
      </c>
      <c r="R94" s="105">
        <f t="shared" si="16"/>
        <v>0.49999999999999994</v>
      </c>
      <c r="S94" s="105">
        <f t="shared" si="16"/>
        <v>0.40</v>
      </c>
      <c r="T94" s="105">
        <f t="shared" si="16"/>
        <v>0.65</v>
      </c>
      <c r="U94" s="105">
        <f t="shared" si="16"/>
        <v>0.60000000000000009</v>
      </c>
      <c r="V94" s="105">
        <f t="shared" si="16"/>
        <v>0.27499999999999997</v>
      </c>
      <c r="W94" s="117">
        <f t="shared" si="10"/>
        <v>20.50</v>
      </c>
      <c r="X94" s="117">
        <f t="shared" si="14"/>
        <v>4.1000000000000005</v>
      </c>
      <c r="Y94" s="228">
        <v>9</v>
      </c>
      <c r="Z94" s="116">
        <f t="shared" si="15"/>
        <v>7.20</v>
      </c>
      <c r="AA94" s="145"/>
    </row>
    <row r="95" spans="1:27" ht="19.9" customHeight="1">
      <c r="A95" s="134">
        <v>88</v>
      </c>
      <c r="B95" s="138">
        <v>307714</v>
      </c>
      <c r="C95" s="133" t="s">
        <v>221</v>
      </c>
      <c r="D95" s="10">
        <v>0</v>
      </c>
      <c r="E95" s="10">
        <v>0.50</v>
      </c>
      <c r="F95" s="10">
        <v>1.50</v>
      </c>
      <c r="G95" s="10">
        <v>0</v>
      </c>
      <c r="H95" s="10">
        <v>0.50</v>
      </c>
      <c r="I95" s="10">
        <f t="shared" si="9"/>
        <v>2.50</v>
      </c>
      <c r="J95" s="10">
        <f t="shared" si="11"/>
        <v>0.375</v>
      </c>
      <c r="K95" s="143">
        <v>1.50</v>
      </c>
      <c r="L95" s="143">
        <v>0.50</v>
      </c>
      <c r="M95" s="143">
        <v>0</v>
      </c>
      <c r="N95" s="143">
        <v>0</v>
      </c>
      <c r="O95" s="143">
        <v>0</v>
      </c>
      <c r="P95" s="18">
        <f t="shared" si="12"/>
        <v>2</v>
      </c>
      <c r="Q95" s="116">
        <f t="shared" si="13"/>
        <v>0.10</v>
      </c>
      <c r="R95" s="105">
        <f t="shared" si="16"/>
        <v>0.075000000000000011</v>
      </c>
      <c r="S95" s="105">
        <f t="shared" si="16"/>
        <v>0.10</v>
      </c>
      <c r="T95" s="105">
        <f t="shared" si="16"/>
        <v>0.22499999999999998</v>
      </c>
      <c r="U95" s="105">
        <f t="shared" si="16"/>
        <v>0</v>
      </c>
      <c r="V95" s="105">
        <f t="shared" si="16"/>
        <v>0.074999999999999997</v>
      </c>
      <c r="W95" s="117">
        <f t="shared" si="10"/>
        <v>4.50</v>
      </c>
      <c r="X95" s="117">
        <f t="shared" si="14"/>
        <v>0.90</v>
      </c>
      <c r="Y95" s="228">
        <v>2</v>
      </c>
      <c r="Z95" s="116">
        <f t="shared" si="15"/>
        <v>1.60</v>
      </c>
      <c r="AA95" s="145"/>
    </row>
    <row r="96" spans="1:27" ht="19.9" customHeight="1">
      <c r="A96" s="134">
        <v>89</v>
      </c>
      <c r="B96" s="138">
        <v>307716</v>
      </c>
      <c r="C96" s="133" t="s">
        <v>222</v>
      </c>
      <c r="D96" s="142">
        <v>9</v>
      </c>
      <c r="E96" s="142">
        <v>8.50</v>
      </c>
      <c r="F96" s="142">
        <v>7</v>
      </c>
      <c r="G96" s="142">
        <v>6</v>
      </c>
      <c r="H96" s="142">
        <v>7.50</v>
      </c>
      <c r="I96" s="10">
        <f t="shared" si="9"/>
        <v>38</v>
      </c>
      <c r="J96" s="10">
        <f t="shared" si="11"/>
        <v>5.70</v>
      </c>
      <c r="K96" s="143">
        <v>3</v>
      </c>
      <c r="L96" s="143">
        <v>5</v>
      </c>
      <c r="M96" s="143">
        <v>4</v>
      </c>
      <c r="N96" s="143">
        <v>3.50</v>
      </c>
      <c r="O96" s="143">
        <v>4</v>
      </c>
      <c r="P96" s="18">
        <f t="shared" si="12"/>
        <v>19.50</v>
      </c>
      <c r="Q96" s="116">
        <f t="shared" si="13"/>
        <v>0.97500000000000009</v>
      </c>
      <c r="R96" s="105">
        <f t="shared" si="16"/>
        <v>1.50</v>
      </c>
      <c r="S96" s="105">
        <f t="shared" si="16"/>
        <v>1.525</v>
      </c>
      <c r="T96" s="105">
        <f t="shared" si="16"/>
        <v>1.25</v>
      </c>
      <c r="U96" s="105">
        <f t="shared" si="16"/>
        <v>1.075</v>
      </c>
      <c r="V96" s="105">
        <f t="shared" si="16"/>
        <v>1.325</v>
      </c>
      <c r="W96" s="117">
        <f t="shared" si="10"/>
        <v>57.50</v>
      </c>
      <c r="X96" s="117">
        <f t="shared" si="14"/>
        <v>11.50</v>
      </c>
      <c r="Y96" s="228">
        <v>26</v>
      </c>
      <c r="Z96" s="116">
        <f t="shared" si="15"/>
        <v>20.80</v>
      </c>
      <c r="AA96" s="145"/>
    </row>
    <row r="97" spans="1:27" ht="19.9" customHeight="1">
      <c r="A97" s="134">
        <v>90</v>
      </c>
      <c r="B97" s="138">
        <v>307717</v>
      </c>
      <c r="C97" s="133" t="s">
        <v>223</v>
      </c>
      <c r="D97" s="10">
        <v>0</v>
      </c>
      <c r="E97" s="10">
        <v>0</v>
      </c>
      <c r="F97" s="10">
        <v>1</v>
      </c>
      <c r="G97" s="10">
        <v>0</v>
      </c>
      <c r="H97" s="10">
        <v>0.50</v>
      </c>
      <c r="I97" s="10">
        <f t="shared" si="9"/>
        <v>1.50</v>
      </c>
      <c r="J97" s="10">
        <f t="shared" si="11"/>
        <v>0.22499999999999998</v>
      </c>
      <c r="K97" s="143">
        <v>0</v>
      </c>
      <c r="L97" s="143">
        <v>0.50</v>
      </c>
      <c r="M97" s="143">
        <v>0</v>
      </c>
      <c r="N97" s="143">
        <v>1</v>
      </c>
      <c r="O97" s="143">
        <v>0</v>
      </c>
      <c r="P97" s="18">
        <f t="shared" si="12"/>
        <v>1.50</v>
      </c>
      <c r="Q97" s="116">
        <f t="shared" si="13"/>
        <v>0.075000000000000011</v>
      </c>
      <c r="R97" s="105">
        <f t="shared" si="16"/>
        <v>0</v>
      </c>
      <c r="S97" s="105">
        <f t="shared" si="16"/>
        <v>0.025000000000000001</v>
      </c>
      <c r="T97" s="105">
        <f t="shared" si="16"/>
        <v>0.15</v>
      </c>
      <c r="U97" s="105">
        <f t="shared" si="16"/>
        <v>0.05</v>
      </c>
      <c r="V97" s="105">
        <f t="shared" si="16"/>
        <v>0.074999999999999997</v>
      </c>
      <c r="W97" s="117">
        <f t="shared" si="10"/>
        <v>3</v>
      </c>
      <c r="X97" s="117">
        <f t="shared" si="14"/>
        <v>0.60000000000000009</v>
      </c>
      <c r="Y97" s="228">
        <v>1</v>
      </c>
      <c r="Z97" s="116">
        <f t="shared" si="15"/>
        <v>0.80</v>
      </c>
      <c r="AA97" s="145"/>
    </row>
    <row r="98" spans="1:27" ht="19.9" customHeight="1">
      <c r="A98" s="134">
        <v>91</v>
      </c>
      <c r="B98" s="138">
        <v>307718</v>
      </c>
      <c r="C98" s="133" t="s">
        <v>224</v>
      </c>
      <c r="D98" s="10">
        <v>1</v>
      </c>
      <c r="E98" s="10">
        <v>1.50</v>
      </c>
      <c r="F98" s="10">
        <v>2</v>
      </c>
      <c r="G98" s="10">
        <v>1</v>
      </c>
      <c r="H98" s="10">
        <v>2</v>
      </c>
      <c r="I98" s="10">
        <f t="shared" si="9"/>
        <v>7.50</v>
      </c>
      <c r="J98" s="10">
        <f t="shared" si="11"/>
        <v>1.125</v>
      </c>
      <c r="K98" s="143">
        <v>0.50</v>
      </c>
      <c r="L98" s="143">
        <v>0</v>
      </c>
      <c r="M98" s="143">
        <v>1</v>
      </c>
      <c r="N98" s="143">
        <v>1.50</v>
      </c>
      <c r="O98" s="143">
        <v>0.50</v>
      </c>
      <c r="P98" s="18">
        <f t="shared" si="12"/>
        <v>3.50</v>
      </c>
      <c r="Q98" s="116">
        <f t="shared" si="13"/>
        <v>0.17500000000000002</v>
      </c>
      <c r="R98" s="105">
        <f t="shared" si="16"/>
        <v>0.175</v>
      </c>
      <c r="S98" s="105">
        <f t="shared" si="16"/>
        <v>0.22499999999999998</v>
      </c>
      <c r="T98" s="105">
        <f t="shared" si="16"/>
        <v>0.35</v>
      </c>
      <c r="U98" s="105">
        <f t="shared" si="16"/>
        <v>0.225</v>
      </c>
      <c r="V98" s="105">
        <f t="shared" si="16"/>
        <v>0.325</v>
      </c>
      <c r="W98" s="117">
        <f t="shared" si="10"/>
        <v>11</v>
      </c>
      <c r="X98" s="117">
        <f t="shared" si="14"/>
        <v>2.2000000000000002</v>
      </c>
      <c r="Y98" s="228">
        <v>5</v>
      </c>
      <c r="Z98" s="116">
        <f t="shared" si="15"/>
        <v>4</v>
      </c>
      <c r="AA98" s="145"/>
    </row>
    <row r="99" spans="1:27" ht="19.9" customHeight="1">
      <c r="A99" s="134">
        <v>92</v>
      </c>
      <c r="B99" s="138">
        <v>307719</v>
      </c>
      <c r="C99" s="133" t="s">
        <v>225</v>
      </c>
      <c r="D99" s="10">
        <v>6</v>
      </c>
      <c r="E99" s="10">
        <v>5</v>
      </c>
      <c r="F99" s="10">
        <v>3.50</v>
      </c>
      <c r="G99" s="10">
        <v>4</v>
      </c>
      <c r="H99" s="10">
        <v>1</v>
      </c>
      <c r="I99" s="10">
        <f t="shared" si="9"/>
        <v>19.50</v>
      </c>
      <c r="J99" s="10">
        <f t="shared" si="11"/>
        <v>2.925</v>
      </c>
      <c r="K99" s="143">
        <v>2</v>
      </c>
      <c r="L99" s="143">
        <v>1</v>
      </c>
      <c r="M99" s="143">
        <v>3</v>
      </c>
      <c r="N99" s="143">
        <v>2</v>
      </c>
      <c r="O99" s="143">
        <v>1.50</v>
      </c>
      <c r="P99" s="18">
        <f t="shared" si="12"/>
        <v>9.50</v>
      </c>
      <c r="Q99" s="116">
        <f t="shared" si="13"/>
        <v>0.475</v>
      </c>
      <c r="R99" s="105">
        <f t="shared" si="16"/>
        <v>0.99999999999999989</v>
      </c>
      <c r="S99" s="105">
        <f t="shared" si="16"/>
        <v>0.80</v>
      </c>
      <c r="T99" s="105">
        <f t="shared" si="16"/>
        <v>0.675</v>
      </c>
      <c r="U99" s="105">
        <f t="shared" si="16"/>
        <v>0.70</v>
      </c>
      <c r="V99" s="105">
        <f t="shared" si="16"/>
        <v>0.225</v>
      </c>
      <c r="W99" s="117">
        <f t="shared" si="10"/>
        <v>29</v>
      </c>
      <c r="X99" s="117">
        <f t="shared" si="14"/>
        <v>5.8000000000000007</v>
      </c>
      <c r="Y99" s="228">
        <v>13</v>
      </c>
      <c r="Z99" s="116">
        <f t="shared" si="15"/>
        <v>10.40</v>
      </c>
      <c r="AA99" s="145"/>
    </row>
    <row r="100" spans="1:27" ht="19.9" customHeight="1">
      <c r="A100" s="134">
        <v>93</v>
      </c>
      <c r="B100" s="138">
        <v>307720</v>
      </c>
      <c r="C100" s="133" t="s">
        <v>226</v>
      </c>
      <c r="D100" s="10">
        <v>3</v>
      </c>
      <c r="E100" s="10">
        <v>1.50</v>
      </c>
      <c r="F100" s="10">
        <v>2</v>
      </c>
      <c r="G100" s="10">
        <v>3</v>
      </c>
      <c r="H100" s="10">
        <v>1.50</v>
      </c>
      <c r="I100" s="10">
        <f t="shared" si="9"/>
        <v>11</v>
      </c>
      <c r="J100" s="10">
        <f t="shared" si="11"/>
        <v>1.65</v>
      </c>
      <c r="K100" s="143">
        <v>1</v>
      </c>
      <c r="L100" s="143">
        <v>0.50</v>
      </c>
      <c r="M100" s="143">
        <v>2.50</v>
      </c>
      <c r="N100" s="143">
        <v>1</v>
      </c>
      <c r="O100" s="143">
        <v>0.50</v>
      </c>
      <c r="P100" s="18">
        <f t="shared" si="12"/>
        <v>5.50</v>
      </c>
      <c r="Q100" s="116">
        <f t="shared" si="13"/>
        <v>0.27500000000000002</v>
      </c>
      <c r="R100" s="105">
        <f t="shared" si="16"/>
        <v>0.49999999999999994</v>
      </c>
      <c r="S100" s="105">
        <f t="shared" si="16"/>
        <v>0.24999999999999997</v>
      </c>
      <c r="T100" s="105">
        <f t="shared" si="16"/>
        <v>0.425</v>
      </c>
      <c r="U100" s="105">
        <f t="shared" si="16"/>
        <v>0.49999999999999994</v>
      </c>
      <c r="V100" s="105">
        <f t="shared" si="16"/>
        <v>0.24999999999999997</v>
      </c>
      <c r="W100" s="117">
        <f t="shared" si="10"/>
        <v>16.50</v>
      </c>
      <c r="X100" s="117">
        <f t="shared" si="14"/>
        <v>3.3000000000000003</v>
      </c>
      <c r="Y100" s="228">
        <v>7</v>
      </c>
      <c r="Z100" s="116">
        <f t="shared" si="15"/>
        <v>5.60</v>
      </c>
      <c r="AA100" s="145"/>
    </row>
    <row r="101" spans="1:27" ht="19.9" customHeight="1">
      <c r="A101" s="134">
        <v>94</v>
      </c>
      <c r="B101" s="138">
        <v>307722</v>
      </c>
      <c r="C101" s="133" t="s">
        <v>227</v>
      </c>
      <c r="D101" s="142">
        <v>5</v>
      </c>
      <c r="E101" s="142">
        <v>7</v>
      </c>
      <c r="F101" s="142">
        <v>4</v>
      </c>
      <c r="G101" s="142">
        <v>2.50</v>
      </c>
      <c r="H101" s="142">
        <v>5</v>
      </c>
      <c r="I101" s="10">
        <f t="shared" si="9"/>
        <v>23.50</v>
      </c>
      <c r="J101" s="10">
        <f t="shared" si="11"/>
        <v>3.525</v>
      </c>
      <c r="K101" s="143">
        <v>1.50</v>
      </c>
      <c r="L101" s="143">
        <v>3.50</v>
      </c>
      <c r="M101" s="143">
        <v>2</v>
      </c>
      <c r="N101" s="143">
        <v>3</v>
      </c>
      <c r="O101" s="143">
        <v>1.50</v>
      </c>
      <c r="P101" s="18">
        <f t="shared" si="12"/>
        <v>11.50</v>
      </c>
      <c r="Q101" s="116">
        <f t="shared" si="13"/>
        <v>0.57500000000000007</v>
      </c>
      <c r="R101" s="105">
        <f t="shared" si="16"/>
        <v>0.825</v>
      </c>
      <c r="S101" s="105">
        <f t="shared" si="16"/>
        <v>1.2250000000000001</v>
      </c>
      <c r="T101" s="105">
        <f t="shared" si="16"/>
        <v>0.70</v>
      </c>
      <c r="U101" s="105">
        <f t="shared" si="16"/>
        <v>0.525</v>
      </c>
      <c r="V101" s="105">
        <f t="shared" si="16"/>
        <v>0.825</v>
      </c>
      <c r="W101" s="117">
        <f t="shared" si="10"/>
        <v>35</v>
      </c>
      <c r="X101" s="117">
        <f t="shared" si="14"/>
        <v>7</v>
      </c>
      <c r="Y101" s="228">
        <v>16</v>
      </c>
      <c r="Z101" s="116">
        <f t="shared" si="15"/>
        <v>12.80</v>
      </c>
      <c r="AA101" s="145"/>
    </row>
    <row r="102" spans="1:27" ht="19.9" customHeight="1">
      <c r="A102" s="134">
        <v>95</v>
      </c>
      <c r="B102" s="138">
        <v>307723</v>
      </c>
      <c r="C102" s="133" t="s">
        <v>228</v>
      </c>
      <c r="D102" s="142">
        <v>4.50</v>
      </c>
      <c r="E102" s="142">
        <v>5</v>
      </c>
      <c r="F102" s="142">
        <v>3</v>
      </c>
      <c r="G102" s="142">
        <v>2</v>
      </c>
      <c r="H102" s="142">
        <v>3</v>
      </c>
      <c r="I102" s="10">
        <f t="shared" si="9"/>
        <v>17.50</v>
      </c>
      <c r="J102" s="10">
        <f t="shared" si="11"/>
        <v>2.625</v>
      </c>
      <c r="K102" s="143">
        <v>2</v>
      </c>
      <c r="L102" s="143">
        <v>1</v>
      </c>
      <c r="M102" s="143">
        <v>1</v>
      </c>
      <c r="N102" s="143">
        <v>2.50</v>
      </c>
      <c r="O102" s="143">
        <v>2</v>
      </c>
      <c r="P102" s="18">
        <f t="shared" si="12"/>
        <v>8.50</v>
      </c>
      <c r="Q102" s="116">
        <f t="shared" si="13"/>
        <v>0.42500000000000004</v>
      </c>
      <c r="R102" s="105">
        <f t="shared" si="16"/>
        <v>0.77499999999999991</v>
      </c>
      <c r="S102" s="105">
        <f t="shared" si="16"/>
        <v>0.80</v>
      </c>
      <c r="T102" s="105">
        <f t="shared" si="16"/>
        <v>0.49999999999999994</v>
      </c>
      <c r="U102" s="105">
        <f t="shared" si="16"/>
        <v>0.425</v>
      </c>
      <c r="V102" s="105">
        <f t="shared" si="16"/>
        <v>0.54999999999999993</v>
      </c>
      <c r="W102" s="117">
        <f t="shared" si="10"/>
        <v>26</v>
      </c>
      <c r="X102" s="117">
        <f t="shared" si="14"/>
        <v>5.20</v>
      </c>
      <c r="Y102" s="228">
        <v>12</v>
      </c>
      <c r="Z102" s="116">
        <f t="shared" si="15"/>
        <v>9.6000000000000014</v>
      </c>
      <c r="AA102" s="145"/>
    </row>
    <row r="103" spans="1:27" ht="19.9" customHeight="1">
      <c r="A103" s="134">
        <v>96</v>
      </c>
      <c r="B103" s="138">
        <v>307724</v>
      </c>
      <c r="C103" s="133" t="s">
        <v>229</v>
      </c>
      <c r="D103" s="142">
        <v>8</v>
      </c>
      <c r="E103" s="142">
        <v>6</v>
      </c>
      <c r="F103" s="142">
        <v>6.50</v>
      </c>
      <c r="G103" s="142">
        <v>5</v>
      </c>
      <c r="H103" s="142">
        <v>4</v>
      </c>
      <c r="I103" s="10">
        <f t="shared" si="9"/>
        <v>29.50</v>
      </c>
      <c r="J103" s="10">
        <f t="shared" si="11"/>
        <v>4.425</v>
      </c>
      <c r="K103" s="143">
        <v>2.50</v>
      </c>
      <c r="L103" s="143">
        <v>4</v>
      </c>
      <c r="M103" s="143">
        <v>2</v>
      </c>
      <c r="N103" s="143">
        <v>3.50</v>
      </c>
      <c r="O103" s="143">
        <v>3</v>
      </c>
      <c r="P103" s="18">
        <f t="shared" si="12"/>
        <v>15</v>
      </c>
      <c r="Q103" s="116">
        <f t="shared" si="13"/>
        <v>0.75</v>
      </c>
      <c r="R103" s="105">
        <f t="shared" si="16"/>
        <v>1.325</v>
      </c>
      <c r="S103" s="105">
        <f t="shared" si="16"/>
        <v>1.0999999999999999</v>
      </c>
      <c r="T103" s="105">
        <f t="shared" si="16"/>
        <v>1.075</v>
      </c>
      <c r="U103" s="105">
        <f t="shared" si="16"/>
        <v>0.925</v>
      </c>
      <c r="V103" s="105">
        <f t="shared" si="16"/>
        <v>0.75</v>
      </c>
      <c r="W103" s="117">
        <f t="shared" si="10"/>
        <v>44.50</v>
      </c>
      <c r="X103" s="117">
        <f t="shared" si="14"/>
        <v>8.90</v>
      </c>
      <c r="Y103" s="228">
        <v>20</v>
      </c>
      <c r="Z103" s="116">
        <f t="shared" si="15"/>
        <v>16</v>
      </c>
      <c r="AA103" s="145"/>
    </row>
    <row r="104" spans="1:27" ht="19.9" customHeight="1">
      <c r="A104" s="134">
        <v>97</v>
      </c>
      <c r="B104" s="138">
        <v>307726</v>
      </c>
      <c r="C104" s="133" t="s">
        <v>230</v>
      </c>
      <c r="D104" s="142">
        <v>5</v>
      </c>
      <c r="E104" s="142">
        <v>3</v>
      </c>
      <c r="F104" s="142">
        <v>4.50</v>
      </c>
      <c r="G104" s="142">
        <v>4</v>
      </c>
      <c r="H104" s="142">
        <v>1</v>
      </c>
      <c r="I104" s="10">
        <f t="shared" si="9"/>
        <v>17.50</v>
      </c>
      <c r="J104" s="10">
        <f t="shared" si="11"/>
        <v>2.625</v>
      </c>
      <c r="K104" s="143">
        <v>2</v>
      </c>
      <c r="L104" s="143">
        <v>0.50</v>
      </c>
      <c r="M104" s="143">
        <v>4</v>
      </c>
      <c r="N104" s="143">
        <v>1</v>
      </c>
      <c r="O104" s="143">
        <v>1.50</v>
      </c>
      <c r="P104" s="18">
        <f t="shared" si="12"/>
        <v>9</v>
      </c>
      <c r="Q104" s="116">
        <f t="shared" si="13"/>
        <v>0.45</v>
      </c>
      <c r="R104" s="105">
        <f t="shared" si="16"/>
        <v>0.85</v>
      </c>
      <c r="S104" s="105">
        <f t="shared" si="16"/>
        <v>0.475</v>
      </c>
      <c r="T104" s="105">
        <f t="shared" si="16"/>
        <v>0.875</v>
      </c>
      <c r="U104" s="105">
        <f t="shared" si="16"/>
        <v>0.65</v>
      </c>
      <c r="V104" s="105">
        <f t="shared" si="16"/>
        <v>0.225</v>
      </c>
      <c r="W104" s="117">
        <f t="shared" si="10"/>
        <v>26.50</v>
      </c>
      <c r="X104" s="117">
        <f t="shared" si="14"/>
        <v>5.3000000000000007</v>
      </c>
      <c r="Y104" s="228">
        <v>12</v>
      </c>
      <c r="Z104" s="116">
        <f t="shared" si="15"/>
        <v>9.6000000000000014</v>
      </c>
      <c r="AA104" s="145"/>
    </row>
    <row r="105" spans="1:27" ht="19.9" customHeight="1">
      <c r="A105" s="134">
        <v>98</v>
      </c>
      <c r="B105" s="138">
        <v>307725</v>
      </c>
      <c r="C105" s="133" t="s">
        <v>231</v>
      </c>
      <c r="D105" s="142">
        <v>4</v>
      </c>
      <c r="E105" s="142">
        <v>6</v>
      </c>
      <c r="F105" s="142">
        <v>2</v>
      </c>
      <c r="G105" s="142">
        <v>2.50</v>
      </c>
      <c r="H105" s="142">
        <v>3</v>
      </c>
      <c r="I105" s="10">
        <f t="shared" si="9"/>
        <v>17.50</v>
      </c>
      <c r="J105" s="10">
        <f t="shared" si="11"/>
        <v>2.625</v>
      </c>
      <c r="K105" s="143">
        <v>1</v>
      </c>
      <c r="L105" s="143">
        <v>2.50</v>
      </c>
      <c r="M105" s="143">
        <v>3.50</v>
      </c>
      <c r="N105" s="143">
        <v>1.50</v>
      </c>
      <c r="O105" s="143">
        <v>0</v>
      </c>
      <c r="P105" s="18">
        <f t="shared" si="12"/>
        <v>8.50</v>
      </c>
      <c r="Q105" s="116">
        <f t="shared" si="13"/>
        <v>0.42500000000000004</v>
      </c>
      <c r="R105" s="105">
        <f t="shared" si="16"/>
        <v>0.65</v>
      </c>
      <c r="S105" s="105">
        <f t="shared" si="16"/>
        <v>1.0249999999999999</v>
      </c>
      <c r="T105" s="105">
        <f t="shared" si="16"/>
        <v>0.475</v>
      </c>
      <c r="U105" s="105">
        <f t="shared" si="16"/>
        <v>0.45</v>
      </c>
      <c r="V105" s="105">
        <f t="shared" si="16"/>
        <v>0.44999999999999996</v>
      </c>
      <c r="W105" s="117">
        <f t="shared" si="10"/>
        <v>26</v>
      </c>
      <c r="X105" s="117">
        <f t="shared" si="14"/>
        <v>5.20</v>
      </c>
      <c r="Y105" s="228">
        <v>12</v>
      </c>
      <c r="Z105" s="116">
        <f t="shared" si="15"/>
        <v>9.6000000000000014</v>
      </c>
      <c r="AA105" s="145"/>
    </row>
    <row r="106" spans="1:27" ht="19.9" customHeight="1">
      <c r="A106" s="134">
        <v>99</v>
      </c>
      <c r="B106" s="138">
        <v>307728</v>
      </c>
      <c r="C106" s="133" t="s">
        <v>232</v>
      </c>
      <c r="D106" s="142">
        <v>3</v>
      </c>
      <c r="E106" s="142">
        <v>4</v>
      </c>
      <c r="F106" s="142">
        <v>3</v>
      </c>
      <c r="G106" s="142">
        <v>2</v>
      </c>
      <c r="H106" s="142">
        <v>4</v>
      </c>
      <c r="I106" s="10">
        <f t="shared" si="9"/>
        <v>16</v>
      </c>
      <c r="J106" s="10">
        <f t="shared" si="11"/>
        <v>2.40</v>
      </c>
      <c r="K106" s="143">
        <v>1.50</v>
      </c>
      <c r="L106" s="143">
        <v>1</v>
      </c>
      <c r="M106" s="143">
        <v>2</v>
      </c>
      <c r="N106" s="143">
        <v>2.50</v>
      </c>
      <c r="O106" s="143">
        <v>1</v>
      </c>
      <c r="P106" s="18">
        <f t="shared" si="12"/>
        <v>8</v>
      </c>
      <c r="Q106" s="116">
        <f t="shared" si="13"/>
        <v>0.40</v>
      </c>
      <c r="R106" s="105">
        <f t="shared" si="16"/>
        <v>0.52499999999999991</v>
      </c>
      <c r="S106" s="105">
        <f t="shared" si="16"/>
        <v>0.65</v>
      </c>
      <c r="T106" s="105">
        <f t="shared" si="16"/>
        <v>0.54999999999999993</v>
      </c>
      <c r="U106" s="105">
        <f t="shared" si="16"/>
        <v>0.425</v>
      </c>
      <c r="V106" s="105">
        <f t="shared" si="16"/>
        <v>0.65</v>
      </c>
      <c r="W106" s="117">
        <f t="shared" si="10"/>
        <v>24</v>
      </c>
      <c r="X106" s="117">
        <f t="shared" si="14"/>
        <v>4.8000000000000007</v>
      </c>
      <c r="Y106" s="228">
        <v>11</v>
      </c>
      <c r="Z106" s="116">
        <f t="shared" si="15"/>
        <v>8.8000000000000007</v>
      </c>
      <c r="AA106" s="145"/>
    </row>
    <row r="107" spans="1:27" ht="19.9" customHeight="1">
      <c r="A107" s="134">
        <v>100</v>
      </c>
      <c r="B107" s="138">
        <v>307729</v>
      </c>
      <c r="C107" s="133" t="s">
        <v>233</v>
      </c>
      <c r="D107" s="142">
        <v>4</v>
      </c>
      <c r="E107" s="142">
        <v>2</v>
      </c>
      <c r="F107" s="142">
        <v>1.50</v>
      </c>
      <c r="G107" s="142">
        <v>3.50</v>
      </c>
      <c r="H107" s="142">
        <v>3</v>
      </c>
      <c r="I107" s="10">
        <f t="shared" si="9"/>
        <v>14</v>
      </c>
      <c r="J107" s="10">
        <f t="shared" si="11"/>
        <v>2.10</v>
      </c>
      <c r="K107" s="18">
        <v>3</v>
      </c>
      <c r="L107" s="18">
        <v>0.50</v>
      </c>
      <c r="M107" s="18">
        <v>1.50</v>
      </c>
      <c r="N107" s="18">
        <v>2</v>
      </c>
      <c r="O107" s="18">
        <v>0.50</v>
      </c>
      <c r="P107" s="18">
        <f t="shared" si="12"/>
        <v>7.50</v>
      </c>
      <c r="Q107" s="116">
        <f t="shared" si="13"/>
        <v>0.375</v>
      </c>
      <c r="R107" s="105">
        <f t="shared" si="16"/>
        <v>0.75</v>
      </c>
      <c r="S107" s="105">
        <f t="shared" si="16"/>
        <v>0.325</v>
      </c>
      <c r="T107" s="105">
        <f t="shared" si="16"/>
        <v>0.30</v>
      </c>
      <c r="U107" s="105">
        <f t="shared" si="16"/>
        <v>0.625</v>
      </c>
      <c r="V107" s="105">
        <f t="shared" si="16"/>
        <v>0.475</v>
      </c>
      <c r="W107" s="117">
        <f t="shared" si="10"/>
        <v>21.50</v>
      </c>
      <c r="X107" s="117">
        <f t="shared" si="14"/>
        <v>4.30</v>
      </c>
      <c r="Y107" s="228">
        <v>10</v>
      </c>
      <c r="Z107" s="116">
        <f t="shared" si="15"/>
        <v>8</v>
      </c>
      <c r="AA107" s="145"/>
    </row>
    <row r="108" spans="1:27" ht="19.9" customHeight="1">
      <c r="A108" s="134">
        <v>101</v>
      </c>
      <c r="B108" s="138">
        <v>307730</v>
      </c>
      <c r="C108" s="133" t="s">
        <v>234</v>
      </c>
      <c r="D108" s="142">
        <v>2.50</v>
      </c>
      <c r="E108" s="142">
        <v>4</v>
      </c>
      <c r="F108" s="142">
        <v>3.50</v>
      </c>
      <c r="G108" s="142">
        <v>3</v>
      </c>
      <c r="H108" s="142">
        <v>2.50</v>
      </c>
      <c r="I108" s="10">
        <f t="shared" si="9"/>
        <v>15.50</v>
      </c>
      <c r="J108" s="10">
        <f t="shared" si="11"/>
        <v>2.3249999999999997</v>
      </c>
      <c r="K108" s="18">
        <v>2</v>
      </c>
      <c r="L108" s="18">
        <v>1</v>
      </c>
      <c r="M108" s="18">
        <v>2.50</v>
      </c>
      <c r="N108" s="18">
        <v>1.50</v>
      </c>
      <c r="O108" s="18">
        <v>1</v>
      </c>
      <c r="P108" s="18">
        <f t="shared" si="12"/>
        <v>8</v>
      </c>
      <c r="Q108" s="116">
        <f t="shared" si="13"/>
        <v>0.40</v>
      </c>
      <c r="R108" s="105">
        <f t="shared" si="16"/>
        <v>0.475</v>
      </c>
      <c r="S108" s="105">
        <f t="shared" si="16"/>
        <v>0.65</v>
      </c>
      <c r="T108" s="105">
        <f t="shared" si="16"/>
        <v>0.65</v>
      </c>
      <c r="U108" s="105">
        <f t="shared" si="16"/>
        <v>0.52499999999999991</v>
      </c>
      <c r="V108" s="105">
        <f t="shared" si="16"/>
        <v>0.425</v>
      </c>
      <c r="W108" s="117">
        <f t="shared" si="10"/>
        <v>23.50</v>
      </c>
      <c r="X108" s="117">
        <f t="shared" si="14"/>
        <v>4.70</v>
      </c>
      <c r="Y108" s="228">
        <v>11</v>
      </c>
      <c r="Z108" s="116">
        <f t="shared" si="15"/>
        <v>8.8000000000000007</v>
      </c>
      <c r="AA108" s="145"/>
    </row>
    <row r="109" spans="1:27" ht="19.9" customHeight="1">
      <c r="A109" s="134">
        <v>102</v>
      </c>
      <c r="B109" s="138">
        <v>307733</v>
      </c>
      <c r="C109" s="133" t="s">
        <v>235</v>
      </c>
      <c r="D109" s="142">
        <v>3.50</v>
      </c>
      <c r="E109" s="142">
        <v>7</v>
      </c>
      <c r="F109" s="142">
        <v>4</v>
      </c>
      <c r="G109" s="142">
        <v>3</v>
      </c>
      <c r="H109" s="142">
        <v>5</v>
      </c>
      <c r="I109" s="10">
        <f t="shared" si="9"/>
        <v>22.50</v>
      </c>
      <c r="J109" s="10">
        <f t="shared" si="11"/>
        <v>3.375</v>
      </c>
      <c r="K109" s="18">
        <v>1.50</v>
      </c>
      <c r="L109" s="18">
        <v>4</v>
      </c>
      <c r="M109" s="18">
        <v>2</v>
      </c>
      <c r="N109" s="18">
        <v>0.50</v>
      </c>
      <c r="O109" s="18">
        <v>3</v>
      </c>
      <c r="P109" s="18">
        <f t="shared" si="12"/>
        <v>11</v>
      </c>
      <c r="Q109" s="116">
        <f t="shared" si="13"/>
        <v>0.55000000000000004</v>
      </c>
      <c r="R109" s="105">
        <f t="shared" si="16"/>
        <v>0.60000000000000009</v>
      </c>
      <c r="S109" s="105">
        <f t="shared" si="16"/>
        <v>1.25</v>
      </c>
      <c r="T109" s="105">
        <f t="shared" si="16"/>
        <v>0.70</v>
      </c>
      <c r="U109" s="105">
        <f t="shared" si="16"/>
        <v>0.475</v>
      </c>
      <c r="V109" s="105">
        <f t="shared" si="16"/>
        <v>0.90</v>
      </c>
      <c r="W109" s="117">
        <f t="shared" si="10"/>
        <v>33.50</v>
      </c>
      <c r="X109" s="117">
        <f t="shared" si="14"/>
        <v>6.70</v>
      </c>
      <c r="Y109" s="228">
        <v>15</v>
      </c>
      <c r="Z109" s="116">
        <f t="shared" si="15"/>
        <v>12</v>
      </c>
      <c r="AA109" s="145"/>
    </row>
    <row r="110" spans="1:27" ht="19.9" customHeight="1">
      <c r="A110" s="134">
        <v>103</v>
      </c>
      <c r="B110" s="138">
        <v>307734</v>
      </c>
      <c r="C110" s="133" t="s">
        <v>236</v>
      </c>
      <c r="D110" s="142">
        <v>2</v>
      </c>
      <c r="E110" s="142">
        <v>3.50</v>
      </c>
      <c r="F110" s="142">
        <v>3</v>
      </c>
      <c r="G110" s="142">
        <v>1</v>
      </c>
      <c r="H110" s="142">
        <v>2</v>
      </c>
      <c r="I110" s="10">
        <f t="shared" si="9"/>
        <v>11.50</v>
      </c>
      <c r="J110" s="10">
        <f t="shared" si="11"/>
        <v>1.725</v>
      </c>
      <c r="K110" s="18">
        <v>1</v>
      </c>
      <c r="L110" s="18">
        <v>0.50</v>
      </c>
      <c r="M110" s="18">
        <v>1</v>
      </c>
      <c r="N110" s="18">
        <v>2</v>
      </c>
      <c r="O110" s="18">
        <v>1</v>
      </c>
      <c r="P110" s="18">
        <f t="shared" si="12"/>
        <v>5.50</v>
      </c>
      <c r="Q110" s="116">
        <f t="shared" si="13"/>
        <v>0.27500000000000002</v>
      </c>
      <c r="R110" s="105">
        <f t="shared" si="16"/>
        <v>0.35</v>
      </c>
      <c r="S110" s="105">
        <f t="shared" si="16"/>
        <v>0.55000000000000004</v>
      </c>
      <c r="T110" s="105">
        <f t="shared" si="16"/>
        <v>0.49999999999999994</v>
      </c>
      <c r="U110" s="105">
        <f t="shared" si="16"/>
        <v>0.25</v>
      </c>
      <c r="V110" s="105">
        <f t="shared" si="16"/>
        <v>0.35</v>
      </c>
      <c r="W110" s="117">
        <f t="shared" si="10"/>
        <v>17</v>
      </c>
      <c r="X110" s="117">
        <f t="shared" si="14"/>
        <v>3.4000000000000004</v>
      </c>
      <c r="Y110" s="228">
        <v>8</v>
      </c>
      <c r="Z110" s="116">
        <f t="shared" si="15"/>
        <v>6.40</v>
      </c>
      <c r="AA110" s="145"/>
    </row>
    <row r="111" spans="1:27" ht="19.9" customHeight="1">
      <c r="A111" s="134">
        <v>104</v>
      </c>
      <c r="B111" s="138">
        <v>307736</v>
      </c>
      <c r="C111" s="133" t="s">
        <v>237</v>
      </c>
      <c r="D111" s="142">
        <v>7.50</v>
      </c>
      <c r="E111" s="142">
        <v>6</v>
      </c>
      <c r="F111" s="142">
        <v>8.50</v>
      </c>
      <c r="G111" s="142">
        <v>7</v>
      </c>
      <c r="H111" s="142">
        <v>6.50</v>
      </c>
      <c r="I111" s="10">
        <f t="shared" si="9"/>
        <v>35.50</v>
      </c>
      <c r="J111" s="10">
        <f t="shared" si="11"/>
        <v>5.325</v>
      </c>
      <c r="K111" s="18">
        <v>4</v>
      </c>
      <c r="L111" s="18">
        <v>4.50</v>
      </c>
      <c r="M111" s="18">
        <v>3</v>
      </c>
      <c r="N111" s="18">
        <v>3.50</v>
      </c>
      <c r="O111" s="18">
        <v>2.50</v>
      </c>
      <c r="P111" s="18">
        <f t="shared" si="12"/>
        <v>17.50</v>
      </c>
      <c r="Q111" s="116">
        <f t="shared" si="13"/>
        <v>0.875</v>
      </c>
      <c r="R111" s="105">
        <f t="shared" si="16"/>
        <v>1.325</v>
      </c>
      <c r="S111" s="105">
        <f t="shared" si="16"/>
        <v>1.125</v>
      </c>
      <c r="T111" s="105">
        <f t="shared" si="16"/>
        <v>1.4249999999999998</v>
      </c>
      <c r="U111" s="105">
        <f t="shared" si="16"/>
        <v>1.2250000000000001</v>
      </c>
      <c r="V111" s="105">
        <f t="shared" si="16"/>
        <v>1.1000000000000001</v>
      </c>
      <c r="W111" s="117">
        <f t="shared" si="10"/>
        <v>53</v>
      </c>
      <c r="X111" s="117">
        <f t="shared" si="14"/>
        <v>10.60</v>
      </c>
      <c r="Y111" s="228">
        <v>24</v>
      </c>
      <c r="Z111" s="116">
        <f t="shared" si="15"/>
        <v>19.200000000000003</v>
      </c>
      <c r="AA111" s="145"/>
    </row>
    <row r="112" spans="1:27" ht="19.9" customHeight="1">
      <c r="A112" s="134">
        <v>105</v>
      </c>
      <c r="B112" s="138">
        <v>307739</v>
      </c>
      <c r="C112" s="133" t="s">
        <v>238</v>
      </c>
      <c r="D112" s="10">
        <v>1.50</v>
      </c>
      <c r="E112" s="10">
        <v>2.50</v>
      </c>
      <c r="F112" s="10">
        <v>2</v>
      </c>
      <c r="G112" s="10">
        <v>0</v>
      </c>
      <c r="H112" s="10">
        <v>1.50</v>
      </c>
      <c r="I112" s="10">
        <f t="shared" si="9"/>
        <v>7.50</v>
      </c>
      <c r="J112" s="10">
        <f t="shared" si="11"/>
        <v>1.125</v>
      </c>
      <c r="K112" s="18">
        <v>1.50</v>
      </c>
      <c r="L112" s="18">
        <v>0</v>
      </c>
      <c r="M112" s="18">
        <v>1</v>
      </c>
      <c r="N112" s="18">
        <v>0.50</v>
      </c>
      <c r="O112" s="18">
        <v>0.50</v>
      </c>
      <c r="P112" s="18">
        <f t="shared" si="12"/>
        <v>3.50</v>
      </c>
      <c r="Q112" s="116">
        <f t="shared" si="13"/>
        <v>0.17500000000000002</v>
      </c>
      <c r="R112" s="105">
        <f t="shared" si="16"/>
        <v>0.30</v>
      </c>
      <c r="S112" s="105">
        <f t="shared" si="16"/>
        <v>0.375</v>
      </c>
      <c r="T112" s="105">
        <f t="shared" si="16"/>
        <v>0.35</v>
      </c>
      <c r="U112" s="105">
        <f t="shared" si="16"/>
        <v>0.025000000000000001</v>
      </c>
      <c r="V112" s="105">
        <f t="shared" si="16"/>
        <v>0.24999999999999997</v>
      </c>
      <c r="W112" s="117">
        <f t="shared" si="10"/>
        <v>11</v>
      </c>
      <c r="X112" s="117">
        <f t="shared" si="14"/>
        <v>2.2000000000000002</v>
      </c>
      <c r="Y112" s="228">
        <v>5</v>
      </c>
      <c r="Z112" s="116">
        <f t="shared" si="15"/>
        <v>4</v>
      </c>
      <c r="AA112" s="145"/>
    </row>
    <row r="113" spans="1:27" ht="19.9" customHeight="1">
      <c r="A113" s="134">
        <v>106</v>
      </c>
      <c r="B113" s="138">
        <v>307740</v>
      </c>
      <c r="C113" s="133" t="s">
        <v>239</v>
      </c>
      <c r="D113" s="10">
        <v>2</v>
      </c>
      <c r="E113" s="10">
        <v>3</v>
      </c>
      <c r="F113" s="10">
        <v>1.50</v>
      </c>
      <c r="G113" s="10">
        <v>3.50</v>
      </c>
      <c r="H113" s="10">
        <v>1</v>
      </c>
      <c r="I113" s="10">
        <f t="shared" si="9"/>
        <v>11</v>
      </c>
      <c r="J113" s="10">
        <f t="shared" si="11"/>
        <v>1.65</v>
      </c>
      <c r="K113" s="18">
        <v>0.50</v>
      </c>
      <c r="L113" s="18">
        <v>1</v>
      </c>
      <c r="M113" s="18">
        <v>1.50</v>
      </c>
      <c r="N113" s="18">
        <v>2</v>
      </c>
      <c r="O113" s="18">
        <v>0.50</v>
      </c>
      <c r="P113" s="18">
        <f t="shared" si="12"/>
        <v>5.50</v>
      </c>
      <c r="Q113" s="116">
        <f t="shared" si="13"/>
        <v>0.27500000000000002</v>
      </c>
      <c r="R113" s="105">
        <f t="shared" si="16"/>
        <v>0.325</v>
      </c>
      <c r="S113" s="105">
        <f t="shared" si="16"/>
        <v>0.49999999999999994</v>
      </c>
      <c r="T113" s="105">
        <f t="shared" si="16"/>
        <v>0.30</v>
      </c>
      <c r="U113" s="105">
        <f t="shared" si="16"/>
        <v>0.625</v>
      </c>
      <c r="V113" s="105">
        <f t="shared" si="16"/>
        <v>0.175</v>
      </c>
      <c r="W113" s="117">
        <f t="shared" si="10"/>
        <v>16.50</v>
      </c>
      <c r="X113" s="117">
        <f t="shared" si="14"/>
        <v>3.3000000000000003</v>
      </c>
      <c r="Y113" s="228">
        <v>7</v>
      </c>
      <c r="Z113" s="116">
        <f t="shared" si="15"/>
        <v>5.60</v>
      </c>
      <c r="AA113" s="145"/>
    </row>
    <row r="114" spans="1:27" ht="19.9" customHeight="1">
      <c r="A114" s="134">
        <v>107</v>
      </c>
      <c r="B114" s="138">
        <v>307741</v>
      </c>
      <c r="C114" s="133" t="s">
        <v>240</v>
      </c>
      <c r="D114" s="10">
        <v>2.50</v>
      </c>
      <c r="E114" s="10">
        <v>2</v>
      </c>
      <c r="F114" s="10">
        <v>4</v>
      </c>
      <c r="G114" s="10">
        <v>2</v>
      </c>
      <c r="H114" s="10">
        <v>3</v>
      </c>
      <c r="I114" s="10">
        <f t="shared" si="9"/>
        <v>13.50</v>
      </c>
      <c r="J114" s="10">
        <f t="shared" si="11"/>
        <v>2.025</v>
      </c>
      <c r="K114" s="18">
        <v>2</v>
      </c>
      <c r="L114" s="18">
        <v>1.50</v>
      </c>
      <c r="M114" s="18">
        <v>0</v>
      </c>
      <c r="N114" s="18">
        <v>1</v>
      </c>
      <c r="O114" s="18">
        <v>2</v>
      </c>
      <c r="P114" s="18">
        <f t="shared" si="12"/>
        <v>6.50</v>
      </c>
      <c r="Q114" s="116">
        <f t="shared" si="13"/>
        <v>0.325</v>
      </c>
      <c r="R114" s="105">
        <f t="shared" si="16"/>
        <v>0.475</v>
      </c>
      <c r="S114" s="105">
        <f t="shared" si="16"/>
        <v>0.375</v>
      </c>
      <c r="T114" s="105">
        <f t="shared" si="16"/>
        <v>0.60</v>
      </c>
      <c r="U114" s="105">
        <f t="shared" si="16"/>
        <v>0.35</v>
      </c>
      <c r="V114" s="105">
        <f t="shared" si="16"/>
        <v>0.54999999999999993</v>
      </c>
      <c r="W114" s="117">
        <f t="shared" si="10"/>
        <v>20</v>
      </c>
      <c r="X114" s="117">
        <f t="shared" si="14"/>
        <v>4</v>
      </c>
      <c r="Y114" s="228">
        <v>9</v>
      </c>
      <c r="Z114" s="116">
        <f t="shared" si="15"/>
        <v>7.20</v>
      </c>
      <c r="AA114" s="145"/>
    </row>
    <row r="115" spans="1:27" ht="19.9" customHeight="1">
      <c r="A115" s="134">
        <v>108</v>
      </c>
      <c r="B115" s="138">
        <v>307742</v>
      </c>
      <c r="C115" s="133" t="s">
        <v>241</v>
      </c>
      <c r="D115" s="10">
        <v>7</v>
      </c>
      <c r="E115" s="10">
        <v>8</v>
      </c>
      <c r="F115" s="10">
        <v>6</v>
      </c>
      <c r="G115" s="10">
        <v>4.50</v>
      </c>
      <c r="H115" s="10">
        <v>5</v>
      </c>
      <c r="I115" s="10">
        <f t="shared" si="9"/>
        <v>30.50</v>
      </c>
      <c r="J115" s="10">
        <f t="shared" si="11"/>
        <v>4.575</v>
      </c>
      <c r="K115" s="18">
        <v>5</v>
      </c>
      <c r="L115" s="18">
        <v>3.50</v>
      </c>
      <c r="M115" s="18">
        <v>3</v>
      </c>
      <c r="N115" s="18">
        <v>3</v>
      </c>
      <c r="O115" s="18">
        <v>1</v>
      </c>
      <c r="P115" s="18">
        <f t="shared" si="12"/>
        <v>15.50</v>
      </c>
      <c r="Q115" s="116">
        <f t="shared" si="13"/>
        <v>0.775</v>
      </c>
      <c r="R115" s="105">
        <f t="shared" si="16"/>
        <v>1.30</v>
      </c>
      <c r="S115" s="105">
        <f t="shared" si="16"/>
        <v>1.375</v>
      </c>
      <c r="T115" s="105">
        <f t="shared" si="16"/>
        <v>1.0499999999999998</v>
      </c>
      <c r="U115" s="105">
        <f t="shared" si="16"/>
        <v>0.825</v>
      </c>
      <c r="V115" s="105">
        <f t="shared" si="16"/>
        <v>0.80</v>
      </c>
      <c r="W115" s="117">
        <f t="shared" si="10"/>
        <v>46</v>
      </c>
      <c r="X115" s="117">
        <f t="shared" si="14"/>
        <v>9.2000000000000011</v>
      </c>
      <c r="Y115" s="228">
        <v>21</v>
      </c>
      <c r="Z115" s="116">
        <f t="shared" si="15"/>
        <v>16.80</v>
      </c>
      <c r="AA115" s="145"/>
    </row>
    <row r="116" spans="1:27" ht="19.9" customHeight="1">
      <c r="A116" s="134">
        <v>109</v>
      </c>
      <c r="B116" s="138">
        <v>307743</v>
      </c>
      <c r="C116" s="133" t="s">
        <v>242</v>
      </c>
      <c r="D116" s="10">
        <v>2.50</v>
      </c>
      <c r="E116" s="10">
        <v>4</v>
      </c>
      <c r="F116" s="10">
        <v>3</v>
      </c>
      <c r="G116" s="10">
        <v>5</v>
      </c>
      <c r="H116" s="10">
        <v>2</v>
      </c>
      <c r="I116" s="10">
        <f t="shared" si="9"/>
        <v>16.50</v>
      </c>
      <c r="J116" s="10">
        <f t="shared" si="11"/>
        <v>2.475</v>
      </c>
      <c r="K116" s="18">
        <v>2</v>
      </c>
      <c r="L116" s="18">
        <v>1.50</v>
      </c>
      <c r="M116" s="18">
        <v>1</v>
      </c>
      <c r="N116" s="18">
        <v>2</v>
      </c>
      <c r="O116" s="18">
        <v>1.50</v>
      </c>
      <c r="P116" s="18">
        <f t="shared" si="12"/>
        <v>8</v>
      </c>
      <c r="Q116" s="116">
        <f t="shared" si="13"/>
        <v>0.40</v>
      </c>
      <c r="R116" s="105">
        <f t="shared" si="16"/>
        <v>0.475</v>
      </c>
      <c r="S116" s="105">
        <f t="shared" si="16"/>
        <v>0.675</v>
      </c>
      <c r="T116" s="105">
        <f t="shared" si="16"/>
        <v>0.49999999999999994</v>
      </c>
      <c r="U116" s="105">
        <f t="shared" si="16"/>
        <v>0.85</v>
      </c>
      <c r="V116" s="105">
        <f t="shared" si="16"/>
        <v>0.375</v>
      </c>
      <c r="W116" s="117">
        <f t="shared" si="10"/>
        <v>24.50</v>
      </c>
      <c r="X116" s="117">
        <f t="shared" si="14"/>
        <v>4.9000000000000004</v>
      </c>
      <c r="Y116" s="228">
        <v>11</v>
      </c>
      <c r="Z116" s="116">
        <f t="shared" si="15"/>
        <v>8.8000000000000007</v>
      </c>
      <c r="AA116" s="145"/>
    </row>
    <row r="117" spans="1:27" ht="19.9" customHeight="1">
      <c r="A117" s="134">
        <v>110</v>
      </c>
      <c r="B117" s="138">
        <v>307746</v>
      </c>
      <c r="C117" s="133" t="s">
        <v>243</v>
      </c>
      <c r="D117" s="10">
        <v>3</v>
      </c>
      <c r="E117" s="10">
        <v>1</v>
      </c>
      <c r="F117" s="10">
        <v>1.50</v>
      </c>
      <c r="G117" s="10">
        <v>3</v>
      </c>
      <c r="H117" s="10">
        <v>2</v>
      </c>
      <c r="I117" s="10">
        <f t="shared" si="9"/>
        <v>10.50</v>
      </c>
      <c r="J117" s="10">
        <f t="shared" si="11"/>
        <v>1.575</v>
      </c>
      <c r="K117" s="18">
        <v>1.50</v>
      </c>
      <c r="L117" s="18">
        <v>0.50</v>
      </c>
      <c r="M117" s="18">
        <v>1</v>
      </c>
      <c r="N117" s="18">
        <v>0.50</v>
      </c>
      <c r="O117" s="18">
        <v>2</v>
      </c>
      <c r="P117" s="18">
        <f t="shared" si="12"/>
        <v>5.50</v>
      </c>
      <c r="Q117" s="116">
        <f t="shared" si="13"/>
        <v>0.27500000000000002</v>
      </c>
      <c r="R117" s="105">
        <f t="shared" si="16"/>
        <v>0.52499999999999991</v>
      </c>
      <c r="S117" s="105">
        <f t="shared" si="16"/>
        <v>0.175</v>
      </c>
      <c r="T117" s="105">
        <f t="shared" si="16"/>
        <v>0.27499999999999997</v>
      </c>
      <c r="U117" s="105">
        <f t="shared" si="16"/>
        <v>0.475</v>
      </c>
      <c r="V117" s="105">
        <f t="shared" si="16"/>
        <v>0.40</v>
      </c>
      <c r="W117" s="117">
        <f t="shared" si="10"/>
        <v>16</v>
      </c>
      <c r="X117" s="117">
        <f t="shared" si="14"/>
        <v>3.20</v>
      </c>
      <c r="Y117" s="228">
        <v>7</v>
      </c>
      <c r="Z117" s="116">
        <f t="shared" si="15"/>
        <v>5.60</v>
      </c>
      <c r="AA117" s="145"/>
    </row>
    <row r="118" spans="1:27" ht="19.9" customHeight="1">
      <c r="A118" s="134">
        <v>111</v>
      </c>
      <c r="B118" s="138">
        <v>307747</v>
      </c>
      <c r="C118" s="133" t="s">
        <v>244</v>
      </c>
      <c r="D118" s="10">
        <v>4.50</v>
      </c>
      <c r="E118" s="10">
        <v>3</v>
      </c>
      <c r="F118" s="10">
        <v>4</v>
      </c>
      <c r="G118" s="10">
        <v>3.50</v>
      </c>
      <c r="H118" s="10">
        <v>2.50</v>
      </c>
      <c r="I118" s="10">
        <f t="shared" si="9"/>
        <v>17.50</v>
      </c>
      <c r="J118" s="10">
        <f t="shared" si="11"/>
        <v>2.625</v>
      </c>
      <c r="K118" s="18">
        <v>3</v>
      </c>
      <c r="L118" s="18">
        <v>2</v>
      </c>
      <c r="M118" s="18">
        <v>2.50</v>
      </c>
      <c r="N118" s="18">
        <v>1</v>
      </c>
      <c r="O118" s="18">
        <v>0.50</v>
      </c>
      <c r="P118" s="18">
        <f t="shared" si="12"/>
        <v>9</v>
      </c>
      <c r="Q118" s="116">
        <f t="shared" si="13"/>
        <v>0.45</v>
      </c>
      <c r="R118" s="105">
        <f t="shared" si="16"/>
        <v>0.825</v>
      </c>
      <c r="S118" s="105">
        <f t="shared" si="16"/>
        <v>0.54999999999999993</v>
      </c>
      <c r="T118" s="105">
        <f t="shared" si="16"/>
        <v>0.725</v>
      </c>
      <c r="U118" s="105">
        <f t="shared" si="16"/>
        <v>0.57500000000000007</v>
      </c>
      <c r="V118" s="105">
        <f t="shared" si="16"/>
        <v>0.40</v>
      </c>
      <c r="W118" s="117">
        <f t="shared" si="10"/>
        <v>26.50</v>
      </c>
      <c r="X118" s="117">
        <f t="shared" si="14"/>
        <v>5.3000000000000007</v>
      </c>
      <c r="Y118" s="228">
        <v>12</v>
      </c>
      <c r="Z118" s="116">
        <f t="shared" si="15"/>
        <v>9.6000000000000014</v>
      </c>
      <c r="AA118" s="145"/>
    </row>
    <row r="119" spans="1:27" ht="19.9" customHeight="1">
      <c r="A119" s="134">
        <v>112</v>
      </c>
      <c r="B119" s="138">
        <v>307748</v>
      </c>
      <c r="C119" s="133" t="s">
        <v>245</v>
      </c>
      <c r="D119" s="142">
        <v>5</v>
      </c>
      <c r="E119" s="142">
        <v>4</v>
      </c>
      <c r="F119" s="142">
        <v>6</v>
      </c>
      <c r="G119" s="142">
        <v>7</v>
      </c>
      <c r="H119" s="142">
        <v>5.50</v>
      </c>
      <c r="I119" s="10">
        <f t="shared" si="9"/>
        <v>27.50</v>
      </c>
      <c r="J119" s="10">
        <f t="shared" si="11"/>
        <v>4.125</v>
      </c>
      <c r="K119" s="143">
        <v>1.50</v>
      </c>
      <c r="L119" s="143">
        <v>4</v>
      </c>
      <c r="M119" s="143">
        <v>2</v>
      </c>
      <c r="N119" s="143">
        <v>1.50</v>
      </c>
      <c r="O119" s="143">
        <v>4.50</v>
      </c>
      <c r="P119" s="18">
        <f t="shared" si="12"/>
        <v>13.50</v>
      </c>
      <c r="Q119" s="116">
        <f t="shared" si="13"/>
        <v>0.675</v>
      </c>
      <c r="R119" s="105">
        <f t="shared" si="16"/>
        <v>0.825</v>
      </c>
      <c r="S119" s="105">
        <f t="shared" si="16"/>
        <v>0.80</v>
      </c>
      <c r="T119" s="105">
        <f t="shared" si="16"/>
        <v>0.99999999999999989</v>
      </c>
      <c r="U119" s="105">
        <f t="shared" si="16"/>
        <v>1.125</v>
      </c>
      <c r="V119" s="105">
        <f t="shared" si="16"/>
        <v>1.05</v>
      </c>
      <c r="W119" s="117">
        <f t="shared" si="10"/>
        <v>41</v>
      </c>
      <c r="X119" s="117">
        <f t="shared" si="14"/>
        <v>8.2000000000000011</v>
      </c>
      <c r="Y119" s="228">
        <v>19</v>
      </c>
      <c r="Z119" s="116">
        <f t="shared" si="15"/>
        <v>15.20</v>
      </c>
      <c r="AA119" s="145"/>
    </row>
    <row r="120" spans="1:27" ht="19.9" customHeight="1">
      <c r="A120" s="134">
        <v>113</v>
      </c>
      <c r="B120" s="138">
        <v>307749</v>
      </c>
      <c r="C120" s="133" t="s">
        <v>246</v>
      </c>
      <c r="D120" s="142">
        <v>6</v>
      </c>
      <c r="E120" s="142">
        <v>3</v>
      </c>
      <c r="F120" s="142">
        <v>7</v>
      </c>
      <c r="G120" s="142">
        <v>5</v>
      </c>
      <c r="H120" s="142">
        <v>4</v>
      </c>
      <c r="I120" s="10">
        <f t="shared" si="9"/>
        <v>25</v>
      </c>
      <c r="J120" s="10">
        <f t="shared" si="11"/>
        <v>3.75</v>
      </c>
      <c r="K120" s="143">
        <v>3</v>
      </c>
      <c r="L120" s="143">
        <v>2</v>
      </c>
      <c r="M120" s="143">
        <v>3.50</v>
      </c>
      <c r="N120" s="143">
        <v>2.50</v>
      </c>
      <c r="O120" s="143">
        <v>1.50</v>
      </c>
      <c r="P120" s="18">
        <f t="shared" si="12"/>
        <v>12.50</v>
      </c>
      <c r="Q120" s="116">
        <f t="shared" si="13"/>
        <v>0.625</v>
      </c>
      <c r="R120" s="105">
        <f t="shared" si="16"/>
        <v>1.0499999999999998</v>
      </c>
      <c r="S120" s="105">
        <f t="shared" si="16"/>
        <v>0.54999999999999993</v>
      </c>
      <c r="T120" s="105">
        <f t="shared" si="16"/>
        <v>1.2250000000000001</v>
      </c>
      <c r="U120" s="105">
        <f t="shared" si="16"/>
        <v>0.875</v>
      </c>
      <c r="V120" s="105">
        <f t="shared" si="16"/>
        <v>0.675</v>
      </c>
      <c r="W120" s="117">
        <f t="shared" si="10"/>
        <v>37.50</v>
      </c>
      <c r="X120" s="117">
        <f t="shared" si="14"/>
        <v>7.50</v>
      </c>
      <c r="Y120" s="228">
        <v>17</v>
      </c>
      <c r="Z120" s="116">
        <f t="shared" si="15"/>
        <v>13.60</v>
      </c>
      <c r="AA120" s="145"/>
    </row>
    <row r="121" spans="1:27" ht="19.9" customHeight="1">
      <c r="A121" s="134">
        <v>114</v>
      </c>
      <c r="B121" s="138">
        <v>307751</v>
      </c>
      <c r="C121" s="133" t="s">
        <v>247</v>
      </c>
      <c r="D121" s="142">
        <v>7</v>
      </c>
      <c r="E121" s="142">
        <v>5.50</v>
      </c>
      <c r="F121" s="142">
        <v>8</v>
      </c>
      <c r="G121" s="142">
        <v>7</v>
      </c>
      <c r="H121" s="142">
        <v>5</v>
      </c>
      <c r="I121" s="10">
        <f t="shared" si="9"/>
        <v>32.50</v>
      </c>
      <c r="J121" s="10">
        <f t="shared" si="11"/>
        <v>4.875</v>
      </c>
      <c r="K121" s="143">
        <v>2.50</v>
      </c>
      <c r="L121" s="143">
        <v>1.50</v>
      </c>
      <c r="M121" s="143">
        <v>4</v>
      </c>
      <c r="N121" s="143">
        <v>3</v>
      </c>
      <c r="O121" s="143">
        <v>4.50</v>
      </c>
      <c r="P121" s="18">
        <f t="shared" si="12"/>
        <v>15.50</v>
      </c>
      <c r="Q121" s="116">
        <f t="shared" si="13"/>
        <v>0.775</v>
      </c>
      <c r="R121" s="105">
        <f t="shared" si="16"/>
        <v>1.175</v>
      </c>
      <c r="S121" s="105">
        <f t="shared" si="16"/>
        <v>0.89999999999999991</v>
      </c>
      <c r="T121" s="105">
        <f t="shared" si="16"/>
        <v>1.40</v>
      </c>
      <c r="U121" s="105">
        <f t="shared" si="16"/>
        <v>1.2000000000000002</v>
      </c>
      <c r="V121" s="105">
        <f t="shared" si="16"/>
        <v>0.975</v>
      </c>
      <c r="W121" s="117">
        <f t="shared" si="10"/>
        <v>48</v>
      </c>
      <c r="X121" s="117">
        <f t="shared" si="14"/>
        <v>9.6000000000000014</v>
      </c>
      <c r="Y121" s="228">
        <v>22</v>
      </c>
      <c r="Z121" s="116">
        <f t="shared" si="15"/>
        <v>17.60</v>
      </c>
      <c r="AA121" s="145"/>
    </row>
    <row r="122" spans="1:27" ht="19.9" customHeight="1">
      <c r="A122" s="134">
        <v>115</v>
      </c>
      <c r="B122" s="138">
        <v>307752</v>
      </c>
      <c r="C122" s="133" t="s">
        <v>248</v>
      </c>
      <c r="D122" s="142">
        <v>1.50</v>
      </c>
      <c r="E122" s="142">
        <v>0</v>
      </c>
      <c r="F122" s="142">
        <v>0.50</v>
      </c>
      <c r="G122" s="142">
        <v>1.50</v>
      </c>
      <c r="H122" s="142">
        <v>1</v>
      </c>
      <c r="I122" s="10">
        <f t="shared" si="9"/>
        <v>4.50</v>
      </c>
      <c r="J122" s="10">
        <f t="shared" si="11"/>
        <v>0.675</v>
      </c>
      <c r="K122" s="143">
        <v>0.50</v>
      </c>
      <c r="L122" s="143">
        <v>1</v>
      </c>
      <c r="M122" s="143">
        <v>0</v>
      </c>
      <c r="N122" s="143">
        <v>0.50</v>
      </c>
      <c r="O122" s="143">
        <v>0</v>
      </c>
      <c r="P122" s="18">
        <f t="shared" si="12"/>
        <v>2</v>
      </c>
      <c r="Q122" s="116">
        <f t="shared" si="13"/>
        <v>0.10</v>
      </c>
      <c r="R122" s="105">
        <f t="shared" si="16"/>
        <v>0.24999999999999997</v>
      </c>
      <c r="S122" s="105">
        <f t="shared" si="16"/>
        <v>0.05</v>
      </c>
      <c r="T122" s="105">
        <f t="shared" si="16"/>
        <v>0.074999999999999997</v>
      </c>
      <c r="U122" s="105">
        <f t="shared" si="16"/>
        <v>0.24999999999999997</v>
      </c>
      <c r="V122" s="105">
        <f t="shared" si="16"/>
        <v>0.15</v>
      </c>
      <c r="W122" s="117">
        <f t="shared" si="10"/>
        <v>6.50</v>
      </c>
      <c r="X122" s="117">
        <f t="shared" si="14"/>
        <v>1.30</v>
      </c>
      <c r="Y122" s="228">
        <v>3</v>
      </c>
      <c r="Z122" s="116">
        <f t="shared" si="15"/>
        <v>2.4000000000000004</v>
      </c>
      <c r="AA122" s="145"/>
    </row>
    <row r="123" spans="1:27" ht="19.9" customHeight="1">
      <c r="A123" s="134">
        <v>116</v>
      </c>
      <c r="B123" s="138">
        <v>307754</v>
      </c>
      <c r="C123" s="133" t="s">
        <v>249</v>
      </c>
      <c r="D123" s="10">
        <v>2.50</v>
      </c>
      <c r="E123" s="10">
        <v>1</v>
      </c>
      <c r="F123" s="10">
        <v>2</v>
      </c>
      <c r="G123" s="10">
        <v>4</v>
      </c>
      <c r="H123" s="10">
        <v>1.50</v>
      </c>
      <c r="I123" s="10">
        <f t="shared" si="9"/>
        <v>11</v>
      </c>
      <c r="J123" s="10">
        <f t="shared" si="11"/>
        <v>1.65</v>
      </c>
      <c r="K123" s="143">
        <v>1</v>
      </c>
      <c r="L123" s="143">
        <v>0</v>
      </c>
      <c r="M123" s="143">
        <v>1</v>
      </c>
      <c r="N123" s="143">
        <v>2</v>
      </c>
      <c r="O123" s="143">
        <v>1.50</v>
      </c>
      <c r="P123" s="18">
        <f t="shared" si="12"/>
        <v>5.50</v>
      </c>
      <c r="Q123" s="116">
        <f t="shared" si="13"/>
        <v>0.27500000000000002</v>
      </c>
      <c r="R123" s="105">
        <f t="shared" si="16"/>
        <v>0.425</v>
      </c>
      <c r="S123" s="105">
        <f t="shared" si="16"/>
        <v>0.15</v>
      </c>
      <c r="T123" s="105">
        <f t="shared" si="16"/>
        <v>0.35</v>
      </c>
      <c r="U123" s="105">
        <f t="shared" si="16"/>
        <v>0.70</v>
      </c>
      <c r="V123" s="105">
        <f t="shared" si="16"/>
        <v>0.30</v>
      </c>
      <c r="W123" s="117">
        <f t="shared" si="10"/>
        <v>16.50</v>
      </c>
      <c r="X123" s="117">
        <f t="shared" si="14"/>
        <v>3.3000000000000003</v>
      </c>
      <c r="Y123" s="228">
        <v>7</v>
      </c>
      <c r="Z123" s="116">
        <f t="shared" si="15"/>
        <v>5.60</v>
      </c>
      <c r="AA123" s="145"/>
    </row>
    <row r="124" spans="1:27" ht="19.9" customHeight="1">
      <c r="A124" s="134">
        <v>117</v>
      </c>
      <c r="B124" s="138">
        <v>307755</v>
      </c>
      <c r="C124" s="133" t="s">
        <v>250</v>
      </c>
      <c r="D124" s="10">
        <v>2</v>
      </c>
      <c r="E124" s="10">
        <v>3.50</v>
      </c>
      <c r="F124" s="10">
        <v>5</v>
      </c>
      <c r="G124" s="10">
        <v>3</v>
      </c>
      <c r="H124" s="10">
        <v>1</v>
      </c>
      <c r="I124" s="10">
        <f t="shared" si="9"/>
        <v>14.50</v>
      </c>
      <c r="J124" s="10">
        <f t="shared" si="11"/>
        <v>2.1749999999999998</v>
      </c>
      <c r="K124" s="143">
        <v>1.50</v>
      </c>
      <c r="L124" s="143">
        <v>1</v>
      </c>
      <c r="M124" s="143">
        <v>2.50</v>
      </c>
      <c r="N124" s="143">
        <v>1.50</v>
      </c>
      <c r="O124" s="143">
        <v>1</v>
      </c>
      <c r="P124" s="18">
        <f t="shared" si="12"/>
        <v>7.50</v>
      </c>
      <c r="Q124" s="116">
        <f t="shared" si="13"/>
        <v>0.375</v>
      </c>
      <c r="R124" s="105">
        <f t="shared" si="16"/>
        <v>0.375</v>
      </c>
      <c r="S124" s="105">
        <f t="shared" si="16"/>
        <v>0.57500000000000007</v>
      </c>
      <c r="T124" s="105">
        <f t="shared" si="16"/>
        <v>0.875</v>
      </c>
      <c r="U124" s="105">
        <f t="shared" si="16"/>
        <v>0.52499999999999991</v>
      </c>
      <c r="V124" s="105">
        <f t="shared" si="16"/>
        <v>0.20</v>
      </c>
      <c r="W124" s="117">
        <f t="shared" si="10"/>
        <v>22</v>
      </c>
      <c r="X124" s="117">
        <f t="shared" si="14"/>
        <v>4.4000000000000004</v>
      </c>
      <c r="Y124" s="228">
        <v>10</v>
      </c>
      <c r="Z124" s="116">
        <f t="shared" si="15"/>
        <v>8</v>
      </c>
      <c r="AA124" s="145"/>
    </row>
    <row r="125" spans="1:27" ht="19.9" customHeight="1">
      <c r="A125" s="134">
        <v>118</v>
      </c>
      <c r="B125" s="138">
        <v>307756</v>
      </c>
      <c r="C125" s="133" t="s">
        <v>251</v>
      </c>
      <c r="D125" s="10">
        <v>6</v>
      </c>
      <c r="E125" s="10">
        <v>5</v>
      </c>
      <c r="F125" s="10">
        <v>4.50</v>
      </c>
      <c r="G125" s="10">
        <v>2</v>
      </c>
      <c r="H125" s="10">
        <v>5</v>
      </c>
      <c r="I125" s="10">
        <f t="shared" si="9"/>
        <v>22.50</v>
      </c>
      <c r="J125" s="10">
        <f t="shared" si="11"/>
        <v>3.375</v>
      </c>
      <c r="K125" s="143">
        <v>1</v>
      </c>
      <c r="L125" s="143">
        <v>3.50</v>
      </c>
      <c r="M125" s="143">
        <v>2</v>
      </c>
      <c r="N125" s="143">
        <v>1.50</v>
      </c>
      <c r="O125" s="143">
        <v>3</v>
      </c>
      <c r="P125" s="18">
        <f t="shared" si="12"/>
        <v>11</v>
      </c>
      <c r="Q125" s="116">
        <f t="shared" si="13"/>
        <v>0.55000000000000004</v>
      </c>
      <c r="R125" s="105">
        <f t="shared" si="16"/>
        <v>0.95</v>
      </c>
      <c r="S125" s="105">
        <f t="shared" si="16"/>
        <v>0.925</v>
      </c>
      <c r="T125" s="105">
        <f t="shared" si="16"/>
        <v>0.77499999999999991</v>
      </c>
      <c r="U125" s="105">
        <f t="shared" si="16"/>
        <v>0.375</v>
      </c>
      <c r="V125" s="105">
        <f t="shared" si="16"/>
        <v>0.90</v>
      </c>
      <c r="W125" s="117">
        <f t="shared" si="10"/>
        <v>33.50</v>
      </c>
      <c r="X125" s="117">
        <f t="shared" si="14"/>
        <v>6.70</v>
      </c>
      <c r="Y125" s="228">
        <v>15</v>
      </c>
      <c r="Z125" s="116">
        <f t="shared" si="15"/>
        <v>12</v>
      </c>
      <c r="AA125" s="145"/>
    </row>
    <row r="126" spans="1:27" ht="19.9" customHeight="1">
      <c r="A126" s="134">
        <v>119</v>
      </c>
      <c r="B126" s="138">
        <v>307758</v>
      </c>
      <c r="C126" s="133" t="s">
        <v>252</v>
      </c>
      <c r="D126" s="10">
        <v>8</v>
      </c>
      <c r="E126" s="10">
        <v>5.50</v>
      </c>
      <c r="F126" s="10">
        <v>7</v>
      </c>
      <c r="G126" s="10">
        <v>6</v>
      </c>
      <c r="H126" s="10">
        <v>6.50</v>
      </c>
      <c r="I126" s="10">
        <f t="shared" si="9"/>
        <v>33</v>
      </c>
      <c r="J126" s="10">
        <f t="shared" si="11"/>
        <v>4.95</v>
      </c>
      <c r="K126" s="143">
        <v>3</v>
      </c>
      <c r="L126" s="143">
        <v>5</v>
      </c>
      <c r="M126" s="143">
        <v>3.50</v>
      </c>
      <c r="N126" s="143">
        <v>4</v>
      </c>
      <c r="O126" s="143">
        <v>1</v>
      </c>
      <c r="P126" s="18">
        <f t="shared" si="12"/>
        <v>16.50</v>
      </c>
      <c r="Q126" s="116">
        <f t="shared" si="13"/>
        <v>0.825</v>
      </c>
      <c r="R126" s="105">
        <f t="shared" si="17" ref="R126:V147">(D126*0.15+K126*0.05)</f>
        <v>1.35</v>
      </c>
      <c r="S126" s="105">
        <f t="shared" si="17"/>
        <v>1.075</v>
      </c>
      <c r="T126" s="105">
        <f t="shared" si="17"/>
        <v>1.2250000000000001</v>
      </c>
      <c r="U126" s="105">
        <f t="shared" si="17"/>
        <v>1.0999999999999999</v>
      </c>
      <c r="V126" s="105">
        <f t="shared" si="17"/>
        <v>1.0249999999999999</v>
      </c>
      <c r="W126" s="117">
        <f t="shared" si="10"/>
        <v>49.50</v>
      </c>
      <c r="X126" s="117">
        <f t="shared" si="14"/>
        <v>9.90</v>
      </c>
      <c r="Y126" s="228">
        <v>23</v>
      </c>
      <c r="Z126" s="116">
        <f t="shared" si="15"/>
        <v>18.400000000000002</v>
      </c>
      <c r="AA126" s="145"/>
    </row>
    <row r="127" spans="1:27" ht="19.9" customHeight="1">
      <c r="A127" s="134">
        <v>120</v>
      </c>
      <c r="B127" s="138">
        <v>307759</v>
      </c>
      <c r="C127" s="133" t="s">
        <v>253</v>
      </c>
      <c r="D127" s="10">
        <v>4</v>
      </c>
      <c r="E127" s="10">
        <v>5</v>
      </c>
      <c r="F127" s="10">
        <v>3.50</v>
      </c>
      <c r="G127" s="10">
        <v>4</v>
      </c>
      <c r="H127" s="10">
        <v>3</v>
      </c>
      <c r="I127" s="10">
        <f t="shared" si="9"/>
        <v>19.50</v>
      </c>
      <c r="J127" s="10">
        <f t="shared" si="11"/>
        <v>2.925</v>
      </c>
      <c r="K127" s="18">
        <v>4</v>
      </c>
      <c r="L127" s="18">
        <v>1.50</v>
      </c>
      <c r="M127" s="18">
        <v>2</v>
      </c>
      <c r="N127" s="18">
        <v>1</v>
      </c>
      <c r="O127" s="18">
        <v>1.50</v>
      </c>
      <c r="P127" s="18">
        <f t="shared" si="12"/>
        <v>10</v>
      </c>
      <c r="Q127" s="116">
        <f t="shared" si="13"/>
        <v>0.50</v>
      </c>
      <c r="R127" s="105">
        <f t="shared" si="17"/>
        <v>0.80</v>
      </c>
      <c r="S127" s="105">
        <f t="shared" si="17"/>
        <v>0.825</v>
      </c>
      <c r="T127" s="105">
        <f t="shared" si="17"/>
        <v>0.625</v>
      </c>
      <c r="U127" s="105">
        <f t="shared" si="17"/>
        <v>0.65</v>
      </c>
      <c r="V127" s="105">
        <f t="shared" si="17"/>
        <v>0.52499999999999991</v>
      </c>
      <c r="W127" s="117">
        <f t="shared" si="10"/>
        <v>29.50</v>
      </c>
      <c r="X127" s="117">
        <f t="shared" si="14"/>
        <v>5.90</v>
      </c>
      <c r="Y127" s="228">
        <v>13</v>
      </c>
      <c r="Z127" s="116">
        <f t="shared" si="15"/>
        <v>10.40</v>
      </c>
      <c r="AA127" s="145"/>
    </row>
    <row r="128" spans="1:27" ht="19.9" customHeight="1">
      <c r="A128" s="134">
        <v>121</v>
      </c>
      <c r="B128" s="138">
        <v>307764</v>
      </c>
      <c r="C128" s="133" t="s">
        <v>254</v>
      </c>
      <c r="D128" s="10">
        <v>6</v>
      </c>
      <c r="E128" s="10">
        <v>3.50</v>
      </c>
      <c r="F128" s="10">
        <v>4</v>
      </c>
      <c r="G128" s="10">
        <v>2</v>
      </c>
      <c r="H128" s="10">
        <v>4.50</v>
      </c>
      <c r="I128" s="10">
        <f t="shared" si="9"/>
        <v>20</v>
      </c>
      <c r="J128" s="10">
        <f t="shared" si="11"/>
        <v>3</v>
      </c>
      <c r="K128" s="18">
        <v>2.50</v>
      </c>
      <c r="L128" s="18">
        <v>1</v>
      </c>
      <c r="M128" s="18">
        <v>3</v>
      </c>
      <c r="N128" s="18">
        <v>1.50</v>
      </c>
      <c r="O128" s="18">
        <v>2</v>
      </c>
      <c r="P128" s="18">
        <f t="shared" si="12"/>
        <v>10</v>
      </c>
      <c r="Q128" s="116">
        <f t="shared" si="13"/>
        <v>0.50</v>
      </c>
      <c r="R128" s="105">
        <f t="shared" si="17"/>
        <v>1.0249999999999999</v>
      </c>
      <c r="S128" s="105">
        <f t="shared" si="17"/>
        <v>0.57500000000000007</v>
      </c>
      <c r="T128" s="105">
        <f t="shared" si="17"/>
        <v>0.75</v>
      </c>
      <c r="U128" s="105">
        <f t="shared" si="17"/>
        <v>0.375</v>
      </c>
      <c r="V128" s="105">
        <f t="shared" si="17"/>
        <v>0.77499999999999991</v>
      </c>
      <c r="W128" s="117">
        <f t="shared" si="10"/>
        <v>30</v>
      </c>
      <c r="X128" s="117">
        <f t="shared" si="14"/>
        <v>6</v>
      </c>
      <c r="Y128" s="228">
        <v>13</v>
      </c>
      <c r="Z128" s="116">
        <f t="shared" si="15"/>
        <v>10.40</v>
      </c>
      <c r="AA128" s="145"/>
    </row>
    <row r="129" spans="1:27" ht="19.9" customHeight="1">
      <c r="A129" s="134">
        <v>122</v>
      </c>
      <c r="B129" s="138">
        <v>307765</v>
      </c>
      <c r="C129" s="133" t="s">
        <v>255</v>
      </c>
      <c r="D129" s="10">
        <v>8.50</v>
      </c>
      <c r="E129" s="10">
        <v>9</v>
      </c>
      <c r="F129" s="10">
        <v>6</v>
      </c>
      <c r="G129" s="10">
        <v>7.50</v>
      </c>
      <c r="H129" s="10">
        <v>7</v>
      </c>
      <c r="I129" s="10">
        <f t="shared" si="9"/>
        <v>38</v>
      </c>
      <c r="J129" s="10">
        <f t="shared" si="11"/>
        <v>5.70</v>
      </c>
      <c r="K129" s="143">
        <v>3.50</v>
      </c>
      <c r="L129" s="143">
        <v>4</v>
      </c>
      <c r="M129" s="143">
        <v>3</v>
      </c>
      <c r="N129" s="143">
        <v>5</v>
      </c>
      <c r="O129" s="143">
        <v>4</v>
      </c>
      <c r="P129" s="18">
        <f t="shared" si="12"/>
        <v>19.50</v>
      </c>
      <c r="Q129" s="116">
        <f t="shared" si="13"/>
        <v>0.97500000000000009</v>
      </c>
      <c r="R129" s="105">
        <f t="shared" si="17"/>
        <v>1.45</v>
      </c>
      <c r="S129" s="105">
        <f t="shared" si="17"/>
        <v>1.5499999999999998</v>
      </c>
      <c r="T129" s="105">
        <f t="shared" si="17"/>
        <v>1.0499999999999998</v>
      </c>
      <c r="U129" s="105">
        <f t="shared" si="17"/>
        <v>1.375</v>
      </c>
      <c r="V129" s="105">
        <f t="shared" si="17"/>
        <v>1.25</v>
      </c>
      <c r="W129" s="117">
        <f t="shared" si="10"/>
        <v>57.50</v>
      </c>
      <c r="X129" s="117">
        <f t="shared" si="14"/>
        <v>11.50</v>
      </c>
      <c r="Y129" s="228">
        <v>26</v>
      </c>
      <c r="Z129" s="116">
        <f t="shared" si="15"/>
        <v>20.80</v>
      </c>
      <c r="AA129" s="145"/>
    </row>
    <row r="130" spans="1:27" ht="19.9" customHeight="1">
      <c r="A130" s="134">
        <v>123</v>
      </c>
      <c r="B130" s="138">
        <v>307766</v>
      </c>
      <c r="C130" s="133" t="s">
        <v>256</v>
      </c>
      <c r="D130" s="10">
        <v>6</v>
      </c>
      <c r="E130" s="10">
        <v>5</v>
      </c>
      <c r="F130" s="10">
        <v>2.50</v>
      </c>
      <c r="G130" s="10">
        <v>2.50</v>
      </c>
      <c r="H130" s="10">
        <v>3</v>
      </c>
      <c r="I130" s="10">
        <f t="shared" si="9"/>
        <v>19</v>
      </c>
      <c r="J130" s="10">
        <f t="shared" si="11"/>
        <v>2.85</v>
      </c>
      <c r="K130" s="18">
        <v>1.50</v>
      </c>
      <c r="L130" s="18">
        <v>2.50</v>
      </c>
      <c r="M130" s="18">
        <v>2</v>
      </c>
      <c r="N130" s="18">
        <v>1</v>
      </c>
      <c r="O130" s="18">
        <v>2.50</v>
      </c>
      <c r="P130" s="18">
        <f t="shared" si="12"/>
        <v>9.50</v>
      </c>
      <c r="Q130" s="116">
        <f t="shared" si="13"/>
        <v>0.475</v>
      </c>
      <c r="R130" s="105">
        <f t="shared" si="17"/>
        <v>0.97499999999999987</v>
      </c>
      <c r="S130" s="105">
        <f t="shared" si="17"/>
        <v>0.875</v>
      </c>
      <c r="T130" s="105">
        <f t="shared" si="17"/>
        <v>0.475</v>
      </c>
      <c r="U130" s="105">
        <f t="shared" si="17"/>
        <v>0.425</v>
      </c>
      <c r="V130" s="105">
        <f t="shared" si="17"/>
        <v>0.57499999999999996</v>
      </c>
      <c r="W130" s="117">
        <f t="shared" si="10"/>
        <v>28.50</v>
      </c>
      <c r="X130" s="117">
        <f t="shared" si="14"/>
        <v>5.70</v>
      </c>
      <c r="Y130" s="228">
        <v>13</v>
      </c>
      <c r="Z130" s="116">
        <f t="shared" si="15"/>
        <v>10.40</v>
      </c>
      <c r="AA130" s="145"/>
    </row>
    <row r="131" spans="1:27" ht="19.9" customHeight="1">
      <c r="A131" s="134">
        <v>124</v>
      </c>
      <c r="B131" s="138">
        <v>307768</v>
      </c>
      <c r="C131" s="133" t="s">
        <v>257</v>
      </c>
      <c r="D131" s="142">
        <v>8</v>
      </c>
      <c r="E131" s="142">
        <v>8.50</v>
      </c>
      <c r="F131" s="142">
        <v>9</v>
      </c>
      <c r="G131" s="142">
        <v>6</v>
      </c>
      <c r="H131" s="142">
        <v>7.50</v>
      </c>
      <c r="I131" s="10">
        <f t="shared" si="9"/>
        <v>39</v>
      </c>
      <c r="J131" s="10">
        <f t="shared" si="11"/>
        <v>5.85</v>
      </c>
      <c r="K131" s="18">
        <v>2.50</v>
      </c>
      <c r="L131" s="18">
        <v>3.50</v>
      </c>
      <c r="M131" s="18">
        <v>4</v>
      </c>
      <c r="N131" s="18">
        <v>3</v>
      </c>
      <c r="O131" s="18">
        <v>4.50</v>
      </c>
      <c r="P131" s="18">
        <f t="shared" si="12"/>
        <v>17.50</v>
      </c>
      <c r="Q131" s="116">
        <f t="shared" si="13"/>
        <v>0.875</v>
      </c>
      <c r="R131" s="105">
        <f t="shared" si="17"/>
        <v>1.325</v>
      </c>
      <c r="S131" s="105">
        <f t="shared" si="17"/>
        <v>1.45</v>
      </c>
      <c r="T131" s="105">
        <f t="shared" si="17"/>
        <v>1.5499999999999998</v>
      </c>
      <c r="U131" s="105">
        <f t="shared" si="17"/>
        <v>1.0499999999999998</v>
      </c>
      <c r="V131" s="105">
        <f t="shared" si="17"/>
        <v>1.35</v>
      </c>
      <c r="W131" s="117">
        <f t="shared" si="10"/>
        <v>56.50</v>
      </c>
      <c r="X131" s="117">
        <f t="shared" si="14"/>
        <v>11.30</v>
      </c>
      <c r="Y131" s="228">
        <v>27</v>
      </c>
      <c r="Z131" s="116">
        <f t="shared" si="15"/>
        <v>21.60</v>
      </c>
      <c r="AA131" s="145"/>
    </row>
    <row r="132" spans="1:27" ht="19.9" customHeight="1">
      <c r="A132" s="134">
        <v>125</v>
      </c>
      <c r="B132" s="138">
        <v>307769</v>
      </c>
      <c r="C132" s="133" t="s">
        <v>258</v>
      </c>
      <c r="D132" s="10">
        <v>4.50</v>
      </c>
      <c r="E132" s="10">
        <v>6</v>
      </c>
      <c r="F132" s="10">
        <v>3</v>
      </c>
      <c r="G132" s="10">
        <v>2</v>
      </c>
      <c r="H132" s="10">
        <v>4</v>
      </c>
      <c r="I132" s="10">
        <f t="shared" si="9"/>
        <v>19.50</v>
      </c>
      <c r="J132" s="10">
        <f t="shared" si="11"/>
        <v>2.925</v>
      </c>
      <c r="K132" s="143">
        <v>3</v>
      </c>
      <c r="L132" s="143">
        <v>1.50</v>
      </c>
      <c r="M132" s="143">
        <v>1</v>
      </c>
      <c r="N132" s="143">
        <v>2.50</v>
      </c>
      <c r="O132" s="143">
        <v>2</v>
      </c>
      <c r="P132" s="18">
        <f t="shared" si="12"/>
        <v>10</v>
      </c>
      <c r="Q132" s="116">
        <f t="shared" si="13"/>
        <v>0.50</v>
      </c>
      <c r="R132" s="105">
        <f t="shared" si="17"/>
        <v>0.825</v>
      </c>
      <c r="S132" s="105">
        <f t="shared" si="17"/>
        <v>0.97499999999999987</v>
      </c>
      <c r="T132" s="105">
        <f t="shared" si="17"/>
        <v>0.49999999999999994</v>
      </c>
      <c r="U132" s="105">
        <f t="shared" si="17"/>
        <v>0.425</v>
      </c>
      <c r="V132" s="105">
        <f t="shared" si="17"/>
        <v>0.70</v>
      </c>
      <c r="W132" s="117">
        <f t="shared" si="10"/>
        <v>29.50</v>
      </c>
      <c r="X132" s="117">
        <f t="shared" si="14"/>
        <v>5.90</v>
      </c>
      <c r="Y132" s="228">
        <v>13</v>
      </c>
      <c r="Z132" s="116">
        <f t="shared" si="15"/>
        <v>10.40</v>
      </c>
      <c r="AA132" s="145"/>
    </row>
    <row r="133" spans="1:27" ht="19.9" customHeight="1">
      <c r="A133" s="134">
        <v>126</v>
      </c>
      <c r="B133" s="138">
        <v>307773</v>
      </c>
      <c r="C133" s="133" t="s">
        <v>259</v>
      </c>
      <c r="D133" s="142">
        <v>5</v>
      </c>
      <c r="E133" s="142">
        <v>3</v>
      </c>
      <c r="F133" s="142">
        <v>2.50</v>
      </c>
      <c r="G133" s="142">
        <v>4</v>
      </c>
      <c r="H133" s="142">
        <v>5</v>
      </c>
      <c r="I133" s="10">
        <f t="shared" si="9"/>
        <v>19.50</v>
      </c>
      <c r="J133" s="10">
        <f t="shared" si="11"/>
        <v>2.925</v>
      </c>
      <c r="K133" s="235">
        <v>1</v>
      </c>
      <c r="L133" s="235">
        <v>2</v>
      </c>
      <c r="M133" s="235">
        <v>2.50</v>
      </c>
      <c r="N133" s="235">
        <v>1.50</v>
      </c>
      <c r="O133" s="235">
        <v>3</v>
      </c>
      <c r="P133" s="18">
        <f t="shared" si="12"/>
        <v>10</v>
      </c>
      <c r="Q133" s="116">
        <f t="shared" si="13"/>
        <v>0.50</v>
      </c>
      <c r="R133" s="105">
        <f t="shared" si="17"/>
        <v>0.80</v>
      </c>
      <c r="S133" s="105">
        <f t="shared" si="17"/>
        <v>0.54999999999999993</v>
      </c>
      <c r="T133" s="105">
        <f t="shared" si="17"/>
        <v>0.50</v>
      </c>
      <c r="U133" s="105">
        <f t="shared" si="17"/>
        <v>0.675</v>
      </c>
      <c r="V133" s="105">
        <f t="shared" si="17"/>
        <v>0.90</v>
      </c>
      <c r="W133" s="117">
        <f t="shared" si="10"/>
        <v>29.50</v>
      </c>
      <c r="X133" s="117">
        <f t="shared" si="14"/>
        <v>5.90</v>
      </c>
      <c r="Y133" s="228">
        <v>13</v>
      </c>
      <c r="Z133" s="116">
        <f t="shared" si="15"/>
        <v>10.40</v>
      </c>
      <c r="AA133" s="145"/>
    </row>
    <row r="134" spans="1:27" ht="19.9" customHeight="1">
      <c r="A134" s="134">
        <v>127</v>
      </c>
      <c r="B134" s="138">
        <v>307774</v>
      </c>
      <c r="C134" s="133" t="s">
        <v>260</v>
      </c>
      <c r="D134" s="142">
        <v>4</v>
      </c>
      <c r="E134" s="142">
        <v>6</v>
      </c>
      <c r="F134" s="142">
        <v>3</v>
      </c>
      <c r="G134" s="142">
        <v>2</v>
      </c>
      <c r="H134" s="142">
        <v>4.50</v>
      </c>
      <c r="I134" s="10">
        <f t="shared" si="9"/>
        <v>19.50</v>
      </c>
      <c r="J134" s="10">
        <f t="shared" si="11"/>
        <v>2.925</v>
      </c>
      <c r="K134" s="235">
        <v>1.50</v>
      </c>
      <c r="L134" s="235">
        <v>3</v>
      </c>
      <c r="M134" s="235">
        <v>2</v>
      </c>
      <c r="N134" s="235">
        <v>2.50</v>
      </c>
      <c r="O134" s="235">
        <v>1</v>
      </c>
      <c r="P134" s="18">
        <f t="shared" si="12"/>
        <v>10</v>
      </c>
      <c r="Q134" s="116">
        <f t="shared" si="13"/>
        <v>0.50</v>
      </c>
      <c r="R134" s="105">
        <f t="shared" si="17"/>
        <v>0.675</v>
      </c>
      <c r="S134" s="105">
        <f t="shared" si="17"/>
        <v>1.0499999999999998</v>
      </c>
      <c r="T134" s="105">
        <f t="shared" si="17"/>
        <v>0.54999999999999993</v>
      </c>
      <c r="U134" s="105">
        <f t="shared" si="17"/>
        <v>0.425</v>
      </c>
      <c r="V134" s="105">
        <f t="shared" si="17"/>
        <v>0.725</v>
      </c>
      <c r="W134" s="117">
        <f t="shared" si="10"/>
        <v>29.50</v>
      </c>
      <c r="X134" s="117">
        <f t="shared" si="14"/>
        <v>5.90</v>
      </c>
      <c r="Y134" s="228">
        <v>13</v>
      </c>
      <c r="Z134" s="116">
        <f t="shared" si="15"/>
        <v>10.40</v>
      </c>
      <c r="AA134" s="145"/>
    </row>
    <row r="135" spans="1:27" ht="19.9" customHeight="1">
      <c r="A135" s="134">
        <v>128</v>
      </c>
      <c r="B135" s="138">
        <v>307775</v>
      </c>
      <c r="C135" s="133" t="s">
        <v>261</v>
      </c>
      <c r="D135" s="142">
        <v>6</v>
      </c>
      <c r="E135" s="142">
        <v>4.50</v>
      </c>
      <c r="F135" s="142">
        <v>7</v>
      </c>
      <c r="G135" s="142">
        <v>8</v>
      </c>
      <c r="H135" s="142">
        <v>4</v>
      </c>
      <c r="I135" s="10">
        <f t="shared" si="9"/>
        <v>29.50</v>
      </c>
      <c r="J135" s="10">
        <f t="shared" si="11"/>
        <v>4.425</v>
      </c>
      <c r="K135" s="143">
        <v>4</v>
      </c>
      <c r="L135" s="143">
        <v>2.50</v>
      </c>
      <c r="M135" s="143">
        <v>3.50</v>
      </c>
      <c r="N135" s="143">
        <v>1.50</v>
      </c>
      <c r="O135" s="143">
        <v>3</v>
      </c>
      <c r="P135" s="18">
        <f t="shared" si="12"/>
        <v>14.50</v>
      </c>
      <c r="Q135" s="116">
        <f t="shared" si="13"/>
        <v>0.72500000000000009</v>
      </c>
      <c r="R135" s="105">
        <f t="shared" si="17"/>
        <v>1.0999999999999999</v>
      </c>
      <c r="S135" s="105">
        <f t="shared" si="17"/>
        <v>0.80</v>
      </c>
      <c r="T135" s="105">
        <f t="shared" si="17"/>
        <v>1.2250000000000001</v>
      </c>
      <c r="U135" s="105">
        <f t="shared" si="17"/>
        <v>1.2749999999999999</v>
      </c>
      <c r="V135" s="105">
        <f t="shared" si="17"/>
        <v>0.75</v>
      </c>
      <c r="W135" s="117">
        <f t="shared" si="10"/>
        <v>44</v>
      </c>
      <c r="X135" s="117">
        <f t="shared" si="14"/>
        <v>8.8000000000000007</v>
      </c>
      <c r="Y135" s="228">
        <v>20</v>
      </c>
      <c r="Z135" s="116">
        <f t="shared" si="15"/>
        <v>16</v>
      </c>
      <c r="AA135" s="145"/>
    </row>
    <row r="136" spans="1:27" ht="19.9" customHeight="1">
      <c r="A136" s="134">
        <v>129</v>
      </c>
      <c r="B136" s="138">
        <v>307776</v>
      </c>
      <c r="C136" s="133" t="s">
        <v>262</v>
      </c>
      <c r="D136" s="142">
        <v>7</v>
      </c>
      <c r="E136" s="142">
        <v>4</v>
      </c>
      <c r="F136" s="142">
        <v>5</v>
      </c>
      <c r="G136" s="142">
        <v>6</v>
      </c>
      <c r="H136" s="142">
        <v>5</v>
      </c>
      <c r="I136" s="10">
        <f t="shared" si="18" ref="I136:I147">SUM(D136:H136)</f>
        <v>27</v>
      </c>
      <c r="J136" s="10">
        <f t="shared" si="11"/>
        <v>4.05</v>
      </c>
      <c r="K136" s="143">
        <v>3</v>
      </c>
      <c r="L136" s="143">
        <v>2</v>
      </c>
      <c r="M136" s="143">
        <v>2.50</v>
      </c>
      <c r="N136" s="143">
        <v>4</v>
      </c>
      <c r="O136" s="143">
        <v>2</v>
      </c>
      <c r="P136" s="18">
        <f t="shared" si="12"/>
        <v>13.50</v>
      </c>
      <c r="Q136" s="116">
        <f t="shared" si="13"/>
        <v>0.675</v>
      </c>
      <c r="R136" s="105">
        <f t="shared" si="17"/>
        <v>1.2000000000000002</v>
      </c>
      <c r="S136" s="105">
        <f t="shared" si="17"/>
        <v>0.70</v>
      </c>
      <c r="T136" s="105">
        <f t="shared" si="17"/>
        <v>0.875</v>
      </c>
      <c r="U136" s="105">
        <f t="shared" si="17"/>
        <v>1.0999999999999999</v>
      </c>
      <c r="V136" s="105">
        <f t="shared" si="17"/>
        <v>0.85</v>
      </c>
      <c r="W136" s="117">
        <f t="shared" si="19" ref="W136:W147">I136+P136</f>
        <v>40.50</v>
      </c>
      <c r="X136" s="117">
        <f t="shared" si="14"/>
        <v>8.10</v>
      </c>
      <c r="Y136" s="228">
        <v>18</v>
      </c>
      <c r="Z136" s="116">
        <f t="shared" si="15"/>
        <v>14.40</v>
      </c>
      <c r="AA136" s="145"/>
    </row>
    <row r="137" spans="1:27" ht="19.9" customHeight="1">
      <c r="A137" s="134">
        <v>130</v>
      </c>
      <c r="B137" s="138">
        <v>307777</v>
      </c>
      <c r="C137" s="133" t="s">
        <v>263</v>
      </c>
      <c r="D137" s="142">
        <v>4</v>
      </c>
      <c r="E137" s="142">
        <v>2</v>
      </c>
      <c r="F137" s="142">
        <v>3.50</v>
      </c>
      <c r="G137" s="142">
        <v>5</v>
      </c>
      <c r="H137" s="142">
        <v>3</v>
      </c>
      <c r="I137" s="10">
        <f t="shared" si="18"/>
        <v>17.50</v>
      </c>
      <c r="J137" s="10">
        <f t="shared" si="20" ref="J137:J147">I137*0.15</f>
        <v>2.625</v>
      </c>
      <c r="K137" s="143">
        <v>1.50</v>
      </c>
      <c r="L137" s="143">
        <v>1</v>
      </c>
      <c r="M137" s="143">
        <v>3</v>
      </c>
      <c r="N137" s="143">
        <v>2</v>
      </c>
      <c r="O137" s="143">
        <v>1</v>
      </c>
      <c r="P137" s="18">
        <f t="shared" si="21" ref="P137:P147">SUM(K137:O137)</f>
        <v>8.50</v>
      </c>
      <c r="Q137" s="116">
        <f t="shared" si="22" ref="Q137:Q147">P137*0.05</f>
        <v>0.42500000000000004</v>
      </c>
      <c r="R137" s="105">
        <f t="shared" si="17"/>
        <v>0.675</v>
      </c>
      <c r="S137" s="105">
        <f t="shared" si="17"/>
        <v>0.35</v>
      </c>
      <c r="T137" s="105">
        <f t="shared" si="17"/>
        <v>0.675</v>
      </c>
      <c r="U137" s="105">
        <f t="shared" si="17"/>
        <v>0.85</v>
      </c>
      <c r="V137" s="105">
        <f t="shared" si="17"/>
        <v>0.49999999999999994</v>
      </c>
      <c r="W137" s="117">
        <f t="shared" si="19"/>
        <v>26</v>
      </c>
      <c r="X137" s="117">
        <f t="shared" si="23" ref="X137:X147">(W137*0.2)</f>
        <v>5.20</v>
      </c>
      <c r="Y137" s="228">
        <v>12</v>
      </c>
      <c r="Z137" s="116">
        <f t="shared" si="24" ref="Z137:Z147">Y137*0.8</f>
        <v>9.6000000000000014</v>
      </c>
      <c r="AA137" s="145"/>
    </row>
    <row r="138" spans="1:27" ht="19.9" customHeight="1">
      <c r="A138" s="134">
        <v>131</v>
      </c>
      <c r="B138" s="138">
        <v>307778</v>
      </c>
      <c r="C138" s="133" t="s">
        <v>264</v>
      </c>
      <c r="D138" s="10">
        <v>2.50</v>
      </c>
      <c r="E138" s="10">
        <v>3.50</v>
      </c>
      <c r="F138" s="10">
        <v>2</v>
      </c>
      <c r="G138" s="10">
        <v>1.50</v>
      </c>
      <c r="H138" s="10">
        <v>2</v>
      </c>
      <c r="I138" s="10">
        <f t="shared" si="18"/>
        <v>11.50</v>
      </c>
      <c r="J138" s="10">
        <f t="shared" si="20"/>
        <v>1.725</v>
      </c>
      <c r="K138" s="18">
        <v>2</v>
      </c>
      <c r="L138" s="18">
        <v>0.50</v>
      </c>
      <c r="M138" s="18">
        <v>1.50</v>
      </c>
      <c r="N138" s="18">
        <v>1</v>
      </c>
      <c r="O138" s="18">
        <v>0.50</v>
      </c>
      <c r="P138" s="18">
        <f t="shared" si="21"/>
        <v>5.50</v>
      </c>
      <c r="Q138" s="116">
        <f t="shared" si="22"/>
        <v>0.27500000000000002</v>
      </c>
      <c r="R138" s="105">
        <f t="shared" si="17"/>
        <v>0.475</v>
      </c>
      <c r="S138" s="105">
        <f t="shared" si="17"/>
        <v>0.55000000000000004</v>
      </c>
      <c r="T138" s="105">
        <f t="shared" si="17"/>
        <v>0.375</v>
      </c>
      <c r="U138" s="105">
        <f t="shared" si="17"/>
        <v>0.27499999999999997</v>
      </c>
      <c r="V138" s="105">
        <f t="shared" si="17"/>
        <v>0.325</v>
      </c>
      <c r="W138" s="117">
        <f t="shared" si="19"/>
        <v>17</v>
      </c>
      <c r="X138" s="117">
        <f t="shared" si="23"/>
        <v>3.4000000000000004</v>
      </c>
      <c r="Y138" s="228">
        <v>8</v>
      </c>
      <c r="Z138" s="116">
        <f t="shared" si="24"/>
        <v>6.40</v>
      </c>
      <c r="AA138" s="145"/>
    </row>
    <row r="139" spans="1:27" ht="19.9" customHeight="1">
      <c r="A139" s="134">
        <v>132</v>
      </c>
      <c r="B139" s="138">
        <v>307779</v>
      </c>
      <c r="C139" s="133" t="s">
        <v>265</v>
      </c>
      <c r="D139" s="10">
        <v>3</v>
      </c>
      <c r="E139" s="10">
        <v>5</v>
      </c>
      <c r="F139" s="10">
        <v>4</v>
      </c>
      <c r="G139" s="10">
        <v>2</v>
      </c>
      <c r="H139" s="10">
        <v>3</v>
      </c>
      <c r="I139" s="10">
        <f t="shared" si="18"/>
        <v>17</v>
      </c>
      <c r="J139" s="10">
        <f t="shared" si="20"/>
        <v>2.5499999999999998</v>
      </c>
      <c r="K139" s="18">
        <v>0.50</v>
      </c>
      <c r="L139" s="18">
        <v>1.50</v>
      </c>
      <c r="M139" s="18">
        <v>2</v>
      </c>
      <c r="N139" s="18">
        <v>2</v>
      </c>
      <c r="O139" s="18">
        <v>2.50</v>
      </c>
      <c r="P139" s="18">
        <f t="shared" si="21"/>
        <v>8.50</v>
      </c>
      <c r="Q139" s="116">
        <f t="shared" si="22"/>
        <v>0.42500000000000004</v>
      </c>
      <c r="R139" s="105">
        <f t="shared" si="17"/>
        <v>0.475</v>
      </c>
      <c r="S139" s="105">
        <f t="shared" si="17"/>
        <v>0.825</v>
      </c>
      <c r="T139" s="105">
        <f t="shared" si="17"/>
        <v>0.70</v>
      </c>
      <c r="U139" s="105">
        <f t="shared" si="17"/>
        <v>0.40</v>
      </c>
      <c r="V139" s="105">
        <f t="shared" si="17"/>
        <v>0.57499999999999996</v>
      </c>
      <c r="W139" s="117">
        <f t="shared" si="19"/>
        <v>25.50</v>
      </c>
      <c r="X139" s="117">
        <f t="shared" si="23"/>
        <v>5.1000000000000005</v>
      </c>
      <c r="Y139" s="228">
        <v>12</v>
      </c>
      <c r="Z139" s="116">
        <f t="shared" si="24"/>
        <v>9.6000000000000014</v>
      </c>
      <c r="AA139" s="145"/>
    </row>
    <row r="140" spans="1:27" ht="19.9" customHeight="1">
      <c r="A140" s="134">
        <v>133</v>
      </c>
      <c r="B140" s="138">
        <v>307781</v>
      </c>
      <c r="C140" s="133" t="s">
        <v>266</v>
      </c>
      <c r="D140" s="10">
        <v>4.50</v>
      </c>
      <c r="E140" s="10">
        <v>3</v>
      </c>
      <c r="F140" s="10">
        <v>5</v>
      </c>
      <c r="G140" s="10">
        <v>6</v>
      </c>
      <c r="H140" s="10">
        <v>3.50</v>
      </c>
      <c r="I140" s="10">
        <f t="shared" si="18"/>
        <v>22</v>
      </c>
      <c r="J140" s="10">
        <f t="shared" si="20"/>
        <v>3.30</v>
      </c>
      <c r="K140" s="18">
        <v>2</v>
      </c>
      <c r="L140" s="18">
        <v>2.50</v>
      </c>
      <c r="M140" s="18">
        <v>3.50</v>
      </c>
      <c r="N140" s="18">
        <v>1.50</v>
      </c>
      <c r="O140" s="18">
        <v>2</v>
      </c>
      <c r="P140" s="18">
        <f t="shared" si="21"/>
        <v>11.50</v>
      </c>
      <c r="Q140" s="116">
        <f t="shared" si="22"/>
        <v>0.57500000000000007</v>
      </c>
      <c r="R140" s="105">
        <f t="shared" si="17"/>
        <v>0.77499999999999991</v>
      </c>
      <c r="S140" s="105">
        <f t="shared" si="17"/>
        <v>0.57499999999999996</v>
      </c>
      <c r="T140" s="105">
        <f t="shared" si="17"/>
        <v>0.925</v>
      </c>
      <c r="U140" s="105">
        <f t="shared" si="17"/>
        <v>0.97499999999999987</v>
      </c>
      <c r="V140" s="105">
        <f t="shared" si="17"/>
        <v>0.625</v>
      </c>
      <c r="W140" s="117">
        <f t="shared" si="19"/>
        <v>33.50</v>
      </c>
      <c r="X140" s="117">
        <f t="shared" si="23"/>
        <v>6.70</v>
      </c>
      <c r="Y140" s="228">
        <v>15</v>
      </c>
      <c r="Z140" s="116">
        <f t="shared" si="24"/>
        <v>12</v>
      </c>
      <c r="AA140" s="145"/>
    </row>
    <row r="141" spans="1:27" ht="19.9" customHeight="1">
      <c r="A141" s="134">
        <v>134</v>
      </c>
      <c r="B141" s="138">
        <v>307782</v>
      </c>
      <c r="C141" s="133" t="s">
        <v>267</v>
      </c>
      <c r="D141" s="10">
        <v>1</v>
      </c>
      <c r="E141" s="10">
        <v>1.50</v>
      </c>
      <c r="F141" s="10">
        <v>2</v>
      </c>
      <c r="G141" s="10">
        <v>0.50</v>
      </c>
      <c r="H141" s="10">
        <v>1</v>
      </c>
      <c r="I141" s="10">
        <f t="shared" si="18"/>
        <v>6</v>
      </c>
      <c r="J141" s="10">
        <f t="shared" si="20"/>
        <v>0.89999999999999991</v>
      </c>
      <c r="K141" s="18">
        <v>1</v>
      </c>
      <c r="L141" s="18">
        <v>0.50</v>
      </c>
      <c r="M141" s="18">
        <v>1</v>
      </c>
      <c r="N141" s="18">
        <v>0.50</v>
      </c>
      <c r="O141" s="18">
        <v>0.50</v>
      </c>
      <c r="P141" s="18">
        <f t="shared" si="21"/>
        <v>3.50</v>
      </c>
      <c r="Q141" s="116">
        <f t="shared" si="22"/>
        <v>0.17500000000000002</v>
      </c>
      <c r="R141" s="105">
        <f t="shared" si="17"/>
        <v>0.20</v>
      </c>
      <c r="S141" s="105">
        <f t="shared" si="17"/>
        <v>0.24999999999999997</v>
      </c>
      <c r="T141" s="105">
        <f t="shared" si="17"/>
        <v>0.35</v>
      </c>
      <c r="U141" s="105">
        <f t="shared" si="17"/>
        <v>0.10</v>
      </c>
      <c r="V141" s="105">
        <f t="shared" si="17"/>
        <v>0.175</v>
      </c>
      <c r="W141" s="117">
        <f t="shared" si="19"/>
        <v>9.50</v>
      </c>
      <c r="X141" s="117">
        <f t="shared" si="23"/>
        <v>1.90</v>
      </c>
      <c r="Y141" s="228">
        <v>4</v>
      </c>
      <c r="Z141" s="116">
        <f t="shared" si="24"/>
        <v>3.20</v>
      </c>
      <c r="AA141" s="145"/>
    </row>
    <row r="142" spans="1:27" ht="19.9" customHeight="1">
      <c r="A142" s="134">
        <v>135</v>
      </c>
      <c r="B142" s="138">
        <v>307783</v>
      </c>
      <c r="C142" s="133" t="s">
        <v>268</v>
      </c>
      <c r="D142" s="10">
        <v>2.50</v>
      </c>
      <c r="E142" s="10">
        <v>2</v>
      </c>
      <c r="F142" s="10">
        <v>5</v>
      </c>
      <c r="G142" s="10">
        <v>1.50</v>
      </c>
      <c r="H142" s="10">
        <v>0.50</v>
      </c>
      <c r="I142" s="10">
        <f t="shared" si="18"/>
        <v>11.50</v>
      </c>
      <c r="J142" s="10">
        <f t="shared" si="20"/>
        <v>1.725</v>
      </c>
      <c r="K142" s="18">
        <v>2</v>
      </c>
      <c r="L142" s="18">
        <v>0.50</v>
      </c>
      <c r="M142" s="18">
        <v>1.50</v>
      </c>
      <c r="N142" s="18">
        <v>1</v>
      </c>
      <c r="O142" s="18">
        <v>0.50</v>
      </c>
      <c r="P142" s="18">
        <f t="shared" si="21"/>
        <v>5.50</v>
      </c>
      <c r="Q142" s="116">
        <f t="shared" si="22"/>
        <v>0.27500000000000002</v>
      </c>
      <c r="R142" s="105">
        <f t="shared" si="17"/>
        <v>0.475</v>
      </c>
      <c r="S142" s="105">
        <f t="shared" si="17"/>
        <v>0.325</v>
      </c>
      <c r="T142" s="105">
        <f t="shared" si="17"/>
        <v>0.825</v>
      </c>
      <c r="U142" s="105">
        <f t="shared" si="17"/>
        <v>0.27499999999999997</v>
      </c>
      <c r="V142" s="105">
        <f t="shared" si="17"/>
        <v>0.10</v>
      </c>
      <c r="W142" s="117">
        <f t="shared" si="19"/>
        <v>17</v>
      </c>
      <c r="X142" s="117">
        <f t="shared" si="23"/>
        <v>3.4000000000000004</v>
      </c>
      <c r="Y142" s="228">
        <v>8</v>
      </c>
      <c r="Z142" s="116">
        <f t="shared" si="24"/>
        <v>6.40</v>
      </c>
      <c r="AA142" s="145"/>
    </row>
    <row r="143" spans="1:27" ht="19.9" customHeight="1">
      <c r="A143" s="134">
        <v>136</v>
      </c>
      <c r="B143" s="138">
        <v>307784</v>
      </c>
      <c r="C143" s="133" t="s">
        <v>269</v>
      </c>
      <c r="D143" s="10">
        <v>3</v>
      </c>
      <c r="E143" s="10">
        <v>4</v>
      </c>
      <c r="F143" s="10">
        <v>1.50</v>
      </c>
      <c r="G143" s="10">
        <v>2</v>
      </c>
      <c r="H143" s="10">
        <v>4</v>
      </c>
      <c r="I143" s="10">
        <f t="shared" si="18"/>
        <v>14.50</v>
      </c>
      <c r="J143" s="10">
        <f t="shared" si="20"/>
        <v>2.1749999999999998</v>
      </c>
      <c r="K143" s="18">
        <v>1.50</v>
      </c>
      <c r="L143" s="18">
        <v>3</v>
      </c>
      <c r="M143" s="18">
        <v>1</v>
      </c>
      <c r="N143" s="18">
        <v>0.50</v>
      </c>
      <c r="O143" s="18">
        <v>1.50</v>
      </c>
      <c r="P143" s="18">
        <f t="shared" si="21"/>
        <v>7.50</v>
      </c>
      <c r="Q143" s="116">
        <f t="shared" si="22"/>
        <v>0.375</v>
      </c>
      <c r="R143" s="105">
        <f t="shared" si="17"/>
        <v>0.52499999999999991</v>
      </c>
      <c r="S143" s="105">
        <f t="shared" si="17"/>
        <v>0.75</v>
      </c>
      <c r="T143" s="105">
        <f t="shared" si="17"/>
        <v>0.27499999999999997</v>
      </c>
      <c r="U143" s="105">
        <f t="shared" si="17"/>
        <v>0.325</v>
      </c>
      <c r="V143" s="105">
        <f t="shared" si="17"/>
        <v>0.675</v>
      </c>
      <c r="W143" s="117">
        <f t="shared" si="19"/>
        <v>22</v>
      </c>
      <c r="X143" s="117">
        <f t="shared" si="23"/>
        <v>4.4000000000000004</v>
      </c>
      <c r="Y143" s="228">
        <v>10</v>
      </c>
      <c r="Z143" s="116">
        <f t="shared" si="24"/>
        <v>8</v>
      </c>
      <c r="AA143" s="145"/>
    </row>
    <row r="144" spans="1:27" ht="19.9" customHeight="1">
      <c r="A144" s="134">
        <v>137</v>
      </c>
      <c r="B144" s="138">
        <v>307787</v>
      </c>
      <c r="C144" s="133" t="s">
        <v>270</v>
      </c>
      <c r="D144" s="10">
        <v>5</v>
      </c>
      <c r="E144" s="10">
        <v>3.50</v>
      </c>
      <c r="F144" s="10">
        <v>2</v>
      </c>
      <c r="G144" s="10">
        <v>4</v>
      </c>
      <c r="H144" s="10">
        <v>5</v>
      </c>
      <c r="I144" s="10">
        <f t="shared" si="18"/>
        <v>19.50</v>
      </c>
      <c r="J144" s="10">
        <f t="shared" si="20"/>
        <v>2.925</v>
      </c>
      <c r="K144" s="18">
        <v>2</v>
      </c>
      <c r="L144" s="18">
        <v>2.50</v>
      </c>
      <c r="M144" s="18">
        <v>0.50</v>
      </c>
      <c r="N144" s="18">
        <v>1.50</v>
      </c>
      <c r="O144" s="18">
        <v>3</v>
      </c>
      <c r="P144" s="18">
        <f t="shared" si="21"/>
        <v>9.50</v>
      </c>
      <c r="Q144" s="116">
        <f t="shared" si="22"/>
        <v>0.475</v>
      </c>
      <c r="R144" s="105">
        <f t="shared" si="17"/>
        <v>0.85</v>
      </c>
      <c r="S144" s="105">
        <f t="shared" si="17"/>
        <v>0.65</v>
      </c>
      <c r="T144" s="105">
        <f t="shared" si="17"/>
        <v>0.325</v>
      </c>
      <c r="U144" s="105">
        <f t="shared" si="17"/>
        <v>0.675</v>
      </c>
      <c r="V144" s="105">
        <f t="shared" si="17"/>
        <v>0.90</v>
      </c>
      <c r="W144" s="117">
        <f t="shared" si="19"/>
        <v>29</v>
      </c>
      <c r="X144" s="117">
        <f t="shared" si="23"/>
        <v>5.8000000000000007</v>
      </c>
      <c r="Y144" s="228">
        <v>13</v>
      </c>
      <c r="Z144" s="116">
        <f t="shared" si="24"/>
        <v>10.40</v>
      </c>
      <c r="AA144" s="145"/>
    </row>
    <row r="145" spans="1:27" ht="19.9" customHeight="1">
      <c r="A145" s="134">
        <v>138</v>
      </c>
      <c r="B145" s="138">
        <v>307789</v>
      </c>
      <c r="C145" s="133" t="s">
        <v>271</v>
      </c>
      <c r="D145" s="10">
        <v>4</v>
      </c>
      <c r="E145" s="10">
        <v>2.50</v>
      </c>
      <c r="F145" s="10">
        <v>5</v>
      </c>
      <c r="G145" s="10">
        <v>3.50</v>
      </c>
      <c r="H145" s="10">
        <v>2.50</v>
      </c>
      <c r="I145" s="10">
        <f t="shared" si="18"/>
        <v>17.50</v>
      </c>
      <c r="J145" s="10">
        <f t="shared" si="20"/>
        <v>2.625</v>
      </c>
      <c r="K145" s="18">
        <v>1</v>
      </c>
      <c r="L145" s="18">
        <v>2</v>
      </c>
      <c r="M145" s="18">
        <v>2.50</v>
      </c>
      <c r="N145" s="18">
        <v>3</v>
      </c>
      <c r="O145" s="18">
        <v>1.50</v>
      </c>
      <c r="P145" s="18">
        <f t="shared" si="21"/>
        <v>10</v>
      </c>
      <c r="Q145" s="116">
        <f t="shared" si="22"/>
        <v>0.50</v>
      </c>
      <c r="R145" s="105">
        <f t="shared" si="17"/>
        <v>0.65</v>
      </c>
      <c r="S145" s="105">
        <f t="shared" si="17"/>
        <v>0.475</v>
      </c>
      <c r="T145" s="105">
        <f t="shared" si="17"/>
        <v>0.875</v>
      </c>
      <c r="U145" s="105">
        <f t="shared" si="17"/>
        <v>0.675</v>
      </c>
      <c r="V145" s="105">
        <f t="shared" si="17"/>
        <v>0.45</v>
      </c>
      <c r="W145" s="117">
        <f t="shared" si="19"/>
        <v>27.50</v>
      </c>
      <c r="X145" s="117">
        <f t="shared" si="23"/>
        <v>5.50</v>
      </c>
      <c r="Y145" s="228">
        <v>12</v>
      </c>
      <c r="Z145" s="116">
        <f t="shared" si="24"/>
        <v>9.6000000000000014</v>
      </c>
      <c r="AA145" s="145"/>
    </row>
    <row r="146" spans="1:27" ht="19.9" customHeight="1">
      <c r="A146" s="134">
        <v>139</v>
      </c>
      <c r="B146" s="138">
        <v>307790</v>
      </c>
      <c r="C146" s="133" t="s">
        <v>272</v>
      </c>
      <c r="D146" s="10">
        <v>3</v>
      </c>
      <c r="E146" s="10">
        <v>5</v>
      </c>
      <c r="F146" s="10">
        <v>4.50</v>
      </c>
      <c r="G146" s="10">
        <v>2</v>
      </c>
      <c r="H146" s="10">
        <v>3.50</v>
      </c>
      <c r="I146" s="10">
        <f t="shared" si="18"/>
        <v>18</v>
      </c>
      <c r="J146" s="10">
        <f t="shared" si="20"/>
        <v>2.6999999999999997</v>
      </c>
      <c r="K146" s="18">
        <v>3</v>
      </c>
      <c r="L146" s="18">
        <v>0.50</v>
      </c>
      <c r="M146" s="18">
        <v>1</v>
      </c>
      <c r="N146" s="18">
        <v>2.50</v>
      </c>
      <c r="O146" s="18">
        <v>1.50</v>
      </c>
      <c r="P146" s="18">
        <f t="shared" si="21"/>
        <v>8.50</v>
      </c>
      <c r="Q146" s="116">
        <f t="shared" si="22"/>
        <v>0.42500000000000004</v>
      </c>
      <c r="R146" s="105">
        <f t="shared" si="17"/>
        <v>0.60</v>
      </c>
      <c r="S146" s="105">
        <f t="shared" si="17"/>
        <v>0.775</v>
      </c>
      <c r="T146" s="105">
        <f t="shared" si="17"/>
        <v>0.725</v>
      </c>
      <c r="U146" s="105">
        <f t="shared" si="17"/>
        <v>0.425</v>
      </c>
      <c r="V146" s="105">
        <f t="shared" si="17"/>
        <v>0.60000000000000009</v>
      </c>
      <c r="W146" s="117">
        <f t="shared" si="19"/>
        <v>26.50</v>
      </c>
      <c r="X146" s="117">
        <f t="shared" si="23"/>
        <v>5.3000000000000007</v>
      </c>
      <c r="Y146" s="228">
        <v>12</v>
      </c>
      <c r="Z146" s="116">
        <f t="shared" si="24"/>
        <v>9.6000000000000014</v>
      </c>
      <c r="AA146" s="145"/>
    </row>
    <row r="147" spans="1:27" ht="19.9" customHeight="1">
      <c r="A147" s="134">
        <v>140</v>
      </c>
      <c r="B147" s="138">
        <v>307791</v>
      </c>
      <c r="C147" s="133" t="s">
        <v>273</v>
      </c>
      <c r="D147" s="10">
        <v>5</v>
      </c>
      <c r="E147" s="10">
        <v>6</v>
      </c>
      <c r="F147" s="10">
        <v>3</v>
      </c>
      <c r="G147" s="10">
        <v>1.50</v>
      </c>
      <c r="H147" s="10">
        <v>1</v>
      </c>
      <c r="I147" s="10">
        <f t="shared" si="18"/>
        <v>16.50</v>
      </c>
      <c r="J147" s="10">
        <f t="shared" si="20"/>
        <v>2.475</v>
      </c>
      <c r="K147" s="18">
        <v>1.50</v>
      </c>
      <c r="L147" s="18">
        <v>1</v>
      </c>
      <c r="M147" s="18">
        <v>2</v>
      </c>
      <c r="N147" s="18">
        <v>1.50</v>
      </c>
      <c r="O147" s="18">
        <v>2.50</v>
      </c>
      <c r="P147" s="18">
        <f t="shared" si="21"/>
        <v>8.50</v>
      </c>
      <c r="Q147" s="116">
        <f t="shared" si="22"/>
        <v>0.42500000000000004</v>
      </c>
      <c r="R147" s="105">
        <f t="shared" si="17"/>
        <v>0.825</v>
      </c>
      <c r="S147" s="105">
        <f t="shared" si="17"/>
        <v>0.95</v>
      </c>
      <c r="T147" s="105">
        <f t="shared" si="17"/>
        <v>0.54999999999999993</v>
      </c>
      <c r="U147" s="105">
        <f t="shared" si="17"/>
        <v>0.30</v>
      </c>
      <c r="V147" s="105">
        <f t="shared" si="17"/>
        <v>0.27500000000000002</v>
      </c>
      <c r="W147" s="117">
        <f t="shared" si="19"/>
        <v>25</v>
      </c>
      <c r="X147" s="117">
        <f t="shared" si="23"/>
        <v>5</v>
      </c>
      <c r="Y147" s="228">
        <v>11</v>
      </c>
      <c r="Z147" s="116">
        <f t="shared" si="24"/>
        <v>8.8000000000000007</v>
      </c>
      <c r="AA147" s="145"/>
    </row>
    <row r="148" ht="21" thickBot="1"/>
    <row r="149" spans="1:26" ht="20.25">
      <c r="A149" s="158"/>
      <c r="B149" s="159"/>
      <c r="C149" s="160"/>
      <c r="D149" s="6">
        <f t="shared" si="25" ref="D149:Z149">COUNT(D8:D147)</f>
        <v>140</v>
      </c>
      <c r="E149" s="7">
        <f t="shared" si="25"/>
        <v>140</v>
      </c>
      <c r="F149" s="7">
        <f t="shared" si="25"/>
        <v>140</v>
      </c>
      <c r="G149" s="7">
        <f t="shared" si="25"/>
        <v>140</v>
      </c>
      <c r="H149" s="87">
        <f t="shared" si="25"/>
        <v>140</v>
      </c>
      <c r="I149" s="8">
        <f t="shared" si="25"/>
        <v>140</v>
      </c>
      <c r="J149" s="88">
        <f t="shared" si="25"/>
        <v>140</v>
      </c>
      <c r="K149" s="80">
        <f t="shared" si="25"/>
        <v>140</v>
      </c>
      <c r="L149" s="15">
        <f t="shared" si="25"/>
        <v>140</v>
      </c>
      <c r="M149" s="15">
        <f t="shared" si="25"/>
        <v>140</v>
      </c>
      <c r="N149" s="15">
        <f t="shared" si="25"/>
        <v>140</v>
      </c>
      <c r="O149" s="81">
        <f t="shared" si="25"/>
        <v>140</v>
      </c>
      <c r="P149" s="76">
        <f t="shared" si="25"/>
        <v>140</v>
      </c>
      <c r="Q149" s="94">
        <f t="shared" si="25"/>
        <v>140</v>
      </c>
      <c r="R149" s="97">
        <f t="shared" si="25"/>
        <v>140</v>
      </c>
      <c r="S149" s="22">
        <f t="shared" si="25"/>
        <v>140</v>
      </c>
      <c r="T149" s="22">
        <f t="shared" si="25"/>
        <v>140</v>
      </c>
      <c r="U149" s="22">
        <f t="shared" si="25"/>
        <v>140</v>
      </c>
      <c r="V149" s="23">
        <f t="shared" si="25"/>
        <v>140</v>
      </c>
      <c r="W149" s="106">
        <f t="shared" si="25"/>
        <v>140</v>
      </c>
      <c r="X149" s="100">
        <f t="shared" si="25"/>
        <v>140</v>
      </c>
      <c r="Y149" s="16">
        <f t="shared" si="25"/>
        <v>139</v>
      </c>
      <c r="Z149" s="104">
        <f t="shared" si="25"/>
        <v>139</v>
      </c>
    </row>
    <row r="150" spans="1:26" ht="21" customHeight="1">
      <c r="A150" s="186"/>
      <c r="B150" s="187"/>
      <c r="C150" s="188"/>
      <c r="D150" s="9">
        <v>10</v>
      </c>
      <c r="E150" s="10">
        <v>10</v>
      </c>
      <c r="F150" s="10">
        <v>10</v>
      </c>
      <c r="G150" s="10">
        <v>10</v>
      </c>
      <c r="H150" s="89">
        <v>10</v>
      </c>
      <c r="I150" s="11">
        <f>SUM(D150:H150)</f>
        <v>50</v>
      </c>
      <c r="J150" s="90">
        <f>I150*0.15</f>
        <v>7.50</v>
      </c>
      <c r="K150" s="82">
        <v>5</v>
      </c>
      <c r="L150" s="18">
        <v>5</v>
      </c>
      <c r="M150" s="18">
        <v>5</v>
      </c>
      <c r="N150" s="18">
        <v>5</v>
      </c>
      <c r="O150" s="83">
        <v>5</v>
      </c>
      <c r="P150" s="77">
        <f>SUM(K150:O150)</f>
        <v>25</v>
      </c>
      <c r="Q150" s="95">
        <f>P150*0.05</f>
        <v>1.25</v>
      </c>
      <c r="R150" s="98">
        <f>(D150*0.15+K150*0.05)</f>
        <v>1.75</v>
      </c>
      <c r="S150" s="24">
        <f>((E150*0.15+L150*0.05))</f>
        <v>1.75</v>
      </c>
      <c r="T150" s="24">
        <f t="shared" si="26" ref="T150:U150">((F150*0.15+M150*0.05))</f>
        <v>1.75</v>
      </c>
      <c r="U150" s="24">
        <f t="shared" si="26"/>
        <v>1.75</v>
      </c>
      <c r="V150" s="25">
        <f>((H150*0.15+O150*0.05))</f>
        <v>1.75</v>
      </c>
      <c r="W150" s="107">
        <v>75</v>
      </c>
      <c r="X150" s="101">
        <f>W150*0.2</f>
        <v>15</v>
      </c>
      <c r="Y150" s="19">
        <v>33</v>
      </c>
      <c r="Z150" s="84">
        <f>Y150*0.8</f>
        <v>26.40</v>
      </c>
    </row>
    <row r="151" spans="1:26" ht="20.25">
      <c r="A151" s="186" t="s">
        <v>72</v>
      </c>
      <c r="B151" s="187"/>
      <c r="C151" s="188"/>
      <c r="D151" s="9">
        <f>D150*0.4</f>
        <v>4</v>
      </c>
      <c r="E151" s="10">
        <f>E150*0.4</f>
        <v>4</v>
      </c>
      <c r="F151" s="10">
        <f t="shared" si="27" ref="F151:J151">F150*0.4</f>
        <v>4</v>
      </c>
      <c r="G151" s="10">
        <f t="shared" si="27"/>
        <v>4</v>
      </c>
      <c r="H151" s="89">
        <f t="shared" si="27"/>
        <v>4</v>
      </c>
      <c r="I151" s="11">
        <f t="shared" si="27"/>
        <v>20</v>
      </c>
      <c r="J151" s="90">
        <f t="shared" si="27"/>
        <v>3</v>
      </c>
      <c r="K151" s="82">
        <f>K150*0.4</f>
        <v>2</v>
      </c>
      <c r="L151" s="18">
        <f>L150*0.4</f>
        <v>2</v>
      </c>
      <c r="M151" s="18">
        <f t="shared" si="28" ref="M151:Z151">M150*0.4</f>
        <v>2</v>
      </c>
      <c r="N151" s="18">
        <f t="shared" si="28"/>
        <v>2</v>
      </c>
      <c r="O151" s="83">
        <f t="shared" si="28"/>
        <v>2</v>
      </c>
      <c r="P151" s="77">
        <f t="shared" si="28"/>
        <v>10</v>
      </c>
      <c r="Q151" s="95">
        <f t="shared" si="28"/>
        <v>0.50</v>
      </c>
      <c r="R151" s="98">
        <f t="shared" si="28"/>
        <v>0.70</v>
      </c>
      <c r="S151" s="24">
        <f t="shared" si="28"/>
        <v>0.70</v>
      </c>
      <c r="T151" s="24">
        <f t="shared" si="28"/>
        <v>0.70</v>
      </c>
      <c r="U151" s="24">
        <f t="shared" si="28"/>
        <v>0.70</v>
      </c>
      <c r="V151" s="25">
        <f t="shared" si="28"/>
        <v>0.70</v>
      </c>
      <c r="W151" s="107">
        <f t="shared" si="28"/>
        <v>30</v>
      </c>
      <c r="X151" s="101">
        <f t="shared" si="28"/>
        <v>6</v>
      </c>
      <c r="Y151" s="19">
        <f t="shared" si="28"/>
        <v>13.20</v>
      </c>
      <c r="Z151" s="84">
        <f t="shared" si="28"/>
        <v>10.560000000000002</v>
      </c>
    </row>
    <row r="152" spans="1:26" ht="21" customHeight="1">
      <c r="A152" s="186" t="s">
        <v>12</v>
      </c>
      <c r="B152" s="187"/>
      <c r="C152" s="188"/>
      <c r="D152" s="9">
        <f>COUNTIF(D8:D147,"&gt;=4")</f>
        <v>70</v>
      </c>
      <c r="E152" s="9">
        <f>COUNTIF(E8:E147,"&gt;=4")</f>
        <v>68</v>
      </c>
      <c r="F152" s="9">
        <f>COUNTIF(F8:F147,"&gt;=4")</f>
        <v>56</v>
      </c>
      <c r="G152" s="9">
        <f>COUNTIF(G8:G147,"&gt;=4")</f>
        <v>56</v>
      </c>
      <c r="H152" s="9">
        <f>COUNTIF(H8:H147,"&gt;=4")</f>
        <v>51</v>
      </c>
      <c r="I152" s="11">
        <f>COUNTIF(I8:I147,"&gt;=20")</f>
        <v>48</v>
      </c>
      <c r="J152" s="90">
        <f>COUNTIF(J8:J147,"&gt;=3")</f>
        <v>48</v>
      </c>
      <c r="K152" s="82">
        <f>COUNTIF(K8:K147,"&gt;=2")</f>
        <v>72</v>
      </c>
      <c r="L152" s="82">
        <f>COUNTIF(L8:L147,"&gt;=2")</f>
        <v>60</v>
      </c>
      <c r="M152" s="82">
        <f>COUNTIF(M8:M147,"&gt;=2")</f>
        <v>70</v>
      </c>
      <c r="N152" s="82">
        <f>COUNTIF(N8:N147,"&gt;=2")</f>
        <v>61</v>
      </c>
      <c r="O152" s="82">
        <f>COUNTIF(O8:O147,"&gt;=2")</f>
        <v>56</v>
      </c>
      <c r="P152" s="77">
        <f>COUNTIF(P8:P147,"&gt;=10")</f>
        <v>54</v>
      </c>
      <c r="Q152" s="95">
        <f>COUNTIF(Q8:Q147,"&gt;=0.5")</f>
        <v>54</v>
      </c>
      <c r="R152" s="98">
        <f>COUNTIF(R8:R147,"&gt;=.7")</f>
        <v>63</v>
      </c>
      <c r="S152" s="98">
        <f>COUNTIF(S8:S147,"&gt;=.7")</f>
        <v>62</v>
      </c>
      <c r="T152" s="98">
        <f>COUNTIF(T8:T147,"&gt;=.7")</f>
        <v>52</v>
      </c>
      <c r="U152" s="98">
        <f>COUNTIF(U8:U147,"&gt;=.7")</f>
        <v>48</v>
      </c>
      <c r="V152" s="98">
        <f>COUNTIF(V8:V147,"&gt;=.7")</f>
        <v>45</v>
      </c>
      <c r="W152" s="107">
        <f>COUNTIF(W8:W147,"&gt;=30")</f>
        <v>48</v>
      </c>
      <c r="X152" s="101">
        <f>COUNTIF(X8:X147,"&gt;=6")</f>
        <v>48</v>
      </c>
      <c r="Y152" s="19">
        <f>COUNTIF(Y8:Y147,"&gt;=13.2")</f>
        <v>47</v>
      </c>
      <c r="Z152" s="84">
        <f>COUNTIF(Z8:Z147,"&gt;=10.56")</f>
        <v>47</v>
      </c>
    </row>
    <row r="153" spans="1:26" ht="20.25">
      <c r="A153" s="186" t="s">
        <v>13</v>
      </c>
      <c r="B153" s="187"/>
      <c r="C153" s="188"/>
      <c r="D153" s="91" t="str">
        <f t="shared" si="29" ref="D153:Z153">IF(((D152/COUNT(D8:D147))*100)&gt;=60,"3",IF(AND(((D152/COUNT(D8:D147))*100)&lt;60,((D152/COUNT(D8:D147))*100)&gt;=50),"2",IF(AND(((D152/COUNT(D8:D147))*100)&lt;50,((D152/COUNT(D8:D147))*100)&gt;=40),"1","0")))</f>
        <v>2</v>
      </c>
      <c r="E153" s="10" t="str">
        <f t="shared" si="29"/>
        <v>1</v>
      </c>
      <c r="F153" s="10" t="str">
        <f t="shared" si="29"/>
        <v>1</v>
      </c>
      <c r="G153" s="10" t="str">
        <f t="shared" si="29"/>
        <v>1</v>
      </c>
      <c r="H153" s="89" t="str">
        <f t="shared" si="29"/>
        <v>0</v>
      </c>
      <c r="I153" s="11" t="str">
        <f t="shared" si="29"/>
        <v>0</v>
      </c>
      <c r="J153" s="90" t="str">
        <f t="shared" si="29"/>
        <v>0</v>
      </c>
      <c r="K153" s="82" t="str">
        <f t="shared" si="29"/>
        <v>2</v>
      </c>
      <c r="L153" s="17" t="str">
        <f t="shared" si="29"/>
        <v>1</v>
      </c>
      <c r="M153" s="17" t="str">
        <f t="shared" si="29"/>
        <v>2</v>
      </c>
      <c r="N153" s="17" t="str">
        <f t="shared" si="29"/>
        <v>1</v>
      </c>
      <c r="O153" s="84" t="str">
        <f t="shared" si="29"/>
        <v>1</v>
      </c>
      <c r="P153" s="77" t="str">
        <f t="shared" si="29"/>
        <v>0</v>
      </c>
      <c r="Q153" s="95" t="str">
        <f t="shared" si="29"/>
        <v>0</v>
      </c>
      <c r="R153" s="98" t="str">
        <f t="shared" si="29"/>
        <v>1</v>
      </c>
      <c r="S153" s="24" t="str">
        <f t="shared" si="29"/>
        <v>1</v>
      </c>
      <c r="T153" s="24" t="str">
        <f t="shared" si="29"/>
        <v>0</v>
      </c>
      <c r="U153" s="24" t="str">
        <f t="shared" si="29"/>
        <v>0</v>
      </c>
      <c r="V153" s="25" t="str">
        <f t="shared" si="29"/>
        <v>0</v>
      </c>
      <c r="W153" s="101" t="str">
        <f t="shared" si="29"/>
        <v>0</v>
      </c>
      <c r="X153" s="102" t="str">
        <f t="shared" si="29"/>
        <v>0</v>
      </c>
      <c r="Y153" s="95" t="str">
        <f t="shared" si="29"/>
        <v>0</v>
      </c>
      <c r="Z153" s="19" t="str">
        <f t="shared" si="29"/>
        <v>0</v>
      </c>
    </row>
    <row r="154" spans="1:26" ht="21" thickBot="1">
      <c r="A154" s="189" t="s">
        <v>14</v>
      </c>
      <c r="B154" s="190"/>
      <c r="C154" s="191"/>
      <c r="D154" s="12">
        <f t="shared" si="30" ref="D154:Z154">((D152/COUNT(D8:D147))*D153)</f>
        <v>1</v>
      </c>
      <c r="E154" s="13">
        <f t="shared" si="30"/>
        <v>0.48571428571428571</v>
      </c>
      <c r="F154" s="13">
        <f t="shared" si="30"/>
        <v>0.40</v>
      </c>
      <c r="G154" s="13">
        <f t="shared" si="30"/>
        <v>0.40</v>
      </c>
      <c r="H154" s="92">
        <f t="shared" si="30"/>
        <v>0</v>
      </c>
      <c r="I154" s="14">
        <f t="shared" si="30"/>
        <v>0</v>
      </c>
      <c r="J154" s="93">
        <f t="shared" si="30"/>
        <v>0</v>
      </c>
      <c r="K154" s="85">
        <f t="shared" si="30"/>
        <v>1.0285714285714285</v>
      </c>
      <c r="L154" s="20">
        <f t="shared" si="30"/>
        <v>0.42857142857142855</v>
      </c>
      <c r="M154" s="20">
        <f t="shared" si="30"/>
        <v>1</v>
      </c>
      <c r="N154" s="20">
        <f t="shared" si="30"/>
        <v>0.43571428571428572</v>
      </c>
      <c r="O154" s="86">
        <f t="shared" si="30"/>
        <v>0.40</v>
      </c>
      <c r="P154" s="78">
        <f t="shared" si="30"/>
        <v>0</v>
      </c>
      <c r="Q154" s="96">
        <f t="shared" si="30"/>
        <v>0</v>
      </c>
      <c r="R154" s="99">
        <f t="shared" si="30"/>
        <v>0.45</v>
      </c>
      <c r="S154" s="26">
        <f t="shared" si="30"/>
        <v>0.44285714285714284</v>
      </c>
      <c r="T154" s="26">
        <f t="shared" si="30"/>
        <v>0</v>
      </c>
      <c r="U154" s="26">
        <f t="shared" si="30"/>
        <v>0</v>
      </c>
      <c r="V154" s="27">
        <f t="shared" si="30"/>
        <v>0</v>
      </c>
      <c r="W154" s="108">
        <f t="shared" si="30"/>
        <v>0</v>
      </c>
      <c r="X154" s="103">
        <f t="shared" si="30"/>
        <v>0</v>
      </c>
      <c r="Y154" s="96">
        <f t="shared" si="30"/>
        <v>0</v>
      </c>
      <c r="Z154" s="21">
        <f t="shared" si="30"/>
        <v>0</v>
      </c>
    </row>
    <row r="155" spans="1:4" ht="21" thickBot="1">
      <c r="A155" s="135"/>
      <c r="B155" s="2"/>
      <c r="C155" s="2"/>
      <c r="D155" s="2"/>
    </row>
    <row r="156" spans="1:19" ht="20.25">
      <c r="A156" s="192" t="s">
        <v>15</v>
      </c>
      <c r="B156" s="193"/>
      <c r="C156" s="194"/>
      <c r="D156" s="2"/>
      <c r="E156" s="180" t="s">
        <v>16</v>
      </c>
      <c r="F156" s="181"/>
      <c r="G156" s="181"/>
      <c r="H156" s="181"/>
      <c r="I156" s="181"/>
      <c r="J156" s="181"/>
      <c r="K156" s="181"/>
      <c r="L156" s="181"/>
      <c r="M156" s="181"/>
      <c r="N156" s="182"/>
      <c r="O156" s="79" t="s">
        <v>8</v>
      </c>
      <c r="P156" s="28" t="s">
        <v>3</v>
      </c>
      <c r="Q156" s="28" t="s">
        <v>4</v>
      </c>
      <c r="R156" s="28" t="s">
        <v>5</v>
      </c>
      <c r="S156" s="29" t="s">
        <v>6</v>
      </c>
    </row>
    <row r="157" spans="1:19" ht="21" thickBot="1">
      <c r="A157" s="136" t="s">
        <v>73</v>
      </c>
      <c r="B157" s="3"/>
      <c r="C157" s="30"/>
      <c r="D157" s="2"/>
      <c r="E157" s="183"/>
      <c r="F157" s="184"/>
      <c r="G157" s="184"/>
      <c r="H157" s="184"/>
      <c r="I157" s="184"/>
      <c r="J157" s="184"/>
      <c r="K157" s="184"/>
      <c r="L157" s="184"/>
      <c r="M157" s="184"/>
      <c r="N157" s="185"/>
      <c r="O157" s="4">
        <f>(R154*0.2+Z154*0.8)</f>
        <v>0.090000000000000011</v>
      </c>
      <c r="P157" s="4">
        <f>(S154*0.2+Z154*0.8)</f>
        <v>0.088571428571428579</v>
      </c>
      <c r="Q157" s="4">
        <f>(T154*0.2+Z154*0.8)</f>
        <v>0</v>
      </c>
      <c r="R157" s="4">
        <f>(U154*0.2+Z154*0.8)</f>
        <v>0</v>
      </c>
      <c r="S157" s="5">
        <f>(V154*0.2+Z154*0.8)</f>
        <v>0</v>
      </c>
    </row>
    <row r="158" spans="1:4" ht="20.25">
      <c r="A158" s="136" t="s">
        <v>74</v>
      </c>
      <c r="B158" s="3"/>
      <c r="C158" s="30"/>
      <c r="D158" s="2"/>
    </row>
    <row r="159" spans="1:4" ht="21" thickBot="1">
      <c r="A159" s="137" t="s">
        <v>75</v>
      </c>
      <c r="B159" s="31"/>
      <c r="C159" s="32"/>
      <c r="D159" s="2"/>
    </row>
  </sheetData>
  <mergeCells count="23">
    <mergeCell ref="A149:C149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56:N157"/>
    <mergeCell ref="A150:C150"/>
    <mergeCell ref="A151:C151"/>
    <mergeCell ref="A152:C152"/>
    <mergeCell ref="A153:C153"/>
    <mergeCell ref="A154:C154"/>
    <mergeCell ref="A156:C15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dd18e1-bb67-4e37-a142-a543824f1c87}">
  <sheetPr codeName="Sheet10"/>
  <dimension ref="A1:J18"/>
  <sheetViews>
    <sheetView workbookViewId="0" topLeftCell="A1">
      <selection pane="topLeft" activeCell="A7" sqref="A7:A9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(2)'!A1:Z1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274</v>
      </c>
      <c r="C7" s="34"/>
      <c r="D7" s="118" t="s">
        <v>275</v>
      </c>
      <c r="E7" s="33">
        <f>'1 (2)'!O157</f>
        <v>0.090000000000000011</v>
      </c>
      <c r="F7" s="33">
        <f>'1 (2)'!P157</f>
        <v>0</v>
      </c>
      <c r="G7" s="33">
        <f>'1 (2)'!Q157</f>
        <v>0.080000000000000016</v>
      </c>
      <c r="H7" s="33">
        <f>'1 (2)'!R157</f>
        <v>0</v>
      </c>
      <c r="I7" s="33">
        <f>'1 (2)'!S157</f>
        <v>0</v>
      </c>
      <c r="J7" s="37">
        <f>AVERAGE(E7:I7)</f>
        <v>0.034000000000000009</v>
      </c>
    </row>
    <row r="8" spans="1:10" ht="15.75">
      <c r="A8" s="33">
        <v>2</v>
      </c>
      <c r="B8" s="119" t="s">
        <v>274</v>
      </c>
      <c r="C8" s="34"/>
      <c r="D8" s="118" t="s">
        <v>276</v>
      </c>
      <c r="E8" s="33">
        <f>'2 (2)'!O157</f>
        <v>0.41658787255909563</v>
      </c>
      <c r="F8" s="33">
        <f>'2 (2)'!P157</f>
        <v>0.40944501541623846</v>
      </c>
      <c r="G8" s="33">
        <f>'2 (2)'!Q157</f>
        <v>0.40658787255909562</v>
      </c>
      <c r="H8" s="33">
        <f>'2 (2)'!R157</f>
        <v>0.32230215827338132</v>
      </c>
      <c r="I8" s="33">
        <f>'2 (2)'!S157</f>
        <v>0.32230215827338132</v>
      </c>
      <c r="J8" s="37">
        <f>AVERAGE(E8:I8)</f>
        <v>0.37544501541623848</v>
      </c>
    </row>
    <row r="9" spans="1:10" ht="15.75">
      <c r="A9" s="33">
        <v>3</v>
      </c>
      <c r="B9" s="119" t="s">
        <v>274</v>
      </c>
      <c r="C9" s="34"/>
      <c r="D9" s="118" t="s">
        <v>277</v>
      </c>
      <c r="E9" s="33">
        <f>'3 (2)'!O157</f>
        <v>0.090000000000000011</v>
      </c>
      <c r="F9" s="33">
        <f>'3 (2)'!P157</f>
        <v>0.088571428571428579</v>
      </c>
      <c r="G9" s="33">
        <f>'3 (2)'!Q157</f>
        <v>0</v>
      </c>
      <c r="H9" s="33">
        <f>'3 (2)'!R157</f>
        <v>0</v>
      </c>
      <c r="I9" s="33">
        <f>'3 (2)'!S157</f>
        <v>0</v>
      </c>
      <c r="J9" s="37">
        <f>AVERAGE(E9:I9)</f>
        <v>0.035714285714285719</v>
      </c>
    </row>
    <row r="10" spans="1:10" ht="30.6" customHeight="1">
      <c r="A10" s="195" t="s">
        <v>26</v>
      </c>
      <c r="B10" s="195"/>
      <c r="C10" s="195"/>
      <c r="D10" s="195"/>
      <c r="E10" s="37">
        <f>AVERAGE(E7:E8)</f>
        <v>0.25329393627954783</v>
      </c>
      <c r="F10" s="37">
        <f>AVERAGE(F7:F8)</f>
        <v>0.20472250770811923</v>
      </c>
      <c r="G10" s="37">
        <f>AVERAGE(G7:G8)</f>
        <v>0.24329393627954782</v>
      </c>
      <c r="H10" s="37">
        <f>AVERAGE(H7:H8)</f>
        <v>0.16115107913669066</v>
      </c>
      <c r="I10" s="37">
        <f>AVERAGE(I7:I8)</f>
        <v>0.16115107913669066</v>
      </c>
      <c r="J10" s="37">
        <f>AVERAGE(E10:I10)</f>
        <v>0.20472250770811926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bf7c49-cf61-438c-b867-240aa627e658}">
  <sheetPr codeName="Sheet11"/>
  <dimension ref="A1:AA51"/>
  <sheetViews>
    <sheetView zoomScale="79" zoomScaleNormal="79" workbookViewId="0" topLeftCell="A1">
      <selection pane="topLeft" activeCell="L52" sqref="L52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(2)'!A1:Z1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(2)'!E10</f>
        <v>0.25329393627954783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(2)'!F10</f>
        <v>0.20472250770811923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(2)'!G10</f>
        <v>0.24329393627954782</v>
      </c>
    </row>
    <row r="7" spans="2:18" ht="15.75">
      <c r="B7" s="45" t="s">
        <v>81</v>
      </c>
      <c r="C7" s="45"/>
      <c r="D7" s="212" t="str">
        <f>'CO (2)'!D7</f>
        <v>QUANTUM MECHANICS</v>
      </c>
      <c r="E7" s="198"/>
      <c r="F7" s="45"/>
      <c r="G7" s="45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(2)'!H10</f>
        <v>0.16115107913669066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(2)'!I10</f>
        <v>0.16115107913669066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208" t="s">
        <v>44</v>
      </c>
      <c r="C12" s="237">
        <v>2</v>
      </c>
      <c r="D12" s="238"/>
      <c r="E12" s="238"/>
      <c r="F12" s="238"/>
      <c r="G12" s="238">
        <v>1</v>
      </c>
      <c r="H12" s="238"/>
      <c r="I12" s="238">
        <v>1</v>
      </c>
      <c r="J12" s="238"/>
      <c r="K12" s="238"/>
      <c r="L12" s="238">
        <v>1</v>
      </c>
      <c r="M12" s="238">
        <v>1</v>
      </c>
      <c r="N12" s="238"/>
    </row>
    <row r="13" spans="1:14" ht="17.25" customHeight="1" thickBot="1">
      <c r="A13" s="40"/>
      <c r="B13" s="208" t="s">
        <v>45</v>
      </c>
      <c r="C13" s="239">
        <v>2</v>
      </c>
      <c r="D13" s="240"/>
      <c r="E13" s="240">
        <v>1</v>
      </c>
      <c r="F13" s="240">
        <v>2</v>
      </c>
      <c r="G13" s="240"/>
      <c r="H13" s="240">
        <v>3</v>
      </c>
      <c r="I13" s="240"/>
      <c r="J13" s="240">
        <v>1</v>
      </c>
      <c r="K13" s="240"/>
      <c r="L13" s="240"/>
      <c r="M13" s="240">
        <v>2</v>
      </c>
      <c r="N13" s="240">
        <v>1</v>
      </c>
    </row>
    <row r="14" spans="1:14" ht="17.25" customHeight="1" thickBot="1">
      <c r="A14" s="40"/>
      <c r="B14" s="208" t="s">
        <v>46</v>
      </c>
      <c r="C14" s="239">
        <v>1</v>
      </c>
      <c r="D14" s="240">
        <v>3</v>
      </c>
      <c r="E14" s="240"/>
      <c r="F14" s="240"/>
      <c r="G14" s="240">
        <v>1</v>
      </c>
      <c r="H14" s="240"/>
      <c r="I14" s="240"/>
      <c r="J14" s="240"/>
      <c r="K14" s="240">
        <v>1</v>
      </c>
      <c r="L14" s="240"/>
      <c r="M14" s="240">
        <v>2</v>
      </c>
      <c r="N14" s="240">
        <v>1</v>
      </c>
    </row>
    <row r="15" spans="1:14" ht="17.25" customHeight="1" thickBot="1">
      <c r="A15" s="40"/>
      <c r="B15" s="208" t="s">
        <v>47</v>
      </c>
      <c r="C15" s="239">
        <v>2</v>
      </c>
      <c r="D15" s="240">
        <v>2</v>
      </c>
      <c r="E15" s="240"/>
      <c r="F15" s="240"/>
      <c r="G15" s="240"/>
      <c r="H15" s="240">
        <v>1</v>
      </c>
      <c r="I15" s="240"/>
      <c r="J15" s="240"/>
      <c r="K15" s="240"/>
      <c r="L15" s="240"/>
      <c r="M15" s="240">
        <v>2</v>
      </c>
      <c r="N15" s="240"/>
    </row>
    <row r="16" spans="1:14" ht="17.25" customHeight="1" thickBot="1">
      <c r="A16" s="40"/>
      <c r="B16" s="208" t="s">
        <v>48</v>
      </c>
      <c r="C16" s="239"/>
      <c r="D16" s="240">
        <v>2</v>
      </c>
      <c r="E16" s="240"/>
      <c r="F16" s="240"/>
      <c r="G16" s="240"/>
      <c r="H16" s="240"/>
      <c r="I16" s="240">
        <v>3</v>
      </c>
      <c r="J16" s="240">
        <v>2</v>
      </c>
      <c r="K16" s="240"/>
      <c r="L16" s="240">
        <v>2</v>
      </c>
      <c r="M16" s="240">
        <v>1</v>
      </c>
      <c r="N16" s="240"/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0.21166128321832334</v>
      </c>
      <c r="D17" s="48">
        <f t="shared" si="0"/>
        <v>0.19635516076934373</v>
      </c>
      <c r="E17" s="48">
        <f t="shared" si="0"/>
        <v>0.20472250770811923</v>
      </c>
      <c r="F17" s="48">
        <f t="shared" si="0"/>
        <v>0.20472250770811923</v>
      </c>
      <c r="G17" s="48">
        <f t="shared" si="0"/>
        <v>0.24829393627954782</v>
      </c>
      <c r="H17" s="48">
        <f t="shared" si="0"/>
        <v>0.19382965056526211</v>
      </c>
      <c r="I17" s="48">
        <f t="shared" si="0"/>
        <v>0.18418679342240496</v>
      </c>
      <c r="J17" s="48">
        <f t="shared" si="0"/>
        <v>0.17567488866050018</v>
      </c>
      <c r="K17" s="48">
        <f t="shared" si="0"/>
        <v>0.24329393627954782</v>
      </c>
      <c r="L17" s="48">
        <f t="shared" si="0"/>
        <v>0.19186536485097638</v>
      </c>
      <c r="M17" s="48">
        <f t="shared" si="0"/>
        <v>0.20409750770811924</v>
      </c>
      <c r="N17" s="48">
        <f t="shared" si="0"/>
        <v>0.22400822199383352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198" t="str">
        <f>'CO (2)'!D8</f>
        <v>NUCLEAR PHYSICS</v>
      </c>
      <c r="E21" s="198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198"/>
      <c r="E22" s="198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>
        <v>2</v>
      </c>
      <c r="D27" s="238">
        <v>2</v>
      </c>
      <c r="E27" s="238"/>
      <c r="F27" s="238"/>
      <c r="G27" s="238">
        <v>1</v>
      </c>
      <c r="H27" s="238"/>
      <c r="I27" s="238"/>
      <c r="J27" s="238">
        <v>1</v>
      </c>
      <c r="K27" s="238"/>
      <c r="L27" s="238"/>
      <c r="M27" s="238">
        <v>2</v>
      </c>
      <c r="N27" s="238"/>
    </row>
    <row r="28" spans="2:14" ht="16.5" thickBot="1">
      <c r="B28" s="208" t="s">
        <v>45</v>
      </c>
      <c r="C28" s="239"/>
      <c r="D28" s="240">
        <v>2</v>
      </c>
      <c r="E28" s="240"/>
      <c r="F28" s="240">
        <v>2</v>
      </c>
      <c r="G28" s="240"/>
      <c r="H28" s="240">
        <v>1</v>
      </c>
      <c r="I28" s="240">
        <v>2</v>
      </c>
      <c r="J28" s="240"/>
      <c r="K28" s="240">
        <v>1</v>
      </c>
      <c r="L28" s="240">
        <v>2</v>
      </c>
      <c r="M28" s="240">
        <v>1</v>
      </c>
      <c r="N28" s="240"/>
    </row>
    <row r="29" spans="2:14" ht="16.5" thickBot="1">
      <c r="B29" s="208" t="s">
        <v>46</v>
      </c>
      <c r="C29" s="239">
        <v>2</v>
      </c>
      <c r="D29" s="240"/>
      <c r="E29" s="240">
        <v>2</v>
      </c>
      <c r="F29" s="240"/>
      <c r="G29" s="240">
        <v>1</v>
      </c>
      <c r="H29" s="240"/>
      <c r="I29" s="240"/>
      <c r="J29" s="240"/>
      <c r="K29" s="240">
        <v>1</v>
      </c>
      <c r="L29" s="240"/>
      <c r="M29" s="240">
        <v>2</v>
      </c>
      <c r="N29" s="240"/>
    </row>
    <row r="30" spans="2:14" ht="16.5" thickBot="1">
      <c r="B30" s="208" t="s">
        <v>47</v>
      </c>
      <c r="C30" s="239">
        <v>2</v>
      </c>
      <c r="D30" s="240">
        <v>2</v>
      </c>
      <c r="E30" s="240"/>
      <c r="F30" s="240">
        <v>2</v>
      </c>
      <c r="G30" s="240"/>
      <c r="H30" s="240">
        <v>3</v>
      </c>
      <c r="I30" s="240">
        <v>2</v>
      </c>
      <c r="J30" s="240">
        <v>3</v>
      </c>
      <c r="K30" s="240"/>
      <c r="L30" s="240"/>
      <c r="M30" s="240"/>
      <c r="N30" s="240">
        <v>1</v>
      </c>
    </row>
    <row r="31" spans="2:14" ht="16.5" thickBot="1">
      <c r="B31" s="208" t="s">
        <v>48</v>
      </c>
      <c r="C31" s="239"/>
      <c r="D31" s="240"/>
      <c r="E31" s="240"/>
      <c r="F31" s="240">
        <v>3</v>
      </c>
      <c r="G31" s="240"/>
      <c r="H31" s="240">
        <v>2</v>
      </c>
      <c r="I31" s="240"/>
      <c r="J31" s="240">
        <v>2</v>
      </c>
      <c r="K31" s="240"/>
      <c r="L31" s="240">
        <v>1</v>
      </c>
      <c r="M31" s="240">
        <v>1</v>
      </c>
      <c r="N31" s="240"/>
    </row>
    <row r="32" spans="2:14" ht="16.5" thickBot="1">
      <c r="B32" s="208" t="s">
        <v>49</v>
      </c>
      <c r="C32" s="48">
        <f t="shared" si="1" ref="C32:N32">($R$4*C27+$R$5*C28+$R$6*C29+$R$7*C30+$R$8*C31)/(C27+C28+C29+C30+C31)</f>
        <v>0.21924631723192878</v>
      </c>
      <c r="D32" s="48">
        <f t="shared" si="1"/>
        <v>0.20638917437478591</v>
      </c>
      <c r="E32" s="48">
        <f t="shared" si="1"/>
        <v>0.24329393627954782</v>
      </c>
      <c r="F32" s="48">
        <f t="shared" si="1"/>
        <v>0.17360005872852738</v>
      </c>
      <c r="G32" s="48">
        <f t="shared" si="1"/>
        <v>0.24829393627954782</v>
      </c>
      <c r="H32" s="48">
        <f t="shared" si="1"/>
        <v>0.16841298389859541</v>
      </c>
      <c r="I32" s="48">
        <f t="shared" si="1"/>
        <v>0.18293679342240493</v>
      </c>
      <c r="J32" s="48">
        <f t="shared" si="1"/>
        <v>0.17650822199383354</v>
      </c>
      <c r="K32" s="48"/>
      <c r="L32" s="48">
        <f t="shared" si="1"/>
        <v>0.19019869818430971</v>
      </c>
      <c r="M32" s="48">
        <f t="shared" si="1"/>
        <v>0.2265082219938335</v>
      </c>
      <c r="N32" s="48">
        <f t="shared" si="1"/>
        <v>0.16115107913669066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8" spans="4:5" ht="15.75">
      <c r="D38" s="198" t="str">
        <f>'CO (2)'!D9</f>
        <v>SOLID STATE PHYSICS</v>
      </c>
      <c r="E38" s="198"/>
    </row>
    <row r="39" spans="2:14" ht="16.5" customHeight="1">
      <c r="B39" s="45" t="s">
        <v>81</v>
      </c>
      <c r="C39" s="45"/>
      <c r="D39" s="198"/>
      <c r="E39" s="198"/>
      <c r="F39" s="45"/>
      <c r="G39" s="45"/>
      <c r="H39" s="45"/>
      <c r="I39" s="45"/>
      <c r="J39" s="45"/>
      <c r="K39" s="39"/>
      <c r="L39" s="39"/>
      <c r="M39" s="39"/>
      <c r="N39" s="39"/>
    </row>
    <row r="40" spans="2:14" ht="16.5" thickBo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 ht="16.5" thickBot="1">
      <c r="B41" s="199" t="s">
        <v>29</v>
      </c>
      <c r="C41" s="204"/>
      <c r="D41" s="202" t="s">
        <v>30</v>
      </c>
      <c r="E41" s="203"/>
      <c r="F41" s="203"/>
      <c r="G41" s="203"/>
      <c r="H41" s="203"/>
      <c r="I41" s="203"/>
      <c r="J41" s="203"/>
      <c r="K41" s="203"/>
      <c r="L41" s="203"/>
      <c r="M41" s="202" t="s">
        <v>31</v>
      </c>
      <c r="N41" s="204"/>
    </row>
    <row r="42" spans="2:14" ht="15.75">
      <c r="B42" s="200"/>
      <c r="C42" s="205" t="s">
        <v>32</v>
      </c>
      <c r="D42" s="207" t="s">
        <v>33</v>
      </c>
      <c r="E42" s="207" t="s">
        <v>34</v>
      </c>
      <c r="F42" s="207" t="s">
        <v>35</v>
      </c>
      <c r="G42" s="207" t="s">
        <v>36</v>
      </c>
      <c r="H42" s="207" t="s">
        <v>37</v>
      </c>
      <c r="I42" s="207" t="s">
        <v>38</v>
      </c>
      <c r="J42" s="207" t="s">
        <v>39</v>
      </c>
      <c r="K42" s="207" t="s">
        <v>40</v>
      </c>
      <c r="L42" s="207" t="s">
        <v>41</v>
      </c>
      <c r="M42" s="42"/>
      <c r="N42" s="42"/>
    </row>
    <row r="43" spans="2:14" ht="16.5" thickBot="1">
      <c r="B43" s="201"/>
      <c r="C43" s="206"/>
      <c r="D43" s="208"/>
      <c r="E43" s="208"/>
      <c r="F43" s="208"/>
      <c r="G43" s="208"/>
      <c r="H43" s="208"/>
      <c r="I43" s="208"/>
      <c r="J43" s="208"/>
      <c r="K43" s="208"/>
      <c r="L43" s="208"/>
      <c r="M43" s="44" t="s">
        <v>42</v>
      </c>
      <c r="N43" s="44" t="s">
        <v>43</v>
      </c>
    </row>
    <row r="44" spans="2:14" ht="16.5" thickBot="1">
      <c r="B44" s="208" t="s">
        <v>44</v>
      </c>
      <c r="C44" s="237">
        <v>2</v>
      </c>
      <c r="D44" s="238">
        <v>3</v>
      </c>
      <c r="E44" s="238"/>
      <c r="F44" s="238"/>
      <c r="G44" s="238"/>
      <c r="H44" s="238"/>
      <c r="I44" s="238">
        <v>1</v>
      </c>
      <c r="J44" s="238"/>
      <c r="K44" s="238">
        <v>1</v>
      </c>
      <c r="L44" s="238"/>
      <c r="M44" s="238">
        <v>2</v>
      </c>
      <c r="N44" s="238"/>
    </row>
    <row r="45" spans="2:14" ht="16.5" thickBot="1">
      <c r="B45" s="208" t="s">
        <v>45</v>
      </c>
      <c r="C45" s="239">
        <v>1</v>
      </c>
      <c r="D45" s="240">
        <v>2</v>
      </c>
      <c r="E45" s="240"/>
      <c r="F45" s="240">
        <v>1</v>
      </c>
      <c r="G45" s="240">
        <v>1</v>
      </c>
      <c r="H45" s="240"/>
      <c r="I45" s="240"/>
      <c r="J45" s="240">
        <v>1</v>
      </c>
      <c r="K45" s="240"/>
      <c r="L45" s="240">
        <v>1</v>
      </c>
      <c r="M45" s="240">
        <v>1</v>
      </c>
      <c r="N45" s="240"/>
    </row>
    <row r="46" spans="2:14" ht="16.5" thickBot="1">
      <c r="B46" s="208" t="s">
        <v>46</v>
      </c>
      <c r="C46" s="239"/>
      <c r="D46" s="240">
        <v>2</v>
      </c>
      <c r="E46" s="240">
        <v>2</v>
      </c>
      <c r="F46" s="240"/>
      <c r="G46" s="240"/>
      <c r="H46" s="240">
        <v>2</v>
      </c>
      <c r="I46" s="240"/>
      <c r="J46" s="240"/>
      <c r="K46" s="240"/>
      <c r="L46" s="240"/>
      <c r="M46" s="240">
        <v>2</v>
      </c>
      <c r="N46" s="240"/>
    </row>
    <row r="47" spans="2:14" ht="16.5" thickBot="1">
      <c r="B47" s="208" t="s">
        <v>47</v>
      </c>
      <c r="C47" s="239">
        <v>1</v>
      </c>
      <c r="D47" s="240">
        <v>2</v>
      </c>
      <c r="E47" s="240"/>
      <c r="F47" s="240"/>
      <c r="G47" s="240">
        <v>1</v>
      </c>
      <c r="H47" s="240"/>
      <c r="I47" s="240">
        <v>1</v>
      </c>
      <c r="J47" s="240"/>
      <c r="K47" s="240">
        <v>1</v>
      </c>
      <c r="L47" s="240"/>
      <c r="M47" s="240">
        <v>1</v>
      </c>
      <c r="N47" s="240">
        <v>2</v>
      </c>
    </row>
    <row r="48" spans="2:14" ht="16.5" thickBot="1">
      <c r="B48" s="208" t="s">
        <v>48</v>
      </c>
      <c r="C48" s="239"/>
      <c r="D48" s="240">
        <v>3</v>
      </c>
      <c r="E48" s="240"/>
      <c r="F48" s="240"/>
      <c r="G48" s="240"/>
      <c r="H48" s="240"/>
      <c r="I48" s="240">
        <v>2</v>
      </c>
      <c r="J48" s="240"/>
      <c r="K48" s="240"/>
      <c r="L48" s="240">
        <v>1</v>
      </c>
      <c r="M48" s="240">
        <v>1</v>
      </c>
      <c r="N48" s="240"/>
    </row>
    <row r="49" spans="2:14" ht="16.5" thickBot="1">
      <c r="B49" s="208" t="s">
        <v>49</v>
      </c>
      <c r="C49" s="48">
        <f t="shared" si="2" ref="C49:N49">($R$4*C44+$R$5*C45+$R$6*C46+$R$7*C47+$R$8*C48)/(C44+C45+C46+C47+C48)</f>
        <v>0.21811536485097641</v>
      </c>
      <c r="D49" s="48">
        <f t="shared" si="2"/>
        <v>0.2051391743747859</v>
      </c>
      <c r="E49" s="48">
        <f t="shared" si="2"/>
        <v>0.24329393627954782</v>
      </c>
      <c r="F49" s="48">
        <f t="shared" si="2"/>
        <v>0.20472250770811923</v>
      </c>
      <c r="G49" s="48">
        <f t="shared" si="2"/>
        <v>0.18293679342240493</v>
      </c>
      <c r="H49" s="48">
        <f t="shared" si="2"/>
        <v>0.24329393627954782</v>
      </c>
      <c r="I49" s="48">
        <f t="shared" si="2"/>
        <v>0.18418679342240496</v>
      </c>
      <c r="J49" s="48">
        <f t="shared" si="2"/>
        <v>0.20472250770811923</v>
      </c>
      <c r="K49" s="48">
        <f t="shared" si="2"/>
        <v>0.20722250770811923</v>
      </c>
      <c r="L49" s="48">
        <f t="shared" si="2"/>
        <v>0.18293679342240493</v>
      </c>
      <c r="M49" s="48">
        <f t="shared" si="2"/>
        <v>0.21717148729995595</v>
      </c>
      <c r="N49" s="48">
        <f t="shared" si="2"/>
        <v>0.16115107913669066</v>
      </c>
    </row>
    <row r="50" spans="2:14" ht="15.75">
      <c r="B50" s="45" t="s">
        <v>50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2:14" ht="15.75">
      <c r="B51" s="45" t="s">
        <v>51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46"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38:E39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B41:B43"/>
    <mergeCell ref="D41:L41"/>
    <mergeCell ref="M41:N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</mergeCells>
  <pageMargins left="0.7" right="0.7" top="0.75" bottom="0.75" header="0.3" footer="0.3"/>
  <pageSetup orientation="portrait" paperSize="1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7d5482-d1e4-4e37-8314-f4caf57f20d1}">
  <sheetPr codeName="Sheet12"/>
  <dimension ref="A1:AB20"/>
  <sheetViews>
    <sheetView zoomScale="90" zoomScaleNormal="90" workbookViewId="0" topLeftCell="A1">
      <selection pane="topLeft" activeCell="C9" sqref="C9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132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241" t="s">
        <v>17</v>
      </c>
      <c r="B6" s="241" t="s">
        <v>19</v>
      </c>
      <c r="C6" s="241" t="s">
        <v>7</v>
      </c>
      <c r="D6" s="241"/>
      <c r="E6" s="242" t="s">
        <v>53</v>
      </c>
      <c r="F6" s="241"/>
      <c r="G6" s="243" t="s">
        <v>54</v>
      </c>
      <c r="H6" s="241"/>
      <c r="I6" s="243" t="s">
        <v>55</v>
      </c>
      <c r="J6" s="241"/>
      <c r="K6" s="243" t="s">
        <v>56</v>
      </c>
      <c r="L6" s="241"/>
      <c r="M6" s="243" t="s">
        <v>57</v>
      </c>
      <c r="N6" s="241"/>
      <c r="O6" s="243" t="s">
        <v>58</v>
      </c>
      <c r="P6" s="241"/>
      <c r="Q6" s="243" t="s">
        <v>59</v>
      </c>
      <c r="R6" s="241"/>
      <c r="S6" s="243" t="s">
        <v>60</v>
      </c>
      <c r="T6" s="241"/>
      <c r="U6" s="243" t="s">
        <v>61</v>
      </c>
      <c r="V6" s="241"/>
      <c r="W6" s="243" t="s">
        <v>62</v>
      </c>
      <c r="X6" s="241"/>
      <c r="Y6" s="244" t="s">
        <v>66</v>
      </c>
      <c r="Z6" s="241"/>
      <c r="AA6" s="244" t="s">
        <v>67</v>
      </c>
      <c r="AB6" s="66"/>
    </row>
    <row r="7" spans="1:28" s="245" customFormat="1" ht="29.25" customHeight="1">
      <c r="A7" s="53">
        <v>1</v>
      </c>
      <c r="B7" s="67"/>
      <c r="C7" s="246" t="str">
        <f>'CO (2)'!D7</f>
        <v>QUANTUM MECHANICS</v>
      </c>
      <c r="D7" s="67">
        <v>1</v>
      </c>
      <c r="E7" s="126">
        <f>'CO-PO Mapping (2)'!C17</f>
        <v>0.21166128321832334</v>
      </c>
      <c r="F7" s="67">
        <v>1.50</v>
      </c>
      <c r="G7" s="126">
        <f>'CO-PO Mapping (2)'!D17</f>
        <v>0.19635516076934373</v>
      </c>
      <c r="H7" s="67">
        <v>1.50</v>
      </c>
      <c r="I7" s="126">
        <f>'CO-PO Mapping (2)'!E17</f>
        <v>0.20472250770811923</v>
      </c>
      <c r="J7" s="67">
        <v>1.50</v>
      </c>
      <c r="K7" s="126">
        <f>'CO-PO Mapping (2)'!F17</f>
        <v>0.20472250770811923</v>
      </c>
      <c r="L7" s="67">
        <v>1.50</v>
      </c>
      <c r="M7" s="126">
        <f>'CO-PO Mapping (2)'!G17</f>
        <v>0.24829393627954782</v>
      </c>
      <c r="N7" s="67">
        <v>1.50</v>
      </c>
      <c r="O7" s="126">
        <f>'CO-PO Mapping (2)'!H17</f>
        <v>0.19382965056526211</v>
      </c>
      <c r="P7" s="67">
        <v>1.50</v>
      </c>
      <c r="Q7" s="126">
        <f>'CO-PO Mapping (2)'!I17</f>
        <v>0.18418679342240496</v>
      </c>
      <c r="R7" s="67">
        <v>1.50</v>
      </c>
      <c r="S7" s="126">
        <f>'CO-PO Mapping (2)'!J17</f>
        <v>0.17567488866050018</v>
      </c>
      <c r="T7" s="67">
        <v>1.50</v>
      </c>
      <c r="U7" s="126">
        <f>'CO-PO Mapping (2)'!K17</f>
        <v>0.24329393627954782</v>
      </c>
      <c r="V7" s="67">
        <v>1.50</v>
      </c>
      <c r="W7" s="126">
        <f>'CO-PO Mapping (2)'!L17</f>
        <v>0.19186536485097638</v>
      </c>
      <c r="X7" s="67">
        <v>1.50</v>
      </c>
      <c r="Y7" s="126">
        <f>'CO-PO Mapping (2)'!M17</f>
        <v>0.20409750770811924</v>
      </c>
      <c r="Z7" s="67">
        <v>1.50</v>
      </c>
      <c r="AA7" s="126">
        <f>'CO-PO Mapping (2)'!N17</f>
        <v>0.22400822199383352</v>
      </c>
      <c r="AB7" s="53"/>
    </row>
    <row r="8" spans="1:28" s="245" customFormat="1" ht="15.75">
      <c r="A8" s="53">
        <v>2</v>
      </c>
      <c r="B8" s="67"/>
      <c r="C8" s="246" t="str">
        <f>'CO (2)'!D8</f>
        <v>NUCLEAR PHYSICS</v>
      </c>
      <c r="D8" s="67">
        <v>1.50</v>
      </c>
      <c r="E8" s="126">
        <f>'CO-PO Mapping (2)'!C32</f>
        <v>0.21924631723192878</v>
      </c>
      <c r="F8" s="67">
        <v>2.2999999999999998</v>
      </c>
      <c r="G8" s="126">
        <f>'CO-PO Mapping (2)'!D32</f>
        <v>0.20638917437478591</v>
      </c>
      <c r="H8" s="67">
        <v>1.30</v>
      </c>
      <c r="I8" s="126">
        <f>'CO-PO Mapping (2)'!E32</f>
        <v>0.24329393627954782</v>
      </c>
      <c r="J8" s="67">
        <v>1.30</v>
      </c>
      <c r="K8" s="126">
        <f>'CO-PO Mapping (2)'!F32</f>
        <v>0.17360005872852738</v>
      </c>
      <c r="L8" s="67">
        <v>1.30</v>
      </c>
      <c r="M8" s="126">
        <f>'CO-PO Mapping (2)'!G32</f>
        <v>0.24829393627954782</v>
      </c>
      <c r="N8" s="67">
        <v>1.30</v>
      </c>
      <c r="O8" s="126">
        <f>'CO-PO Mapping (2)'!H32</f>
        <v>0.16841298389859541</v>
      </c>
      <c r="P8" s="67">
        <v>1.30</v>
      </c>
      <c r="Q8" s="126">
        <f>'CO-PO Mapping (2)'!I32</f>
        <v>0.18293679342240493</v>
      </c>
      <c r="R8" s="67">
        <v>1.30</v>
      </c>
      <c r="S8" s="126">
        <f>'CO-PO Mapping (2)'!J32</f>
        <v>0.17650822199383354</v>
      </c>
      <c r="T8" s="67"/>
      <c r="U8" s="126"/>
      <c r="V8" s="67">
        <v>1.30</v>
      </c>
      <c r="W8" s="126">
        <f>'CO-PO Mapping (2)'!L32</f>
        <v>0.19019869818430971</v>
      </c>
      <c r="X8" s="67">
        <v>1.30</v>
      </c>
      <c r="Y8" s="126">
        <f>'CO-PO Mapping (2)'!M32</f>
        <v>0.2265082219938335</v>
      </c>
      <c r="Z8" s="67">
        <v>1.30</v>
      </c>
      <c r="AA8" s="126">
        <f>'CO-PO Mapping (2)'!N32</f>
        <v>0.16115107913669066</v>
      </c>
      <c r="AB8" s="53"/>
    </row>
    <row r="9" spans="1:27" s="245" customFormat="1" ht="28.5">
      <c r="A9" s="53">
        <v>3</v>
      </c>
      <c r="B9" s="247"/>
      <c r="C9" s="248" t="str">
        <f>'CO (2)'!D9</f>
        <v>SOLID STATE PHYSICS</v>
      </c>
      <c r="D9" s="249">
        <v>1.30</v>
      </c>
      <c r="E9" s="126">
        <v>0.22</v>
      </c>
      <c r="F9" s="249">
        <v>1.1000000000000001</v>
      </c>
      <c r="G9" s="53">
        <v>0.21</v>
      </c>
      <c r="H9" s="249">
        <v>1</v>
      </c>
      <c r="I9" s="53">
        <v>0.24</v>
      </c>
      <c r="J9" s="249">
        <v>1</v>
      </c>
      <c r="K9" s="53">
        <v>0.20</v>
      </c>
      <c r="L9" s="249">
        <v>1</v>
      </c>
      <c r="M9" s="53">
        <v>0.18</v>
      </c>
      <c r="N9" s="249">
        <v>1.20</v>
      </c>
      <c r="O9" s="53">
        <v>0.24</v>
      </c>
      <c r="P9" s="249">
        <v>1</v>
      </c>
      <c r="Q9" s="53">
        <v>0.18</v>
      </c>
      <c r="R9" s="249">
        <v>1</v>
      </c>
      <c r="S9" s="53">
        <v>0.20</v>
      </c>
      <c r="T9" s="249">
        <v>1.30</v>
      </c>
      <c r="U9" s="53">
        <v>0.21</v>
      </c>
      <c r="V9" s="249">
        <v>1</v>
      </c>
      <c r="W9" s="53">
        <v>0.18</v>
      </c>
      <c r="X9" s="249">
        <v>1</v>
      </c>
      <c r="Y9" s="53">
        <v>0.22</v>
      </c>
      <c r="Z9" s="249">
        <v>1.1000000000000001</v>
      </c>
      <c r="AA9" s="53">
        <v>0.16</v>
      </c>
    </row>
    <row r="11" spans="3:27" ht="15">
      <c r="C11" s="52" t="s">
        <v>68</v>
      </c>
      <c r="D11" s="56">
        <f>AVERAGE(D7:D9)</f>
        <v>1.2666666666666666</v>
      </c>
      <c r="E11" s="57"/>
      <c r="F11" s="58">
        <f>AVERAGE(F7:F9)</f>
        <v>1.6333333333333335</v>
      </c>
      <c r="G11" s="57"/>
      <c r="H11" s="58">
        <f>AVERAGE(H7:H9)</f>
        <v>1.2666666666666666</v>
      </c>
      <c r="I11" s="57"/>
      <c r="J11" s="58">
        <f>AVERAGE(J7:J9)</f>
        <v>1.2666666666666666</v>
      </c>
      <c r="K11" s="57"/>
      <c r="L11" s="58">
        <f>AVERAGE(L7:L9)</f>
        <v>1.2666666666666666</v>
      </c>
      <c r="M11" s="57"/>
      <c r="N11" s="58">
        <f>AVERAGE(N7:N9)</f>
        <v>1.3333333333333333</v>
      </c>
      <c r="O11" s="57"/>
      <c r="P11" s="58">
        <f>AVERAGE(P7:P9)</f>
        <v>1.2666666666666666</v>
      </c>
      <c r="Q11" s="57"/>
      <c r="R11" s="58">
        <f>AVERAGE(R7:R9)</f>
        <v>1.2666666666666666</v>
      </c>
      <c r="S11" s="57"/>
      <c r="T11" s="58">
        <f>AVERAGE(T7:T9)</f>
        <v>1.40</v>
      </c>
      <c r="U11" s="57"/>
      <c r="V11" s="58">
        <f>AVERAGE(V7:V9)</f>
        <v>1.2666666666666666</v>
      </c>
      <c r="W11" s="57"/>
      <c r="X11" s="58">
        <f>AVERAGE(X7:X9)</f>
        <v>1.2666666666666666</v>
      </c>
      <c r="Y11" s="57"/>
      <c r="Z11" s="58">
        <f>AVERAGE(Z7:Z9)</f>
        <v>1.30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60">
        <f>AVERAGE(E7:E8)</f>
        <v>0.21545380022512606</v>
      </c>
      <c r="F13" s="60"/>
      <c r="G13" s="60">
        <f>AVERAGE(G7:G8)</f>
        <v>0.20137216757206483</v>
      </c>
      <c r="H13" s="60"/>
      <c r="I13" s="60">
        <f>AVERAGE(I7:I8)</f>
        <v>0.22400822199383352</v>
      </c>
      <c r="J13" s="60"/>
      <c r="K13" s="60">
        <f>AVERAGE(K7:K8)</f>
        <v>0.18916128321832332</v>
      </c>
      <c r="L13" s="60"/>
      <c r="M13" s="60">
        <f>AVERAGE(M7:M8)</f>
        <v>0.24829393627954782</v>
      </c>
      <c r="N13" s="60"/>
      <c r="O13" s="60">
        <f>AVERAGE(O7:O8)</f>
        <v>0.18112131723192876</v>
      </c>
      <c r="P13" s="60"/>
      <c r="Q13" s="60">
        <f>AVERAGE(Q7:Q8)</f>
        <v>0.18356179342240495</v>
      </c>
      <c r="R13" s="60"/>
      <c r="S13" s="60">
        <f>AVERAGE(S7:S8)</f>
        <v>0.17609155532716686</v>
      </c>
      <c r="T13" s="60"/>
      <c r="U13" s="60">
        <f>AVERAGE(U7:U8)</f>
        <v>0.24329393627954782</v>
      </c>
      <c r="V13" s="60"/>
      <c r="W13" s="60">
        <f>AVERAGE(W7:W8)</f>
        <v>0.19103203151764303</v>
      </c>
      <c r="X13" s="60"/>
      <c r="Y13" s="60">
        <f>AVERAGE(Y7:Y8)</f>
        <v>0.21530286485097638</v>
      </c>
      <c r="Z13" s="60"/>
      <c r="AA13" s="60">
        <f>AVERAGE(AA7:AA8)</f>
        <v>0.19257965056526211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2.50</v>
      </c>
      <c r="F15" s="71"/>
      <c r="G15" s="109">
        <v>2.50</v>
      </c>
      <c r="H15" s="71"/>
      <c r="I15" s="109">
        <v>2.50</v>
      </c>
      <c r="J15" s="71"/>
      <c r="K15" s="109">
        <v>2.50</v>
      </c>
      <c r="L15" s="71"/>
      <c r="M15" s="109">
        <v>2.50</v>
      </c>
      <c r="N15" s="71"/>
      <c r="O15" s="109">
        <v>2.50</v>
      </c>
      <c r="P15" s="71"/>
      <c r="Q15" s="109">
        <v>2.50</v>
      </c>
      <c r="R15" s="71"/>
      <c r="S15" s="109">
        <v>2.50</v>
      </c>
      <c r="T15" s="71"/>
      <c r="U15" s="109">
        <v>2.50</v>
      </c>
      <c r="V15" s="71"/>
      <c r="W15" s="109">
        <v>2.50</v>
      </c>
      <c r="X15" s="71"/>
      <c r="Y15" s="109">
        <v>2.50</v>
      </c>
      <c r="Z15" s="71"/>
      <c r="AA15" s="110">
        <v>2.50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1.3577269001125631</v>
      </c>
      <c r="F17" s="71"/>
      <c r="G17" s="111">
        <f>(G13+G15)/2</f>
        <v>1.3506860837860324</v>
      </c>
      <c r="H17" s="71"/>
      <c r="I17" s="111">
        <f>(I13+I15)/2</f>
        <v>1.3620041109969168</v>
      </c>
      <c r="J17" s="71"/>
      <c r="K17" s="111">
        <f>(K13+K15)/2</f>
        <v>1.3445806416091617</v>
      </c>
      <c r="L17" s="71"/>
      <c r="M17" s="111">
        <f>(M13+M15)/2</f>
        <v>1.374146968139774</v>
      </c>
      <c r="N17" s="71"/>
      <c r="O17" s="111">
        <f>(O13+O15)/2</f>
        <v>1.3405606586159644</v>
      </c>
      <c r="P17" s="71"/>
      <c r="Q17" s="111">
        <f>(Q13+Q15)/2</f>
        <v>1.3417808967112024</v>
      </c>
      <c r="R17" s="71"/>
      <c r="S17" s="111">
        <f>(S13+S15)/2</f>
        <v>1.3380457776635835</v>
      </c>
      <c r="T17" s="71"/>
      <c r="U17" s="111"/>
      <c r="V17" s="71"/>
      <c r="W17" s="111">
        <f>(W13+W15)/2</f>
        <v>1.3455160157588215</v>
      </c>
      <c r="X17" s="71"/>
      <c r="Y17" s="111">
        <f>(Y13+Y15)/2</f>
        <v>1.3576514324254882</v>
      </c>
      <c r="Z17" s="71"/>
      <c r="AA17" s="112">
        <f>(AA13+AA15)/2</f>
        <v>1.346289825282631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13" t="s">
        <v>32</v>
      </c>
      <c r="E19" s="213"/>
      <c r="F19" s="213" t="s">
        <v>33</v>
      </c>
      <c r="G19" s="213"/>
      <c r="H19" s="213" t="s">
        <v>34</v>
      </c>
      <c r="I19" s="213"/>
      <c r="J19" s="213" t="s">
        <v>35</v>
      </c>
      <c r="K19" s="213"/>
      <c r="L19" s="213" t="s">
        <v>36</v>
      </c>
      <c r="M19" s="213"/>
      <c r="N19" s="213" t="s">
        <v>37</v>
      </c>
      <c r="O19" s="213"/>
      <c r="P19" s="213" t="s">
        <v>38</v>
      </c>
      <c r="Q19" s="213"/>
      <c r="R19" s="213" t="s">
        <v>39</v>
      </c>
      <c r="S19" s="213"/>
      <c r="T19" s="213" t="s">
        <v>40</v>
      </c>
      <c r="U19" s="213"/>
      <c r="V19" s="213" t="s">
        <v>41</v>
      </c>
      <c r="W19" s="213"/>
      <c r="X19" s="213" t="s">
        <v>42</v>
      </c>
      <c r="Y19" s="213"/>
      <c r="Z19" s="213" t="s">
        <v>43</v>
      </c>
      <c r="AA19" s="213"/>
    </row>
    <row r="20" spans="4:27" ht="15">
      <c r="D20" s="213" t="str">
        <f>IF(E17&gt;D11,"Achieve","Not Achive")</f>
        <v>Achieve</v>
      </c>
      <c r="E20" s="213"/>
      <c r="F20" s="213" t="str">
        <f t="shared" si="0" ref="F20">IF(G17&gt;F11,"Achieve","Not Achive")</f>
        <v>Not Achive</v>
      </c>
      <c r="G20" s="213"/>
      <c r="H20" s="213" t="str">
        <f t="shared" si="1" ref="H20">IF(I17&gt;H11,"Achieve","Not Achive")</f>
        <v>Achieve</v>
      </c>
      <c r="I20" s="213"/>
      <c r="J20" s="213" t="str">
        <f t="shared" si="2" ref="J20">IF(K17&gt;J11,"Achieve","Not Achive")</f>
        <v>Achieve</v>
      </c>
      <c r="K20" s="213"/>
      <c r="L20" s="213" t="str">
        <f t="shared" si="3" ref="L20">IF(M17&gt;L11,"Achieve","Not Achive")</f>
        <v>Achieve</v>
      </c>
      <c r="M20" s="213"/>
      <c r="N20" s="213" t="str">
        <f t="shared" si="4" ref="N20">IF(O17&gt;N11,"Achieve","Not Achive")</f>
        <v>Achieve</v>
      </c>
      <c r="O20" s="213"/>
      <c r="P20" s="213" t="str">
        <f t="shared" si="5" ref="P20">IF(Q17&gt;P11,"Achieve","Not Achive")</f>
        <v>Achieve</v>
      </c>
      <c r="Q20" s="213"/>
      <c r="R20" s="213" t="str">
        <f t="shared" si="6" ref="R20">IF(S17&gt;R11,"Achieve","Not Achive")</f>
        <v>Achieve</v>
      </c>
      <c r="S20" s="213"/>
      <c r="T20" s="213" t="str">
        <f t="shared" si="7" ref="T20">IF(U17&gt;T11,"Achieve","Not Achive")</f>
        <v>Not Achive</v>
      </c>
      <c r="U20" s="213"/>
      <c r="V20" s="213" t="str">
        <f t="shared" si="8" ref="V20">IF(W17&gt;V11,"Achieve","Not Achive")</f>
        <v>Achieve</v>
      </c>
      <c r="W20" s="213"/>
      <c r="X20" s="213" t="str">
        <f t="shared" si="9" ref="X20">IF(Y17&gt;X11,"Achieve","Not Achive")</f>
        <v>Achieve</v>
      </c>
      <c r="Y20" s="213"/>
      <c r="Z20" s="213" t="str">
        <f t="shared" si="10" ref="Z20">IF(AA17&gt;Z11,"Achieve","Not Achive")</f>
        <v>Achieve</v>
      </c>
      <c r="AA20" s="213"/>
    </row>
  </sheetData>
  <mergeCells count="40"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a8e809-5c25-4c7b-9bda-5dfdaba59f31}">
  <sheetPr codeName="Sheet13">
    <pageSetUpPr fitToPage="1"/>
  </sheetPr>
  <dimension ref="A1:AA46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39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135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0" t="s">
        <v>278</v>
      </c>
      <c r="D4" s="113" t="s">
        <v>82</v>
      </c>
      <c r="E4" s="114"/>
      <c r="F4" s="164" t="s">
        <v>136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307587</v>
      </c>
      <c r="C8" s="133" t="s">
        <v>98</v>
      </c>
      <c r="D8" s="10">
        <v>7</v>
      </c>
      <c r="E8" s="10">
        <v>6</v>
      </c>
      <c r="F8" s="10">
        <v>5</v>
      </c>
      <c r="G8" s="10">
        <v>7.50</v>
      </c>
      <c r="H8" s="10">
        <v>6</v>
      </c>
      <c r="I8" s="10">
        <f t="shared" si="0" ref="I8">SUM(D8:H8)</f>
        <v>31.50</v>
      </c>
      <c r="J8" s="10">
        <f>I8*0.15</f>
        <v>4.7249999999999996</v>
      </c>
      <c r="K8" s="18">
        <v>3</v>
      </c>
      <c r="L8" s="18">
        <v>5</v>
      </c>
      <c r="M8" s="18">
        <v>3.50</v>
      </c>
      <c r="N8" s="18">
        <v>3</v>
      </c>
      <c r="O8" s="18">
        <v>1</v>
      </c>
      <c r="P8" s="18">
        <f>SUM(K8:O8)</f>
        <v>15.50</v>
      </c>
      <c r="Q8" s="116">
        <f>P8*0.05</f>
        <v>0.775</v>
      </c>
      <c r="R8" s="105">
        <f t="shared" si="1" ref="R8">(D8*0.15+K8*0.05)</f>
        <v>1.2000000000000002</v>
      </c>
      <c r="S8" s="105">
        <f t="shared" si="2" ref="S8">(E8*0.15+L8*0.05)</f>
        <v>1.1499999999999999</v>
      </c>
      <c r="T8" s="105">
        <f t="shared" si="3" ref="T8">(F8*0.15+M8*0.05)</f>
        <v>0.925</v>
      </c>
      <c r="U8" s="105">
        <f t="shared" si="4" ref="U8">(G8*0.15+N8*0.05)</f>
        <v>1.2749999999999999</v>
      </c>
      <c r="V8" s="105">
        <f t="shared" si="5" ref="V8">(H8*0.15+O8*0.05)</f>
        <v>0.95</v>
      </c>
      <c r="W8" s="117">
        <f t="shared" si="6" ref="W8">I8+P8</f>
        <v>47</v>
      </c>
      <c r="X8" s="117">
        <f>(W8*0.2)</f>
        <v>9.40</v>
      </c>
      <c r="Y8" s="146">
        <v>21</v>
      </c>
      <c r="Z8" s="116">
        <f>Y8*0.8</f>
        <v>16.80</v>
      </c>
      <c r="AA8" s="140"/>
    </row>
    <row r="9" spans="1:27" ht="19.9" customHeight="1">
      <c r="A9" s="134">
        <v>2</v>
      </c>
      <c r="B9" s="138">
        <v>307591</v>
      </c>
      <c r="C9" s="133" t="s">
        <v>100</v>
      </c>
      <c r="D9" s="10">
        <v>5.50</v>
      </c>
      <c r="E9" s="10">
        <v>5</v>
      </c>
      <c r="F9" s="10">
        <v>7</v>
      </c>
      <c r="G9" s="10">
        <v>3</v>
      </c>
      <c r="H9" s="10">
        <v>4</v>
      </c>
      <c r="I9" s="10">
        <f t="shared" si="7" ref="I9:I34">SUM(D9:H9)</f>
        <v>24.50</v>
      </c>
      <c r="J9" s="10">
        <f t="shared" si="8" ref="J9:J34">I9*0.15</f>
        <v>3.675</v>
      </c>
      <c r="K9" s="18">
        <v>3.50</v>
      </c>
      <c r="L9" s="18">
        <v>1.50</v>
      </c>
      <c r="M9" s="18">
        <v>2</v>
      </c>
      <c r="N9" s="18">
        <v>2.50</v>
      </c>
      <c r="O9" s="18">
        <v>3</v>
      </c>
      <c r="P9" s="18">
        <f t="shared" si="9" ref="P9:P34">SUM(K9:O9)</f>
        <v>12.50</v>
      </c>
      <c r="Q9" s="116">
        <f t="shared" si="10" ref="Q9:Q34">P9*0.05</f>
        <v>0.625</v>
      </c>
      <c r="R9" s="105">
        <f t="shared" si="11" ref="R9:R34">(D9*0.15+K9*0.05)</f>
        <v>1</v>
      </c>
      <c r="S9" s="105">
        <f t="shared" si="12" ref="S9:S34">(E9*0.15+L9*0.05)</f>
        <v>0.825</v>
      </c>
      <c r="T9" s="105">
        <f t="shared" si="13" ref="T9:T34">(F9*0.15+M9*0.05)</f>
        <v>1.1500000000000001</v>
      </c>
      <c r="U9" s="105">
        <f t="shared" si="14" ref="U9:U34">(G9*0.15+N9*0.05)</f>
        <v>0.57499999999999996</v>
      </c>
      <c r="V9" s="105">
        <f t="shared" si="15" ref="V9:V34">(H9*0.15+O9*0.05)</f>
        <v>0.75</v>
      </c>
      <c r="W9" s="117">
        <f t="shared" si="16" ref="W9:W34">I9+P9</f>
        <v>37</v>
      </c>
      <c r="X9" s="117">
        <f t="shared" si="17" ref="X9:X34">(W9*0.2)</f>
        <v>7.40</v>
      </c>
      <c r="Y9" s="146">
        <v>16</v>
      </c>
      <c r="Z9" s="116">
        <f t="shared" si="18" ref="Z9:Z34">Y9*0.8</f>
        <v>12.80</v>
      </c>
      <c r="AA9" s="140"/>
    </row>
    <row r="10" spans="1:27" ht="19.9" customHeight="1">
      <c r="A10" s="134">
        <v>3</v>
      </c>
      <c r="B10" s="138">
        <v>307599</v>
      </c>
      <c r="C10" s="133" t="s">
        <v>279</v>
      </c>
      <c r="D10" s="10">
        <v>4</v>
      </c>
      <c r="E10" s="10">
        <v>4.50</v>
      </c>
      <c r="F10" s="10">
        <v>3</v>
      </c>
      <c r="G10" s="10">
        <v>6</v>
      </c>
      <c r="H10" s="10">
        <v>4.50</v>
      </c>
      <c r="I10" s="10">
        <f t="shared" si="7"/>
        <v>22</v>
      </c>
      <c r="J10" s="10">
        <f t="shared" si="8"/>
        <v>3.30</v>
      </c>
      <c r="K10" s="18">
        <v>3</v>
      </c>
      <c r="L10" s="18">
        <v>1</v>
      </c>
      <c r="M10" s="18">
        <v>1.50</v>
      </c>
      <c r="N10" s="18">
        <v>3.50</v>
      </c>
      <c r="O10" s="18">
        <v>2</v>
      </c>
      <c r="P10" s="18">
        <f t="shared" si="9"/>
        <v>11</v>
      </c>
      <c r="Q10" s="116">
        <f t="shared" si="10"/>
        <v>0.55000000000000004</v>
      </c>
      <c r="R10" s="105">
        <f t="shared" si="11"/>
        <v>0.75</v>
      </c>
      <c r="S10" s="105">
        <f t="shared" si="12"/>
        <v>0.725</v>
      </c>
      <c r="T10" s="105">
        <f t="shared" si="13"/>
        <v>0.52499999999999991</v>
      </c>
      <c r="U10" s="105">
        <f t="shared" si="14"/>
        <v>1.075</v>
      </c>
      <c r="V10" s="105">
        <f t="shared" si="15"/>
        <v>0.77499999999999991</v>
      </c>
      <c r="W10" s="117">
        <f t="shared" si="16"/>
        <v>33</v>
      </c>
      <c r="X10" s="117">
        <f t="shared" si="17"/>
        <v>6.60</v>
      </c>
      <c r="Y10" s="146">
        <v>14</v>
      </c>
      <c r="Z10" s="116">
        <f t="shared" si="18"/>
        <v>11.20</v>
      </c>
      <c r="AA10" s="140"/>
    </row>
    <row r="11" spans="1:27" ht="17.25" customHeight="1">
      <c r="A11" s="134">
        <v>4</v>
      </c>
      <c r="B11" s="138">
        <v>307620</v>
      </c>
      <c r="C11" s="133" t="s">
        <v>101</v>
      </c>
      <c r="D11" s="10">
        <v>7.50</v>
      </c>
      <c r="E11" s="10">
        <v>5</v>
      </c>
      <c r="F11" s="10">
        <v>8</v>
      </c>
      <c r="G11" s="10">
        <v>7</v>
      </c>
      <c r="H11" s="10">
        <v>4</v>
      </c>
      <c r="I11" s="10">
        <f t="shared" si="7"/>
        <v>31.50</v>
      </c>
      <c r="J11" s="10">
        <f t="shared" si="8"/>
        <v>4.7249999999999996</v>
      </c>
      <c r="K11" s="18">
        <v>4</v>
      </c>
      <c r="L11" s="18">
        <v>2.50</v>
      </c>
      <c r="M11" s="18">
        <v>4.50</v>
      </c>
      <c r="N11" s="18">
        <v>3</v>
      </c>
      <c r="O11" s="18">
        <v>1.50</v>
      </c>
      <c r="P11" s="18">
        <f t="shared" si="9"/>
        <v>15.50</v>
      </c>
      <c r="Q11" s="116">
        <f t="shared" si="10"/>
        <v>0.775</v>
      </c>
      <c r="R11" s="105">
        <f t="shared" si="11"/>
        <v>1.325</v>
      </c>
      <c r="S11" s="105">
        <f t="shared" si="12"/>
        <v>0.875</v>
      </c>
      <c r="T11" s="105">
        <f t="shared" si="13"/>
        <v>1.425</v>
      </c>
      <c r="U11" s="105">
        <f t="shared" si="14"/>
        <v>1.2000000000000002</v>
      </c>
      <c r="V11" s="105">
        <f t="shared" si="15"/>
        <v>0.675</v>
      </c>
      <c r="W11" s="117">
        <f t="shared" si="16"/>
        <v>47</v>
      </c>
      <c r="X11" s="117">
        <f t="shared" si="17"/>
        <v>9.40</v>
      </c>
      <c r="Y11" s="146">
        <v>21</v>
      </c>
      <c r="Z11" s="116">
        <f t="shared" si="18"/>
        <v>16.80</v>
      </c>
      <c r="AA11" s="140"/>
    </row>
    <row r="12" spans="1:27" ht="19.9" customHeight="1">
      <c r="A12" s="134">
        <v>5</v>
      </c>
      <c r="B12" s="138">
        <v>307621</v>
      </c>
      <c r="C12" s="133" t="s">
        <v>102</v>
      </c>
      <c r="D12" s="10">
        <v>3.50</v>
      </c>
      <c r="E12" s="10">
        <v>7</v>
      </c>
      <c r="F12" s="10">
        <v>6.50</v>
      </c>
      <c r="G12" s="10">
        <v>3</v>
      </c>
      <c r="H12" s="10">
        <v>5.50</v>
      </c>
      <c r="I12" s="10">
        <f t="shared" si="7"/>
        <v>25.50</v>
      </c>
      <c r="J12" s="10">
        <f t="shared" si="8"/>
        <v>3.8249999999999997</v>
      </c>
      <c r="K12" s="18">
        <v>3.50</v>
      </c>
      <c r="L12" s="18">
        <v>3</v>
      </c>
      <c r="M12" s="18">
        <v>2.50</v>
      </c>
      <c r="N12" s="18">
        <v>1.50</v>
      </c>
      <c r="O12" s="18">
        <v>2</v>
      </c>
      <c r="P12" s="18">
        <f t="shared" si="9"/>
        <v>12.50</v>
      </c>
      <c r="Q12" s="116">
        <f t="shared" si="10"/>
        <v>0.625</v>
      </c>
      <c r="R12" s="105">
        <f t="shared" si="11"/>
        <v>0.70</v>
      </c>
      <c r="S12" s="105">
        <f t="shared" si="12"/>
        <v>1.2000000000000002</v>
      </c>
      <c r="T12" s="105">
        <f t="shared" si="13"/>
        <v>1.1000000000000001</v>
      </c>
      <c r="U12" s="105">
        <f t="shared" si="14"/>
        <v>0.52499999999999991</v>
      </c>
      <c r="V12" s="105">
        <f t="shared" si="15"/>
        <v>0.925</v>
      </c>
      <c r="W12" s="117">
        <f t="shared" si="16"/>
        <v>38</v>
      </c>
      <c r="X12" s="117">
        <f t="shared" si="17"/>
        <v>7.60</v>
      </c>
      <c r="Y12" s="146">
        <v>17</v>
      </c>
      <c r="Z12" s="116">
        <f t="shared" si="18"/>
        <v>13.60</v>
      </c>
      <c r="AA12" s="140"/>
    </row>
    <row r="13" spans="1:27" ht="19.9" customHeight="1">
      <c r="A13" s="134">
        <v>6</v>
      </c>
      <c r="B13" s="138">
        <v>307624</v>
      </c>
      <c r="C13" s="133" t="s">
        <v>103</v>
      </c>
      <c r="D13" s="10">
        <v>6</v>
      </c>
      <c r="E13" s="10">
        <v>7.50</v>
      </c>
      <c r="F13" s="10">
        <v>5.50</v>
      </c>
      <c r="G13" s="10">
        <v>6</v>
      </c>
      <c r="H13" s="10">
        <v>3.50</v>
      </c>
      <c r="I13" s="10">
        <f t="shared" si="7"/>
        <v>28.50</v>
      </c>
      <c r="J13" s="10">
        <f t="shared" si="8"/>
        <v>4.2749999999999995</v>
      </c>
      <c r="K13" s="18">
        <v>3</v>
      </c>
      <c r="L13" s="18">
        <v>4</v>
      </c>
      <c r="M13" s="18">
        <v>2</v>
      </c>
      <c r="N13" s="18">
        <v>2</v>
      </c>
      <c r="O13" s="18">
        <v>3.50</v>
      </c>
      <c r="P13" s="18">
        <f t="shared" si="9"/>
        <v>14.50</v>
      </c>
      <c r="Q13" s="116">
        <f t="shared" si="10"/>
        <v>0.72500000000000009</v>
      </c>
      <c r="R13" s="105">
        <f t="shared" si="11"/>
        <v>1.0499999999999998</v>
      </c>
      <c r="S13" s="105">
        <f t="shared" si="12"/>
        <v>1.325</v>
      </c>
      <c r="T13" s="105">
        <f t="shared" si="13"/>
        <v>0.925</v>
      </c>
      <c r="U13" s="105">
        <f t="shared" si="14"/>
        <v>0.99999999999999989</v>
      </c>
      <c r="V13" s="105">
        <f t="shared" si="15"/>
        <v>0.70</v>
      </c>
      <c r="W13" s="117">
        <f t="shared" si="16"/>
        <v>43</v>
      </c>
      <c r="X13" s="117">
        <f t="shared" si="17"/>
        <v>8.60</v>
      </c>
      <c r="Y13" s="146">
        <v>19</v>
      </c>
      <c r="Z13" s="116">
        <f t="shared" si="18"/>
        <v>15.20</v>
      </c>
      <c r="AA13" s="140"/>
    </row>
    <row r="14" spans="1:27" ht="19.9" customHeight="1">
      <c r="A14" s="134">
        <v>7</v>
      </c>
      <c r="B14" s="138">
        <v>307639</v>
      </c>
      <c r="C14" s="133" t="s">
        <v>104</v>
      </c>
      <c r="D14" s="10">
        <v>5.50</v>
      </c>
      <c r="E14" s="10">
        <v>3</v>
      </c>
      <c r="F14" s="10">
        <v>4</v>
      </c>
      <c r="G14" s="10">
        <v>4.50</v>
      </c>
      <c r="H14" s="10">
        <v>5</v>
      </c>
      <c r="I14" s="10">
        <f t="shared" si="7"/>
        <v>22</v>
      </c>
      <c r="J14" s="10">
        <f t="shared" si="8"/>
        <v>3.30</v>
      </c>
      <c r="K14" s="18">
        <v>2.50</v>
      </c>
      <c r="L14" s="18">
        <v>1.50</v>
      </c>
      <c r="M14" s="18">
        <v>3</v>
      </c>
      <c r="N14" s="18">
        <v>1.50</v>
      </c>
      <c r="O14" s="18">
        <v>2</v>
      </c>
      <c r="P14" s="18">
        <f t="shared" si="9"/>
        <v>10.50</v>
      </c>
      <c r="Q14" s="116">
        <f t="shared" si="10"/>
        <v>0.525</v>
      </c>
      <c r="R14" s="105">
        <f t="shared" si="11"/>
        <v>0.95</v>
      </c>
      <c r="S14" s="105">
        <f t="shared" si="12"/>
        <v>0.52499999999999991</v>
      </c>
      <c r="T14" s="105">
        <f t="shared" si="13"/>
        <v>0.75</v>
      </c>
      <c r="U14" s="105">
        <f t="shared" si="14"/>
        <v>0.75</v>
      </c>
      <c r="V14" s="105">
        <f t="shared" si="15"/>
        <v>0.85</v>
      </c>
      <c r="W14" s="117">
        <f t="shared" si="16"/>
        <v>32.50</v>
      </c>
      <c r="X14" s="117">
        <f t="shared" si="17"/>
        <v>6.50</v>
      </c>
      <c r="Y14" s="146">
        <v>14</v>
      </c>
      <c r="Z14" s="116">
        <f t="shared" si="18"/>
        <v>11.20</v>
      </c>
      <c r="AA14" s="140"/>
    </row>
    <row r="15" spans="1:27" ht="19.9" customHeight="1">
      <c r="A15" s="134">
        <v>8</v>
      </c>
      <c r="B15" s="138">
        <v>307643</v>
      </c>
      <c r="C15" s="133" t="s">
        <v>105</v>
      </c>
      <c r="D15" s="10">
        <v>5</v>
      </c>
      <c r="E15" s="10">
        <v>6.50</v>
      </c>
      <c r="F15" s="10">
        <v>8</v>
      </c>
      <c r="G15" s="10">
        <v>5.50</v>
      </c>
      <c r="H15" s="10">
        <v>6</v>
      </c>
      <c r="I15" s="10">
        <f t="shared" si="7"/>
        <v>31</v>
      </c>
      <c r="J15" s="10">
        <f t="shared" si="8"/>
        <v>4.6499999999999995</v>
      </c>
      <c r="K15" s="143">
        <v>3</v>
      </c>
      <c r="L15" s="143">
        <v>4</v>
      </c>
      <c r="M15" s="143">
        <v>3.50</v>
      </c>
      <c r="N15" s="143">
        <v>1</v>
      </c>
      <c r="O15" s="143">
        <v>3.50</v>
      </c>
      <c r="P15" s="18">
        <f t="shared" si="9"/>
        <v>15</v>
      </c>
      <c r="Q15" s="116">
        <f t="shared" si="10"/>
        <v>0.75</v>
      </c>
      <c r="R15" s="105">
        <f t="shared" si="11"/>
        <v>0.90</v>
      </c>
      <c r="S15" s="105">
        <f t="shared" si="12"/>
        <v>1.175</v>
      </c>
      <c r="T15" s="105">
        <f t="shared" si="13"/>
        <v>1.375</v>
      </c>
      <c r="U15" s="105">
        <f t="shared" si="14"/>
        <v>0.875</v>
      </c>
      <c r="V15" s="105">
        <f t="shared" si="15"/>
        <v>1.075</v>
      </c>
      <c r="W15" s="117">
        <f t="shared" si="16"/>
        <v>46</v>
      </c>
      <c r="X15" s="117">
        <f t="shared" si="17"/>
        <v>9.2000000000000011</v>
      </c>
      <c r="Y15" s="146">
        <v>21</v>
      </c>
      <c r="Z15" s="116">
        <f t="shared" si="18"/>
        <v>16.80</v>
      </c>
      <c r="AA15" s="140"/>
    </row>
    <row r="16" spans="1:27" ht="19.9" customHeight="1">
      <c r="A16" s="134">
        <v>9</v>
      </c>
      <c r="B16" s="138">
        <v>307657</v>
      </c>
      <c r="C16" s="133" t="s">
        <v>106</v>
      </c>
      <c r="D16" s="10">
        <v>6</v>
      </c>
      <c r="E16" s="10">
        <v>3.50</v>
      </c>
      <c r="F16" s="10">
        <v>2</v>
      </c>
      <c r="G16" s="10">
        <v>4</v>
      </c>
      <c r="H16" s="10">
        <v>3</v>
      </c>
      <c r="I16" s="10">
        <f t="shared" si="7"/>
        <v>18.50</v>
      </c>
      <c r="J16" s="10">
        <f t="shared" si="8"/>
        <v>2.775</v>
      </c>
      <c r="K16" s="143">
        <v>1.50</v>
      </c>
      <c r="L16" s="143">
        <v>3</v>
      </c>
      <c r="M16" s="143">
        <v>0.50</v>
      </c>
      <c r="N16" s="143">
        <v>1.50</v>
      </c>
      <c r="O16" s="143">
        <v>2.50</v>
      </c>
      <c r="P16" s="18">
        <f t="shared" si="9"/>
        <v>9</v>
      </c>
      <c r="Q16" s="116">
        <f t="shared" si="10"/>
        <v>0.45</v>
      </c>
      <c r="R16" s="105">
        <f t="shared" si="11"/>
        <v>0.97499999999999987</v>
      </c>
      <c r="S16" s="105">
        <f t="shared" si="12"/>
        <v>0.675</v>
      </c>
      <c r="T16" s="105">
        <f t="shared" si="13"/>
        <v>0.325</v>
      </c>
      <c r="U16" s="105">
        <f t="shared" si="14"/>
        <v>0.675</v>
      </c>
      <c r="V16" s="105">
        <f t="shared" si="15"/>
        <v>0.57499999999999996</v>
      </c>
      <c r="W16" s="117">
        <f t="shared" si="16"/>
        <v>27.50</v>
      </c>
      <c r="X16" s="117">
        <f t="shared" si="17"/>
        <v>5.50</v>
      </c>
      <c r="Y16" s="146">
        <v>12</v>
      </c>
      <c r="Z16" s="116">
        <f t="shared" si="18"/>
        <v>9.6000000000000014</v>
      </c>
      <c r="AA16" s="140"/>
    </row>
    <row r="17" spans="1:27" ht="19.9" customHeight="1">
      <c r="A17" s="134">
        <v>10</v>
      </c>
      <c r="B17" s="138">
        <v>307669</v>
      </c>
      <c r="C17" s="133" t="s">
        <v>107</v>
      </c>
      <c r="D17" s="10">
        <v>1</v>
      </c>
      <c r="E17" s="10">
        <v>0.50</v>
      </c>
      <c r="F17" s="10">
        <v>0</v>
      </c>
      <c r="G17" s="10">
        <v>1.50</v>
      </c>
      <c r="H17" s="10">
        <v>0.50</v>
      </c>
      <c r="I17" s="10">
        <f t="shared" si="7"/>
        <v>3.50</v>
      </c>
      <c r="J17" s="10">
        <f t="shared" si="8"/>
        <v>0.525</v>
      </c>
      <c r="K17" s="18">
        <v>0</v>
      </c>
      <c r="L17" s="18">
        <v>0.50</v>
      </c>
      <c r="M17" s="18">
        <v>0</v>
      </c>
      <c r="N17" s="18">
        <v>1</v>
      </c>
      <c r="O17" s="18">
        <v>0</v>
      </c>
      <c r="P17" s="18">
        <f t="shared" si="9"/>
        <v>1.50</v>
      </c>
      <c r="Q17" s="116">
        <f t="shared" si="10"/>
        <v>0.075000000000000011</v>
      </c>
      <c r="R17" s="105">
        <f t="shared" si="11"/>
        <v>0.15</v>
      </c>
      <c r="S17" s="105">
        <f t="shared" si="12"/>
        <v>0.10</v>
      </c>
      <c r="T17" s="105">
        <f t="shared" si="13"/>
        <v>0</v>
      </c>
      <c r="U17" s="105">
        <f t="shared" si="14"/>
        <v>0.27499999999999997</v>
      </c>
      <c r="V17" s="105">
        <f t="shared" si="15"/>
        <v>0.074999999999999997</v>
      </c>
      <c r="W17" s="117">
        <f t="shared" si="16"/>
        <v>5</v>
      </c>
      <c r="X17" s="117">
        <f t="shared" si="17"/>
        <v>1</v>
      </c>
      <c r="Y17" s="146">
        <v>2</v>
      </c>
      <c r="Z17" s="116">
        <f t="shared" si="18"/>
        <v>1.60</v>
      </c>
      <c r="AA17" s="140"/>
    </row>
    <row r="18" spans="1:27" ht="19.9" customHeight="1">
      <c r="A18" s="134">
        <v>11</v>
      </c>
      <c r="B18" s="138">
        <v>307674</v>
      </c>
      <c r="C18" s="133" t="s">
        <v>108</v>
      </c>
      <c r="D18" s="10">
        <v>6.50</v>
      </c>
      <c r="E18" s="10">
        <v>7</v>
      </c>
      <c r="F18" s="10">
        <v>2</v>
      </c>
      <c r="G18" s="10">
        <v>5</v>
      </c>
      <c r="H18" s="10">
        <v>4</v>
      </c>
      <c r="I18" s="10">
        <f t="shared" si="7"/>
        <v>24.50</v>
      </c>
      <c r="J18" s="10">
        <f t="shared" si="8"/>
        <v>3.675</v>
      </c>
      <c r="K18" s="18">
        <v>3</v>
      </c>
      <c r="L18" s="18">
        <v>1</v>
      </c>
      <c r="M18" s="18">
        <v>2</v>
      </c>
      <c r="N18" s="18">
        <v>2.50</v>
      </c>
      <c r="O18" s="18">
        <v>4</v>
      </c>
      <c r="P18" s="18">
        <f t="shared" si="9"/>
        <v>12.50</v>
      </c>
      <c r="Q18" s="116">
        <f t="shared" si="10"/>
        <v>0.625</v>
      </c>
      <c r="R18" s="105">
        <f t="shared" si="11"/>
        <v>1.125</v>
      </c>
      <c r="S18" s="105">
        <f t="shared" si="12"/>
        <v>1.1000000000000001</v>
      </c>
      <c r="T18" s="105">
        <f t="shared" si="13"/>
        <v>0.40</v>
      </c>
      <c r="U18" s="105">
        <f t="shared" si="14"/>
        <v>0.875</v>
      </c>
      <c r="V18" s="105">
        <f t="shared" si="15"/>
        <v>0.80</v>
      </c>
      <c r="W18" s="117">
        <f t="shared" si="16"/>
        <v>37</v>
      </c>
      <c r="X18" s="117">
        <f t="shared" si="17"/>
        <v>7.40</v>
      </c>
      <c r="Y18" s="146">
        <v>16</v>
      </c>
      <c r="Z18" s="116">
        <f t="shared" si="18"/>
        <v>12.80</v>
      </c>
      <c r="AA18" s="140"/>
    </row>
    <row r="19" spans="1:27" ht="19.9" customHeight="1">
      <c r="A19" s="134">
        <v>12</v>
      </c>
      <c r="B19" s="138">
        <v>307678</v>
      </c>
      <c r="C19" s="133" t="s">
        <v>109</v>
      </c>
      <c r="D19" s="10">
        <v>4</v>
      </c>
      <c r="E19" s="10">
        <v>6</v>
      </c>
      <c r="F19" s="10">
        <v>3.50</v>
      </c>
      <c r="G19" s="10">
        <v>8</v>
      </c>
      <c r="H19" s="10">
        <v>6</v>
      </c>
      <c r="I19" s="10">
        <f t="shared" si="7"/>
        <v>27.50</v>
      </c>
      <c r="J19" s="10">
        <f t="shared" si="8"/>
        <v>4.125</v>
      </c>
      <c r="K19" s="18">
        <v>2.50</v>
      </c>
      <c r="L19" s="18">
        <v>3</v>
      </c>
      <c r="M19" s="18">
        <v>1.50</v>
      </c>
      <c r="N19" s="18">
        <v>4</v>
      </c>
      <c r="O19" s="18">
        <v>2.50</v>
      </c>
      <c r="P19" s="18">
        <f t="shared" si="9"/>
        <v>13.50</v>
      </c>
      <c r="Q19" s="116">
        <f t="shared" si="10"/>
        <v>0.675</v>
      </c>
      <c r="R19" s="105">
        <f t="shared" si="11"/>
        <v>0.725</v>
      </c>
      <c r="S19" s="105">
        <f t="shared" si="12"/>
        <v>1.0499999999999998</v>
      </c>
      <c r="T19" s="105">
        <f t="shared" si="13"/>
        <v>0.60000000000000009</v>
      </c>
      <c r="U19" s="105">
        <f t="shared" si="14"/>
        <v>1.40</v>
      </c>
      <c r="V19" s="105">
        <f t="shared" si="15"/>
        <v>1.0249999999999999</v>
      </c>
      <c r="W19" s="117">
        <f t="shared" si="16"/>
        <v>41</v>
      </c>
      <c r="X19" s="117">
        <f t="shared" si="17"/>
        <v>8.2000000000000011</v>
      </c>
      <c r="Y19" s="146">
        <v>18</v>
      </c>
      <c r="Z19" s="116">
        <f t="shared" si="18"/>
        <v>14.40</v>
      </c>
      <c r="AA19" s="140"/>
    </row>
    <row r="20" spans="1:27" ht="19.9" customHeight="1">
      <c r="A20" s="134">
        <v>13</v>
      </c>
      <c r="B20" s="138">
        <v>307686</v>
      </c>
      <c r="C20" s="133" t="s">
        <v>110</v>
      </c>
      <c r="D20" s="10">
        <v>7</v>
      </c>
      <c r="E20" s="10">
        <v>5.50</v>
      </c>
      <c r="F20" s="10">
        <v>8</v>
      </c>
      <c r="G20" s="10">
        <v>6</v>
      </c>
      <c r="H20" s="10">
        <v>7</v>
      </c>
      <c r="I20" s="10">
        <f t="shared" si="7"/>
        <v>33.50</v>
      </c>
      <c r="J20" s="10">
        <f t="shared" si="8"/>
        <v>5.0249999999999995</v>
      </c>
      <c r="K20" s="18">
        <v>4</v>
      </c>
      <c r="L20" s="18">
        <v>3.50</v>
      </c>
      <c r="M20" s="18">
        <v>2.50</v>
      </c>
      <c r="N20" s="18">
        <v>5</v>
      </c>
      <c r="O20" s="18">
        <v>2</v>
      </c>
      <c r="P20" s="18">
        <f t="shared" si="9"/>
        <v>17</v>
      </c>
      <c r="Q20" s="116">
        <f t="shared" si="10"/>
        <v>0.85000000000000009</v>
      </c>
      <c r="R20" s="105">
        <f t="shared" si="11"/>
        <v>1.25</v>
      </c>
      <c r="S20" s="105">
        <f t="shared" si="12"/>
        <v>1</v>
      </c>
      <c r="T20" s="105">
        <f t="shared" si="13"/>
        <v>1.325</v>
      </c>
      <c r="U20" s="105">
        <f t="shared" si="14"/>
        <v>1.1499999999999999</v>
      </c>
      <c r="V20" s="105">
        <f t="shared" si="15"/>
        <v>1.1500000000000001</v>
      </c>
      <c r="W20" s="117">
        <f t="shared" si="16"/>
        <v>50.50</v>
      </c>
      <c r="X20" s="117">
        <f t="shared" si="17"/>
        <v>10.100000000000001</v>
      </c>
      <c r="Y20" s="146">
        <v>22</v>
      </c>
      <c r="Z20" s="116">
        <f t="shared" si="18"/>
        <v>17.60</v>
      </c>
      <c r="AA20" s="140"/>
    </row>
    <row r="21" spans="1:27" ht="19.9" customHeight="1">
      <c r="A21" s="134">
        <v>14</v>
      </c>
      <c r="B21" s="138">
        <v>307691</v>
      </c>
      <c r="C21" s="133" t="s">
        <v>111</v>
      </c>
      <c r="D21" s="10">
        <v>3.50</v>
      </c>
      <c r="E21" s="10">
        <v>4</v>
      </c>
      <c r="F21" s="10">
        <v>6</v>
      </c>
      <c r="G21" s="10">
        <v>3</v>
      </c>
      <c r="H21" s="10">
        <v>6</v>
      </c>
      <c r="I21" s="10">
        <f t="shared" si="7"/>
        <v>22.50</v>
      </c>
      <c r="J21" s="10">
        <f t="shared" si="8"/>
        <v>3.375</v>
      </c>
      <c r="K21" s="18">
        <v>3</v>
      </c>
      <c r="L21" s="18">
        <v>2</v>
      </c>
      <c r="M21" s="18">
        <v>1</v>
      </c>
      <c r="N21" s="18">
        <v>3</v>
      </c>
      <c r="O21" s="18">
        <v>2.50</v>
      </c>
      <c r="P21" s="18">
        <f t="shared" si="9"/>
        <v>11.50</v>
      </c>
      <c r="Q21" s="116">
        <f t="shared" si="10"/>
        <v>0.57500000000000007</v>
      </c>
      <c r="R21" s="105">
        <f t="shared" si="11"/>
        <v>0.675</v>
      </c>
      <c r="S21" s="105">
        <f t="shared" si="12"/>
        <v>0.70</v>
      </c>
      <c r="T21" s="105">
        <f t="shared" si="13"/>
        <v>0.95</v>
      </c>
      <c r="U21" s="105">
        <f t="shared" si="14"/>
        <v>0.60</v>
      </c>
      <c r="V21" s="105">
        <f t="shared" si="15"/>
        <v>1.0249999999999999</v>
      </c>
      <c r="W21" s="117">
        <f t="shared" si="16"/>
        <v>34</v>
      </c>
      <c r="X21" s="117">
        <f t="shared" si="17"/>
        <v>6.8000000000000007</v>
      </c>
      <c r="Y21" s="147">
        <v>15</v>
      </c>
      <c r="Z21" s="116">
        <f t="shared" si="18"/>
        <v>12</v>
      </c>
      <c r="AA21" s="140"/>
    </row>
    <row r="22" spans="1:27" ht="19.9" customHeight="1">
      <c r="A22" s="134">
        <v>15</v>
      </c>
      <c r="B22" s="138">
        <v>307692</v>
      </c>
      <c r="C22" s="133" t="s">
        <v>112</v>
      </c>
      <c r="D22" s="10">
        <v>6</v>
      </c>
      <c r="E22" s="10">
        <v>5</v>
      </c>
      <c r="F22" s="10">
        <v>3.50</v>
      </c>
      <c r="G22" s="10">
        <v>1</v>
      </c>
      <c r="H22" s="10">
        <v>4</v>
      </c>
      <c r="I22" s="10">
        <f t="shared" si="7"/>
        <v>19.50</v>
      </c>
      <c r="J22" s="10">
        <f t="shared" si="8"/>
        <v>2.925</v>
      </c>
      <c r="K22" s="18">
        <v>2.50</v>
      </c>
      <c r="L22" s="18">
        <v>1.50</v>
      </c>
      <c r="M22" s="18">
        <v>3</v>
      </c>
      <c r="N22" s="18">
        <v>2</v>
      </c>
      <c r="O22" s="18">
        <v>0.50</v>
      </c>
      <c r="P22" s="18">
        <f t="shared" si="9"/>
        <v>9.50</v>
      </c>
      <c r="Q22" s="116">
        <f t="shared" si="10"/>
        <v>0.475</v>
      </c>
      <c r="R22" s="105">
        <f t="shared" si="11"/>
        <v>1.0249999999999999</v>
      </c>
      <c r="S22" s="105">
        <f t="shared" si="12"/>
        <v>0.825</v>
      </c>
      <c r="T22" s="105">
        <f t="shared" si="13"/>
        <v>0.675</v>
      </c>
      <c r="U22" s="105">
        <f t="shared" si="14"/>
        <v>0.25</v>
      </c>
      <c r="V22" s="105">
        <f t="shared" si="15"/>
        <v>0.625</v>
      </c>
      <c r="W22" s="117">
        <f t="shared" si="16"/>
        <v>29</v>
      </c>
      <c r="X22" s="117">
        <f t="shared" si="17"/>
        <v>5.8000000000000007</v>
      </c>
      <c r="Y22" s="147">
        <v>13</v>
      </c>
      <c r="Z22" s="116">
        <f t="shared" si="18"/>
        <v>10.40</v>
      </c>
      <c r="AA22" s="140"/>
    </row>
    <row r="23" spans="1:27" ht="19.9" customHeight="1">
      <c r="A23" s="134">
        <v>16</v>
      </c>
      <c r="B23" s="138">
        <v>307696</v>
      </c>
      <c r="C23" s="133" t="s">
        <v>113</v>
      </c>
      <c r="D23" s="10">
        <v>5</v>
      </c>
      <c r="E23" s="10">
        <v>3</v>
      </c>
      <c r="F23" s="10">
        <v>4</v>
      </c>
      <c r="G23" s="10">
        <v>6.50</v>
      </c>
      <c r="H23" s="10">
        <v>3</v>
      </c>
      <c r="I23" s="10">
        <f t="shared" si="7"/>
        <v>21.50</v>
      </c>
      <c r="J23" s="10">
        <f t="shared" si="8"/>
        <v>3.225</v>
      </c>
      <c r="K23" s="18">
        <v>1.50</v>
      </c>
      <c r="L23" s="18">
        <v>2.50</v>
      </c>
      <c r="M23" s="18">
        <v>2</v>
      </c>
      <c r="N23" s="18">
        <v>4</v>
      </c>
      <c r="O23" s="18">
        <v>1</v>
      </c>
      <c r="P23" s="18">
        <f t="shared" si="9"/>
        <v>11</v>
      </c>
      <c r="Q23" s="116">
        <f t="shared" si="10"/>
        <v>0.55000000000000004</v>
      </c>
      <c r="R23" s="105">
        <f t="shared" si="11"/>
        <v>0.825</v>
      </c>
      <c r="S23" s="105">
        <f t="shared" si="12"/>
        <v>0.57499999999999996</v>
      </c>
      <c r="T23" s="105">
        <f t="shared" si="13"/>
        <v>0.70</v>
      </c>
      <c r="U23" s="105">
        <f t="shared" si="14"/>
        <v>1.175</v>
      </c>
      <c r="V23" s="105">
        <f t="shared" si="15"/>
        <v>0.49999999999999994</v>
      </c>
      <c r="W23" s="117">
        <f t="shared" si="16"/>
        <v>32.50</v>
      </c>
      <c r="X23" s="117">
        <f t="shared" si="17"/>
        <v>6.50</v>
      </c>
      <c r="Y23" s="147">
        <v>14</v>
      </c>
      <c r="Z23" s="116">
        <f t="shared" si="18"/>
        <v>11.20</v>
      </c>
      <c r="AA23" s="140"/>
    </row>
    <row r="24" spans="1:27" ht="19.9" customHeight="1">
      <c r="A24" s="134">
        <v>17</v>
      </c>
      <c r="B24" s="138">
        <v>307701</v>
      </c>
      <c r="C24" s="133" t="s">
        <v>114</v>
      </c>
      <c r="D24" s="10">
        <v>4.50</v>
      </c>
      <c r="E24" s="10">
        <v>6</v>
      </c>
      <c r="F24" s="10">
        <v>5</v>
      </c>
      <c r="G24" s="10">
        <v>7</v>
      </c>
      <c r="H24" s="10">
        <v>5</v>
      </c>
      <c r="I24" s="10">
        <f t="shared" si="7"/>
        <v>27.50</v>
      </c>
      <c r="J24" s="10">
        <f t="shared" si="8"/>
        <v>4.125</v>
      </c>
      <c r="K24" s="18">
        <v>2</v>
      </c>
      <c r="L24" s="18">
        <v>3.50</v>
      </c>
      <c r="M24" s="18">
        <v>4</v>
      </c>
      <c r="N24" s="18">
        <v>1.50</v>
      </c>
      <c r="O24" s="18">
        <v>2.50</v>
      </c>
      <c r="P24" s="18">
        <f t="shared" si="9"/>
        <v>13.50</v>
      </c>
      <c r="Q24" s="116">
        <f t="shared" si="10"/>
        <v>0.675</v>
      </c>
      <c r="R24" s="105">
        <f t="shared" si="11"/>
        <v>0.77499999999999991</v>
      </c>
      <c r="S24" s="105">
        <f t="shared" si="12"/>
        <v>1.075</v>
      </c>
      <c r="T24" s="105">
        <f t="shared" si="13"/>
        <v>0.95</v>
      </c>
      <c r="U24" s="105">
        <f t="shared" si="14"/>
        <v>1.125</v>
      </c>
      <c r="V24" s="105">
        <f t="shared" si="15"/>
        <v>0.875</v>
      </c>
      <c r="W24" s="117">
        <f t="shared" si="16"/>
        <v>41</v>
      </c>
      <c r="X24" s="117">
        <f t="shared" si="17"/>
        <v>8.2000000000000011</v>
      </c>
      <c r="Y24" s="146">
        <v>18</v>
      </c>
      <c r="Z24" s="116">
        <f t="shared" si="18"/>
        <v>14.40</v>
      </c>
      <c r="AA24" s="140"/>
    </row>
    <row r="25" spans="1:27" ht="19.9" customHeight="1">
      <c r="A25" s="134">
        <v>18</v>
      </c>
      <c r="B25" s="138">
        <v>307702</v>
      </c>
      <c r="C25" s="133" t="s">
        <v>115</v>
      </c>
      <c r="D25" s="10">
        <v>2</v>
      </c>
      <c r="E25" s="10">
        <v>2.50</v>
      </c>
      <c r="F25" s="10">
        <v>1</v>
      </c>
      <c r="G25" s="10">
        <v>1.50</v>
      </c>
      <c r="H25" s="10">
        <v>2</v>
      </c>
      <c r="I25" s="10">
        <f t="shared" si="7"/>
        <v>9</v>
      </c>
      <c r="J25" s="10">
        <f t="shared" si="8"/>
        <v>1.35</v>
      </c>
      <c r="K25" s="18">
        <v>1</v>
      </c>
      <c r="L25" s="18">
        <v>0.50</v>
      </c>
      <c r="M25" s="18">
        <v>1.50</v>
      </c>
      <c r="N25" s="18">
        <v>0.50</v>
      </c>
      <c r="O25" s="18">
        <v>1</v>
      </c>
      <c r="P25" s="18">
        <f t="shared" si="9"/>
        <v>4.50</v>
      </c>
      <c r="Q25" s="116">
        <f t="shared" si="10"/>
        <v>0.225</v>
      </c>
      <c r="R25" s="105">
        <f t="shared" si="11"/>
        <v>0.35</v>
      </c>
      <c r="S25" s="105">
        <f t="shared" si="12"/>
        <v>0.40</v>
      </c>
      <c r="T25" s="105">
        <f t="shared" si="13"/>
        <v>0.225</v>
      </c>
      <c r="U25" s="105">
        <f t="shared" si="14"/>
        <v>0.24999999999999997</v>
      </c>
      <c r="V25" s="105">
        <f t="shared" si="15"/>
        <v>0.35</v>
      </c>
      <c r="W25" s="117">
        <f t="shared" si="16"/>
        <v>13.50</v>
      </c>
      <c r="X25" s="117">
        <f t="shared" si="17"/>
        <v>2.70</v>
      </c>
      <c r="Y25" s="146">
        <v>6</v>
      </c>
      <c r="Z25" s="116">
        <f t="shared" si="18"/>
        <v>4.8000000000000007</v>
      </c>
      <c r="AA25" s="140"/>
    </row>
    <row r="26" spans="1:27" ht="19.9" customHeight="1">
      <c r="A26" s="134">
        <v>19</v>
      </c>
      <c r="B26" s="138">
        <v>307705</v>
      </c>
      <c r="C26" s="133" t="s">
        <v>116</v>
      </c>
      <c r="D26" s="142">
        <v>4</v>
      </c>
      <c r="E26" s="142">
        <v>2</v>
      </c>
      <c r="F26" s="142">
        <v>1.50</v>
      </c>
      <c r="G26" s="142">
        <v>2</v>
      </c>
      <c r="H26" s="142">
        <v>1</v>
      </c>
      <c r="I26" s="10">
        <f t="shared" si="7"/>
        <v>10.50</v>
      </c>
      <c r="J26" s="10">
        <f t="shared" si="8"/>
        <v>1.575</v>
      </c>
      <c r="K26" s="18">
        <v>2</v>
      </c>
      <c r="L26" s="18">
        <v>1.50</v>
      </c>
      <c r="M26" s="18">
        <v>0.50</v>
      </c>
      <c r="N26" s="18">
        <v>0</v>
      </c>
      <c r="O26" s="18">
        <v>1.50</v>
      </c>
      <c r="P26" s="18">
        <f t="shared" si="9"/>
        <v>5.50</v>
      </c>
      <c r="Q26" s="116">
        <f t="shared" si="10"/>
        <v>0.27500000000000002</v>
      </c>
      <c r="R26" s="105">
        <f t="shared" si="11"/>
        <v>0.70</v>
      </c>
      <c r="S26" s="105">
        <f t="shared" si="12"/>
        <v>0.375</v>
      </c>
      <c r="T26" s="105">
        <f t="shared" si="13"/>
        <v>0.24999999999999997</v>
      </c>
      <c r="U26" s="105">
        <f t="shared" si="14"/>
        <v>0.30</v>
      </c>
      <c r="V26" s="105">
        <f t="shared" si="15"/>
        <v>0.225</v>
      </c>
      <c r="W26" s="117">
        <f t="shared" si="16"/>
        <v>16</v>
      </c>
      <c r="X26" s="117">
        <f t="shared" si="17"/>
        <v>3.20</v>
      </c>
      <c r="Y26" s="146">
        <v>7</v>
      </c>
      <c r="Z26" s="116">
        <f t="shared" si="18"/>
        <v>5.60</v>
      </c>
      <c r="AA26" s="140"/>
    </row>
    <row r="27" spans="1:27" ht="19.9" customHeight="1">
      <c r="A27" s="134">
        <v>20</v>
      </c>
      <c r="B27" s="138">
        <v>307715</v>
      </c>
      <c r="C27" s="133" t="s">
        <v>117</v>
      </c>
      <c r="D27" s="10">
        <v>6</v>
      </c>
      <c r="E27" s="10">
        <v>3</v>
      </c>
      <c r="F27" s="10">
        <v>4</v>
      </c>
      <c r="G27" s="10">
        <v>3</v>
      </c>
      <c r="H27" s="10">
        <v>2.50</v>
      </c>
      <c r="I27" s="10">
        <f t="shared" si="7"/>
        <v>18.50</v>
      </c>
      <c r="J27" s="10">
        <f t="shared" si="8"/>
        <v>2.775</v>
      </c>
      <c r="K27" s="18">
        <v>3</v>
      </c>
      <c r="L27" s="18">
        <v>2</v>
      </c>
      <c r="M27" s="18">
        <v>1.50</v>
      </c>
      <c r="N27" s="18">
        <v>2</v>
      </c>
      <c r="O27" s="18">
        <v>1</v>
      </c>
      <c r="P27" s="18">
        <f t="shared" si="9"/>
        <v>9.50</v>
      </c>
      <c r="Q27" s="116">
        <f t="shared" si="10"/>
        <v>0.475</v>
      </c>
      <c r="R27" s="105">
        <f t="shared" si="11"/>
        <v>1.0499999999999998</v>
      </c>
      <c r="S27" s="105">
        <f t="shared" si="12"/>
        <v>0.54999999999999993</v>
      </c>
      <c r="T27" s="105">
        <f t="shared" si="13"/>
        <v>0.675</v>
      </c>
      <c r="U27" s="105">
        <f t="shared" si="14"/>
        <v>0.54999999999999993</v>
      </c>
      <c r="V27" s="105">
        <f t="shared" si="15"/>
        <v>0.425</v>
      </c>
      <c r="W27" s="117">
        <f t="shared" si="16"/>
        <v>28</v>
      </c>
      <c r="X27" s="117">
        <f t="shared" si="17"/>
        <v>5.60</v>
      </c>
      <c r="Y27" s="146">
        <v>12</v>
      </c>
      <c r="Z27" s="116">
        <f t="shared" si="18"/>
        <v>9.6000000000000014</v>
      </c>
      <c r="AA27" s="140"/>
    </row>
    <row r="28" spans="1:27" ht="19.9" customHeight="1">
      <c r="A28" s="134">
        <v>21</v>
      </c>
      <c r="B28" s="138">
        <v>307727</v>
      </c>
      <c r="C28" s="133" t="s">
        <v>118</v>
      </c>
      <c r="D28" s="142">
        <v>7</v>
      </c>
      <c r="E28" s="142">
        <v>5</v>
      </c>
      <c r="F28" s="142">
        <v>7.50</v>
      </c>
      <c r="G28" s="142">
        <v>8</v>
      </c>
      <c r="H28" s="142">
        <v>6</v>
      </c>
      <c r="I28" s="10">
        <f t="shared" si="7"/>
        <v>33.50</v>
      </c>
      <c r="J28" s="10">
        <f t="shared" si="8"/>
        <v>5.0249999999999995</v>
      </c>
      <c r="K28" s="18">
        <v>2.50</v>
      </c>
      <c r="L28" s="18">
        <v>4.50</v>
      </c>
      <c r="M28" s="18">
        <v>4</v>
      </c>
      <c r="N28" s="18">
        <v>3.50</v>
      </c>
      <c r="O28" s="18">
        <v>2</v>
      </c>
      <c r="P28" s="18">
        <f t="shared" si="9"/>
        <v>16.50</v>
      </c>
      <c r="Q28" s="116">
        <f t="shared" si="10"/>
        <v>0.825</v>
      </c>
      <c r="R28" s="105">
        <f t="shared" si="11"/>
        <v>1.175</v>
      </c>
      <c r="S28" s="105">
        <f t="shared" si="12"/>
        <v>0.975</v>
      </c>
      <c r="T28" s="105">
        <f t="shared" si="13"/>
        <v>1.325</v>
      </c>
      <c r="U28" s="105">
        <f t="shared" si="14"/>
        <v>1.375</v>
      </c>
      <c r="V28" s="105">
        <f t="shared" si="15"/>
        <v>0.99999999999999989</v>
      </c>
      <c r="W28" s="117">
        <f t="shared" si="16"/>
        <v>50</v>
      </c>
      <c r="X28" s="117">
        <f t="shared" si="17"/>
        <v>10</v>
      </c>
      <c r="Y28" s="146">
        <v>22</v>
      </c>
      <c r="Z28" s="116">
        <f t="shared" si="18"/>
        <v>17.60</v>
      </c>
      <c r="AA28" s="140"/>
    </row>
    <row r="29" spans="1:27" ht="19.9" customHeight="1">
      <c r="A29" s="134">
        <v>22</v>
      </c>
      <c r="B29" s="138">
        <v>307750</v>
      </c>
      <c r="C29" s="133" t="s">
        <v>119</v>
      </c>
      <c r="D29" s="142">
        <v>3</v>
      </c>
      <c r="E29" s="142">
        <v>2.50</v>
      </c>
      <c r="F29" s="142">
        <v>3</v>
      </c>
      <c r="G29" s="142">
        <v>2</v>
      </c>
      <c r="H29" s="142">
        <v>5</v>
      </c>
      <c r="I29" s="10">
        <f t="shared" si="7"/>
        <v>15.50</v>
      </c>
      <c r="J29" s="10">
        <f t="shared" si="8"/>
        <v>2.3249999999999997</v>
      </c>
      <c r="K29" s="18">
        <v>3</v>
      </c>
      <c r="L29" s="18">
        <v>0.50</v>
      </c>
      <c r="M29" s="18">
        <v>1.50</v>
      </c>
      <c r="N29" s="18">
        <v>2</v>
      </c>
      <c r="O29" s="18">
        <v>0.50</v>
      </c>
      <c r="P29" s="18">
        <f t="shared" si="9"/>
        <v>7.50</v>
      </c>
      <c r="Q29" s="116">
        <f t="shared" si="10"/>
        <v>0.375</v>
      </c>
      <c r="R29" s="105">
        <f t="shared" si="11"/>
        <v>0.60</v>
      </c>
      <c r="S29" s="105">
        <f t="shared" si="12"/>
        <v>0.40</v>
      </c>
      <c r="T29" s="105">
        <f t="shared" si="13"/>
        <v>0.52499999999999991</v>
      </c>
      <c r="U29" s="105">
        <f t="shared" si="14"/>
        <v>0.40</v>
      </c>
      <c r="V29" s="105">
        <f t="shared" si="15"/>
        <v>0.775</v>
      </c>
      <c r="W29" s="117">
        <f t="shared" si="16"/>
        <v>23</v>
      </c>
      <c r="X29" s="117">
        <f t="shared" si="17"/>
        <v>4.6000000000000005</v>
      </c>
      <c r="Y29" s="146">
        <v>10</v>
      </c>
      <c r="Z29" s="116">
        <f t="shared" si="18"/>
        <v>8</v>
      </c>
      <c r="AA29" s="140"/>
    </row>
    <row r="30" spans="1:27" ht="19.9" customHeight="1">
      <c r="A30" s="134">
        <v>23</v>
      </c>
      <c r="B30" s="138">
        <v>307753</v>
      </c>
      <c r="C30" s="133" t="s">
        <v>120</v>
      </c>
      <c r="D30" s="10">
        <v>2.50</v>
      </c>
      <c r="E30" s="10">
        <v>4</v>
      </c>
      <c r="F30" s="10">
        <v>3</v>
      </c>
      <c r="G30" s="10">
        <v>5</v>
      </c>
      <c r="H30" s="10">
        <v>2</v>
      </c>
      <c r="I30" s="10">
        <f t="shared" si="7"/>
        <v>16.50</v>
      </c>
      <c r="J30" s="10">
        <f t="shared" si="8"/>
        <v>2.475</v>
      </c>
      <c r="K30" s="18">
        <v>2</v>
      </c>
      <c r="L30" s="18">
        <v>1.50</v>
      </c>
      <c r="M30" s="18">
        <v>1</v>
      </c>
      <c r="N30" s="18">
        <v>2.50</v>
      </c>
      <c r="O30" s="18">
        <v>1.50</v>
      </c>
      <c r="P30" s="18">
        <f t="shared" si="9"/>
        <v>8.50</v>
      </c>
      <c r="Q30" s="116">
        <f t="shared" si="10"/>
        <v>0.42500000000000004</v>
      </c>
      <c r="R30" s="105">
        <f t="shared" si="11"/>
        <v>0.475</v>
      </c>
      <c r="S30" s="105">
        <f t="shared" si="12"/>
        <v>0.675</v>
      </c>
      <c r="T30" s="105">
        <f t="shared" si="13"/>
        <v>0.49999999999999994</v>
      </c>
      <c r="U30" s="105">
        <f t="shared" si="14"/>
        <v>0.875</v>
      </c>
      <c r="V30" s="105">
        <f t="shared" si="15"/>
        <v>0.375</v>
      </c>
      <c r="W30" s="117">
        <f t="shared" si="16"/>
        <v>25</v>
      </c>
      <c r="X30" s="117">
        <f t="shared" si="17"/>
        <v>5</v>
      </c>
      <c r="Y30" s="146">
        <v>11</v>
      </c>
      <c r="Z30" s="116">
        <f t="shared" si="18"/>
        <v>8.8000000000000007</v>
      </c>
      <c r="AA30" s="140"/>
    </row>
    <row r="31" spans="1:27" s="127" customFormat="1" ht="18" customHeight="1">
      <c r="A31" s="134">
        <v>24</v>
      </c>
      <c r="B31" s="138">
        <v>307760</v>
      </c>
      <c r="C31" s="133" t="s">
        <v>121</v>
      </c>
      <c r="D31" s="10">
        <v>6</v>
      </c>
      <c r="E31" s="10">
        <v>3.50</v>
      </c>
      <c r="F31" s="10">
        <v>7</v>
      </c>
      <c r="G31" s="10">
        <v>8</v>
      </c>
      <c r="H31" s="10">
        <v>4</v>
      </c>
      <c r="I31" s="10">
        <f t="shared" si="7"/>
        <v>28.50</v>
      </c>
      <c r="J31" s="10">
        <f t="shared" si="8"/>
        <v>4.2749999999999995</v>
      </c>
      <c r="K31" s="18">
        <v>1.50</v>
      </c>
      <c r="L31" s="18">
        <v>2</v>
      </c>
      <c r="M31" s="18">
        <v>3.50</v>
      </c>
      <c r="N31" s="18">
        <v>3</v>
      </c>
      <c r="O31" s="18">
        <v>4.50</v>
      </c>
      <c r="P31" s="18">
        <f t="shared" si="9"/>
        <v>14.50</v>
      </c>
      <c r="Q31" s="116">
        <f t="shared" si="10"/>
        <v>0.72500000000000009</v>
      </c>
      <c r="R31" s="105">
        <f t="shared" si="11"/>
        <v>0.97499999999999987</v>
      </c>
      <c r="S31" s="105">
        <f t="shared" si="12"/>
        <v>0.625</v>
      </c>
      <c r="T31" s="105">
        <f t="shared" si="13"/>
        <v>1.2250000000000001</v>
      </c>
      <c r="U31" s="105">
        <f t="shared" si="14"/>
        <v>1.35</v>
      </c>
      <c r="V31" s="105">
        <f t="shared" si="15"/>
        <v>0.825</v>
      </c>
      <c r="W31" s="117">
        <f t="shared" si="16"/>
        <v>43</v>
      </c>
      <c r="X31" s="117">
        <f t="shared" si="17"/>
        <v>8.60</v>
      </c>
      <c r="Y31" s="146">
        <v>19</v>
      </c>
      <c r="Z31" s="116">
        <f t="shared" si="18"/>
        <v>15.20</v>
      </c>
      <c r="AA31" s="141"/>
    </row>
    <row r="32" spans="1:27" ht="19.9" customHeight="1">
      <c r="A32" s="134">
        <v>25</v>
      </c>
      <c r="B32" s="138">
        <v>307770</v>
      </c>
      <c r="C32" s="133" t="s">
        <v>122</v>
      </c>
      <c r="D32" s="10">
        <v>5</v>
      </c>
      <c r="E32" s="10">
        <v>6</v>
      </c>
      <c r="F32" s="10">
        <v>3</v>
      </c>
      <c r="G32" s="10">
        <v>1.50</v>
      </c>
      <c r="H32" s="10">
        <v>1</v>
      </c>
      <c r="I32" s="10">
        <f t="shared" si="7"/>
        <v>16.50</v>
      </c>
      <c r="J32" s="10">
        <f t="shared" si="8"/>
        <v>2.475</v>
      </c>
      <c r="K32" s="18">
        <v>3</v>
      </c>
      <c r="L32" s="18">
        <v>2.50</v>
      </c>
      <c r="M32" s="18">
        <v>1</v>
      </c>
      <c r="N32" s="18">
        <v>0.50</v>
      </c>
      <c r="O32" s="18">
        <v>1.50</v>
      </c>
      <c r="P32" s="18">
        <f t="shared" si="9"/>
        <v>8.50</v>
      </c>
      <c r="Q32" s="116">
        <f t="shared" si="10"/>
        <v>0.42500000000000004</v>
      </c>
      <c r="R32" s="105">
        <f t="shared" si="11"/>
        <v>0.90</v>
      </c>
      <c r="S32" s="105">
        <f t="shared" si="12"/>
        <v>1.0249999999999999</v>
      </c>
      <c r="T32" s="105">
        <f t="shared" si="13"/>
        <v>0.49999999999999994</v>
      </c>
      <c r="U32" s="105">
        <f t="shared" si="14"/>
        <v>0.24999999999999997</v>
      </c>
      <c r="V32" s="105">
        <f t="shared" si="15"/>
        <v>0.225</v>
      </c>
      <c r="W32" s="117">
        <f t="shared" si="16"/>
        <v>25</v>
      </c>
      <c r="X32" s="117">
        <f t="shared" si="17"/>
        <v>5</v>
      </c>
      <c r="Y32" s="146">
        <v>11</v>
      </c>
      <c r="Z32" s="116">
        <f t="shared" si="18"/>
        <v>8.8000000000000007</v>
      </c>
      <c r="AA32" s="140"/>
    </row>
    <row r="33" spans="1:27" ht="19.9" customHeight="1">
      <c r="A33" s="134">
        <v>26</v>
      </c>
      <c r="B33" s="138">
        <v>307771</v>
      </c>
      <c r="C33" s="133" t="s">
        <v>123</v>
      </c>
      <c r="D33" s="10">
        <v>3</v>
      </c>
      <c r="E33" s="10">
        <v>2.50</v>
      </c>
      <c r="F33" s="10">
        <v>5</v>
      </c>
      <c r="G33" s="10">
        <v>7</v>
      </c>
      <c r="H33" s="10">
        <v>4</v>
      </c>
      <c r="I33" s="10">
        <f t="shared" si="7"/>
        <v>21.50</v>
      </c>
      <c r="J33" s="10">
        <f t="shared" si="8"/>
        <v>3.225</v>
      </c>
      <c r="K33" s="18">
        <v>1.50</v>
      </c>
      <c r="L33" s="18">
        <v>4</v>
      </c>
      <c r="M33" s="18">
        <v>0.50</v>
      </c>
      <c r="N33" s="18">
        <v>2</v>
      </c>
      <c r="O33" s="18">
        <v>3</v>
      </c>
      <c r="P33" s="18">
        <f t="shared" si="9"/>
        <v>11</v>
      </c>
      <c r="Q33" s="116">
        <f t="shared" si="10"/>
        <v>0.55000000000000004</v>
      </c>
      <c r="R33" s="105">
        <f t="shared" si="11"/>
        <v>0.52499999999999991</v>
      </c>
      <c r="S33" s="105">
        <f t="shared" si="12"/>
        <v>0.57499999999999996</v>
      </c>
      <c r="T33" s="105">
        <f t="shared" si="13"/>
        <v>0.775</v>
      </c>
      <c r="U33" s="105">
        <f t="shared" si="14"/>
        <v>1.1500000000000001</v>
      </c>
      <c r="V33" s="105">
        <f t="shared" si="15"/>
        <v>0.75</v>
      </c>
      <c r="W33" s="117">
        <f t="shared" si="16"/>
        <v>32.50</v>
      </c>
      <c r="X33" s="117">
        <f t="shared" si="17"/>
        <v>6.50</v>
      </c>
      <c r="Y33" s="146">
        <v>14</v>
      </c>
      <c r="Z33" s="116">
        <f t="shared" si="18"/>
        <v>11.20</v>
      </c>
      <c r="AA33" s="140"/>
    </row>
    <row r="34" spans="1:27" ht="19.9" customHeight="1">
      <c r="A34" s="134">
        <v>27</v>
      </c>
      <c r="B34" s="138">
        <v>307785</v>
      </c>
      <c r="C34" s="133" t="s">
        <v>124</v>
      </c>
      <c r="D34" s="10">
        <v>6</v>
      </c>
      <c r="E34" s="10">
        <v>4</v>
      </c>
      <c r="F34" s="10">
        <v>5.50</v>
      </c>
      <c r="G34" s="10">
        <v>6</v>
      </c>
      <c r="H34" s="10">
        <v>3.50</v>
      </c>
      <c r="I34" s="10">
        <f t="shared" si="7"/>
        <v>25</v>
      </c>
      <c r="J34" s="10">
        <f t="shared" si="8"/>
        <v>3.75</v>
      </c>
      <c r="K34" s="18">
        <v>3.50</v>
      </c>
      <c r="L34" s="18">
        <v>1.50</v>
      </c>
      <c r="M34" s="18">
        <v>2</v>
      </c>
      <c r="N34" s="18">
        <v>3</v>
      </c>
      <c r="O34" s="18">
        <v>2.50</v>
      </c>
      <c r="P34" s="18">
        <f t="shared" si="9"/>
        <v>12.50</v>
      </c>
      <c r="Q34" s="116">
        <f t="shared" si="10"/>
        <v>0.625</v>
      </c>
      <c r="R34" s="105">
        <f t="shared" si="11"/>
        <v>1.075</v>
      </c>
      <c r="S34" s="105">
        <f t="shared" si="12"/>
        <v>0.675</v>
      </c>
      <c r="T34" s="105">
        <f t="shared" si="13"/>
        <v>0.925</v>
      </c>
      <c r="U34" s="105">
        <f t="shared" si="14"/>
        <v>1.0499999999999998</v>
      </c>
      <c r="V34" s="105">
        <f t="shared" si="15"/>
        <v>0.65</v>
      </c>
      <c r="W34" s="117">
        <f t="shared" si="16"/>
        <v>37.50</v>
      </c>
      <c r="X34" s="117">
        <f t="shared" si="17"/>
        <v>7.50</v>
      </c>
      <c r="Y34" s="146">
        <v>16</v>
      </c>
      <c r="Z34" s="116">
        <f t="shared" si="18"/>
        <v>12.80</v>
      </c>
      <c r="AA34" s="140"/>
    </row>
    <row r="35" ht="21" thickBot="1"/>
    <row r="36" spans="1:26" ht="20.25">
      <c r="A36" s="158"/>
      <c r="B36" s="159"/>
      <c r="C36" s="160"/>
      <c r="D36" s="6">
        <f t="shared" si="19" ref="D36:Z36">COUNT(D8:D34)</f>
        <v>27</v>
      </c>
      <c r="E36" s="7">
        <f t="shared" si="19"/>
        <v>27</v>
      </c>
      <c r="F36" s="7">
        <f t="shared" si="19"/>
        <v>27</v>
      </c>
      <c r="G36" s="7">
        <f t="shared" si="19"/>
        <v>27</v>
      </c>
      <c r="H36" s="87">
        <f t="shared" si="19"/>
        <v>27</v>
      </c>
      <c r="I36" s="8">
        <f t="shared" si="19"/>
        <v>27</v>
      </c>
      <c r="J36" s="88">
        <f t="shared" si="19"/>
        <v>27</v>
      </c>
      <c r="K36" s="80">
        <f t="shared" si="19"/>
        <v>27</v>
      </c>
      <c r="L36" s="15">
        <f t="shared" si="19"/>
        <v>27</v>
      </c>
      <c r="M36" s="15">
        <f t="shared" si="19"/>
        <v>27</v>
      </c>
      <c r="N36" s="15">
        <f t="shared" si="19"/>
        <v>27</v>
      </c>
      <c r="O36" s="81">
        <f t="shared" si="19"/>
        <v>27</v>
      </c>
      <c r="P36" s="76">
        <f t="shared" si="19"/>
        <v>27</v>
      </c>
      <c r="Q36" s="94">
        <f t="shared" si="19"/>
        <v>27</v>
      </c>
      <c r="R36" s="97">
        <f t="shared" si="19"/>
        <v>27</v>
      </c>
      <c r="S36" s="22">
        <f t="shared" si="19"/>
        <v>27</v>
      </c>
      <c r="T36" s="22">
        <f t="shared" si="19"/>
        <v>27</v>
      </c>
      <c r="U36" s="22">
        <f t="shared" si="19"/>
        <v>27</v>
      </c>
      <c r="V36" s="23">
        <f t="shared" si="19"/>
        <v>27</v>
      </c>
      <c r="W36" s="106">
        <f t="shared" si="19"/>
        <v>27</v>
      </c>
      <c r="X36" s="100">
        <f t="shared" si="19"/>
        <v>27</v>
      </c>
      <c r="Y36" s="16">
        <f t="shared" si="19"/>
        <v>27</v>
      </c>
      <c r="Z36" s="104">
        <f t="shared" si="19"/>
        <v>27</v>
      </c>
    </row>
    <row r="37" spans="1:26" ht="21" customHeight="1">
      <c r="A37" s="186"/>
      <c r="B37" s="187"/>
      <c r="C37" s="188"/>
      <c r="D37" s="9">
        <v>10</v>
      </c>
      <c r="E37" s="10">
        <v>10</v>
      </c>
      <c r="F37" s="10">
        <v>10</v>
      </c>
      <c r="G37" s="10">
        <v>10</v>
      </c>
      <c r="H37" s="89">
        <v>10</v>
      </c>
      <c r="I37" s="11">
        <f>SUM(D37:H37)</f>
        <v>50</v>
      </c>
      <c r="J37" s="90">
        <f>I37*0.15</f>
        <v>7.50</v>
      </c>
      <c r="K37" s="82">
        <v>5</v>
      </c>
      <c r="L37" s="18">
        <v>5</v>
      </c>
      <c r="M37" s="18">
        <v>5</v>
      </c>
      <c r="N37" s="18">
        <v>5</v>
      </c>
      <c r="O37" s="83">
        <v>5</v>
      </c>
      <c r="P37" s="77">
        <f>SUM(K37:O37)</f>
        <v>25</v>
      </c>
      <c r="Q37" s="95">
        <f>P37*0.05</f>
        <v>1.25</v>
      </c>
      <c r="R37" s="98">
        <f>(D37*0.15+K37*0.05)</f>
        <v>1.75</v>
      </c>
      <c r="S37" s="24">
        <f>((E37*0.15+L37*0.05))</f>
        <v>1.75</v>
      </c>
      <c r="T37" s="24">
        <f t="shared" si="20" ref="T37:U37">((F37*0.15+M37*0.05))</f>
        <v>1.75</v>
      </c>
      <c r="U37" s="24">
        <f t="shared" si="20"/>
        <v>1.75</v>
      </c>
      <c r="V37" s="25">
        <f>((H37*0.15+O37*0.05))</f>
        <v>1.75</v>
      </c>
      <c r="W37" s="107">
        <v>75</v>
      </c>
      <c r="X37" s="101">
        <f>W37*0.2</f>
        <v>15</v>
      </c>
      <c r="Y37" s="19">
        <v>33</v>
      </c>
      <c r="Z37" s="84">
        <f>Y37*0.8</f>
        <v>26.40</v>
      </c>
    </row>
    <row r="38" spans="1:26" ht="20.25">
      <c r="A38" s="186" t="s">
        <v>72</v>
      </c>
      <c r="B38" s="187"/>
      <c r="C38" s="188"/>
      <c r="D38" s="9">
        <f>D37*0.4</f>
        <v>4</v>
      </c>
      <c r="E38" s="10">
        <f>E37*0.4</f>
        <v>4</v>
      </c>
      <c r="F38" s="10">
        <f t="shared" si="21" ref="F38:J38">F37*0.4</f>
        <v>4</v>
      </c>
      <c r="G38" s="10">
        <f t="shared" si="21"/>
        <v>4</v>
      </c>
      <c r="H38" s="89">
        <f t="shared" si="21"/>
        <v>4</v>
      </c>
      <c r="I38" s="11">
        <f t="shared" si="21"/>
        <v>20</v>
      </c>
      <c r="J38" s="90">
        <f t="shared" si="21"/>
        <v>3</v>
      </c>
      <c r="K38" s="82">
        <f>K37*0.4</f>
        <v>2</v>
      </c>
      <c r="L38" s="18">
        <f>L37*0.4</f>
        <v>2</v>
      </c>
      <c r="M38" s="18">
        <f t="shared" si="22" ref="M38:Z38">M37*0.4</f>
        <v>2</v>
      </c>
      <c r="N38" s="18">
        <f t="shared" si="22"/>
        <v>2</v>
      </c>
      <c r="O38" s="83">
        <f t="shared" si="22"/>
        <v>2</v>
      </c>
      <c r="P38" s="77">
        <f t="shared" si="22"/>
        <v>10</v>
      </c>
      <c r="Q38" s="95">
        <f t="shared" si="22"/>
        <v>0.50</v>
      </c>
      <c r="R38" s="98">
        <f t="shared" si="22"/>
        <v>0.70</v>
      </c>
      <c r="S38" s="24">
        <f t="shared" si="22"/>
        <v>0.70</v>
      </c>
      <c r="T38" s="24">
        <f t="shared" si="22"/>
        <v>0.70</v>
      </c>
      <c r="U38" s="24">
        <f t="shared" si="22"/>
        <v>0.70</v>
      </c>
      <c r="V38" s="25">
        <f t="shared" si="22"/>
        <v>0.70</v>
      </c>
      <c r="W38" s="107">
        <f t="shared" si="22"/>
        <v>30</v>
      </c>
      <c r="X38" s="101">
        <f t="shared" si="22"/>
        <v>6</v>
      </c>
      <c r="Y38" s="19">
        <f t="shared" si="22"/>
        <v>13.20</v>
      </c>
      <c r="Z38" s="84">
        <f t="shared" si="22"/>
        <v>10.560000000000002</v>
      </c>
    </row>
    <row r="39" spans="1:26" ht="21" customHeight="1">
      <c r="A39" s="186" t="s">
        <v>12</v>
      </c>
      <c r="B39" s="187"/>
      <c r="C39" s="188"/>
      <c r="D39" s="9">
        <f>COUNTIF(D8:D34,"&gt;=4")</f>
        <v>20</v>
      </c>
      <c r="E39" s="9">
        <f>COUNTIF(E8:E34,"&gt;=4")</f>
        <v>17</v>
      </c>
      <c r="F39" s="9">
        <f>COUNTIF(F8:F34,"&gt;=4")</f>
        <v>16</v>
      </c>
      <c r="G39" s="9">
        <f>COUNTIF(G8:G34,"&gt;=4")</f>
        <v>17</v>
      </c>
      <c r="H39" s="9">
        <f>COUNTIF(H8:H34,"&gt;=4")</f>
        <v>17</v>
      </c>
      <c r="I39" s="11">
        <f>COUNTIF(I8:I34,"&gt;=20")</f>
        <v>18</v>
      </c>
      <c r="J39" s="90">
        <f>COUNTIF(J8:J34,"&gt;=3")</f>
        <v>18</v>
      </c>
      <c r="K39" s="82">
        <f>COUNTIF(K8:K34,"&gt;=2")</f>
        <v>21</v>
      </c>
      <c r="L39" s="82">
        <f>COUNTIF(L8:L34,"&gt;=2")</f>
        <v>16</v>
      </c>
      <c r="M39" s="82">
        <f>COUNTIF(M8:M34,"&gt;=2")</f>
        <v>15</v>
      </c>
      <c r="N39" s="82">
        <f>COUNTIF(N8:N34,"&gt;=2")</f>
        <v>18</v>
      </c>
      <c r="O39" s="82">
        <f>COUNTIF(O8:O34,"&gt;=2")</f>
        <v>16</v>
      </c>
      <c r="P39" s="77">
        <f>COUNTIF(P8:P34,"&gt;=10")</f>
        <v>18</v>
      </c>
      <c r="Q39" s="95">
        <f>COUNTIF(Q8:Q34,"&gt;=0.5")</f>
        <v>18</v>
      </c>
      <c r="R39" s="98">
        <f>COUNTIF(R8:R34,"&gt;=.7")</f>
        <v>21</v>
      </c>
      <c r="S39" s="98">
        <f>COUNTIF(S8:S34,"&gt;=.7")</f>
        <v>15</v>
      </c>
      <c r="T39" s="98">
        <f>COUNTIF(T8:T34,"&gt;=.7")</f>
        <v>15</v>
      </c>
      <c r="U39" s="98">
        <f>COUNTIF(U8:U34,"&gt;=.7")</f>
        <v>16</v>
      </c>
      <c r="V39" s="98">
        <f>COUNTIF(V8:V34,"&gt;=.7")</f>
        <v>16</v>
      </c>
      <c r="W39" s="107">
        <f>COUNTIF(W8:W34,"&gt;=30")</f>
        <v>18</v>
      </c>
      <c r="X39" s="101">
        <f>COUNTIF(X8:X34,"&gt;=6")</f>
        <v>18</v>
      </c>
      <c r="Y39" s="19">
        <f>COUNTIF(Y8:Y34,"&gt;=13.2")</f>
        <v>18</v>
      </c>
      <c r="Z39" s="84">
        <f>COUNTIF(Z8:Z34,"&gt;=10.56")</f>
        <v>18</v>
      </c>
    </row>
    <row r="40" spans="1:26" ht="20.25">
      <c r="A40" s="186" t="s">
        <v>13</v>
      </c>
      <c r="B40" s="187"/>
      <c r="C40" s="188"/>
      <c r="D40" s="91" t="str">
        <f t="shared" si="23" ref="D40:Z40">IF(((D39/COUNT(D8:D34))*100)&gt;=60,"3",IF(AND(((D39/COUNT(D8:D34))*100)&lt;60,((D39/COUNT(D8:D34))*100)&gt;=50),"2",IF(AND(((D39/COUNT(D8:D34))*100)&lt;50,((D39/COUNT(D8:D34))*100)&gt;=40),"1","0")))</f>
        <v>3</v>
      </c>
      <c r="E40" s="10" t="str">
        <f t="shared" si="23"/>
        <v>3</v>
      </c>
      <c r="F40" s="10" t="str">
        <f t="shared" si="23"/>
        <v>2</v>
      </c>
      <c r="G40" s="10" t="str">
        <f t="shared" si="23"/>
        <v>3</v>
      </c>
      <c r="H40" s="89" t="str">
        <f t="shared" si="23"/>
        <v>3</v>
      </c>
      <c r="I40" s="11" t="str">
        <f t="shared" si="23"/>
        <v>3</v>
      </c>
      <c r="J40" s="90" t="str">
        <f t="shared" si="23"/>
        <v>3</v>
      </c>
      <c r="K40" s="82" t="str">
        <f t="shared" si="23"/>
        <v>3</v>
      </c>
      <c r="L40" s="17" t="str">
        <f t="shared" si="23"/>
        <v>2</v>
      </c>
      <c r="M40" s="17" t="str">
        <f t="shared" si="23"/>
        <v>2</v>
      </c>
      <c r="N40" s="17" t="str">
        <f t="shared" si="23"/>
        <v>3</v>
      </c>
      <c r="O40" s="84" t="str">
        <f t="shared" si="23"/>
        <v>2</v>
      </c>
      <c r="P40" s="77" t="str">
        <f t="shared" si="23"/>
        <v>3</v>
      </c>
      <c r="Q40" s="95" t="str">
        <f t="shared" si="23"/>
        <v>3</v>
      </c>
      <c r="R40" s="98" t="str">
        <f t="shared" si="23"/>
        <v>3</v>
      </c>
      <c r="S40" s="24" t="str">
        <f t="shared" si="23"/>
        <v>2</v>
      </c>
      <c r="T40" s="24" t="str">
        <f t="shared" si="23"/>
        <v>2</v>
      </c>
      <c r="U40" s="24" t="str">
        <f t="shared" si="23"/>
        <v>2</v>
      </c>
      <c r="V40" s="25" t="str">
        <f t="shared" si="23"/>
        <v>2</v>
      </c>
      <c r="W40" s="101" t="str">
        <f t="shared" si="23"/>
        <v>3</v>
      </c>
      <c r="X40" s="102" t="str">
        <f t="shared" si="23"/>
        <v>3</v>
      </c>
      <c r="Y40" s="95" t="str">
        <f t="shared" si="23"/>
        <v>3</v>
      </c>
      <c r="Z40" s="19" t="str">
        <f t="shared" si="23"/>
        <v>3</v>
      </c>
    </row>
    <row r="41" spans="1:26" ht="21" thickBot="1">
      <c r="A41" s="189" t="s">
        <v>14</v>
      </c>
      <c r="B41" s="190"/>
      <c r="C41" s="191"/>
      <c r="D41" s="12">
        <f t="shared" si="24" ref="D41:Z41">((D39/COUNT(D8:D34))*D40)</f>
        <v>2.2222222222222223</v>
      </c>
      <c r="E41" s="13">
        <f t="shared" si="24"/>
        <v>1.8888888888888888</v>
      </c>
      <c r="F41" s="13">
        <f t="shared" si="24"/>
        <v>1.1851851851851851</v>
      </c>
      <c r="G41" s="13">
        <f t="shared" si="24"/>
        <v>1.8888888888888888</v>
      </c>
      <c r="H41" s="92">
        <f t="shared" si="24"/>
        <v>1.8888888888888888</v>
      </c>
      <c r="I41" s="14">
        <f t="shared" si="24"/>
        <v>2</v>
      </c>
      <c r="J41" s="93">
        <f t="shared" si="24"/>
        <v>2</v>
      </c>
      <c r="K41" s="85">
        <f t="shared" si="24"/>
        <v>2.3333333333333335</v>
      </c>
      <c r="L41" s="20">
        <f t="shared" si="24"/>
        <v>1.1851851851851851</v>
      </c>
      <c r="M41" s="20">
        <f t="shared" si="24"/>
        <v>1.1111111111111112</v>
      </c>
      <c r="N41" s="20">
        <f t="shared" si="24"/>
        <v>2</v>
      </c>
      <c r="O41" s="86">
        <f t="shared" si="24"/>
        <v>1.1851851851851851</v>
      </c>
      <c r="P41" s="78">
        <f t="shared" si="24"/>
        <v>2</v>
      </c>
      <c r="Q41" s="96">
        <f t="shared" si="24"/>
        <v>2</v>
      </c>
      <c r="R41" s="99">
        <f t="shared" si="24"/>
        <v>2.3333333333333335</v>
      </c>
      <c r="S41" s="26">
        <f t="shared" si="24"/>
        <v>1.1111111111111112</v>
      </c>
      <c r="T41" s="26">
        <f t="shared" si="24"/>
        <v>1.1111111111111112</v>
      </c>
      <c r="U41" s="26">
        <f t="shared" si="24"/>
        <v>1.1851851851851851</v>
      </c>
      <c r="V41" s="27">
        <f t="shared" si="24"/>
        <v>1.1851851851851851</v>
      </c>
      <c r="W41" s="108">
        <f t="shared" si="24"/>
        <v>2</v>
      </c>
      <c r="X41" s="103">
        <f t="shared" si="24"/>
        <v>2</v>
      </c>
      <c r="Y41" s="96">
        <f t="shared" si="24"/>
        <v>2</v>
      </c>
      <c r="Z41" s="21">
        <f t="shared" si="24"/>
        <v>2</v>
      </c>
    </row>
    <row r="42" spans="1:4" ht="21" thickBot="1">
      <c r="A42" s="135"/>
      <c r="B42" s="2"/>
      <c r="C42" s="2"/>
      <c r="D42" s="2"/>
    </row>
    <row r="43" spans="1:19" ht="20.25">
      <c r="A43" s="192" t="s">
        <v>15</v>
      </c>
      <c r="B43" s="193"/>
      <c r="C43" s="194"/>
      <c r="D43" s="2"/>
      <c r="E43" s="180" t="s">
        <v>16</v>
      </c>
      <c r="F43" s="181"/>
      <c r="G43" s="181"/>
      <c r="H43" s="181"/>
      <c r="I43" s="181"/>
      <c r="J43" s="181"/>
      <c r="K43" s="181"/>
      <c r="L43" s="181"/>
      <c r="M43" s="181"/>
      <c r="N43" s="182"/>
      <c r="O43" s="79" t="s">
        <v>8</v>
      </c>
      <c r="P43" s="28" t="s">
        <v>3</v>
      </c>
      <c r="Q43" s="28" t="s">
        <v>4</v>
      </c>
      <c r="R43" s="28" t="s">
        <v>5</v>
      </c>
      <c r="S43" s="29" t="s">
        <v>6</v>
      </c>
    </row>
    <row r="44" spans="1:19" ht="21" thickBot="1">
      <c r="A44" s="136" t="s">
        <v>73</v>
      </c>
      <c r="B44" s="3"/>
      <c r="C44" s="30"/>
      <c r="D44" s="2"/>
      <c r="E44" s="183"/>
      <c r="F44" s="184"/>
      <c r="G44" s="184"/>
      <c r="H44" s="184"/>
      <c r="I44" s="184"/>
      <c r="J44" s="184"/>
      <c r="K44" s="184"/>
      <c r="L44" s="184"/>
      <c r="M44" s="184"/>
      <c r="N44" s="185"/>
      <c r="O44" s="4">
        <f>(R41*0.2+Z41*0.8)</f>
        <v>2.0666666666666669</v>
      </c>
      <c r="P44" s="4">
        <f>(S41*0.2+Z41*0.8)</f>
        <v>1.8222222222222224</v>
      </c>
      <c r="Q44" s="4">
        <f>(T41*0.2+Z41*0.8)</f>
        <v>1.8222222222222224</v>
      </c>
      <c r="R44" s="4">
        <f>(U41*0.2+Z41*0.8)</f>
        <v>1.837037037037037</v>
      </c>
      <c r="S44" s="5">
        <f>(V41*0.2+Z41*0.8)</f>
        <v>1.837037037037037</v>
      </c>
    </row>
    <row r="45" spans="1:4" ht="20.25">
      <c r="A45" s="136" t="s">
        <v>74</v>
      </c>
      <c r="B45" s="3"/>
      <c r="C45" s="30"/>
      <c r="D45" s="2"/>
    </row>
    <row r="46" spans="1:4" ht="21" thickBot="1">
      <c r="A46" s="137" t="s">
        <v>75</v>
      </c>
      <c r="B46" s="31"/>
      <c r="C46" s="32"/>
      <c r="D46" s="2"/>
    </row>
  </sheetData>
  <mergeCells count="23">
    <mergeCell ref="E43:N44"/>
    <mergeCell ref="A37:C37"/>
    <mergeCell ref="A38:C38"/>
    <mergeCell ref="A39:C39"/>
    <mergeCell ref="A40:C40"/>
    <mergeCell ref="A41:C41"/>
    <mergeCell ref="A43:C43"/>
    <mergeCell ref="A36:C36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bb6e89-a8fa-4271-86c0-fa9e9677dbf4}">
  <sheetPr codeName="Sheet14">
    <pageSetUpPr fitToPage="1"/>
  </sheetPr>
  <dimension ref="A1:AA46"/>
  <sheetViews>
    <sheetView zoomScale="80" zoomScaleNormal="80" workbookViewId="0" topLeftCell="F1">
      <selection pane="topLeft" activeCell="F4" sqref="F4:Z4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39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280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">
        <v>281</v>
      </c>
      <c r="D4" s="113" t="s">
        <v>82</v>
      </c>
      <c r="E4" s="114"/>
      <c r="F4" s="164" t="s">
        <v>282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307587</v>
      </c>
      <c r="C8" s="133" t="s">
        <v>98</v>
      </c>
      <c r="D8" s="10">
        <v>9</v>
      </c>
      <c r="E8" s="10">
        <v>8.50</v>
      </c>
      <c r="F8" s="10">
        <v>9</v>
      </c>
      <c r="G8" s="10">
        <v>9.50</v>
      </c>
      <c r="H8" s="10">
        <v>8.50</v>
      </c>
      <c r="I8" s="10">
        <f t="shared" si="0" ref="I8">SUM(D8:H8)</f>
        <v>44.50</v>
      </c>
      <c r="J8" s="10">
        <f>I8*0.15</f>
        <v>6.675</v>
      </c>
      <c r="K8" s="18">
        <v>5</v>
      </c>
      <c r="L8" s="18">
        <v>4.50</v>
      </c>
      <c r="M8" s="18">
        <v>5</v>
      </c>
      <c r="N8" s="18">
        <v>4</v>
      </c>
      <c r="O8" s="18">
        <v>5</v>
      </c>
      <c r="P8" s="18">
        <f>SUM(K8:O8)</f>
        <v>23.50</v>
      </c>
      <c r="Q8" s="116">
        <f>P8*0.05</f>
        <v>1.175</v>
      </c>
      <c r="R8" s="105">
        <f t="shared" si="1" ref="R8:V8">(D8*0.15+K8*0.05)</f>
        <v>1.60</v>
      </c>
      <c r="S8" s="105">
        <f t="shared" si="1"/>
        <v>1.50</v>
      </c>
      <c r="T8" s="105">
        <f t="shared" si="1"/>
        <v>1.60</v>
      </c>
      <c r="U8" s="105">
        <f t="shared" si="1"/>
        <v>1.625</v>
      </c>
      <c r="V8" s="105">
        <f t="shared" si="1"/>
        <v>1.525</v>
      </c>
      <c r="W8" s="117">
        <f t="shared" si="2" ref="W8">I8+P8</f>
        <v>68</v>
      </c>
      <c r="X8" s="117">
        <f>(W8*0.2)</f>
        <v>13.60</v>
      </c>
      <c r="Y8" s="146">
        <v>31</v>
      </c>
      <c r="Z8" s="116">
        <f>Y8*0.8</f>
        <v>24.80</v>
      </c>
      <c r="AA8" s="140"/>
    </row>
    <row r="9" spans="1:27" ht="19.9" customHeight="1">
      <c r="A9" s="134">
        <v>2</v>
      </c>
      <c r="B9" s="138">
        <v>307591</v>
      </c>
      <c r="C9" s="133" t="s">
        <v>100</v>
      </c>
      <c r="D9" s="10">
        <v>7</v>
      </c>
      <c r="E9" s="10">
        <v>6.50</v>
      </c>
      <c r="F9" s="10">
        <v>4.50</v>
      </c>
      <c r="G9" s="10">
        <v>6</v>
      </c>
      <c r="H9" s="10">
        <v>5</v>
      </c>
      <c r="I9" s="10">
        <f t="shared" si="3" ref="I9:I34">SUM(D9:H9)</f>
        <v>29</v>
      </c>
      <c r="J9" s="10">
        <f t="shared" si="4" ref="J9:J34">I9*0.15</f>
        <v>4.3499999999999996</v>
      </c>
      <c r="K9" s="18">
        <v>2.50</v>
      </c>
      <c r="L9" s="18">
        <v>2</v>
      </c>
      <c r="M9" s="18">
        <v>4</v>
      </c>
      <c r="N9" s="18">
        <v>3.50</v>
      </c>
      <c r="O9" s="18">
        <v>2.50</v>
      </c>
      <c r="P9" s="18">
        <f t="shared" si="5" ref="P9:P34">SUM(K9:O9)</f>
        <v>14.50</v>
      </c>
      <c r="Q9" s="116">
        <f t="shared" si="6" ref="Q9:Q34">P9*0.05</f>
        <v>0.72500000000000009</v>
      </c>
      <c r="R9" s="105">
        <f t="shared" si="7" ref="R9:R34">(D9*0.15+K9*0.05)</f>
        <v>1.175</v>
      </c>
      <c r="S9" s="105">
        <f t="shared" si="8" ref="S9:S34">(E9*0.15+L9*0.05)</f>
        <v>1.075</v>
      </c>
      <c r="T9" s="105">
        <f t="shared" si="9" ref="T9:T34">(F9*0.15+M9*0.05)</f>
        <v>0.875</v>
      </c>
      <c r="U9" s="105">
        <f t="shared" si="10" ref="U9:U34">(G9*0.15+N9*0.05)</f>
        <v>1.075</v>
      </c>
      <c r="V9" s="105">
        <f t="shared" si="11" ref="V9:V34">(H9*0.15+O9*0.05)</f>
        <v>0.875</v>
      </c>
      <c r="W9" s="117">
        <f t="shared" si="12" ref="W9:W34">I9+P9</f>
        <v>43.50</v>
      </c>
      <c r="X9" s="117">
        <f t="shared" si="13" ref="X9:X34">(W9*0.2)</f>
        <v>8.7000000000000011</v>
      </c>
      <c r="Y9" s="146">
        <v>19</v>
      </c>
      <c r="Z9" s="116">
        <f t="shared" si="14" ref="Z9:Z34">Y9*0.8</f>
        <v>15.20</v>
      </c>
      <c r="AA9" s="140"/>
    </row>
    <row r="10" spans="1:27" ht="19.9" customHeight="1">
      <c r="A10" s="134">
        <v>3</v>
      </c>
      <c r="B10" s="138">
        <v>307599</v>
      </c>
      <c r="C10" s="133" t="s">
        <v>279</v>
      </c>
      <c r="D10" s="10">
        <v>4.50</v>
      </c>
      <c r="E10" s="10">
        <v>5</v>
      </c>
      <c r="F10" s="10">
        <v>2</v>
      </c>
      <c r="G10" s="10">
        <v>3.50</v>
      </c>
      <c r="H10" s="10">
        <v>1.50</v>
      </c>
      <c r="I10" s="10">
        <f t="shared" si="3"/>
        <v>16.50</v>
      </c>
      <c r="J10" s="10">
        <f t="shared" si="4"/>
        <v>2.475</v>
      </c>
      <c r="K10" s="18">
        <v>1.50</v>
      </c>
      <c r="L10" s="18">
        <v>1</v>
      </c>
      <c r="M10" s="18">
        <v>2.50</v>
      </c>
      <c r="N10" s="18">
        <v>2</v>
      </c>
      <c r="O10" s="18">
        <v>1.50</v>
      </c>
      <c r="P10" s="18">
        <f t="shared" si="5"/>
        <v>8.50</v>
      </c>
      <c r="Q10" s="116">
        <f t="shared" si="6"/>
        <v>0.42500000000000004</v>
      </c>
      <c r="R10" s="105">
        <f t="shared" si="7"/>
        <v>0.75</v>
      </c>
      <c r="S10" s="105">
        <f t="shared" si="8"/>
        <v>0.80</v>
      </c>
      <c r="T10" s="105">
        <f t="shared" si="9"/>
        <v>0.425</v>
      </c>
      <c r="U10" s="105">
        <f t="shared" si="10"/>
        <v>0.625</v>
      </c>
      <c r="V10" s="105">
        <f t="shared" si="11"/>
        <v>0.30</v>
      </c>
      <c r="W10" s="117">
        <f t="shared" si="12"/>
        <v>25</v>
      </c>
      <c r="X10" s="117">
        <f t="shared" si="13"/>
        <v>5</v>
      </c>
      <c r="Y10" s="146">
        <v>11</v>
      </c>
      <c r="Z10" s="116">
        <f t="shared" si="14"/>
        <v>8.8000000000000007</v>
      </c>
      <c r="AA10" s="140"/>
    </row>
    <row r="11" spans="1:27" ht="19.5" customHeight="1">
      <c r="A11" s="134">
        <v>4</v>
      </c>
      <c r="B11" s="138">
        <v>307620</v>
      </c>
      <c r="C11" s="133" t="s">
        <v>101</v>
      </c>
      <c r="D11" s="10">
        <v>8</v>
      </c>
      <c r="E11" s="10">
        <v>7</v>
      </c>
      <c r="F11" s="10">
        <v>6.50</v>
      </c>
      <c r="G11" s="10">
        <v>7.50</v>
      </c>
      <c r="H11" s="10">
        <v>6</v>
      </c>
      <c r="I11" s="10">
        <f t="shared" si="3"/>
        <v>35</v>
      </c>
      <c r="J11" s="10">
        <f t="shared" si="4"/>
        <v>5.25</v>
      </c>
      <c r="K11" s="18">
        <v>3</v>
      </c>
      <c r="L11" s="18">
        <v>4</v>
      </c>
      <c r="M11" s="18">
        <v>3.50</v>
      </c>
      <c r="N11" s="18">
        <v>5</v>
      </c>
      <c r="O11" s="18">
        <v>2</v>
      </c>
      <c r="P11" s="18">
        <f t="shared" si="5"/>
        <v>17.50</v>
      </c>
      <c r="Q11" s="116">
        <f t="shared" si="6"/>
        <v>0.875</v>
      </c>
      <c r="R11" s="105">
        <f t="shared" si="7"/>
        <v>1.35</v>
      </c>
      <c r="S11" s="105">
        <f t="shared" si="8"/>
        <v>1.25</v>
      </c>
      <c r="T11" s="105">
        <f t="shared" si="9"/>
        <v>1.1499999999999999</v>
      </c>
      <c r="U11" s="105">
        <f t="shared" si="10"/>
        <v>1.375</v>
      </c>
      <c r="V11" s="105">
        <f t="shared" si="11"/>
        <v>0.99999999999999989</v>
      </c>
      <c r="W11" s="117">
        <f t="shared" si="12"/>
        <v>52.50</v>
      </c>
      <c r="X11" s="117">
        <f t="shared" si="13"/>
        <v>10.50</v>
      </c>
      <c r="Y11" s="146">
        <v>23</v>
      </c>
      <c r="Z11" s="116">
        <f t="shared" si="14"/>
        <v>18.400000000000002</v>
      </c>
      <c r="AA11" s="140"/>
    </row>
    <row r="12" spans="1:27" ht="19.9" customHeight="1">
      <c r="A12" s="134">
        <v>5</v>
      </c>
      <c r="B12" s="138">
        <v>307621</v>
      </c>
      <c r="C12" s="133" t="s">
        <v>102</v>
      </c>
      <c r="D12" s="10">
        <v>4</v>
      </c>
      <c r="E12" s="10">
        <v>6</v>
      </c>
      <c r="F12" s="10">
        <v>5</v>
      </c>
      <c r="G12" s="10">
        <v>7</v>
      </c>
      <c r="H12" s="10">
        <v>6.50</v>
      </c>
      <c r="I12" s="10">
        <f t="shared" si="3"/>
        <v>28.50</v>
      </c>
      <c r="J12" s="10">
        <f t="shared" si="4"/>
        <v>4.2749999999999995</v>
      </c>
      <c r="K12" s="18">
        <v>3.50</v>
      </c>
      <c r="L12" s="18">
        <v>2.50</v>
      </c>
      <c r="M12" s="18">
        <v>3</v>
      </c>
      <c r="N12" s="18">
        <v>2.50</v>
      </c>
      <c r="O12" s="18">
        <v>4</v>
      </c>
      <c r="P12" s="18">
        <f t="shared" si="5"/>
        <v>15.50</v>
      </c>
      <c r="Q12" s="116">
        <f t="shared" si="6"/>
        <v>0.775</v>
      </c>
      <c r="R12" s="105">
        <f t="shared" si="7"/>
        <v>0.775</v>
      </c>
      <c r="S12" s="105">
        <f t="shared" si="8"/>
        <v>1.0249999999999999</v>
      </c>
      <c r="T12" s="105">
        <f t="shared" si="9"/>
        <v>0.90</v>
      </c>
      <c r="U12" s="105">
        <f t="shared" si="10"/>
        <v>1.175</v>
      </c>
      <c r="V12" s="105">
        <f t="shared" si="11"/>
        <v>1.175</v>
      </c>
      <c r="W12" s="117">
        <f t="shared" si="12"/>
        <v>44</v>
      </c>
      <c r="X12" s="117">
        <f t="shared" si="13"/>
        <v>8.8000000000000007</v>
      </c>
      <c r="Y12" s="146">
        <v>20</v>
      </c>
      <c r="Z12" s="116">
        <f t="shared" si="14"/>
        <v>16</v>
      </c>
      <c r="AA12" s="140"/>
    </row>
    <row r="13" spans="1:27" ht="19.9" customHeight="1">
      <c r="A13" s="134">
        <v>6</v>
      </c>
      <c r="B13" s="138">
        <v>307624</v>
      </c>
      <c r="C13" s="133" t="s">
        <v>103</v>
      </c>
      <c r="D13" s="10">
        <v>6</v>
      </c>
      <c r="E13" s="10">
        <v>7.50</v>
      </c>
      <c r="F13" s="10">
        <v>4</v>
      </c>
      <c r="G13" s="10">
        <v>6.50</v>
      </c>
      <c r="H13" s="10">
        <v>4</v>
      </c>
      <c r="I13" s="10">
        <f t="shared" si="3"/>
        <v>28</v>
      </c>
      <c r="J13" s="10">
        <f t="shared" si="4"/>
        <v>4.20</v>
      </c>
      <c r="K13" s="18">
        <v>4</v>
      </c>
      <c r="L13" s="18">
        <v>3</v>
      </c>
      <c r="M13" s="18">
        <v>2</v>
      </c>
      <c r="N13" s="18">
        <v>4</v>
      </c>
      <c r="O13" s="18">
        <v>1.50</v>
      </c>
      <c r="P13" s="18">
        <f t="shared" si="5"/>
        <v>14.50</v>
      </c>
      <c r="Q13" s="116">
        <f t="shared" si="6"/>
        <v>0.72500000000000009</v>
      </c>
      <c r="R13" s="105">
        <f t="shared" si="7"/>
        <v>1.0999999999999999</v>
      </c>
      <c r="S13" s="105">
        <f t="shared" si="8"/>
        <v>1.2749999999999999</v>
      </c>
      <c r="T13" s="105">
        <f t="shared" si="9"/>
        <v>0.70</v>
      </c>
      <c r="U13" s="105">
        <f t="shared" si="10"/>
        <v>1.175</v>
      </c>
      <c r="V13" s="105">
        <f t="shared" si="11"/>
        <v>0.675</v>
      </c>
      <c r="W13" s="117">
        <f t="shared" si="12"/>
        <v>42.50</v>
      </c>
      <c r="X13" s="117">
        <f t="shared" si="13"/>
        <v>8.50</v>
      </c>
      <c r="Y13" s="146">
        <v>19</v>
      </c>
      <c r="Z13" s="116">
        <f t="shared" si="14"/>
        <v>15.20</v>
      </c>
      <c r="AA13" s="140"/>
    </row>
    <row r="14" spans="1:27" ht="19.9" customHeight="1">
      <c r="A14" s="134">
        <v>7</v>
      </c>
      <c r="B14" s="138">
        <v>307639</v>
      </c>
      <c r="C14" s="133" t="s">
        <v>104</v>
      </c>
      <c r="D14" s="10">
        <v>3.50</v>
      </c>
      <c r="E14" s="10">
        <v>2</v>
      </c>
      <c r="F14" s="10">
        <v>2.50</v>
      </c>
      <c r="G14" s="10">
        <v>4</v>
      </c>
      <c r="H14" s="10">
        <v>3.50</v>
      </c>
      <c r="I14" s="10">
        <f t="shared" si="3"/>
        <v>15.50</v>
      </c>
      <c r="J14" s="10">
        <f t="shared" si="4"/>
        <v>2.3249999999999997</v>
      </c>
      <c r="K14" s="18">
        <v>1.50</v>
      </c>
      <c r="L14" s="18">
        <v>2.50</v>
      </c>
      <c r="M14" s="18">
        <v>1.50</v>
      </c>
      <c r="N14" s="18">
        <v>0</v>
      </c>
      <c r="O14" s="18">
        <v>2</v>
      </c>
      <c r="P14" s="18">
        <f t="shared" si="5"/>
        <v>7.50</v>
      </c>
      <c r="Q14" s="116">
        <f t="shared" si="6"/>
        <v>0.375</v>
      </c>
      <c r="R14" s="105">
        <f t="shared" si="7"/>
        <v>0.60000000000000009</v>
      </c>
      <c r="S14" s="105">
        <f t="shared" si="8"/>
        <v>0.425</v>
      </c>
      <c r="T14" s="105">
        <f t="shared" si="9"/>
        <v>0.45</v>
      </c>
      <c r="U14" s="105">
        <f t="shared" si="10"/>
        <v>0.60</v>
      </c>
      <c r="V14" s="105">
        <f t="shared" si="11"/>
        <v>0.625</v>
      </c>
      <c r="W14" s="117">
        <f t="shared" si="12"/>
        <v>23</v>
      </c>
      <c r="X14" s="117">
        <f t="shared" si="13"/>
        <v>4.6000000000000005</v>
      </c>
      <c r="Y14" s="146">
        <v>10</v>
      </c>
      <c r="Z14" s="116">
        <f t="shared" si="14"/>
        <v>8</v>
      </c>
      <c r="AA14" s="140"/>
    </row>
    <row r="15" spans="1:27" ht="19.9" customHeight="1">
      <c r="A15" s="134">
        <v>8</v>
      </c>
      <c r="B15" s="138">
        <v>307643</v>
      </c>
      <c r="C15" s="133" t="s">
        <v>105</v>
      </c>
      <c r="D15" s="10">
        <v>6</v>
      </c>
      <c r="E15" s="10">
        <v>7.50</v>
      </c>
      <c r="F15" s="10">
        <v>4.50</v>
      </c>
      <c r="G15" s="10">
        <v>8</v>
      </c>
      <c r="H15" s="10">
        <v>5.50</v>
      </c>
      <c r="I15" s="10">
        <f t="shared" si="3"/>
        <v>31.50</v>
      </c>
      <c r="J15" s="10">
        <f t="shared" si="4"/>
        <v>4.7249999999999996</v>
      </c>
      <c r="K15" s="18">
        <v>2</v>
      </c>
      <c r="L15" s="18">
        <v>4</v>
      </c>
      <c r="M15" s="18">
        <v>3</v>
      </c>
      <c r="N15" s="18">
        <v>3.50</v>
      </c>
      <c r="O15" s="18">
        <v>3</v>
      </c>
      <c r="P15" s="18">
        <f t="shared" si="5"/>
        <v>15.50</v>
      </c>
      <c r="Q15" s="116">
        <f t="shared" si="6"/>
        <v>0.775</v>
      </c>
      <c r="R15" s="105">
        <f t="shared" si="7"/>
        <v>0.99999999999999989</v>
      </c>
      <c r="S15" s="105">
        <f t="shared" si="8"/>
        <v>1.325</v>
      </c>
      <c r="T15" s="105">
        <f t="shared" si="9"/>
        <v>0.825</v>
      </c>
      <c r="U15" s="105">
        <f t="shared" si="10"/>
        <v>1.375</v>
      </c>
      <c r="V15" s="105">
        <f t="shared" si="11"/>
        <v>0.975</v>
      </c>
      <c r="W15" s="117">
        <f t="shared" si="12"/>
        <v>47</v>
      </c>
      <c r="X15" s="117">
        <f t="shared" si="13"/>
        <v>9.40</v>
      </c>
      <c r="Y15" s="146">
        <v>21</v>
      </c>
      <c r="Z15" s="116">
        <f t="shared" si="14"/>
        <v>16.80</v>
      </c>
      <c r="AA15" s="140"/>
    </row>
    <row r="16" spans="1:27" ht="19.9" customHeight="1">
      <c r="A16" s="134">
        <v>9</v>
      </c>
      <c r="B16" s="138">
        <v>307657</v>
      </c>
      <c r="C16" s="133" t="s">
        <v>106</v>
      </c>
      <c r="D16" s="10">
        <v>3.50</v>
      </c>
      <c r="E16" s="10">
        <v>4</v>
      </c>
      <c r="F16" s="10">
        <v>3</v>
      </c>
      <c r="G16" s="10">
        <v>2.50</v>
      </c>
      <c r="H16" s="10">
        <v>5</v>
      </c>
      <c r="I16" s="10">
        <f t="shared" si="3"/>
        <v>18</v>
      </c>
      <c r="J16" s="10">
        <f t="shared" si="4"/>
        <v>2.6999999999999997</v>
      </c>
      <c r="K16" s="18">
        <v>1.50</v>
      </c>
      <c r="L16" s="18">
        <v>2</v>
      </c>
      <c r="M16" s="18">
        <v>2.50</v>
      </c>
      <c r="N16" s="18">
        <v>1</v>
      </c>
      <c r="O16" s="18">
        <v>2.50</v>
      </c>
      <c r="P16" s="18">
        <f t="shared" si="5"/>
        <v>9.50</v>
      </c>
      <c r="Q16" s="116">
        <f t="shared" si="6"/>
        <v>0.475</v>
      </c>
      <c r="R16" s="105">
        <f t="shared" si="7"/>
        <v>0.60000000000000009</v>
      </c>
      <c r="S16" s="105">
        <f t="shared" si="8"/>
        <v>0.70</v>
      </c>
      <c r="T16" s="105">
        <f t="shared" si="9"/>
        <v>0.57499999999999996</v>
      </c>
      <c r="U16" s="105">
        <f t="shared" si="10"/>
        <v>0.425</v>
      </c>
      <c r="V16" s="105">
        <f t="shared" si="11"/>
        <v>0.875</v>
      </c>
      <c r="W16" s="117">
        <f t="shared" si="12"/>
        <v>27.50</v>
      </c>
      <c r="X16" s="117">
        <f t="shared" si="13"/>
        <v>5.50</v>
      </c>
      <c r="Y16" s="146">
        <v>12</v>
      </c>
      <c r="Z16" s="116">
        <f t="shared" si="14"/>
        <v>9.6000000000000014</v>
      </c>
      <c r="AA16" s="140"/>
    </row>
    <row r="17" spans="1:27" ht="19.9" customHeight="1">
      <c r="A17" s="134">
        <v>10</v>
      </c>
      <c r="B17" s="138">
        <v>307669</v>
      </c>
      <c r="C17" s="133" t="s">
        <v>107</v>
      </c>
      <c r="D17" s="10">
        <v>5.50</v>
      </c>
      <c r="E17" s="10">
        <v>6</v>
      </c>
      <c r="F17" s="10">
        <v>4</v>
      </c>
      <c r="G17" s="10">
        <v>5</v>
      </c>
      <c r="H17" s="10">
        <v>2</v>
      </c>
      <c r="I17" s="10">
        <f t="shared" si="3"/>
        <v>22.50</v>
      </c>
      <c r="J17" s="10">
        <f t="shared" si="4"/>
        <v>3.375</v>
      </c>
      <c r="K17" s="18">
        <v>4</v>
      </c>
      <c r="L17" s="18">
        <v>3</v>
      </c>
      <c r="M17" s="18">
        <v>1</v>
      </c>
      <c r="N17" s="18">
        <v>1.50</v>
      </c>
      <c r="O17" s="18">
        <v>2</v>
      </c>
      <c r="P17" s="18">
        <f t="shared" si="5"/>
        <v>11.50</v>
      </c>
      <c r="Q17" s="116">
        <f t="shared" si="6"/>
        <v>0.57500000000000007</v>
      </c>
      <c r="R17" s="105">
        <f t="shared" si="7"/>
        <v>1.0249999999999999</v>
      </c>
      <c r="S17" s="105">
        <f t="shared" si="8"/>
        <v>1.0499999999999998</v>
      </c>
      <c r="T17" s="105">
        <f t="shared" si="9"/>
        <v>0.65</v>
      </c>
      <c r="U17" s="105">
        <f t="shared" si="10"/>
        <v>0.825</v>
      </c>
      <c r="V17" s="105">
        <f t="shared" si="11"/>
        <v>0.40</v>
      </c>
      <c r="W17" s="117">
        <f t="shared" si="12"/>
        <v>34</v>
      </c>
      <c r="X17" s="117">
        <f t="shared" si="13"/>
        <v>6.8000000000000007</v>
      </c>
      <c r="Y17" s="146">
        <v>15</v>
      </c>
      <c r="Z17" s="116">
        <f t="shared" si="14"/>
        <v>12</v>
      </c>
      <c r="AA17" s="140"/>
    </row>
    <row r="18" spans="1:27" ht="19.9" customHeight="1">
      <c r="A18" s="134">
        <v>11</v>
      </c>
      <c r="B18" s="138">
        <v>307674</v>
      </c>
      <c r="C18" s="133" t="s">
        <v>108</v>
      </c>
      <c r="D18" s="142">
        <v>3</v>
      </c>
      <c r="E18" s="142">
        <v>4</v>
      </c>
      <c r="F18" s="142">
        <v>3.50</v>
      </c>
      <c r="G18" s="142">
        <v>4.50</v>
      </c>
      <c r="H18" s="142">
        <v>7</v>
      </c>
      <c r="I18" s="10">
        <f t="shared" si="3"/>
        <v>22</v>
      </c>
      <c r="J18" s="10">
        <f t="shared" si="4"/>
        <v>3.30</v>
      </c>
      <c r="K18" s="18">
        <v>3</v>
      </c>
      <c r="L18" s="18">
        <v>2.50</v>
      </c>
      <c r="M18" s="18">
        <v>2</v>
      </c>
      <c r="N18" s="18">
        <v>1</v>
      </c>
      <c r="O18" s="18">
        <v>1.50</v>
      </c>
      <c r="P18" s="18">
        <f t="shared" si="5"/>
        <v>10</v>
      </c>
      <c r="Q18" s="116">
        <f t="shared" si="6"/>
        <v>0.50</v>
      </c>
      <c r="R18" s="105">
        <f t="shared" si="7"/>
        <v>0.60</v>
      </c>
      <c r="S18" s="105">
        <f t="shared" si="8"/>
        <v>0.725</v>
      </c>
      <c r="T18" s="105">
        <f t="shared" si="9"/>
        <v>0.625</v>
      </c>
      <c r="U18" s="105">
        <f t="shared" si="10"/>
        <v>0.725</v>
      </c>
      <c r="V18" s="105">
        <f t="shared" si="11"/>
        <v>1.125</v>
      </c>
      <c r="W18" s="117">
        <f t="shared" si="12"/>
        <v>32</v>
      </c>
      <c r="X18" s="117">
        <f t="shared" si="13"/>
        <v>6.40</v>
      </c>
      <c r="Y18" s="146">
        <v>14</v>
      </c>
      <c r="Z18" s="116">
        <f t="shared" si="14"/>
        <v>11.20</v>
      </c>
      <c r="AA18" s="140"/>
    </row>
    <row r="19" spans="1:27" ht="19.9" customHeight="1">
      <c r="A19" s="134">
        <v>12</v>
      </c>
      <c r="B19" s="138">
        <v>307678</v>
      </c>
      <c r="C19" s="133" t="s">
        <v>109</v>
      </c>
      <c r="D19" s="10">
        <v>4.50</v>
      </c>
      <c r="E19" s="10">
        <v>5.50</v>
      </c>
      <c r="F19" s="10">
        <v>6</v>
      </c>
      <c r="G19" s="10">
        <v>3</v>
      </c>
      <c r="H19" s="10">
        <v>6.50</v>
      </c>
      <c r="I19" s="10">
        <f t="shared" si="3"/>
        <v>25.50</v>
      </c>
      <c r="J19" s="10">
        <f t="shared" si="4"/>
        <v>3.8249999999999997</v>
      </c>
      <c r="K19" s="18">
        <v>2</v>
      </c>
      <c r="L19" s="18">
        <v>3</v>
      </c>
      <c r="M19" s="18">
        <v>4</v>
      </c>
      <c r="N19" s="18">
        <v>1.50</v>
      </c>
      <c r="O19" s="18">
        <v>2</v>
      </c>
      <c r="P19" s="18">
        <f t="shared" si="5"/>
        <v>12.50</v>
      </c>
      <c r="Q19" s="116">
        <f t="shared" si="6"/>
        <v>0.625</v>
      </c>
      <c r="R19" s="105">
        <f t="shared" si="7"/>
        <v>0.77499999999999991</v>
      </c>
      <c r="S19" s="105">
        <f t="shared" si="8"/>
        <v>0.975</v>
      </c>
      <c r="T19" s="105">
        <f t="shared" si="9"/>
        <v>1.0999999999999999</v>
      </c>
      <c r="U19" s="105">
        <f t="shared" si="10"/>
        <v>0.52499999999999991</v>
      </c>
      <c r="V19" s="105">
        <f t="shared" si="11"/>
        <v>1.075</v>
      </c>
      <c r="W19" s="117">
        <f t="shared" si="12"/>
        <v>38</v>
      </c>
      <c r="X19" s="117">
        <f t="shared" si="13"/>
        <v>7.60</v>
      </c>
      <c r="Y19" s="146">
        <v>16</v>
      </c>
      <c r="Z19" s="116">
        <f t="shared" si="14"/>
        <v>12.80</v>
      </c>
      <c r="AA19" s="140"/>
    </row>
    <row r="20" spans="1:27" ht="19.9" customHeight="1">
      <c r="A20" s="134">
        <v>13</v>
      </c>
      <c r="B20" s="138">
        <v>307686</v>
      </c>
      <c r="C20" s="133" t="s">
        <v>110</v>
      </c>
      <c r="D20" s="10">
        <v>6.50</v>
      </c>
      <c r="E20" s="10">
        <v>7</v>
      </c>
      <c r="F20" s="10">
        <v>7.50</v>
      </c>
      <c r="G20" s="10">
        <v>8</v>
      </c>
      <c r="H20" s="10">
        <v>5</v>
      </c>
      <c r="I20" s="10">
        <f t="shared" si="3"/>
        <v>34</v>
      </c>
      <c r="J20" s="10">
        <f t="shared" si="4"/>
        <v>5.0999999999999996</v>
      </c>
      <c r="K20" s="18">
        <v>2.50</v>
      </c>
      <c r="L20" s="18">
        <v>3.50</v>
      </c>
      <c r="M20" s="18">
        <v>3</v>
      </c>
      <c r="N20" s="18">
        <v>4.50</v>
      </c>
      <c r="O20" s="18">
        <v>3</v>
      </c>
      <c r="P20" s="18">
        <f t="shared" si="5"/>
        <v>16.50</v>
      </c>
      <c r="Q20" s="116">
        <f t="shared" si="6"/>
        <v>0.825</v>
      </c>
      <c r="R20" s="105">
        <f t="shared" si="7"/>
        <v>1.1000000000000001</v>
      </c>
      <c r="S20" s="105">
        <f t="shared" si="8"/>
        <v>1.2250000000000001</v>
      </c>
      <c r="T20" s="105">
        <f t="shared" si="9"/>
        <v>1.2749999999999999</v>
      </c>
      <c r="U20" s="105">
        <f t="shared" si="10"/>
        <v>1.425</v>
      </c>
      <c r="V20" s="105">
        <f t="shared" si="11"/>
        <v>0.90</v>
      </c>
      <c r="W20" s="117">
        <f t="shared" si="12"/>
        <v>50.50</v>
      </c>
      <c r="X20" s="117">
        <f t="shared" si="13"/>
        <v>10.100000000000001</v>
      </c>
      <c r="Y20" s="146">
        <v>22</v>
      </c>
      <c r="Z20" s="116">
        <f t="shared" si="14"/>
        <v>17.60</v>
      </c>
      <c r="AA20" s="140"/>
    </row>
    <row r="21" spans="1:27" ht="19.9" customHeight="1">
      <c r="A21" s="134">
        <v>14</v>
      </c>
      <c r="B21" s="138">
        <v>307691</v>
      </c>
      <c r="C21" s="133" t="s">
        <v>111</v>
      </c>
      <c r="D21" s="142">
        <v>3</v>
      </c>
      <c r="E21" s="142">
        <v>4.50</v>
      </c>
      <c r="F21" s="142">
        <v>3.50</v>
      </c>
      <c r="G21" s="142">
        <v>5</v>
      </c>
      <c r="H21" s="142">
        <v>5.50</v>
      </c>
      <c r="I21" s="10">
        <f t="shared" si="3"/>
        <v>21.50</v>
      </c>
      <c r="J21" s="10">
        <f t="shared" si="4"/>
        <v>3.225</v>
      </c>
      <c r="K21" s="116">
        <v>1.50</v>
      </c>
      <c r="L21" s="116">
        <v>5</v>
      </c>
      <c r="M21" s="116">
        <v>2.50</v>
      </c>
      <c r="N21" s="116">
        <v>1.50</v>
      </c>
      <c r="O21" s="116">
        <v>0.50</v>
      </c>
      <c r="P21" s="18">
        <f t="shared" si="5"/>
        <v>11</v>
      </c>
      <c r="Q21" s="116">
        <f t="shared" si="6"/>
        <v>0.55000000000000004</v>
      </c>
      <c r="R21" s="105">
        <f t="shared" si="7"/>
        <v>0.52499999999999991</v>
      </c>
      <c r="S21" s="105">
        <f t="shared" si="8"/>
        <v>0.925</v>
      </c>
      <c r="T21" s="105">
        <f t="shared" si="9"/>
        <v>0.65</v>
      </c>
      <c r="U21" s="105">
        <f t="shared" si="10"/>
        <v>0.825</v>
      </c>
      <c r="V21" s="105">
        <f t="shared" si="11"/>
        <v>0.85</v>
      </c>
      <c r="W21" s="117">
        <f t="shared" si="12"/>
        <v>32.50</v>
      </c>
      <c r="X21" s="117">
        <f t="shared" si="13"/>
        <v>6.50</v>
      </c>
      <c r="Y21" s="146">
        <v>14</v>
      </c>
      <c r="Z21" s="116">
        <f t="shared" si="14"/>
        <v>11.20</v>
      </c>
      <c r="AA21" s="140"/>
    </row>
    <row r="22" spans="1:27" ht="19.9" customHeight="1">
      <c r="A22" s="134">
        <v>15</v>
      </c>
      <c r="B22" s="138">
        <v>307692</v>
      </c>
      <c r="C22" s="133" t="s">
        <v>112</v>
      </c>
      <c r="D22" s="10">
        <v>5</v>
      </c>
      <c r="E22" s="10">
        <v>3.50</v>
      </c>
      <c r="F22" s="10">
        <v>5</v>
      </c>
      <c r="G22" s="10">
        <v>2</v>
      </c>
      <c r="H22" s="10">
        <v>3</v>
      </c>
      <c r="I22" s="10">
        <f t="shared" si="3"/>
        <v>18.50</v>
      </c>
      <c r="J22" s="10">
        <f t="shared" si="4"/>
        <v>2.775</v>
      </c>
      <c r="K22" s="143">
        <v>2</v>
      </c>
      <c r="L22" s="143">
        <v>2.50</v>
      </c>
      <c r="M22" s="143">
        <v>1</v>
      </c>
      <c r="N22" s="143">
        <v>3</v>
      </c>
      <c r="O22" s="143">
        <v>1</v>
      </c>
      <c r="P22" s="18">
        <f t="shared" si="5"/>
        <v>9.50</v>
      </c>
      <c r="Q22" s="116">
        <f t="shared" si="6"/>
        <v>0.475</v>
      </c>
      <c r="R22" s="105">
        <f t="shared" si="7"/>
        <v>0.85</v>
      </c>
      <c r="S22" s="105">
        <f t="shared" si="8"/>
        <v>0.65</v>
      </c>
      <c r="T22" s="105">
        <f t="shared" si="9"/>
        <v>0.80</v>
      </c>
      <c r="U22" s="105">
        <f t="shared" si="10"/>
        <v>0.45</v>
      </c>
      <c r="V22" s="105">
        <f t="shared" si="11"/>
        <v>0.49999999999999994</v>
      </c>
      <c r="W22" s="117">
        <f t="shared" si="12"/>
        <v>28</v>
      </c>
      <c r="X22" s="117">
        <f t="shared" si="13"/>
        <v>5.60</v>
      </c>
      <c r="Y22" s="146">
        <v>12</v>
      </c>
      <c r="Z22" s="116">
        <f t="shared" si="14"/>
        <v>9.6000000000000014</v>
      </c>
      <c r="AA22" s="140"/>
    </row>
    <row r="23" spans="1:27" ht="19.9" customHeight="1">
      <c r="A23" s="134">
        <v>16</v>
      </c>
      <c r="B23" s="138">
        <v>307696</v>
      </c>
      <c r="C23" s="133" t="s">
        <v>113</v>
      </c>
      <c r="D23" s="10">
        <v>3.50</v>
      </c>
      <c r="E23" s="10">
        <v>4</v>
      </c>
      <c r="F23" s="10">
        <v>3</v>
      </c>
      <c r="G23" s="10">
        <v>5</v>
      </c>
      <c r="H23" s="10">
        <v>6</v>
      </c>
      <c r="I23" s="10">
        <f t="shared" si="3"/>
        <v>21.50</v>
      </c>
      <c r="J23" s="10">
        <f t="shared" si="4"/>
        <v>3.225</v>
      </c>
      <c r="K23" s="143">
        <v>3</v>
      </c>
      <c r="L23" s="143">
        <v>1</v>
      </c>
      <c r="M23" s="143">
        <v>1.50</v>
      </c>
      <c r="N23" s="143">
        <v>2</v>
      </c>
      <c r="O23" s="143">
        <v>2.50</v>
      </c>
      <c r="P23" s="18">
        <f t="shared" si="5"/>
        <v>10</v>
      </c>
      <c r="Q23" s="116">
        <f t="shared" si="6"/>
        <v>0.50</v>
      </c>
      <c r="R23" s="105">
        <f t="shared" si="7"/>
        <v>0.675</v>
      </c>
      <c r="S23" s="105">
        <f t="shared" si="8"/>
        <v>0.65</v>
      </c>
      <c r="T23" s="105">
        <f t="shared" si="9"/>
        <v>0.52499999999999991</v>
      </c>
      <c r="U23" s="105">
        <f t="shared" si="10"/>
        <v>0.85</v>
      </c>
      <c r="V23" s="105">
        <f t="shared" si="11"/>
        <v>1.0249999999999999</v>
      </c>
      <c r="W23" s="117">
        <f t="shared" si="12"/>
        <v>31.50</v>
      </c>
      <c r="X23" s="117">
        <f t="shared" si="13"/>
        <v>6.3000000000000007</v>
      </c>
      <c r="Y23" s="146">
        <v>14</v>
      </c>
      <c r="Z23" s="116">
        <f t="shared" si="14"/>
        <v>11.20</v>
      </c>
      <c r="AA23" s="140"/>
    </row>
    <row r="24" spans="1:27" ht="19.9" customHeight="1">
      <c r="A24" s="134">
        <v>17</v>
      </c>
      <c r="B24" s="138">
        <v>307701</v>
      </c>
      <c r="C24" s="133" t="s">
        <v>114</v>
      </c>
      <c r="D24" s="142">
        <v>4.50</v>
      </c>
      <c r="E24" s="142">
        <v>5</v>
      </c>
      <c r="F24" s="142">
        <v>4</v>
      </c>
      <c r="G24" s="142">
        <v>6</v>
      </c>
      <c r="H24" s="142">
        <v>3</v>
      </c>
      <c r="I24" s="10">
        <f t="shared" si="3"/>
        <v>22.50</v>
      </c>
      <c r="J24" s="10">
        <f t="shared" si="4"/>
        <v>3.375</v>
      </c>
      <c r="K24" s="143">
        <v>2.50</v>
      </c>
      <c r="L24" s="143">
        <v>3</v>
      </c>
      <c r="M24" s="143">
        <v>2</v>
      </c>
      <c r="N24" s="143">
        <v>3.50</v>
      </c>
      <c r="O24" s="143">
        <v>0.50</v>
      </c>
      <c r="P24" s="18">
        <f t="shared" si="5"/>
        <v>11.50</v>
      </c>
      <c r="Q24" s="116">
        <f t="shared" si="6"/>
        <v>0.57500000000000007</v>
      </c>
      <c r="R24" s="105">
        <f t="shared" si="7"/>
        <v>0.80</v>
      </c>
      <c r="S24" s="105">
        <f t="shared" si="8"/>
        <v>0.90</v>
      </c>
      <c r="T24" s="105">
        <f t="shared" si="9"/>
        <v>0.70</v>
      </c>
      <c r="U24" s="105">
        <f t="shared" si="10"/>
        <v>1.075</v>
      </c>
      <c r="V24" s="105">
        <f t="shared" si="11"/>
        <v>0.475</v>
      </c>
      <c r="W24" s="117">
        <f t="shared" si="12"/>
        <v>34</v>
      </c>
      <c r="X24" s="117">
        <f t="shared" si="13"/>
        <v>6.8000000000000007</v>
      </c>
      <c r="Y24" s="146">
        <v>15</v>
      </c>
      <c r="Z24" s="116">
        <f t="shared" si="14"/>
        <v>12</v>
      </c>
      <c r="AA24" s="140"/>
    </row>
    <row r="25" spans="1:27" ht="19.9" customHeight="1">
      <c r="A25" s="134">
        <v>18</v>
      </c>
      <c r="B25" s="138">
        <v>307702</v>
      </c>
      <c r="C25" s="133" t="s">
        <v>115</v>
      </c>
      <c r="D25" s="142">
        <v>5</v>
      </c>
      <c r="E25" s="142">
        <v>4</v>
      </c>
      <c r="F25" s="142">
        <v>3.50</v>
      </c>
      <c r="G25" s="142">
        <v>5</v>
      </c>
      <c r="H25" s="142">
        <v>4</v>
      </c>
      <c r="I25" s="10">
        <f t="shared" si="3"/>
        <v>21.50</v>
      </c>
      <c r="J25" s="10">
        <f t="shared" si="4"/>
        <v>3.225</v>
      </c>
      <c r="K25" s="18">
        <v>2</v>
      </c>
      <c r="L25" s="18">
        <v>2.50</v>
      </c>
      <c r="M25" s="18">
        <v>1</v>
      </c>
      <c r="N25" s="18">
        <v>1.50</v>
      </c>
      <c r="O25" s="18">
        <v>4</v>
      </c>
      <c r="P25" s="18">
        <f t="shared" si="5"/>
        <v>11</v>
      </c>
      <c r="Q25" s="116">
        <f t="shared" si="6"/>
        <v>0.55000000000000004</v>
      </c>
      <c r="R25" s="105">
        <f t="shared" si="7"/>
        <v>0.85</v>
      </c>
      <c r="S25" s="105">
        <f t="shared" si="8"/>
        <v>0.725</v>
      </c>
      <c r="T25" s="105">
        <f t="shared" si="9"/>
        <v>0.57500000000000007</v>
      </c>
      <c r="U25" s="105">
        <f t="shared" si="10"/>
        <v>0.825</v>
      </c>
      <c r="V25" s="105">
        <f t="shared" si="11"/>
        <v>0.80</v>
      </c>
      <c r="W25" s="117">
        <f t="shared" si="12"/>
        <v>32.50</v>
      </c>
      <c r="X25" s="117">
        <f t="shared" si="13"/>
        <v>6.50</v>
      </c>
      <c r="Y25" s="146">
        <v>14</v>
      </c>
      <c r="Z25" s="116">
        <f t="shared" si="14"/>
        <v>11.20</v>
      </c>
      <c r="AA25" s="140"/>
    </row>
    <row r="26" spans="1:27" ht="19.9" customHeight="1">
      <c r="A26" s="134">
        <v>19</v>
      </c>
      <c r="B26" s="138">
        <v>307705</v>
      </c>
      <c r="C26" s="133" t="s">
        <v>116</v>
      </c>
      <c r="D26" s="142">
        <v>4</v>
      </c>
      <c r="E26" s="142">
        <v>3.50</v>
      </c>
      <c r="F26" s="142">
        <v>5.50</v>
      </c>
      <c r="G26" s="142">
        <v>3</v>
      </c>
      <c r="H26" s="142">
        <v>2.50</v>
      </c>
      <c r="I26" s="10">
        <f t="shared" si="3"/>
        <v>18.50</v>
      </c>
      <c r="J26" s="10">
        <f t="shared" si="4"/>
        <v>2.775</v>
      </c>
      <c r="K26" s="18">
        <v>3</v>
      </c>
      <c r="L26" s="18">
        <v>2</v>
      </c>
      <c r="M26" s="18">
        <v>1.50</v>
      </c>
      <c r="N26" s="18">
        <v>2</v>
      </c>
      <c r="O26" s="18">
        <v>1</v>
      </c>
      <c r="P26" s="18">
        <f t="shared" si="5"/>
        <v>9.50</v>
      </c>
      <c r="Q26" s="116">
        <f t="shared" si="6"/>
        <v>0.475</v>
      </c>
      <c r="R26" s="105">
        <f t="shared" si="7"/>
        <v>0.75</v>
      </c>
      <c r="S26" s="105">
        <f t="shared" si="8"/>
        <v>0.625</v>
      </c>
      <c r="T26" s="105">
        <f t="shared" si="9"/>
        <v>0.89999999999999991</v>
      </c>
      <c r="U26" s="105">
        <f t="shared" si="10"/>
        <v>0.54999999999999993</v>
      </c>
      <c r="V26" s="105">
        <f t="shared" si="11"/>
        <v>0.425</v>
      </c>
      <c r="W26" s="117">
        <f t="shared" si="12"/>
        <v>28</v>
      </c>
      <c r="X26" s="117">
        <f t="shared" si="13"/>
        <v>5.60</v>
      </c>
      <c r="Y26" s="146">
        <v>12</v>
      </c>
      <c r="Z26" s="116">
        <f t="shared" si="14"/>
        <v>9.6000000000000014</v>
      </c>
      <c r="AA26" s="140"/>
    </row>
    <row r="27" spans="1:27" ht="19.9" customHeight="1">
      <c r="A27" s="134">
        <v>20</v>
      </c>
      <c r="B27" s="138">
        <v>307715</v>
      </c>
      <c r="C27" s="133" t="s">
        <v>117</v>
      </c>
      <c r="D27" s="142">
        <v>5</v>
      </c>
      <c r="E27" s="142">
        <v>2</v>
      </c>
      <c r="F27" s="142">
        <v>4</v>
      </c>
      <c r="G27" s="142">
        <v>2.50</v>
      </c>
      <c r="H27" s="142">
        <v>4.50</v>
      </c>
      <c r="I27" s="10">
        <f t="shared" si="3"/>
        <v>18</v>
      </c>
      <c r="J27" s="10">
        <f t="shared" si="4"/>
        <v>2.6999999999999997</v>
      </c>
      <c r="K27" s="18">
        <v>2</v>
      </c>
      <c r="L27" s="18">
        <v>1</v>
      </c>
      <c r="M27" s="18">
        <v>2.50</v>
      </c>
      <c r="N27" s="18">
        <v>1.50</v>
      </c>
      <c r="O27" s="18">
        <v>2</v>
      </c>
      <c r="P27" s="18">
        <f t="shared" si="5"/>
        <v>9</v>
      </c>
      <c r="Q27" s="116">
        <f t="shared" si="6"/>
        <v>0.45</v>
      </c>
      <c r="R27" s="105">
        <f t="shared" si="7"/>
        <v>0.85</v>
      </c>
      <c r="S27" s="105">
        <f t="shared" si="8"/>
        <v>0.35</v>
      </c>
      <c r="T27" s="105">
        <f t="shared" si="9"/>
        <v>0.725</v>
      </c>
      <c r="U27" s="105">
        <f t="shared" si="10"/>
        <v>0.45</v>
      </c>
      <c r="V27" s="105">
        <f t="shared" si="11"/>
        <v>0.77499999999999991</v>
      </c>
      <c r="W27" s="117">
        <f t="shared" si="12"/>
        <v>27</v>
      </c>
      <c r="X27" s="117">
        <f t="shared" si="13"/>
        <v>5.40</v>
      </c>
      <c r="Y27" s="146">
        <v>12</v>
      </c>
      <c r="Z27" s="116">
        <f t="shared" si="14"/>
        <v>9.6000000000000014</v>
      </c>
      <c r="AA27" s="140"/>
    </row>
    <row r="28" spans="1:27" ht="19.9" customHeight="1">
      <c r="A28" s="134">
        <v>21</v>
      </c>
      <c r="B28" s="138">
        <v>307727</v>
      </c>
      <c r="C28" s="133" t="s">
        <v>118</v>
      </c>
      <c r="D28" s="142">
        <v>7</v>
      </c>
      <c r="E28" s="142">
        <v>8</v>
      </c>
      <c r="F28" s="142">
        <v>6</v>
      </c>
      <c r="G28" s="142">
        <v>9</v>
      </c>
      <c r="H28" s="142">
        <v>7</v>
      </c>
      <c r="I28" s="10">
        <f t="shared" si="3"/>
        <v>37</v>
      </c>
      <c r="J28" s="10">
        <f t="shared" si="4"/>
        <v>5.55</v>
      </c>
      <c r="K28" s="18">
        <v>5</v>
      </c>
      <c r="L28" s="18">
        <v>4.50</v>
      </c>
      <c r="M28" s="18">
        <v>4</v>
      </c>
      <c r="N28" s="18">
        <v>3.50</v>
      </c>
      <c r="O28" s="18">
        <v>1.50</v>
      </c>
      <c r="P28" s="18">
        <f t="shared" si="5"/>
        <v>18.50</v>
      </c>
      <c r="Q28" s="116">
        <f t="shared" si="6"/>
        <v>0.925</v>
      </c>
      <c r="R28" s="105">
        <f t="shared" si="7"/>
        <v>1.30</v>
      </c>
      <c r="S28" s="105">
        <f t="shared" si="8"/>
        <v>1.425</v>
      </c>
      <c r="T28" s="105">
        <f t="shared" si="9"/>
        <v>1.0999999999999999</v>
      </c>
      <c r="U28" s="105">
        <f t="shared" si="10"/>
        <v>1.525</v>
      </c>
      <c r="V28" s="105">
        <f t="shared" si="11"/>
        <v>1.125</v>
      </c>
      <c r="W28" s="117">
        <f t="shared" si="12"/>
        <v>55.50</v>
      </c>
      <c r="X28" s="117">
        <f t="shared" si="13"/>
        <v>11.10</v>
      </c>
      <c r="Y28" s="146">
        <v>25</v>
      </c>
      <c r="Z28" s="116">
        <f t="shared" si="14"/>
        <v>20</v>
      </c>
      <c r="AA28" s="140"/>
    </row>
    <row r="29" spans="1:27" ht="19.9" customHeight="1">
      <c r="A29" s="134">
        <v>22</v>
      </c>
      <c r="B29" s="138">
        <v>307750</v>
      </c>
      <c r="C29" s="133" t="s">
        <v>119</v>
      </c>
      <c r="D29" s="10">
        <v>2.50</v>
      </c>
      <c r="E29" s="10">
        <v>3</v>
      </c>
      <c r="F29" s="10">
        <v>5</v>
      </c>
      <c r="G29" s="10">
        <v>3.50</v>
      </c>
      <c r="H29" s="10">
        <v>4</v>
      </c>
      <c r="I29" s="10">
        <f t="shared" si="3"/>
        <v>18</v>
      </c>
      <c r="J29" s="10">
        <f t="shared" si="4"/>
        <v>2.6999999999999997</v>
      </c>
      <c r="K29" s="18">
        <v>1.50</v>
      </c>
      <c r="L29" s="18">
        <v>3</v>
      </c>
      <c r="M29" s="18">
        <v>1.50</v>
      </c>
      <c r="N29" s="18">
        <v>1</v>
      </c>
      <c r="O29" s="18">
        <v>2</v>
      </c>
      <c r="P29" s="18">
        <f t="shared" si="5"/>
        <v>9</v>
      </c>
      <c r="Q29" s="116">
        <f t="shared" si="6"/>
        <v>0.45</v>
      </c>
      <c r="R29" s="105">
        <f t="shared" si="7"/>
        <v>0.45</v>
      </c>
      <c r="S29" s="105">
        <f t="shared" si="8"/>
        <v>0.60</v>
      </c>
      <c r="T29" s="105">
        <f t="shared" si="9"/>
        <v>0.825</v>
      </c>
      <c r="U29" s="105">
        <f t="shared" si="10"/>
        <v>0.57500000000000007</v>
      </c>
      <c r="V29" s="105">
        <f t="shared" si="11"/>
        <v>0.70</v>
      </c>
      <c r="W29" s="117">
        <f t="shared" si="12"/>
        <v>27</v>
      </c>
      <c r="X29" s="117">
        <f t="shared" si="13"/>
        <v>5.40</v>
      </c>
      <c r="Y29" s="146">
        <v>12</v>
      </c>
      <c r="Z29" s="116">
        <f t="shared" si="14"/>
        <v>9.6000000000000014</v>
      </c>
      <c r="AA29" s="140"/>
    </row>
    <row r="30" spans="1:27" ht="19.9" customHeight="1">
      <c r="A30" s="134">
        <v>23</v>
      </c>
      <c r="B30" s="138">
        <v>307753</v>
      </c>
      <c r="C30" s="133" t="s">
        <v>120</v>
      </c>
      <c r="D30" s="10">
        <v>2</v>
      </c>
      <c r="E30" s="10">
        <v>2.50</v>
      </c>
      <c r="F30" s="10">
        <v>4</v>
      </c>
      <c r="G30" s="10">
        <v>6</v>
      </c>
      <c r="H30" s="10">
        <v>4.50</v>
      </c>
      <c r="I30" s="10">
        <f t="shared" si="3"/>
        <v>19</v>
      </c>
      <c r="J30" s="10">
        <f t="shared" si="4"/>
        <v>2.85</v>
      </c>
      <c r="K30" s="18">
        <v>3</v>
      </c>
      <c r="L30" s="18">
        <v>2</v>
      </c>
      <c r="M30" s="18">
        <v>0</v>
      </c>
      <c r="N30" s="18">
        <v>2.50</v>
      </c>
      <c r="O30" s="18">
        <v>2.50</v>
      </c>
      <c r="P30" s="18">
        <f t="shared" si="5"/>
        <v>10</v>
      </c>
      <c r="Q30" s="116">
        <f t="shared" si="6"/>
        <v>0.50</v>
      </c>
      <c r="R30" s="105">
        <f t="shared" si="7"/>
        <v>0.45</v>
      </c>
      <c r="S30" s="105">
        <f t="shared" si="8"/>
        <v>0.475</v>
      </c>
      <c r="T30" s="105">
        <f t="shared" si="9"/>
        <v>0.60</v>
      </c>
      <c r="U30" s="105">
        <f t="shared" si="10"/>
        <v>1.0249999999999999</v>
      </c>
      <c r="V30" s="105">
        <f t="shared" si="11"/>
        <v>0.80</v>
      </c>
      <c r="W30" s="117">
        <f t="shared" si="12"/>
        <v>29</v>
      </c>
      <c r="X30" s="117">
        <f t="shared" si="13"/>
        <v>5.8000000000000007</v>
      </c>
      <c r="Y30" s="146">
        <v>13</v>
      </c>
      <c r="Z30" s="116">
        <f t="shared" si="14"/>
        <v>10.40</v>
      </c>
      <c r="AA30" s="140"/>
    </row>
    <row r="31" spans="1:27" s="127" customFormat="1" ht="18" customHeight="1">
      <c r="A31" s="134">
        <v>24</v>
      </c>
      <c r="B31" s="138">
        <v>307760</v>
      </c>
      <c r="C31" s="133" t="s">
        <v>121</v>
      </c>
      <c r="D31" s="10">
        <v>3.50</v>
      </c>
      <c r="E31" s="10">
        <v>2</v>
      </c>
      <c r="F31" s="10">
        <v>4.50</v>
      </c>
      <c r="G31" s="10">
        <v>5</v>
      </c>
      <c r="H31" s="10">
        <v>3.50</v>
      </c>
      <c r="I31" s="10">
        <f t="shared" si="3"/>
        <v>18.50</v>
      </c>
      <c r="J31" s="10">
        <f t="shared" si="4"/>
        <v>2.775</v>
      </c>
      <c r="K31" s="18">
        <v>2</v>
      </c>
      <c r="L31" s="18">
        <v>0.50</v>
      </c>
      <c r="M31" s="18">
        <v>3</v>
      </c>
      <c r="N31" s="18">
        <v>2</v>
      </c>
      <c r="O31" s="18">
        <v>1.50</v>
      </c>
      <c r="P31" s="18">
        <f t="shared" si="5"/>
        <v>9</v>
      </c>
      <c r="Q31" s="116">
        <f t="shared" si="6"/>
        <v>0.45</v>
      </c>
      <c r="R31" s="105">
        <f t="shared" si="7"/>
        <v>0.625</v>
      </c>
      <c r="S31" s="105">
        <f t="shared" si="8"/>
        <v>0.325</v>
      </c>
      <c r="T31" s="105">
        <f t="shared" si="9"/>
        <v>0.825</v>
      </c>
      <c r="U31" s="105">
        <f t="shared" si="10"/>
        <v>0.85</v>
      </c>
      <c r="V31" s="105">
        <f t="shared" si="11"/>
        <v>0.60000000000000009</v>
      </c>
      <c r="W31" s="117">
        <f t="shared" si="12"/>
        <v>27.50</v>
      </c>
      <c r="X31" s="117">
        <f t="shared" si="13"/>
        <v>5.50</v>
      </c>
      <c r="Y31" s="146">
        <v>12</v>
      </c>
      <c r="Z31" s="116">
        <f t="shared" si="14"/>
        <v>9.6000000000000014</v>
      </c>
      <c r="AA31" s="141"/>
    </row>
    <row r="32" spans="1:27" ht="19.9" customHeight="1">
      <c r="A32" s="134">
        <v>25</v>
      </c>
      <c r="B32" s="138">
        <v>307770</v>
      </c>
      <c r="C32" s="133" t="s">
        <v>122</v>
      </c>
      <c r="D32" s="142">
        <v>5</v>
      </c>
      <c r="E32" s="142">
        <v>3.50</v>
      </c>
      <c r="F32" s="142">
        <v>6</v>
      </c>
      <c r="G32" s="142">
        <v>3</v>
      </c>
      <c r="H32" s="142">
        <v>4</v>
      </c>
      <c r="I32" s="10">
        <f t="shared" si="3"/>
        <v>21.50</v>
      </c>
      <c r="J32" s="10">
        <f t="shared" si="4"/>
        <v>3.225</v>
      </c>
      <c r="K32" s="18">
        <v>2.50</v>
      </c>
      <c r="L32" s="18">
        <v>2</v>
      </c>
      <c r="M32" s="18">
        <v>1.50</v>
      </c>
      <c r="N32" s="18">
        <v>3</v>
      </c>
      <c r="O32" s="18">
        <v>2</v>
      </c>
      <c r="P32" s="18">
        <f t="shared" si="5"/>
        <v>11</v>
      </c>
      <c r="Q32" s="116">
        <f t="shared" si="6"/>
        <v>0.55000000000000004</v>
      </c>
      <c r="R32" s="105">
        <f t="shared" si="7"/>
        <v>0.875</v>
      </c>
      <c r="S32" s="105">
        <f t="shared" si="8"/>
        <v>0.625</v>
      </c>
      <c r="T32" s="105">
        <f t="shared" si="9"/>
        <v>0.97499999999999987</v>
      </c>
      <c r="U32" s="105">
        <f t="shared" si="10"/>
        <v>0.60</v>
      </c>
      <c r="V32" s="105">
        <f t="shared" si="11"/>
        <v>0.70</v>
      </c>
      <c r="W32" s="117">
        <f t="shared" si="12"/>
        <v>32.50</v>
      </c>
      <c r="X32" s="117">
        <f t="shared" si="13"/>
        <v>6.50</v>
      </c>
      <c r="Y32" s="146">
        <v>14</v>
      </c>
      <c r="Z32" s="116">
        <f t="shared" si="14"/>
        <v>11.20</v>
      </c>
      <c r="AA32" s="140"/>
    </row>
    <row r="33" spans="1:27" ht="19.9" customHeight="1">
      <c r="A33" s="134">
        <v>26</v>
      </c>
      <c r="B33" s="138">
        <v>307771</v>
      </c>
      <c r="C33" s="133" t="s">
        <v>123</v>
      </c>
      <c r="D33" s="10">
        <v>4</v>
      </c>
      <c r="E33" s="10">
        <v>5</v>
      </c>
      <c r="F33" s="10">
        <v>3</v>
      </c>
      <c r="G33" s="10">
        <v>6.50</v>
      </c>
      <c r="H33" s="10">
        <v>3</v>
      </c>
      <c r="I33" s="10">
        <f t="shared" si="3"/>
        <v>21.50</v>
      </c>
      <c r="J33" s="10">
        <f t="shared" si="4"/>
        <v>3.225</v>
      </c>
      <c r="K33" s="18">
        <v>1.50</v>
      </c>
      <c r="L33" s="18">
        <v>2.50</v>
      </c>
      <c r="M33" s="18">
        <v>3</v>
      </c>
      <c r="N33" s="18">
        <v>1</v>
      </c>
      <c r="O33" s="18">
        <v>3.50</v>
      </c>
      <c r="P33" s="18">
        <f t="shared" si="5"/>
        <v>11.50</v>
      </c>
      <c r="Q33" s="116">
        <f t="shared" si="6"/>
        <v>0.57500000000000007</v>
      </c>
      <c r="R33" s="105">
        <f t="shared" si="7"/>
        <v>0.675</v>
      </c>
      <c r="S33" s="105">
        <f t="shared" si="8"/>
        <v>0.875</v>
      </c>
      <c r="T33" s="105">
        <f t="shared" si="9"/>
        <v>0.60</v>
      </c>
      <c r="U33" s="105">
        <f t="shared" si="10"/>
        <v>1.0249999999999999</v>
      </c>
      <c r="V33" s="105">
        <f t="shared" si="11"/>
        <v>0.625</v>
      </c>
      <c r="W33" s="117">
        <f t="shared" si="12"/>
        <v>33</v>
      </c>
      <c r="X33" s="117">
        <f t="shared" si="13"/>
        <v>6.60</v>
      </c>
      <c r="Y33" s="146">
        <v>14</v>
      </c>
      <c r="Z33" s="116">
        <f t="shared" si="14"/>
        <v>11.20</v>
      </c>
      <c r="AA33" s="140"/>
    </row>
    <row r="34" spans="1:27" ht="19.9" customHeight="1">
      <c r="A34" s="134">
        <v>27</v>
      </c>
      <c r="B34" s="138">
        <v>307785</v>
      </c>
      <c r="C34" s="133" t="s">
        <v>124</v>
      </c>
      <c r="D34" s="142">
        <v>3.50</v>
      </c>
      <c r="E34" s="142">
        <v>6</v>
      </c>
      <c r="F34" s="142">
        <v>8</v>
      </c>
      <c r="G34" s="142">
        <v>7</v>
      </c>
      <c r="H34" s="142">
        <v>7.50</v>
      </c>
      <c r="I34" s="10">
        <f t="shared" si="3"/>
        <v>32</v>
      </c>
      <c r="J34" s="10">
        <f t="shared" si="4"/>
        <v>4.80</v>
      </c>
      <c r="K34" s="18">
        <v>2</v>
      </c>
      <c r="L34" s="18">
        <v>5</v>
      </c>
      <c r="M34" s="18">
        <v>1.50</v>
      </c>
      <c r="N34" s="18">
        <v>4</v>
      </c>
      <c r="O34" s="18">
        <v>3</v>
      </c>
      <c r="P34" s="18">
        <f t="shared" si="5"/>
        <v>15.50</v>
      </c>
      <c r="Q34" s="116">
        <f t="shared" si="6"/>
        <v>0.775</v>
      </c>
      <c r="R34" s="105">
        <f t="shared" si="7"/>
        <v>0.625</v>
      </c>
      <c r="S34" s="105">
        <f t="shared" si="8"/>
        <v>1.1499999999999999</v>
      </c>
      <c r="T34" s="105">
        <f t="shared" si="9"/>
        <v>1.2749999999999999</v>
      </c>
      <c r="U34" s="105">
        <f t="shared" si="10"/>
        <v>1.25</v>
      </c>
      <c r="V34" s="105">
        <f t="shared" si="11"/>
        <v>1.2749999999999999</v>
      </c>
      <c r="W34" s="117">
        <f t="shared" si="12"/>
        <v>47.50</v>
      </c>
      <c r="X34" s="117">
        <f t="shared" si="13"/>
        <v>9.50</v>
      </c>
      <c r="Y34" s="146">
        <v>21</v>
      </c>
      <c r="Z34" s="116">
        <f t="shared" si="14"/>
        <v>16.80</v>
      </c>
      <c r="AA34" s="140"/>
    </row>
    <row r="35" ht="21" thickBot="1"/>
    <row r="36" spans="1:26" ht="20.25">
      <c r="A36" s="158"/>
      <c r="B36" s="159"/>
      <c r="C36" s="160"/>
      <c r="D36" s="6">
        <f t="shared" si="15" ref="D36:Z36">COUNT(D8:D34)</f>
        <v>27</v>
      </c>
      <c r="E36" s="7">
        <f t="shared" si="15"/>
        <v>27</v>
      </c>
      <c r="F36" s="7">
        <f t="shared" si="15"/>
        <v>27</v>
      </c>
      <c r="G36" s="7">
        <f t="shared" si="15"/>
        <v>27</v>
      </c>
      <c r="H36" s="87">
        <f t="shared" si="15"/>
        <v>27</v>
      </c>
      <c r="I36" s="8">
        <f t="shared" si="15"/>
        <v>27</v>
      </c>
      <c r="J36" s="88">
        <f t="shared" si="15"/>
        <v>27</v>
      </c>
      <c r="K36" s="80">
        <f t="shared" si="15"/>
        <v>27</v>
      </c>
      <c r="L36" s="15">
        <f t="shared" si="15"/>
        <v>27</v>
      </c>
      <c r="M36" s="15">
        <f t="shared" si="15"/>
        <v>27</v>
      </c>
      <c r="N36" s="15">
        <f t="shared" si="15"/>
        <v>27</v>
      </c>
      <c r="O36" s="81">
        <f t="shared" si="15"/>
        <v>27</v>
      </c>
      <c r="P36" s="76">
        <f t="shared" si="15"/>
        <v>27</v>
      </c>
      <c r="Q36" s="94">
        <f t="shared" si="15"/>
        <v>27</v>
      </c>
      <c r="R36" s="97">
        <f t="shared" si="15"/>
        <v>27</v>
      </c>
      <c r="S36" s="22">
        <f t="shared" si="15"/>
        <v>27</v>
      </c>
      <c r="T36" s="22">
        <f t="shared" si="15"/>
        <v>27</v>
      </c>
      <c r="U36" s="22">
        <f t="shared" si="15"/>
        <v>27</v>
      </c>
      <c r="V36" s="23">
        <f t="shared" si="15"/>
        <v>27</v>
      </c>
      <c r="W36" s="106">
        <f t="shared" si="15"/>
        <v>27</v>
      </c>
      <c r="X36" s="100">
        <f t="shared" si="15"/>
        <v>27</v>
      </c>
      <c r="Y36" s="16">
        <f t="shared" si="15"/>
        <v>27</v>
      </c>
      <c r="Z36" s="104">
        <f t="shared" si="15"/>
        <v>27</v>
      </c>
    </row>
    <row r="37" spans="1:26" ht="21" customHeight="1">
      <c r="A37" s="186"/>
      <c r="B37" s="187"/>
      <c r="C37" s="188"/>
      <c r="D37" s="9">
        <v>10</v>
      </c>
      <c r="E37" s="10">
        <v>10</v>
      </c>
      <c r="F37" s="10">
        <v>10</v>
      </c>
      <c r="G37" s="10">
        <v>10</v>
      </c>
      <c r="H37" s="89">
        <v>10</v>
      </c>
      <c r="I37" s="11">
        <f>SUM(D37:H37)</f>
        <v>50</v>
      </c>
      <c r="J37" s="90">
        <f>I37*0.15</f>
        <v>7.50</v>
      </c>
      <c r="K37" s="82">
        <v>5</v>
      </c>
      <c r="L37" s="18">
        <v>5</v>
      </c>
      <c r="M37" s="18">
        <v>5</v>
      </c>
      <c r="N37" s="18">
        <v>5</v>
      </c>
      <c r="O37" s="83">
        <v>5</v>
      </c>
      <c r="P37" s="77">
        <f>SUM(K37:O37)</f>
        <v>25</v>
      </c>
      <c r="Q37" s="95">
        <f>P37*0.05</f>
        <v>1.25</v>
      </c>
      <c r="R37" s="98">
        <f>(D37*0.15+K37*0.05)</f>
        <v>1.75</v>
      </c>
      <c r="S37" s="24">
        <f>((E37*0.15+L37*0.05))</f>
        <v>1.75</v>
      </c>
      <c r="T37" s="24">
        <f t="shared" si="16" ref="T37:U37">((F37*0.15+M37*0.05))</f>
        <v>1.75</v>
      </c>
      <c r="U37" s="24">
        <f t="shared" si="16"/>
        <v>1.75</v>
      </c>
      <c r="V37" s="25">
        <f>((H37*0.15+O37*0.05))</f>
        <v>1.75</v>
      </c>
      <c r="W37" s="107">
        <v>75</v>
      </c>
      <c r="X37" s="101">
        <f>W37*0.2</f>
        <v>15</v>
      </c>
      <c r="Y37" s="19">
        <v>33</v>
      </c>
      <c r="Z37" s="84">
        <f>Y37*0.8</f>
        <v>26.40</v>
      </c>
    </row>
    <row r="38" spans="1:26" ht="20.25">
      <c r="A38" s="186" t="s">
        <v>72</v>
      </c>
      <c r="B38" s="187"/>
      <c r="C38" s="188"/>
      <c r="D38" s="9">
        <f>D37*0.4</f>
        <v>4</v>
      </c>
      <c r="E38" s="10">
        <f>E37*0.4</f>
        <v>4</v>
      </c>
      <c r="F38" s="10">
        <f t="shared" si="17" ref="F38:J38">F37*0.4</f>
        <v>4</v>
      </c>
      <c r="G38" s="10">
        <f t="shared" si="17"/>
        <v>4</v>
      </c>
      <c r="H38" s="89">
        <f t="shared" si="17"/>
        <v>4</v>
      </c>
      <c r="I38" s="11">
        <f t="shared" si="17"/>
        <v>20</v>
      </c>
      <c r="J38" s="90">
        <f t="shared" si="17"/>
        <v>3</v>
      </c>
      <c r="K38" s="82">
        <f>K37*0.4</f>
        <v>2</v>
      </c>
      <c r="L38" s="18">
        <f>L37*0.4</f>
        <v>2</v>
      </c>
      <c r="M38" s="18">
        <f t="shared" si="18" ref="M38:Z38">M37*0.4</f>
        <v>2</v>
      </c>
      <c r="N38" s="18">
        <f t="shared" si="18"/>
        <v>2</v>
      </c>
      <c r="O38" s="83">
        <f t="shared" si="18"/>
        <v>2</v>
      </c>
      <c r="P38" s="77">
        <f t="shared" si="18"/>
        <v>10</v>
      </c>
      <c r="Q38" s="95">
        <f t="shared" si="18"/>
        <v>0.50</v>
      </c>
      <c r="R38" s="98">
        <f t="shared" si="18"/>
        <v>0.70</v>
      </c>
      <c r="S38" s="24">
        <f t="shared" si="18"/>
        <v>0.70</v>
      </c>
      <c r="T38" s="24">
        <f t="shared" si="18"/>
        <v>0.70</v>
      </c>
      <c r="U38" s="24">
        <f t="shared" si="18"/>
        <v>0.70</v>
      </c>
      <c r="V38" s="25">
        <f t="shared" si="18"/>
        <v>0.70</v>
      </c>
      <c r="W38" s="107">
        <f t="shared" si="18"/>
        <v>30</v>
      </c>
      <c r="X38" s="101">
        <f t="shared" si="18"/>
        <v>6</v>
      </c>
      <c r="Y38" s="19">
        <f t="shared" si="18"/>
        <v>13.20</v>
      </c>
      <c r="Z38" s="84">
        <f t="shared" si="18"/>
        <v>10.560000000000002</v>
      </c>
    </row>
    <row r="39" spans="1:26" ht="21" customHeight="1">
      <c r="A39" s="186" t="s">
        <v>12</v>
      </c>
      <c r="B39" s="187"/>
      <c r="C39" s="188"/>
      <c r="D39" s="9">
        <f>COUNTIF(D8:D34,"&gt;=4")</f>
        <v>18</v>
      </c>
      <c r="E39" s="9">
        <f>COUNTIF(E8:E34,"&gt;=4")</f>
        <v>19</v>
      </c>
      <c r="F39" s="9">
        <f>COUNTIF(F8:F34,"&gt;=4")</f>
        <v>19</v>
      </c>
      <c r="G39" s="9">
        <f>COUNTIF(G8:G34,"&gt;=4")</f>
        <v>19</v>
      </c>
      <c r="H39" s="9">
        <f>COUNTIF(H8:H34,"&gt;=4")</f>
        <v>19</v>
      </c>
      <c r="I39" s="11">
        <f>COUNTIF(I8:I34,"&gt;=20")</f>
        <v>18</v>
      </c>
      <c r="J39" s="90">
        <f>COUNTIF(J8:J34,"&gt;=3")</f>
        <v>18</v>
      </c>
      <c r="K39" s="82">
        <f>COUNTIF(K8:K34,"&gt;=2")</f>
        <v>21</v>
      </c>
      <c r="L39" s="82">
        <f>COUNTIF(L8:L34,"&gt;=2")</f>
        <v>23</v>
      </c>
      <c r="M39" s="82">
        <f>COUNTIF(M8:M34,"&gt;=2")</f>
        <v>17</v>
      </c>
      <c r="N39" s="82">
        <f>COUNTIF(N8:N34,"&gt;=2")</f>
        <v>17</v>
      </c>
      <c r="O39" s="82">
        <f>COUNTIF(O8:O34,"&gt;=2")</f>
        <v>18</v>
      </c>
      <c r="P39" s="77">
        <f>COUNTIF(P8:P34,"&gt;=10")</f>
        <v>19</v>
      </c>
      <c r="Q39" s="95">
        <f>COUNTIF(Q8:Q34,"&gt;=0.5")</f>
        <v>19</v>
      </c>
      <c r="R39" s="98">
        <f>COUNTIF(R8:R34,"&gt;=.7")</f>
        <v>17</v>
      </c>
      <c r="S39" s="98">
        <f>COUNTIF(S8:S34,"&gt;=.7")</f>
        <v>18</v>
      </c>
      <c r="T39" s="98">
        <f>COUNTIF(T8:T34,"&gt;=.7")</f>
        <v>17</v>
      </c>
      <c r="U39" s="98">
        <f>COUNTIF(U8:U34,"&gt;=.7")</f>
        <v>18</v>
      </c>
      <c r="V39" s="98">
        <f>COUNTIF(V8:V34,"&gt;=.7")</f>
        <v>18</v>
      </c>
      <c r="W39" s="107">
        <f>COUNTIF(W8:W34,"&gt;=30")</f>
        <v>18</v>
      </c>
      <c r="X39" s="101">
        <f>COUNTIF(X8:X34,"&gt;=6")</f>
        <v>18</v>
      </c>
      <c r="Y39" s="19">
        <f>COUNTIF(Y8:Y34,"&gt;=13.2")</f>
        <v>18</v>
      </c>
      <c r="Z39" s="84">
        <f>COUNTIF(Z8:Z34,"&gt;=10.56")</f>
        <v>18</v>
      </c>
    </row>
    <row r="40" spans="1:26" ht="20.25">
      <c r="A40" s="186" t="s">
        <v>13</v>
      </c>
      <c r="B40" s="187"/>
      <c r="C40" s="188"/>
      <c r="D40" s="91" t="str">
        <f t="shared" si="19" ref="D40:Z40">IF(((D39/COUNT(D8:D34))*100)&gt;=60,"3",IF(AND(((D39/COUNT(D8:D34))*100)&lt;60,((D39/COUNT(D8:D34))*100)&gt;=50),"2",IF(AND(((D39/COUNT(D8:D34))*100)&lt;50,((D39/COUNT(D8:D34))*100)&gt;=40),"1","0")))</f>
        <v>3</v>
      </c>
      <c r="E40" s="10" t="str">
        <f t="shared" si="19"/>
        <v>3</v>
      </c>
      <c r="F40" s="10" t="str">
        <f t="shared" si="19"/>
        <v>3</v>
      </c>
      <c r="G40" s="10" t="str">
        <f t="shared" si="19"/>
        <v>3</v>
      </c>
      <c r="H40" s="89" t="str">
        <f t="shared" si="19"/>
        <v>3</v>
      </c>
      <c r="I40" s="11" t="str">
        <f t="shared" si="19"/>
        <v>3</v>
      </c>
      <c r="J40" s="90" t="str">
        <f t="shared" si="19"/>
        <v>3</v>
      </c>
      <c r="K40" s="82" t="str">
        <f t="shared" si="19"/>
        <v>3</v>
      </c>
      <c r="L40" s="17" t="str">
        <f t="shared" si="19"/>
        <v>3</v>
      </c>
      <c r="M40" s="17" t="str">
        <f t="shared" si="19"/>
        <v>3</v>
      </c>
      <c r="N40" s="17" t="str">
        <f t="shared" si="19"/>
        <v>3</v>
      </c>
      <c r="O40" s="84" t="str">
        <f t="shared" si="19"/>
        <v>3</v>
      </c>
      <c r="P40" s="77" t="str">
        <f t="shared" si="19"/>
        <v>3</v>
      </c>
      <c r="Q40" s="95" t="str">
        <f t="shared" si="19"/>
        <v>3</v>
      </c>
      <c r="R40" s="98" t="str">
        <f t="shared" si="19"/>
        <v>3</v>
      </c>
      <c r="S40" s="24" t="str">
        <f t="shared" si="19"/>
        <v>3</v>
      </c>
      <c r="T40" s="24" t="str">
        <f t="shared" si="19"/>
        <v>3</v>
      </c>
      <c r="U40" s="24" t="str">
        <f t="shared" si="19"/>
        <v>3</v>
      </c>
      <c r="V40" s="25" t="str">
        <f t="shared" si="19"/>
        <v>3</v>
      </c>
      <c r="W40" s="101" t="str">
        <f t="shared" si="19"/>
        <v>3</v>
      </c>
      <c r="X40" s="102" t="str">
        <f t="shared" si="19"/>
        <v>3</v>
      </c>
      <c r="Y40" s="95" t="str">
        <f t="shared" si="19"/>
        <v>3</v>
      </c>
      <c r="Z40" s="19" t="str">
        <f t="shared" si="19"/>
        <v>3</v>
      </c>
    </row>
    <row r="41" spans="1:26" ht="21" thickBot="1">
      <c r="A41" s="189" t="s">
        <v>14</v>
      </c>
      <c r="B41" s="190"/>
      <c r="C41" s="191"/>
      <c r="D41" s="12">
        <f t="shared" si="20" ref="D41:Z41">((D39/COUNT(D8:D34))*D40)</f>
        <v>2</v>
      </c>
      <c r="E41" s="13">
        <f t="shared" si="20"/>
        <v>2.1111111111111112</v>
      </c>
      <c r="F41" s="13">
        <f t="shared" si="20"/>
        <v>2.1111111111111112</v>
      </c>
      <c r="G41" s="13">
        <f t="shared" si="20"/>
        <v>2.1111111111111112</v>
      </c>
      <c r="H41" s="92">
        <f t="shared" si="20"/>
        <v>2.1111111111111112</v>
      </c>
      <c r="I41" s="14">
        <f t="shared" si="20"/>
        <v>2</v>
      </c>
      <c r="J41" s="93">
        <f t="shared" si="20"/>
        <v>2</v>
      </c>
      <c r="K41" s="85">
        <f t="shared" si="20"/>
        <v>2.3333333333333335</v>
      </c>
      <c r="L41" s="20">
        <f t="shared" si="20"/>
        <v>2.5555555555555554</v>
      </c>
      <c r="M41" s="20">
        <f t="shared" si="20"/>
        <v>1.8888888888888888</v>
      </c>
      <c r="N41" s="20">
        <f t="shared" si="20"/>
        <v>1.8888888888888888</v>
      </c>
      <c r="O41" s="86">
        <f t="shared" si="20"/>
        <v>2</v>
      </c>
      <c r="P41" s="78">
        <f t="shared" si="20"/>
        <v>2.1111111111111112</v>
      </c>
      <c r="Q41" s="96">
        <f t="shared" si="20"/>
        <v>2.1111111111111112</v>
      </c>
      <c r="R41" s="99">
        <f t="shared" si="20"/>
        <v>1.8888888888888888</v>
      </c>
      <c r="S41" s="26">
        <f t="shared" si="20"/>
        <v>2</v>
      </c>
      <c r="T41" s="26">
        <f t="shared" si="20"/>
        <v>1.8888888888888888</v>
      </c>
      <c r="U41" s="26">
        <f t="shared" si="20"/>
        <v>2</v>
      </c>
      <c r="V41" s="27">
        <f t="shared" si="20"/>
        <v>2</v>
      </c>
      <c r="W41" s="108">
        <f t="shared" si="20"/>
        <v>2</v>
      </c>
      <c r="X41" s="103">
        <f t="shared" si="20"/>
        <v>2</v>
      </c>
      <c r="Y41" s="96">
        <f t="shared" si="20"/>
        <v>2</v>
      </c>
      <c r="Z41" s="21">
        <f t="shared" si="20"/>
        <v>2</v>
      </c>
    </row>
    <row r="42" spans="1:4" ht="21" thickBot="1">
      <c r="A42" s="135"/>
      <c r="B42" s="2"/>
      <c r="C42" s="2"/>
      <c r="D42" s="2"/>
    </row>
    <row r="43" spans="1:19" ht="20.25">
      <c r="A43" s="192" t="s">
        <v>15</v>
      </c>
      <c r="B43" s="193"/>
      <c r="C43" s="194"/>
      <c r="D43" s="2"/>
      <c r="E43" s="180" t="s">
        <v>16</v>
      </c>
      <c r="F43" s="181"/>
      <c r="G43" s="181"/>
      <c r="H43" s="181"/>
      <c r="I43" s="181"/>
      <c r="J43" s="181"/>
      <c r="K43" s="181"/>
      <c r="L43" s="181"/>
      <c r="M43" s="181"/>
      <c r="N43" s="182"/>
      <c r="O43" s="79" t="s">
        <v>8</v>
      </c>
      <c r="P43" s="28" t="s">
        <v>3</v>
      </c>
      <c r="Q43" s="28" t="s">
        <v>4</v>
      </c>
      <c r="R43" s="28" t="s">
        <v>5</v>
      </c>
      <c r="S43" s="29" t="s">
        <v>6</v>
      </c>
    </row>
    <row r="44" spans="1:19" ht="21" thickBot="1">
      <c r="A44" s="136" t="s">
        <v>73</v>
      </c>
      <c r="B44" s="3"/>
      <c r="C44" s="30"/>
      <c r="D44" s="2"/>
      <c r="E44" s="183"/>
      <c r="F44" s="184"/>
      <c r="G44" s="184"/>
      <c r="H44" s="184"/>
      <c r="I44" s="184"/>
      <c r="J44" s="184"/>
      <c r="K44" s="184"/>
      <c r="L44" s="184"/>
      <c r="M44" s="184"/>
      <c r="N44" s="185"/>
      <c r="O44" s="4">
        <f>(R41*0.2+Z41*0.8)</f>
        <v>1.9777777777777779</v>
      </c>
      <c r="P44" s="4">
        <f>(S41*0.2+Z41*0.8)</f>
        <v>2</v>
      </c>
      <c r="Q44" s="4">
        <f>(T41*0.2+Z41*0.8)</f>
        <v>1.9777777777777779</v>
      </c>
      <c r="R44" s="4">
        <f>(U41*0.2+Z41*0.8)</f>
        <v>2</v>
      </c>
      <c r="S44" s="5">
        <f>(V41*0.2+Z41*0.8)</f>
        <v>2</v>
      </c>
    </row>
    <row r="45" spans="1:4" ht="20.25">
      <c r="A45" s="136" t="s">
        <v>74</v>
      </c>
      <c r="B45" s="3"/>
      <c r="C45" s="30"/>
      <c r="D45" s="2"/>
    </row>
    <row r="46" spans="1:4" ht="21" thickBot="1">
      <c r="A46" s="137" t="s">
        <v>75</v>
      </c>
      <c r="B46" s="31"/>
      <c r="C46" s="32"/>
      <c r="D46" s="2"/>
    </row>
  </sheetData>
  <mergeCells count="23">
    <mergeCell ref="E43:N44"/>
    <mergeCell ref="A37:C37"/>
    <mergeCell ref="A38:C38"/>
    <mergeCell ref="A39:C39"/>
    <mergeCell ref="A40:C40"/>
    <mergeCell ref="A41:C41"/>
    <mergeCell ref="A43:C43"/>
    <mergeCell ref="A36:C36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182bc4-e4d3-4a0f-a231-1b56883068d1}">
  <sheetPr codeName="Sheet15">
    <pageSetUpPr fitToPage="1"/>
  </sheetPr>
  <dimension ref="A1:AA46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1" width="11.571428571428571" style="128" customWidth="1"/>
    <col min="2" max="2" width="22" style="1" bestFit="1" customWidth="1"/>
    <col min="3" max="3" width="44.57142857142857" style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4" bestFit="1" customWidth="1"/>
    <col min="28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280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27" t="s">
        <v>283</v>
      </c>
      <c r="D4" s="113" t="s">
        <v>82</v>
      </c>
      <c r="E4" s="114">
        <v>1011</v>
      </c>
      <c r="F4" s="164" t="s">
        <v>284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99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7" ht="19.9" customHeight="1">
      <c r="A8" s="134">
        <v>1</v>
      </c>
      <c r="B8" s="138">
        <v>307587</v>
      </c>
      <c r="C8" s="133" t="s">
        <v>98</v>
      </c>
      <c r="D8" s="10">
        <v>5</v>
      </c>
      <c r="E8" s="10">
        <v>4</v>
      </c>
      <c r="F8" s="10">
        <v>5.50</v>
      </c>
      <c r="G8" s="10">
        <v>6</v>
      </c>
      <c r="H8" s="10">
        <v>3</v>
      </c>
      <c r="I8" s="10">
        <f t="shared" si="0" ref="I8:I34">SUM(D8:H8)</f>
        <v>23.50</v>
      </c>
      <c r="J8" s="10">
        <f>I8*0.15</f>
        <v>3.525</v>
      </c>
      <c r="K8" s="18">
        <v>2.50</v>
      </c>
      <c r="L8" s="18">
        <v>2</v>
      </c>
      <c r="M8" s="18">
        <v>4.50</v>
      </c>
      <c r="N8" s="18">
        <v>1</v>
      </c>
      <c r="O8" s="18">
        <v>1.50</v>
      </c>
      <c r="P8" s="18">
        <f>SUM(K8:O8)</f>
        <v>11.50</v>
      </c>
      <c r="Q8" s="116">
        <f>P8*0.05</f>
        <v>0.57500000000000007</v>
      </c>
      <c r="R8" s="105">
        <f t="shared" si="1" ref="R8:V23">(D8*0.15+K8*0.05)</f>
        <v>0.875</v>
      </c>
      <c r="S8" s="105">
        <f t="shared" si="1"/>
        <v>0.70</v>
      </c>
      <c r="T8" s="105">
        <f t="shared" si="1"/>
        <v>1.05</v>
      </c>
      <c r="U8" s="105">
        <f t="shared" si="1"/>
        <v>0.95</v>
      </c>
      <c r="V8" s="105">
        <f t="shared" si="1"/>
        <v>0.52499999999999991</v>
      </c>
      <c r="W8" s="117">
        <f t="shared" si="2" ref="W8:W34">I8+P8</f>
        <v>35</v>
      </c>
      <c r="X8" s="117">
        <f>(W8*0.2)</f>
        <v>7</v>
      </c>
      <c r="Y8" s="146">
        <v>16</v>
      </c>
      <c r="Z8" s="116">
        <f>Y8*0.8</f>
        <v>12.80</v>
      </c>
      <c r="AA8" s="145"/>
    </row>
    <row r="9" spans="1:27" ht="19.9" customHeight="1">
      <c r="A9" s="134">
        <v>2</v>
      </c>
      <c r="B9" s="138">
        <v>307591</v>
      </c>
      <c r="C9" s="133" t="s">
        <v>100</v>
      </c>
      <c r="D9" s="10">
        <v>4</v>
      </c>
      <c r="E9" s="10">
        <v>2.50</v>
      </c>
      <c r="F9" s="10">
        <v>1.50</v>
      </c>
      <c r="G9" s="10">
        <v>3</v>
      </c>
      <c r="H9" s="10">
        <v>2</v>
      </c>
      <c r="I9" s="10">
        <f t="shared" si="0"/>
        <v>13</v>
      </c>
      <c r="J9" s="10">
        <f t="shared" si="3" ref="J9:J34">I9*0.15</f>
        <v>1.95</v>
      </c>
      <c r="K9" s="18">
        <v>0.50</v>
      </c>
      <c r="L9" s="18">
        <v>1.50</v>
      </c>
      <c r="M9" s="18">
        <v>2</v>
      </c>
      <c r="N9" s="18">
        <v>0.50</v>
      </c>
      <c r="O9" s="18">
        <v>2</v>
      </c>
      <c r="P9" s="18">
        <f t="shared" si="4" ref="P9:P34">SUM(K9:O9)</f>
        <v>6.50</v>
      </c>
      <c r="Q9" s="116">
        <f t="shared" si="5" ref="Q9:Q34">P9*0.05</f>
        <v>0.325</v>
      </c>
      <c r="R9" s="105">
        <f t="shared" si="1"/>
        <v>0.625</v>
      </c>
      <c r="S9" s="105">
        <f t="shared" si="1"/>
        <v>0.45</v>
      </c>
      <c r="T9" s="105">
        <f t="shared" si="1"/>
        <v>0.32499999999999996</v>
      </c>
      <c r="U9" s="105">
        <f t="shared" si="1"/>
        <v>0.475</v>
      </c>
      <c r="V9" s="105">
        <f t="shared" si="1"/>
        <v>0.40</v>
      </c>
      <c r="W9" s="117">
        <f t="shared" si="2"/>
        <v>19.50</v>
      </c>
      <c r="X9" s="117">
        <f t="shared" si="6" ref="X9:X34">(W9*0.2)</f>
        <v>3.9000000000000004</v>
      </c>
      <c r="Y9" s="146">
        <v>9</v>
      </c>
      <c r="Z9" s="116">
        <f t="shared" si="7" ref="Z9:Z34">Y9*0.8</f>
        <v>7.20</v>
      </c>
      <c r="AA9" s="145"/>
    </row>
    <row r="10" spans="1:27" ht="19.9" customHeight="1">
      <c r="A10" s="134">
        <v>3</v>
      </c>
      <c r="B10" s="138">
        <v>307599</v>
      </c>
      <c r="C10" s="133" t="s">
        <v>279</v>
      </c>
      <c r="D10" s="10">
        <v>2.50</v>
      </c>
      <c r="E10" s="10">
        <v>2</v>
      </c>
      <c r="F10" s="10">
        <v>4</v>
      </c>
      <c r="G10" s="10">
        <v>1.50</v>
      </c>
      <c r="H10" s="10">
        <v>3.50</v>
      </c>
      <c r="I10" s="10">
        <f t="shared" si="0"/>
        <v>13.50</v>
      </c>
      <c r="J10" s="10">
        <f t="shared" si="3"/>
        <v>2.025</v>
      </c>
      <c r="K10" s="18">
        <v>1</v>
      </c>
      <c r="L10" s="18">
        <v>3</v>
      </c>
      <c r="M10" s="18">
        <v>1.50</v>
      </c>
      <c r="N10" s="18">
        <v>1</v>
      </c>
      <c r="O10" s="18">
        <v>0.50</v>
      </c>
      <c r="P10" s="18">
        <f t="shared" si="4"/>
        <v>7</v>
      </c>
      <c r="Q10" s="116">
        <f t="shared" si="5"/>
        <v>0.35</v>
      </c>
      <c r="R10" s="105">
        <f t="shared" si="1"/>
        <v>0.425</v>
      </c>
      <c r="S10" s="105">
        <f t="shared" si="1"/>
        <v>0.45</v>
      </c>
      <c r="T10" s="105">
        <f t="shared" si="1"/>
        <v>0.675</v>
      </c>
      <c r="U10" s="105">
        <f t="shared" si="1"/>
        <v>0.27499999999999997</v>
      </c>
      <c r="V10" s="105">
        <f t="shared" si="1"/>
        <v>0.55000000000000004</v>
      </c>
      <c r="W10" s="117">
        <f t="shared" si="2"/>
        <v>20.50</v>
      </c>
      <c r="X10" s="117">
        <f t="shared" si="6"/>
        <v>4.1000000000000005</v>
      </c>
      <c r="Y10" s="146">
        <v>9</v>
      </c>
      <c r="Z10" s="116">
        <f t="shared" si="7"/>
        <v>7.20</v>
      </c>
      <c r="AA10" s="145"/>
    </row>
    <row r="11" spans="1:27" ht="27.75" customHeight="1">
      <c r="A11" s="134">
        <v>4</v>
      </c>
      <c r="B11" s="138">
        <v>307620</v>
      </c>
      <c r="C11" s="133" t="s">
        <v>101</v>
      </c>
      <c r="D11" s="10">
        <v>3</v>
      </c>
      <c r="E11" s="10">
        <v>1.50</v>
      </c>
      <c r="F11" s="10">
        <v>4.50</v>
      </c>
      <c r="G11" s="10">
        <v>3</v>
      </c>
      <c r="H11" s="10">
        <v>1.50</v>
      </c>
      <c r="I11" s="10">
        <f t="shared" si="0"/>
        <v>13.50</v>
      </c>
      <c r="J11" s="10">
        <f t="shared" si="3"/>
        <v>2.025</v>
      </c>
      <c r="K11" s="18">
        <v>2</v>
      </c>
      <c r="L11" s="18">
        <v>2.50</v>
      </c>
      <c r="M11" s="18">
        <v>1</v>
      </c>
      <c r="N11" s="18">
        <v>0.50</v>
      </c>
      <c r="O11" s="18">
        <v>1.50</v>
      </c>
      <c r="P11" s="18">
        <f t="shared" si="4"/>
        <v>7.50</v>
      </c>
      <c r="Q11" s="116">
        <f t="shared" si="5"/>
        <v>0.375</v>
      </c>
      <c r="R11" s="105">
        <f t="shared" si="1"/>
        <v>0.54999999999999993</v>
      </c>
      <c r="S11" s="105">
        <f t="shared" si="1"/>
        <v>0.35</v>
      </c>
      <c r="T11" s="105">
        <f t="shared" si="1"/>
        <v>0.725</v>
      </c>
      <c r="U11" s="105">
        <f t="shared" si="1"/>
        <v>0.475</v>
      </c>
      <c r="V11" s="105">
        <f t="shared" si="1"/>
        <v>0.30</v>
      </c>
      <c r="W11" s="117">
        <f t="shared" si="2"/>
        <v>21</v>
      </c>
      <c r="X11" s="117">
        <f t="shared" si="6"/>
        <v>4.20</v>
      </c>
      <c r="Y11" s="146">
        <v>9</v>
      </c>
      <c r="Z11" s="116">
        <f t="shared" si="7"/>
        <v>7.20</v>
      </c>
      <c r="AA11" s="145"/>
    </row>
    <row r="12" spans="1:27" ht="19.9" customHeight="1">
      <c r="A12" s="134">
        <v>5</v>
      </c>
      <c r="B12" s="138">
        <v>307621</v>
      </c>
      <c r="C12" s="133" t="s">
        <v>102</v>
      </c>
      <c r="D12" s="10">
        <v>2.50</v>
      </c>
      <c r="E12" s="10">
        <v>4</v>
      </c>
      <c r="F12" s="10">
        <v>3</v>
      </c>
      <c r="G12" s="10">
        <v>5.50</v>
      </c>
      <c r="H12" s="10">
        <v>4.50</v>
      </c>
      <c r="I12" s="10">
        <f t="shared" si="0"/>
        <v>19.50</v>
      </c>
      <c r="J12" s="10">
        <f t="shared" si="3"/>
        <v>2.925</v>
      </c>
      <c r="K12" s="18">
        <v>2</v>
      </c>
      <c r="L12" s="18">
        <v>3</v>
      </c>
      <c r="M12" s="18">
        <v>2.50</v>
      </c>
      <c r="N12" s="18">
        <v>2</v>
      </c>
      <c r="O12" s="18">
        <v>0</v>
      </c>
      <c r="P12" s="18">
        <f t="shared" si="4"/>
        <v>9.50</v>
      </c>
      <c r="Q12" s="116">
        <f t="shared" si="5"/>
        <v>0.475</v>
      </c>
      <c r="R12" s="105">
        <f t="shared" si="1"/>
        <v>0.475</v>
      </c>
      <c r="S12" s="105">
        <f t="shared" si="1"/>
        <v>0.75</v>
      </c>
      <c r="T12" s="105">
        <f t="shared" si="1"/>
        <v>0.57499999999999996</v>
      </c>
      <c r="U12" s="105">
        <f t="shared" si="1"/>
        <v>0.925</v>
      </c>
      <c r="V12" s="105">
        <f t="shared" si="1"/>
        <v>0.675</v>
      </c>
      <c r="W12" s="117">
        <f t="shared" si="2"/>
        <v>29</v>
      </c>
      <c r="X12" s="117">
        <f t="shared" si="6"/>
        <v>5.8000000000000007</v>
      </c>
      <c r="Y12" s="146">
        <v>13</v>
      </c>
      <c r="Z12" s="116">
        <f t="shared" si="7"/>
        <v>10.40</v>
      </c>
      <c r="AA12" s="145"/>
    </row>
    <row r="13" spans="1:27" ht="19.9" customHeight="1">
      <c r="A13" s="134">
        <v>6</v>
      </c>
      <c r="B13" s="138">
        <v>307624</v>
      </c>
      <c r="C13" s="133" t="s">
        <v>103</v>
      </c>
      <c r="D13" s="10">
        <v>6</v>
      </c>
      <c r="E13" s="10">
        <v>3</v>
      </c>
      <c r="F13" s="10">
        <v>4.50</v>
      </c>
      <c r="G13" s="10">
        <v>5</v>
      </c>
      <c r="H13" s="10">
        <v>4</v>
      </c>
      <c r="I13" s="10">
        <f t="shared" si="0"/>
        <v>22.50</v>
      </c>
      <c r="J13" s="10">
        <f t="shared" si="3"/>
        <v>3.375</v>
      </c>
      <c r="K13" s="18">
        <v>3</v>
      </c>
      <c r="L13" s="18">
        <v>1</v>
      </c>
      <c r="M13" s="18">
        <v>2</v>
      </c>
      <c r="N13" s="18">
        <v>4</v>
      </c>
      <c r="O13" s="18">
        <v>1.50</v>
      </c>
      <c r="P13" s="18">
        <f t="shared" si="4"/>
        <v>11.50</v>
      </c>
      <c r="Q13" s="116">
        <f t="shared" si="5"/>
        <v>0.57500000000000007</v>
      </c>
      <c r="R13" s="105">
        <f t="shared" si="1"/>
        <v>1.0499999999999998</v>
      </c>
      <c r="S13" s="105">
        <f t="shared" si="1"/>
        <v>0.49999999999999994</v>
      </c>
      <c r="T13" s="105">
        <f t="shared" si="1"/>
        <v>0.77499999999999991</v>
      </c>
      <c r="U13" s="105">
        <f t="shared" si="1"/>
        <v>0.95</v>
      </c>
      <c r="V13" s="105">
        <f t="shared" si="1"/>
        <v>0.675</v>
      </c>
      <c r="W13" s="117">
        <f t="shared" si="2"/>
        <v>34</v>
      </c>
      <c r="X13" s="117">
        <f t="shared" si="6"/>
        <v>6.8000000000000007</v>
      </c>
      <c r="Y13" s="146">
        <v>15</v>
      </c>
      <c r="Z13" s="116">
        <f t="shared" si="7"/>
        <v>12</v>
      </c>
      <c r="AA13" s="145"/>
    </row>
    <row r="14" spans="1:27" ht="19.9" customHeight="1">
      <c r="A14" s="134">
        <v>7</v>
      </c>
      <c r="B14" s="138">
        <v>307639</v>
      </c>
      <c r="C14" s="133" t="s">
        <v>104</v>
      </c>
      <c r="D14" s="10">
        <v>3</v>
      </c>
      <c r="E14" s="10">
        <v>1.50</v>
      </c>
      <c r="F14" s="10">
        <v>1</v>
      </c>
      <c r="G14" s="10">
        <v>2</v>
      </c>
      <c r="H14" s="10">
        <v>2.50</v>
      </c>
      <c r="I14" s="10">
        <f t="shared" si="0"/>
        <v>10</v>
      </c>
      <c r="J14" s="10">
        <f t="shared" si="3"/>
        <v>1.50</v>
      </c>
      <c r="K14" s="18">
        <v>0.50</v>
      </c>
      <c r="L14" s="18">
        <v>2</v>
      </c>
      <c r="M14" s="18">
        <v>0.50</v>
      </c>
      <c r="N14" s="18">
        <v>1.50</v>
      </c>
      <c r="O14" s="18">
        <v>1</v>
      </c>
      <c r="P14" s="18">
        <f t="shared" si="4"/>
        <v>5.50</v>
      </c>
      <c r="Q14" s="116">
        <f t="shared" si="5"/>
        <v>0.27500000000000002</v>
      </c>
      <c r="R14" s="105">
        <f t="shared" si="1"/>
        <v>0.475</v>
      </c>
      <c r="S14" s="105">
        <f t="shared" si="1"/>
        <v>0.32499999999999996</v>
      </c>
      <c r="T14" s="105">
        <f t="shared" si="1"/>
        <v>0.175</v>
      </c>
      <c r="U14" s="105">
        <f t="shared" si="1"/>
        <v>0.375</v>
      </c>
      <c r="V14" s="105">
        <f t="shared" si="1"/>
        <v>0.425</v>
      </c>
      <c r="W14" s="117">
        <f t="shared" si="2"/>
        <v>15.50</v>
      </c>
      <c r="X14" s="117">
        <f t="shared" si="6"/>
        <v>3.10</v>
      </c>
      <c r="Y14" s="146">
        <v>7</v>
      </c>
      <c r="Z14" s="116">
        <f t="shared" si="7"/>
        <v>5.60</v>
      </c>
      <c r="AA14" s="145"/>
    </row>
    <row r="15" spans="1:27" ht="19.9" customHeight="1">
      <c r="A15" s="134">
        <v>8</v>
      </c>
      <c r="B15" s="138">
        <v>307643</v>
      </c>
      <c r="C15" s="133" t="s">
        <v>105</v>
      </c>
      <c r="D15" s="10">
        <v>6</v>
      </c>
      <c r="E15" s="10">
        <v>8</v>
      </c>
      <c r="F15" s="10">
        <v>4</v>
      </c>
      <c r="G15" s="10">
        <v>5.50</v>
      </c>
      <c r="H15" s="10">
        <v>2</v>
      </c>
      <c r="I15" s="10">
        <f t="shared" si="0"/>
        <v>25.50</v>
      </c>
      <c r="J15" s="10">
        <f t="shared" si="3"/>
        <v>3.8249999999999997</v>
      </c>
      <c r="K15" s="18">
        <v>4</v>
      </c>
      <c r="L15" s="18">
        <v>2.50</v>
      </c>
      <c r="M15" s="18">
        <v>2</v>
      </c>
      <c r="N15" s="18">
        <v>1</v>
      </c>
      <c r="O15" s="18">
        <v>3</v>
      </c>
      <c r="P15" s="18">
        <f t="shared" si="4"/>
        <v>12.50</v>
      </c>
      <c r="Q15" s="116">
        <f t="shared" si="5"/>
        <v>0.625</v>
      </c>
      <c r="R15" s="105">
        <f t="shared" si="1"/>
        <v>1.0999999999999999</v>
      </c>
      <c r="S15" s="105">
        <f t="shared" si="1"/>
        <v>1.325</v>
      </c>
      <c r="T15" s="105">
        <f t="shared" si="1"/>
        <v>0.70</v>
      </c>
      <c r="U15" s="105">
        <f t="shared" si="1"/>
        <v>0.875</v>
      </c>
      <c r="V15" s="105">
        <f t="shared" si="1"/>
        <v>0.45</v>
      </c>
      <c r="W15" s="117">
        <f t="shared" si="2"/>
        <v>38</v>
      </c>
      <c r="X15" s="117">
        <f t="shared" si="6"/>
        <v>7.60</v>
      </c>
      <c r="Y15" s="146">
        <v>17</v>
      </c>
      <c r="Z15" s="116">
        <f t="shared" si="7"/>
        <v>13.60</v>
      </c>
      <c r="AA15" s="145"/>
    </row>
    <row r="16" spans="1:27" ht="19.9" customHeight="1">
      <c r="A16" s="134">
        <v>9</v>
      </c>
      <c r="B16" s="138">
        <v>307657</v>
      </c>
      <c r="C16" s="133" t="s">
        <v>106</v>
      </c>
      <c r="D16" s="10">
        <v>8</v>
      </c>
      <c r="E16" s="10">
        <v>5</v>
      </c>
      <c r="F16" s="10">
        <v>6.50</v>
      </c>
      <c r="G16" s="10">
        <v>6</v>
      </c>
      <c r="H16" s="10">
        <v>7</v>
      </c>
      <c r="I16" s="10">
        <f t="shared" si="0"/>
        <v>32.50</v>
      </c>
      <c r="J16" s="10">
        <f t="shared" si="3"/>
        <v>4.875</v>
      </c>
      <c r="K16" s="18">
        <v>3</v>
      </c>
      <c r="L16" s="18">
        <v>4</v>
      </c>
      <c r="M16" s="18">
        <v>4.50</v>
      </c>
      <c r="N16" s="18">
        <v>2</v>
      </c>
      <c r="O16" s="18">
        <v>2.50</v>
      </c>
      <c r="P16" s="18">
        <f t="shared" si="4"/>
        <v>16</v>
      </c>
      <c r="Q16" s="116">
        <f t="shared" si="5"/>
        <v>0.80</v>
      </c>
      <c r="R16" s="105">
        <f t="shared" si="1"/>
        <v>1.35</v>
      </c>
      <c r="S16" s="105">
        <f t="shared" si="1"/>
        <v>0.95</v>
      </c>
      <c r="T16" s="105">
        <f t="shared" si="1"/>
        <v>1.20</v>
      </c>
      <c r="U16" s="105">
        <f t="shared" si="1"/>
        <v>0.99999999999999989</v>
      </c>
      <c r="V16" s="105">
        <f t="shared" si="1"/>
        <v>1.175</v>
      </c>
      <c r="W16" s="117">
        <f t="shared" si="2"/>
        <v>48.50</v>
      </c>
      <c r="X16" s="117">
        <f t="shared" si="6"/>
        <v>9.7000000000000011</v>
      </c>
      <c r="Y16" s="146">
        <v>22</v>
      </c>
      <c r="Z16" s="116">
        <f t="shared" si="7"/>
        <v>17.60</v>
      </c>
      <c r="AA16" s="145"/>
    </row>
    <row r="17" spans="1:27" ht="19.9" customHeight="1">
      <c r="A17" s="134">
        <v>10</v>
      </c>
      <c r="B17" s="138">
        <v>307669</v>
      </c>
      <c r="C17" s="133" t="s">
        <v>107</v>
      </c>
      <c r="D17" s="10">
        <v>4</v>
      </c>
      <c r="E17" s="10">
        <v>2</v>
      </c>
      <c r="F17" s="10">
        <v>5</v>
      </c>
      <c r="G17" s="10">
        <v>2.50</v>
      </c>
      <c r="H17" s="10">
        <v>3</v>
      </c>
      <c r="I17" s="10">
        <f t="shared" si="0"/>
        <v>16.50</v>
      </c>
      <c r="J17" s="10">
        <f t="shared" si="3"/>
        <v>2.475</v>
      </c>
      <c r="K17" s="18">
        <v>1.50</v>
      </c>
      <c r="L17" s="18">
        <v>3</v>
      </c>
      <c r="M17" s="18">
        <v>2</v>
      </c>
      <c r="N17" s="18">
        <v>1.50</v>
      </c>
      <c r="O17" s="18">
        <v>0.50</v>
      </c>
      <c r="P17" s="18">
        <f t="shared" si="4"/>
        <v>8.50</v>
      </c>
      <c r="Q17" s="116">
        <f t="shared" si="5"/>
        <v>0.42500000000000004</v>
      </c>
      <c r="R17" s="105">
        <f t="shared" si="1"/>
        <v>0.675</v>
      </c>
      <c r="S17" s="105">
        <f t="shared" si="1"/>
        <v>0.45</v>
      </c>
      <c r="T17" s="105">
        <f t="shared" si="1"/>
        <v>0.85</v>
      </c>
      <c r="U17" s="105">
        <f t="shared" si="1"/>
        <v>0.45</v>
      </c>
      <c r="V17" s="105">
        <f t="shared" si="1"/>
        <v>0.475</v>
      </c>
      <c r="W17" s="117">
        <f t="shared" si="2"/>
        <v>25</v>
      </c>
      <c r="X17" s="117">
        <f t="shared" si="6"/>
        <v>5</v>
      </c>
      <c r="Y17" s="147">
        <v>11</v>
      </c>
      <c r="Z17" s="116">
        <f t="shared" si="7"/>
        <v>8.8000000000000007</v>
      </c>
      <c r="AA17" s="145"/>
    </row>
    <row r="18" spans="1:27" ht="19.9" customHeight="1">
      <c r="A18" s="134">
        <v>11</v>
      </c>
      <c r="B18" s="138">
        <v>307674</v>
      </c>
      <c r="C18" s="133" t="s">
        <v>108</v>
      </c>
      <c r="D18" s="10">
        <v>5</v>
      </c>
      <c r="E18" s="10">
        <v>4.50</v>
      </c>
      <c r="F18" s="10">
        <v>3</v>
      </c>
      <c r="G18" s="10">
        <v>4</v>
      </c>
      <c r="H18" s="10">
        <v>3.50</v>
      </c>
      <c r="I18" s="10">
        <f t="shared" si="0"/>
        <v>20</v>
      </c>
      <c r="J18" s="10">
        <f t="shared" si="3"/>
        <v>3</v>
      </c>
      <c r="K18" s="18">
        <v>2</v>
      </c>
      <c r="L18" s="18">
        <v>2.50</v>
      </c>
      <c r="M18" s="18">
        <v>3</v>
      </c>
      <c r="N18" s="18">
        <v>1</v>
      </c>
      <c r="O18" s="18">
        <v>2</v>
      </c>
      <c r="P18" s="18">
        <f t="shared" si="4"/>
        <v>10.50</v>
      </c>
      <c r="Q18" s="116">
        <f t="shared" si="5"/>
        <v>0.525</v>
      </c>
      <c r="R18" s="105">
        <f t="shared" si="1"/>
        <v>0.85</v>
      </c>
      <c r="S18" s="105">
        <f t="shared" si="1"/>
        <v>0.80</v>
      </c>
      <c r="T18" s="105">
        <f t="shared" si="1"/>
        <v>0.60</v>
      </c>
      <c r="U18" s="105">
        <f t="shared" si="1"/>
        <v>0.65</v>
      </c>
      <c r="V18" s="105">
        <f t="shared" si="1"/>
        <v>0.625</v>
      </c>
      <c r="W18" s="117">
        <f t="shared" si="2"/>
        <v>30.50</v>
      </c>
      <c r="X18" s="117">
        <f t="shared" si="6"/>
        <v>6.10</v>
      </c>
      <c r="Y18" s="146">
        <v>14</v>
      </c>
      <c r="Z18" s="116">
        <f t="shared" si="7"/>
        <v>11.20</v>
      </c>
      <c r="AA18" s="145"/>
    </row>
    <row r="19" spans="1:27" ht="19.9" customHeight="1">
      <c r="A19" s="134">
        <v>12</v>
      </c>
      <c r="B19" s="138">
        <v>307678</v>
      </c>
      <c r="C19" s="133" t="s">
        <v>109</v>
      </c>
      <c r="D19" s="10">
        <v>4</v>
      </c>
      <c r="E19" s="10">
        <v>6</v>
      </c>
      <c r="F19" s="10">
        <v>5</v>
      </c>
      <c r="G19" s="10">
        <v>7</v>
      </c>
      <c r="H19" s="10">
        <v>6</v>
      </c>
      <c r="I19" s="10">
        <f t="shared" si="0"/>
        <v>28</v>
      </c>
      <c r="J19" s="10">
        <f t="shared" si="3"/>
        <v>4.20</v>
      </c>
      <c r="K19" s="18">
        <v>2.50</v>
      </c>
      <c r="L19" s="18">
        <v>4</v>
      </c>
      <c r="M19" s="18">
        <v>2.50</v>
      </c>
      <c r="N19" s="18">
        <v>3</v>
      </c>
      <c r="O19" s="18">
        <v>1.50</v>
      </c>
      <c r="P19" s="18">
        <f t="shared" si="4"/>
        <v>13.50</v>
      </c>
      <c r="Q19" s="116">
        <f t="shared" si="5"/>
        <v>0.675</v>
      </c>
      <c r="R19" s="105">
        <f t="shared" si="1"/>
        <v>0.725</v>
      </c>
      <c r="S19" s="105">
        <f t="shared" si="1"/>
        <v>1.0999999999999999</v>
      </c>
      <c r="T19" s="105">
        <f t="shared" si="1"/>
        <v>0.875</v>
      </c>
      <c r="U19" s="105">
        <f t="shared" si="1"/>
        <v>1.2000000000000002</v>
      </c>
      <c r="V19" s="105">
        <f t="shared" si="1"/>
        <v>0.97499999999999987</v>
      </c>
      <c r="W19" s="117">
        <f t="shared" si="2"/>
        <v>41.50</v>
      </c>
      <c r="X19" s="117">
        <f t="shared" si="6"/>
        <v>8.3000000000000007</v>
      </c>
      <c r="Y19" s="146">
        <v>19</v>
      </c>
      <c r="Z19" s="116">
        <f t="shared" si="7"/>
        <v>15.20</v>
      </c>
      <c r="AA19" s="145"/>
    </row>
    <row r="20" spans="1:27" ht="19.9" customHeight="1">
      <c r="A20" s="134">
        <v>13</v>
      </c>
      <c r="B20" s="138">
        <v>307686</v>
      </c>
      <c r="C20" s="133" t="s">
        <v>110</v>
      </c>
      <c r="D20" s="10">
        <v>7</v>
      </c>
      <c r="E20" s="10">
        <v>6.50</v>
      </c>
      <c r="F20" s="10">
        <v>7.50</v>
      </c>
      <c r="G20" s="10">
        <v>6</v>
      </c>
      <c r="H20" s="10">
        <v>5</v>
      </c>
      <c r="I20" s="10">
        <f t="shared" si="0"/>
        <v>32</v>
      </c>
      <c r="J20" s="10">
        <f t="shared" si="3"/>
        <v>4.80</v>
      </c>
      <c r="K20" s="18">
        <v>4.50</v>
      </c>
      <c r="L20" s="18">
        <v>2</v>
      </c>
      <c r="M20" s="18">
        <v>3</v>
      </c>
      <c r="N20" s="18">
        <v>5</v>
      </c>
      <c r="O20" s="18">
        <v>2</v>
      </c>
      <c r="P20" s="18">
        <f t="shared" si="4"/>
        <v>16.50</v>
      </c>
      <c r="Q20" s="116">
        <f t="shared" si="5"/>
        <v>0.825</v>
      </c>
      <c r="R20" s="105">
        <f t="shared" si="1"/>
        <v>1.2750000000000001</v>
      </c>
      <c r="S20" s="105">
        <f t="shared" si="1"/>
        <v>1.075</v>
      </c>
      <c r="T20" s="105">
        <f t="shared" si="1"/>
        <v>1.2749999999999999</v>
      </c>
      <c r="U20" s="105">
        <f t="shared" si="1"/>
        <v>1.1499999999999999</v>
      </c>
      <c r="V20" s="105">
        <f t="shared" si="1"/>
        <v>0.85</v>
      </c>
      <c r="W20" s="117">
        <f t="shared" si="2"/>
        <v>48.50</v>
      </c>
      <c r="X20" s="117">
        <f t="shared" si="6"/>
        <v>9.7000000000000011</v>
      </c>
      <c r="Y20" s="146">
        <v>23</v>
      </c>
      <c r="Z20" s="116">
        <f t="shared" si="7"/>
        <v>18.400000000000002</v>
      </c>
      <c r="AA20" s="145"/>
    </row>
    <row r="21" spans="1:27" ht="19.9" customHeight="1">
      <c r="A21" s="134">
        <v>14</v>
      </c>
      <c r="B21" s="138">
        <v>307691</v>
      </c>
      <c r="C21" s="133" t="s">
        <v>111</v>
      </c>
      <c r="D21" s="10">
        <v>3.50</v>
      </c>
      <c r="E21" s="10">
        <v>4</v>
      </c>
      <c r="F21" s="10">
        <v>5</v>
      </c>
      <c r="G21" s="10">
        <v>3</v>
      </c>
      <c r="H21" s="10">
        <v>4.50</v>
      </c>
      <c r="I21" s="10">
        <f t="shared" si="0"/>
        <v>20</v>
      </c>
      <c r="J21" s="10">
        <f t="shared" si="3"/>
        <v>3</v>
      </c>
      <c r="K21" s="143">
        <v>1.50</v>
      </c>
      <c r="L21" s="143">
        <v>3</v>
      </c>
      <c r="M21" s="143">
        <v>0.50</v>
      </c>
      <c r="N21" s="143">
        <v>1.50</v>
      </c>
      <c r="O21" s="143">
        <v>2.50</v>
      </c>
      <c r="P21" s="18">
        <f t="shared" si="4"/>
        <v>9</v>
      </c>
      <c r="Q21" s="116">
        <f t="shared" si="5"/>
        <v>0.45</v>
      </c>
      <c r="R21" s="105">
        <f t="shared" si="1"/>
        <v>0.60000000000000009</v>
      </c>
      <c r="S21" s="105">
        <f t="shared" si="1"/>
        <v>0.75</v>
      </c>
      <c r="T21" s="105">
        <f t="shared" si="1"/>
        <v>0.775</v>
      </c>
      <c r="U21" s="105">
        <f t="shared" si="1"/>
        <v>0.52499999999999991</v>
      </c>
      <c r="V21" s="105">
        <f t="shared" si="1"/>
        <v>0.80</v>
      </c>
      <c r="W21" s="117">
        <f t="shared" si="2"/>
        <v>29</v>
      </c>
      <c r="X21" s="117">
        <f t="shared" si="6"/>
        <v>5.8000000000000007</v>
      </c>
      <c r="Y21" s="146">
        <v>13</v>
      </c>
      <c r="Z21" s="116">
        <f t="shared" si="7"/>
        <v>10.40</v>
      </c>
      <c r="AA21" s="145"/>
    </row>
    <row r="22" spans="1:27" ht="19.9" customHeight="1">
      <c r="A22" s="134">
        <v>15</v>
      </c>
      <c r="B22" s="138">
        <v>307692</v>
      </c>
      <c r="C22" s="133" t="s">
        <v>112</v>
      </c>
      <c r="D22" s="10">
        <v>3</v>
      </c>
      <c r="E22" s="10">
        <v>5.50</v>
      </c>
      <c r="F22" s="10">
        <v>6</v>
      </c>
      <c r="G22" s="10">
        <v>5</v>
      </c>
      <c r="H22" s="10">
        <v>3</v>
      </c>
      <c r="I22" s="10">
        <f t="shared" si="0"/>
        <v>22.50</v>
      </c>
      <c r="J22" s="10">
        <f t="shared" si="3"/>
        <v>3.375</v>
      </c>
      <c r="K22" s="18">
        <v>2</v>
      </c>
      <c r="L22" s="18">
        <v>2.50</v>
      </c>
      <c r="M22" s="18">
        <v>3.50</v>
      </c>
      <c r="N22" s="18">
        <v>2</v>
      </c>
      <c r="O22" s="18">
        <v>1.50</v>
      </c>
      <c r="P22" s="18">
        <f t="shared" si="4"/>
        <v>11.50</v>
      </c>
      <c r="Q22" s="116">
        <f t="shared" si="5"/>
        <v>0.57500000000000007</v>
      </c>
      <c r="R22" s="105">
        <f t="shared" si="1"/>
        <v>0.54999999999999993</v>
      </c>
      <c r="S22" s="105">
        <f t="shared" si="1"/>
        <v>0.95</v>
      </c>
      <c r="T22" s="105">
        <f t="shared" si="1"/>
        <v>1.075</v>
      </c>
      <c r="U22" s="105">
        <f t="shared" si="1"/>
        <v>0.85</v>
      </c>
      <c r="V22" s="105">
        <f t="shared" si="1"/>
        <v>0.52499999999999991</v>
      </c>
      <c r="W22" s="117">
        <f t="shared" si="2"/>
        <v>34</v>
      </c>
      <c r="X22" s="117">
        <f t="shared" si="6"/>
        <v>6.8000000000000007</v>
      </c>
      <c r="Y22" s="146">
        <v>15</v>
      </c>
      <c r="Z22" s="116">
        <f t="shared" si="7"/>
        <v>12</v>
      </c>
      <c r="AA22" s="145"/>
    </row>
    <row r="23" spans="1:27" ht="19.9" customHeight="1">
      <c r="A23" s="134">
        <v>16</v>
      </c>
      <c r="B23" s="138">
        <v>307696</v>
      </c>
      <c r="C23" s="133" t="s">
        <v>113</v>
      </c>
      <c r="D23" s="10">
        <v>7</v>
      </c>
      <c r="E23" s="10">
        <v>4</v>
      </c>
      <c r="F23" s="10">
        <v>5</v>
      </c>
      <c r="G23" s="10">
        <v>6</v>
      </c>
      <c r="H23" s="10">
        <v>2</v>
      </c>
      <c r="I23" s="10">
        <f t="shared" si="0"/>
        <v>24</v>
      </c>
      <c r="J23" s="10">
        <f t="shared" si="3"/>
        <v>3.5999999999999996</v>
      </c>
      <c r="K23" s="18">
        <v>2.50</v>
      </c>
      <c r="L23" s="18">
        <v>4</v>
      </c>
      <c r="M23" s="18">
        <v>1.50</v>
      </c>
      <c r="N23" s="18">
        <v>3</v>
      </c>
      <c r="O23" s="18">
        <v>2</v>
      </c>
      <c r="P23" s="18">
        <f t="shared" si="4"/>
        <v>13</v>
      </c>
      <c r="Q23" s="116">
        <f t="shared" si="5"/>
        <v>0.65</v>
      </c>
      <c r="R23" s="105">
        <f t="shared" si="1"/>
        <v>1.175</v>
      </c>
      <c r="S23" s="105">
        <f t="shared" si="1"/>
        <v>0.80</v>
      </c>
      <c r="T23" s="105">
        <f t="shared" si="1"/>
        <v>0.825</v>
      </c>
      <c r="U23" s="105">
        <f t="shared" si="1"/>
        <v>1.0499999999999998</v>
      </c>
      <c r="V23" s="105">
        <f t="shared" si="1"/>
        <v>0.40</v>
      </c>
      <c r="W23" s="117">
        <f t="shared" si="2"/>
        <v>37</v>
      </c>
      <c r="X23" s="117">
        <f t="shared" si="6"/>
        <v>7.40</v>
      </c>
      <c r="Y23" s="146">
        <v>17</v>
      </c>
      <c r="Z23" s="116">
        <f t="shared" si="7"/>
        <v>13.60</v>
      </c>
      <c r="AA23" s="145"/>
    </row>
    <row r="24" spans="1:27" ht="19.9" customHeight="1">
      <c r="A24" s="134">
        <v>17</v>
      </c>
      <c r="B24" s="138">
        <v>307701</v>
      </c>
      <c r="C24" s="133" t="s">
        <v>114</v>
      </c>
      <c r="D24" s="10">
        <v>5</v>
      </c>
      <c r="E24" s="10">
        <v>4.50</v>
      </c>
      <c r="F24" s="10">
        <v>7</v>
      </c>
      <c r="G24" s="10">
        <v>5.50</v>
      </c>
      <c r="H24" s="10">
        <v>6</v>
      </c>
      <c r="I24" s="10">
        <f t="shared" si="0"/>
        <v>28</v>
      </c>
      <c r="J24" s="10">
        <f t="shared" si="3"/>
        <v>4.20</v>
      </c>
      <c r="K24" s="18">
        <v>3.50</v>
      </c>
      <c r="L24" s="18">
        <v>1</v>
      </c>
      <c r="M24" s="18">
        <v>2</v>
      </c>
      <c r="N24" s="18">
        <v>4</v>
      </c>
      <c r="O24" s="18">
        <v>2.50</v>
      </c>
      <c r="P24" s="18">
        <f t="shared" si="4"/>
        <v>13</v>
      </c>
      <c r="Q24" s="116">
        <f t="shared" si="5"/>
        <v>0.65</v>
      </c>
      <c r="R24" s="105">
        <f t="shared" si="8" ref="R24:V34">(D24*0.15+K24*0.05)</f>
        <v>0.925</v>
      </c>
      <c r="S24" s="105">
        <f t="shared" si="8"/>
        <v>0.725</v>
      </c>
      <c r="T24" s="105">
        <f t="shared" si="8"/>
        <v>1.1500000000000001</v>
      </c>
      <c r="U24" s="105">
        <f t="shared" si="8"/>
        <v>1.0249999999999999</v>
      </c>
      <c r="V24" s="105">
        <f t="shared" si="8"/>
        <v>1.0249999999999999</v>
      </c>
      <c r="W24" s="117">
        <f t="shared" si="2"/>
        <v>41</v>
      </c>
      <c r="X24" s="117">
        <f t="shared" si="6"/>
        <v>8.2000000000000011</v>
      </c>
      <c r="Y24" s="146">
        <v>19</v>
      </c>
      <c r="Z24" s="116">
        <f t="shared" si="7"/>
        <v>15.20</v>
      </c>
      <c r="AA24" s="145"/>
    </row>
    <row r="25" spans="1:27" ht="19.9" customHeight="1">
      <c r="A25" s="134">
        <v>18</v>
      </c>
      <c r="B25" s="138">
        <v>307702</v>
      </c>
      <c r="C25" s="133" t="s">
        <v>115</v>
      </c>
      <c r="D25" s="10">
        <v>6.50</v>
      </c>
      <c r="E25" s="10">
        <v>5</v>
      </c>
      <c r="F25" s="10">
        <v>8.50</v>
      </c>
      <c r="G25" s="10">
        <v>7</v>
      </c>
      <c r="H25" s="10">
        <v>3</v>
      </c>
      <c r="I25" s="10">
        <f t="shared" si="0"/>
        <v>30</v>
      </c>
      <c r="J25" s="10">
        <f t="shared" si="3"/>
        <v>4.50</v>
      </c>
      <c r="K25" s="18">
        <v>5</v>
      </c>
      <c r="L25" s="18">
        <v>3.50</v>
      </c>
      <c r="M25" s="18">
        <v>2.50</v>
      </c>
      <c r="N25" s="18">
        <v>0.50</v>
      </c>
      <c r="O25" s="18">
        <v>4</v>
      </c>
      <c r="P25" s="18">
        <f t="shared" si="4"/>
        <v>15.50</v>
      </c>
      <c r="Q25" s="116">
        <f t="shared" si="5"/>
        <v>0.775</v>
      </c>
      <c r="R25" s="105">
        <f t="shared" si="8"/>
        <v>1.2250000000000001</v>
      </c>
      <c r="S25" s="105">
        <f t="shared" si="8"/>
        <v>0.925</v>
      </c>
      <c r="T25" s="105">
        <f t="shared" si="8"/>
        <v>1.40</v>
      </c>
      <c r="U25" s="105">
        <f t="shared" si="8"/>
        <v>1.075</v>
      </c>
      <c r="V25" s="105">
        <f t="shared" si="8"/>
        <v>0.64999999999999991</v>
      </c>
      <c r="W25" s="117">
        <f t="shared" si="2"/>
        <v>45.50</v>
      </c>
      <c r="X25" s="117">
        <f t="shared" si="6"/>
        <v>9.10</v>
      </c>
      <c r="Y25" s="146">
        <v>21</v>
      </c>
      <c r="Z25" s="116">
        <f t="shared" si="7"/>
        <v>16.80</v>
      </c>
      <c r="AA25" s="145"/>
    </row>
    <row r="26" spans="1:27" ht="19.9" customHeight="1">
      <c r="A26" s="134">
        <v>19</v>
      </c>
      <c r="B26" s="138">
        <v>307705</v>
      </c>
      <c r="C26" s="133" t="s">
        <v>116</v>
      </c>
      <c r="D26" s="10">
        <v>6</v>
      </c>
      <c r="E26" s="10">
        <v>3.50</v>
      </c>
      <c r="F26" s="10">
        <v>5</v>
      </c>
      <c r="G26" s="10">
        <v>1</v>
      </c>
      <c r="H26" s="10">
        <v>4</v>
      </c>
      <c r="I26" s="10">
        <f t="shared" si="0"/>
        <v>19.50</v>
      </c>
      <c r="J26" s="10">
        <f t="shared" si="3"/>
        <v>2.925</v>
      </c>
      <c r="K26" s="18">
        <v>2.50</v>
      </c>
      <c r="L26" s="18">
        <v>3</v>
      </c>
      <c r="M26" s="18">
        <v>1</v>
      </c>
      <c r="N26" s="18">
        <v>2</v>
      </c>
      <c r="O26" s="18">
        <v>0.50</v>
      </c>
      <c r="P26" s="18">
        <f t="shared" si="4"/>
        <v>9</v>
      </c>
      <c r="Q26" s="116">
        <f t="shared" si="5"/>
        <v>0.45</v>
      </c>
      <c r="R26" s="105">
        <f t="shared" si="8"/>
        <v>1.0249999999999999</v>
      </c>
      <c r="S26" s="105">
        <f t="shared" si="8"/>
        <v>0.675</v>
      </c>
      <c r="T26" s="105">
        <f t="shared" si="8"/>
        <v>0.80</v>
      </c>
      <c r="U26" s="105">
        <f t="shared" si="8"/>
        <v>0.25</v>
      </c>
      <c r="V26" s="105">
        <f t="shared" si="8"/>
        <v>0.625</v>
      </c>
      <c r="W26" s="117">
        <f t="shared" si="2"/>
        <v>28.50</v>
      </c>
      <c r="X26" s="117">
        <f t="shared" si="6"/>
        <v>5.70</v>
      </c>
      <c r="Y26" s="146">
        <v>13</v>
      </c>
      <c r="Z26" s="116">
        <f t="shared" si="7"/>
        <v>10.40</v>
      </c>
      <c r="AA26" s="145"/>
    </row>
    <row r="27" spans="1:27" ht="19.9" customHeight="1">
      <c r="A27" s="134">
        <v>20</v>
      </c>
      <c r="B27" s="138">
        <v>307715</v>
      </c>
      <c r="C27" s="133" t="s">
        <v>117</v>
      </c>
      <c r="D27" s="142">
        <v>8</v>
      </c>
      <c r="E27" s="142">
        <v>4</v>
      </c>
      <c r="F27" s="142">
        <v>7</v>
      </c>
      <c r="G27" s="142">
        <v>5.50</v>
      </c>
      <c r="H27" s="142">
        <v>2</v>
      </c>
      <c r="I27" s="10">
        <f t="shared" si="0"/>
        <v>26.50</v>
      </c>
      <c r="J27" s="10">
        <f t="shared" si="3"/>
        <v>3.9749999999999996</v>
      </c>
      <c r="K27" s="18">
        <v>2</v>
      </c>
      <c r="L27" s="18">
        <v>2.50</v>
      </c>
      <c r="M27" s="18">
        <v>3</v>
      </c>
      <c r="N27" s="18">
        <v>4</v>
      </c>
      <c r="O27" s="18">
        <v>2</v>
      </c>
      <c r="P27" s="18">
        <f t="shared" si="4"/>
        <v>13.50</v>
      </c>
      <c r="Q27" s="116">
        <f t="shared" si="5"/>
        <v>0.675</v>
      </c>
      <c r="R27" s="105">
        <f t="shared" si="8"/>
        <v>1.30</v>
      </c>
      <c r="S27" s="105">
        <f t="shared" si="8"/>
        <v>0.725</v>
      </c>
      <c r="T27" s="105">
        <f t="shared" si="8"/>
        <v>1.2000000000000002</v>
      </c>
      <c r="U27" s="105">
        <f t="shared" si="8"/>
        <v>1.0249999999999999</v>
      </c>
      <c r="V27" s="105">
        <f t="shared" si="8"/>
        <v>0.40</v>
      </c>
      <c r="W27" s="117">
        <f t="shared" si="2"/>
        <v>40</v>
      </c>
      <c r="X27" s="117">
        <f t="shared" si="6"/>
        <v>8</v>
      </c>
      <c r="Y27" s="146">
        <v>18</v>
      </c>
      <c r="Z27" s="116">
        <f t="shared" si="7"/>
        <v>14.40</v>
      </c>
      <c r="AA27" s="145"/>
    </row>
    <row r="28" spans="1:27" ht="19.9" customHeight="1">
      <c r="A28" s="134">
        <v>21</v>
      </c>
      <c r="B28" s="138">
        <v>307727</v>
      </c>
      <c r="C28" s="133" t="s">
        <v>118</v>
      </c>
      <c r="D28" s="10">
        <v>9</v>
      </c>
      <c r="E28" s="10">
        <v>8.50</v>
      </c>
      <c r="F28" s="10">
        <v>9</v>
      </c>
      <c r="G28" s="10">
        <v>7</v>
      </c>
      <c r="H28" s="10">
        <v>7.50</v>
      </c>
      <c r="I28" s="10">
        <f t="shared" si="0"/>
        <v>41</v>
      </c>
      <c r="J28" s="10">
        <f t="shared" si="3"/>
        <v>6.15</v>
      </c>
      <c r="K28" s="18">
        <v>4.50</v>
      </c>
      <c r="L28" s="18">
        <v>5</v>
      </c>
      <c r="M28" s="18">
        <v>4</v>
      </c>
      <c r="N28" s="18">
        <v>3.50</v>
      </c>
      <c r="O28" s="18">
        <v>4</v>
      </c>
      <c r="P28" s="18">
        <f t="shared" si="4"/>
        <v>21</v>
      </c>
      <c r="Q28" s="116">
        <f t="shared" si="5"/>
        <v>1.05</v>
      </c>
      <c r="R28" s="105">
        <f t="shared" si="8"/>
        <v>1.575</v>
      </c>
      <c r="S28" s="105">
        <f t="shared" si="8"/>
        <v>1.525</v>
      </c>
      <c r="T28" s="105">
        <f t="shared" si="8"/>
        <v>1.5499999999999998</v>
      </c>
      <c r="U28" s="105">
        <f t="shared" si="8"/>
        <v>1.2250000000000001</v>
      </c>
      <c r="V28" s="105">
        <f t="shared" si="8"/>
        <v>1.325</v>
      </c>
      <c r="W28" s="117">
        <f t="shared" si="2"/>
        <v>62</v>
      </c>
      <c r="X28" s="117">
        <f t="shared" si="6"/>
        <v>12.40</v>
      </c>
      <c r="Y28" s="146">
        <v>28</v>
      </c>
      <c r="Z28" s="116">
        <f t="shared" si="7"/>
        <v>22.40</v>
      </c>
      <c r="AA28" s="145"/>
    </row>
    <row r="29" spans="1:27" ht="19.9" customHeight="1">
      <c r="A29" s="134">
        <v>22</v>
      </c>
      <c r="B29" s="138">
        <v>307750</v>
      </c>
      <c r="C29" s="133" t="s">
        <v>119</v>
      </c>
      <c r="D29" s="10">
        <v>4</v>
      </c>
      <c r="E29" s="10">
        <v>6</v>
      </c>
      <c r="F29" s="10">
        <v>3</v>
      </c>
      <c r="G29" s="10">
        <v>2</v>
      </c>
      <c r="H29" s="10">
        <v>4.50</v>
      </c>
      <c r="I29" s="10">
        <f t="shared" si="0"/>
        <v>19.50</v>
      </c>
      <c r="J29" s="10">
        <f t="shared" si="3"/>
        <v>2.925</v>
      </c>
      <c r="K29" s="18">
        <v>1</v>
      </c>
      <c r="L29" s="18">
        <v>2</v>
      </c>
      <c r="M29" s="18">
        <v>2.50</v>
      </c>
      <c r="N29" s="18">
        <v>1.50</v>
      </c>
      <c r="O29" s="18">
        <v>3</v>
      </c>
      <c r="P29" s="18">
        <f t="shared" si="4"/>
        <v>10</v>
      </c>
      <c r="Q29" s="116">
        <f t="shared" si="5"/>
        <v>0.50</v>
      </c>
      <c r="R29" s="105">
        <f t="shared" si="8"/>
        <v>0.65</v>
      </c>
      <c r="S29" s="105">
        <f t="shared" si="8"/>
        <v>0.99999999999999989</v>
      </c>
      <c r="T29" s="105">
        <f t="shared" si="8"/>
        <v>0.57499999999999996</v>
      </c>
      <c r="U29" s="105">
        <f t="shared" si="8"/>
        <v>0.375</v>
      </c>
      <c r="V29" s="105">
        <f t="shared" si="8"/>
        <v>0.825</v>
      </c>
      <c r="W29" s="117">
        <f t="shared" si="2"/>
        <v>29.50</v>
      </c>
      <c r="X29" s="117">
        <f t="shared" si="6"/>
        <v>5.90</v>
      </c>
      <c r="Y29" s="146">
        <v>13</v>
      </c>
      <c r="Z29" s="116">
        <f t="shared" si="7"/>
        <v>10.40</v>
      </c>
      <c r="AA29" s="145"/>
    </row>
    <row r="30" spans="1:27" ht="19.9" customHeight="1">
      <c r="A30" s="134">
        <v>23</v>
      </c>
      <c r="B30" s="138">
        <v>307753</v>
      </c>
      <c r="C30" s="133" t="s">
        <v>120</v>
      </c>
      <c r="D30" s="10">
        <v>2.50</v>
      </c>
      <c r="E30" s="10">
        <v>2</v>
      </c>
      <c r="F30" s="10">
        <v>4</v>
      </c>
      <c r="G30" s="10">
        <v>1.50</v>
      </c>
      <c r="H30" s="10">
        <v>3</v>
      </c>
      <c r="I30" s="10">
        <f t="shared" si="0"/>
        <v>13</v>
      </c>
      <c r="J30" s="10">
        <f t="shared" si="3"/>
        <v>1.95</v>
      </c>
      <c r="K30" s="18">
        <v>1.50</v>
      </c>
      <c r="L30" s="18">
        <v>1</v>
      </c>
      <c r="M30" s="18">
        <v>2</v>
      </c>
      <c r="N30" s="18">
        <v>0.50</v>
      </c>
      <c r="O30" s="18">
        <v>1</v>
      </c>
      <c r="P30" s="18">
        <f t="shared" si="4"/>
        <v>6</v>
      </c>
      <c r="Q30" s="116">
        <f t="shared" si="5"/>
        <v>0.30000000000000004</v>
      </c>
      <c r="R30" s="105">
        <f t="shared" si="8"/>
        <v>0.45</v>
      </c>
      <c r="S30" s="105">
        <f t="shared" si="8"/>
        <v>0.35</v>
      </c>
      <c r="T30" s="105">
        <f t="shared" si="8"/>
        <v>0.70</v>
      </c>
      <c r="U30" s="105">
        <f t="shared" si="8"/>
        <v>0.24999999999999997</v>
      </c>
      <c r="V30" s="105">
        <f t="shared" si="8"/>
        <v>0.49999999999999994</v>
      </c>
      <c r="W30" s="117">
        <f t="shared" si="2"/>
        <v>19</v>
      </c>
      <c r="X30" s="117">
        <f t="shared" si="6"/>
        <v>3.8000000000000003</v>
      </c>
      <c r="Y30" s="146">
        <v>9</v>
      </c>
      <c r="Z30" s="116">
        <f t="shared" si="7"/>
        <v>7.20</v>
      </c>
      <c r="AA30" s="145"/>
    </row>
    <row r="31" spans="1:27" s="127" customFormat="1" ht="18" customHeight="1">
      <c r="A31" s="134">
        <v>24</v>
      </c>
      <c r="B31" s="138">
        <v>307760</v>
      </c>
      <c r="C31" s="133" t="s">
        <v>121</v>
      </c>
      <c r="D31" s="10">
        <v>4.50</v>
      </c>
      <c r="E31" s="10">
        <v>3</v>
      </c>
      <c r="F31" s="10">
        <v>5</v>
      </c>
      <c r="G31" s="10">
        <v>6</v>
      </c>
      <c r="H31" s="10">
        <v>3.50</v>
      </c>
      <c r="I31" s="10">
        <f t="shared" si="0"/>
        <v>22</v>
      </c>
      <c r="J31" s="10">
        <f t="shared" si="3"/>
        <v>3.30</v>
      </c>
      <c r="K31" s="18">
        <v>3</v>
      </c>
      <c r="L31" s="18">
        <v>2.50</v>
      </c>
      <c r="M31" s="18">
        <v>1</v>
      </c>
      <c r="N31" s="18">
        <v>1.50</v>
      </c>
      <c r="O31" s="18">
        <v>3</v>
      </c>
      <c r="P31" s="18">
        <f t="shared" si="4"/>
        <v>11</v>
      </c>
      <c r="Q31" s="116">
        <f t="shared" si="5"/>
        <v>0.55000000000000004</v>
      </c>
      <c r="R31" s="105">
        <f t="shared" si="8"/>
        <v>0.825</v>
      </c>
      <c r="S31" s="105">
        <f t="shared" si="8"/>
        <v>0.57499999999999996</v>
      </c>
      <c r="T31" s="105">
        <f t="shared" si="8"/>
        <v>0.80</v>
      </c>
      <c r="U31" s="105">
        <f t="shared" si="8"/>
        <v>0.97499999999999987</v>
      </c>
      <c r="V31" s="105">
        <f t="shared" si="8"/>
        <v>0.675</v>
      </c>
      <c r="W31" s="117">
        <f t="shared" si="2"/>
        <v>33</v>
      </c>
      <c r="X31" s="117">
        <f t="shared" si="6"/>
        <v>6.60</v>
      </c>
      <c r="Y31" s="146">
        <v>15</v>
      </c>
      <c r="Z31" s="116">
        <f t="shared" si="7"/>
        <v>12</v>
      </c>
      <c r="AA31" s="145"/>
    </row>
    <row r="32" spans="1:27" ht="19.9" customHeight="1">
      <c r="A32" s="134">
        <v>25</v>
      </c>
      <c r="B32" s="138">
        <v>307770</v>
      </c>
      <c r="C32" s="133" t="s">
        <v>122</v>
      </c>
      <c r="D32" s="10">
        <v>1</v>
      </c>
      <c r="E32" s="10">
        <v>0.50</v>
      </c>
      <c r="F32" s="10">
        <v>2.50</v>
      </c>
      <c r="G32" s="10">
        <v>2</v>
      </c>
      <c r="H32" s="10">
        <v>1.50</v>
      </c>
      <c r="I32" s="10">
        <f t="shared" si="0"/>
        <v>7.50</v>
      </c>
      <c r="J32" s="10">
        <f t="shared" si="3"/>
        <v>1.125</v>
      </c>
      <c r="K32" s="18">
        <v>1</v>
      </c>
      <c r="L32" s="18">
        <v>0.50</v>
      </c>
      <c r="M32" s="18">
        <v>1.50</v>
      </c>
      <c r="N32" s="18">
        <v>0.50</v>
      </c>
      <c r="O32" s="18">
        <v>1</v>
      </c>
      <c r="P32" s="18">
        <f t="shared" si="4"/>
        <v>4.50</v>
      </c>
      <c r="Q32" s="116">
        <f t="shared" si="5"/>
        <v>0.225</v>
      </c>
      <c r="R32" s="105">
        <f t="shared" si="8"/>
        <v>0.20</v>
      </c>
      <c r="S32" s="105">
        <f t="shared" si="8"/>
        <v>0.10</v>
      </c>
      <c r="T32" s="105">
        <f t="shared" si="8"/>
        <v>0.45</v>
      </c>
      <c r="U32" s="105">
        <f t="shared" si="8"/>
        <v>0.325</v>
      </c>
      <c r="V32" s="105">
        <f t="shared" si="8"/>
        <v>0.27499999999999997</v>
      </c>
      <c r="W32" s="117">
        <f t="shared" si="2"/>
        <v>12</v>
      </c>
      <c r="X32" s="117">
        <f t="shared" si="6"/>
        <v>2.4000000000000004</v>
      </c>
      <c r="Y32" s="146">
        <v>5</v>
      </c>
      <c r="Z32" s="116">
        <f t="shared" si="7"/>
        <v>4</v>
      </c>
      <c r="AA32" s="145"/>
    </row>
    <row r="33" spans="1:27" ht="19.9" customHeight="1">
      <c r="A33" s="134">
        <v>26</v>
      </c>
      <c r="B33" s="138">
        <v>307771</v>
      </c>
      <c r="C33" s="133" t="s">
        <v>123</v>
      </c>
      <c r="D33" s="10">
        <v>3</v>
      </c>
      <c r="E33" s="10">
        <v>1</v>
      </c>
      <c r="F33" s="10">
        <v>3.50</v>
      </c>
      <c r="G33" s="10">
        <v>1.50</v>
      </c>
      <c r="H33" s="10">
        <v>2</v>
      </c>
      <c r="I33" s="10">
        <f t="shared" si="0"/>
        <v>11</v>
      </c>
      <c r="J33" s="10">
        <f t="shared" si="3"/>
        <v>1.65</v>
      </c>
      <c r="K33" s="18">
        <v>1.50</v>
      </c>
      <c r="L33" s="18">
        <v>2</v>
      </c>
      <c r="M33" s="18">
        <v>0.50</v>
      </c>
      <c r="N33" s="18">
        <v>1.50</v>
      </c>
      <c r="O33" s="18">
        <v>0.50</v>
      </c>
      <c r="P33" s="18">
        <f t="shared" si="4"/>
        <v>6</v>
      </c>
      <c r="Q33" s="116">
        <f t="shared" si="5"/>
        <v>0.30000000000000004</v>
      </c>
      <c r="R33" s="105">
        <f t="shared" si="8"/>
        <v>0.52499999999999991</v>
      </c>
      <c r="S33" s="105">
        <f t="shared" si="8"/>
        <v>0.25</v>
      </c>
      <c r="T33" s="105">
        <f t="shared" si="8"/>
        <v>0.55000000000000004</v>
      </c>
      <c r="U33" s="105">
        <f t="shared" si="8"/>
        <v>0.30</v>
      </c>
      <c r="V33" s="105">
        <f t="shared" si="8"/>
        <v>0.325</v>
      </c>
      <c r="W33" s="117">
        <f t="shared" si="2"/>
        <v>17</v>
      </c>
      <c r="X33" s="117">
        <f t="shared" si="6"/>
        <v>3.4000000000000004</v>
      </c>
      <c r="Y33" s="146">
        <v>8</v>
      </c>
      <c r="Z33" s="116">
        <f t="shared" si="7"/>
        <v>6.40</v>
      </c>
      <c r="AA33" s="145"/>
    </row>
    <row r="34" spans="1:27" ht="19.9" customHeight="1">
      <c r="A34" s="134">
        <v>27</v>
      </c>
      <c r="B34" s="138">
        <v>307785</v>
      </c>
      <c r="C34" s="133" t="s">
        <v>124</v>
      </c>
      <c r="D34" s="10">
        <v>6.50</v>
      </c>
      <c r="E34" s="10">
        <v>9</v>
      </c>
      <c r="F34" s="10">
        <v>7</v>
      </c>
      <c r="G34" s="10">
        <v>6</v>
      </c>
      <c r="H34" s="10">
        <v>8</v>
      </c>
      <c r="I34" s="10">
        <f t="shared" si="0"/>
        <v>36.50</v>
      </c>
      <c r="J34" s="10">
        <f t="shared" si="3"/>
        <v>5.475</v>
      </c>
      <c r="K34" s="18">
        <v>4</v>
      </c>
      <c r="L34" s="18">
        <v>3</v>
      </c>
      <c r="M34" s="18">
        <v>5</v>
      </c>
      <c r="N34" s="18">
        <v>4.50</v>
      </c>
      <c r="O34" s="18">
        <v>2</v>
      </c>
      <c r="P34" s="18">
        <f t="shared" si="4"/>
        <v>18.50</v>
      </c>
      <c r="Q34" s="116">
        <f t="shared" si="5"/>
        <v>0.925</v>
      </c>
      <c r="R34" s="105">
        <f t="shared" si="8"/>
        <v>1.175</v>
      </c>
      <c r="S34" s="105">
        <f t="shared" si="8"/>
        <v>1.50</v>
      </c>
      <c r="T34" s="105">
        <f t="shared" si="8"/>
        <v>1.30</v>
      </c>
      <c r="U34" s="105">
        <f t="shared" si="8"/>
        <v>1.125</v>
      </c>
      <c r="V34" s="105">
        <f t="shared" si="8"/>
        <v>1.30</v>
      </c>
      <c r="W34" s="117">
        <f t="shared" si="2"/>
        <v>55</v>
      </c>
      <c r="X34" s="117">
        <f t="shared" si="6"/>
        <v>11</v>
      </c>
      <c r="Y34" s="146">
        <v>25</v>
      </c>
      <c r="Z34" s="116">
        <f t="shared" si="7"/>
        <v>20</v>
      </c>
      <c r="AA34" s="145"/>
    </row>
    <row r="35" ht="21" thickBot="1"/>
    <row r="36" spans="1:26" ht="20.25">
      <c r="A36" s="158"/>
      <c r="B36" s="159"/>
      <c r="C36" s="160"/>
      <c r="D36" s="6">
        <f t="shared" si="9" ref="D36:Z36">COUNT(D8:D34)</f>
        <v>27</v>
      </c>
      <c r="E36" s="7">
        <f t="shared" si="9"/>
        <v>27</v>
      </c>
      <c r="F36" s="7">
        <f t="shared" si="9"/>
        <v>27</v>
      </c>
      <c r="G36" s="7">
        <f t="shared" si="9"/>
        <v>27</v>
      </c>
      <c r="H36" s="87">
        <f t="shared" si="9"/>
        <v>27</v>
      </c>
      <c r="I36" s="8">
        <f t="shared" si="9"/>
        <v>27</v>
      </c>
      <c r="J36" s="88">
        <f t="shared" si="9"/>
        <v>27</v>
      </c>
      <c r="K36" s="80">
        <f t="shared" si="9"/>
        <v>27</v>
      </c>
      <c r="L36" s="15">
        <f t="shared" si="9"/>
        <v>27</v>
      </c>
      <c r="M36" s="15">
        <f t="shared" si="9"/>
        <v>27</v>
      </c>
      <c r="N36" s="15">
        <f t="shared" si="9"/>
        <v>27</v>
      </c>
      <c r="O36" s="81">
        <f t="shared" si="9"/>
        <v>27</v>
      </c>
      <c r="P36" s="76">
        <f t="shared" si="9"/>
        <v>27</v>
      </c>
      <c r="Q36" s="94">
        <f t="shared" si="9"/>
        <v>27</v>
      </c>
      <c r="R36" s="97">
        <f t="shared" si="9"/>
        <v>27</v>
      </c>
      <c r="S36" s="22">
        <f t="shared" si="9"/>
        <v>27</v>
      </c>
      <c r="T36" s="22">
        <f t="shared" si="9"/>
        <v>27</v>
      </c>
      <c r="U36" s="22">
        <f t="shared" si="9"/>
        <v>27</v>
      </c>
      <c r="V36" s="23">
        <f t="shared" si="9"/>
        <v>27</v>
      </c>
      <c r="W36" s="106">
        <f t="shared" si="9"/>
        <v>27</v>
      </c>
      <c r="X36" s="100">
        <f t="shared" si="9"/>
        <v>27</v>
      </c>
      <c r="Y36" s="16">
        <f t="shared" si="9"/>
        <v>27</v>
      </c>
      <c r="Z36" s="104">
        <f t="shared" si="9"/>
        <v>27</v>
      </c>
    </row>
    <row r="37" spans="1:26" ht="21" customHeight="1">
      <c r="A37" s="186"/>
      <c r="B37" s="187"/>
      <c r="C37" s="188"/>
      <c r="D37" s="9">
        <v>10</v>
      </c>
      <c r="E37" s="10">
        <v>10</v>
      </c>
      <c r="F37" s="10">
        <v>10</v>
      </c>
      <c r="G37" s="10">
        <v>10</v>
      </c>
      <c r="H37" s="89">
        <v>10</v>
      </c>
      <c r="I37" s="11">
        <f>SUM(D37:H37)</f>
        <v>50</v>
      </c>
      <c r="J37" s="90">
        <f>I37*0.15</f>
        <v>7.50</v>
      </c>
      <c r="K37" s="82">
        <v>5</v>
      </c>
      <c r="L37" s="18">
        <v>5</v>
      </c>
      <c r="M37" s="18">
        <v>5</v>
      </c>
      <c r="N37" s="18">
        <v>5</v>
      </c>
      <c r="O37" s="83">
        <v>5</v>
      </c>
      <c r="P37" s="77">
        <f>SUM(K37:O37)</f>
        <v>25</v>
      </c>
      <c r="Q37" s="95">
        <f>P37*0.05</f>
        <v>1.25</v>
      </c>
      <c r="R37" s="98">
        <f>(D37*0.15+K37*0.05)</f>
        <v>1.75</v>
      </c>
      <c r="S37" s="24">
        <f>((E37*0.15+L37*0.05))</f>
        <v>1.75</v>
      </c>
      <c r="T37" s="24">
        <f t="shared" si="10" ref="T37:U37">((F37*0.15+M37*0.05))</f>
        <v>1.75</v>
      </c>
      <c r="U37" s="24">
        <f t="shared" si="10"/>
        <v>1.75</v>
      </c>
      <c r="V37" s="25">
        <f>((H37*0.15+O37*0.05))</f>
        <v>1.75</v>
      </c>
      <c r="W37" s="107">
        <v>75</v>
      </c>
      <c r="X37" s="101">
        <f>W37*0.2</f>
        <v>15</v>
      </c>
      <c r="Y37" s="19">
        <v>33</v>
      </c>
      <c r="Z37" s="84">
        <f>Y37*0.8</f>
        <v>26.40</v>
      </c>
    </row>
    <row r="38" spans="1:26" ht="20.25">
      <c r="A38" s="186" t="s">
        <v>72</v>
      </c>
      <c r="B38" s="187"/>
      <c r="C38" s="188"/>
      <c r="D38" s="9">
        <f>D37*0.4</f>
        <v>4</v>
      </c>
      <c r="E38" s="10">
        <f>E37*0.4</f>
        <v>4</v>
      </c>
      <c r="F38" s="10">
        <f t="shared" si="11" ref="F38:J38">F37*0.4</f>
        <v>4</v>
      </c>
      <c r="G38" s="10">
        <f t="shared" si="11"/>
        <v>4</v>
      </c>
      <c r="H38" s="89">
        <f t="shared" si="11"/>
        <v>4</v>
      </c>
      <c r="I38" s="11">
        <f t="shared" si="11"/>
        <v>20</v>
      </c>
      <c r="J38" s="90">
        <f t="shared" si="11"/>
        <v>3</v>
      </c>
      <c r="K38" s="82">
        <f>K37*0.4</f>
        <v>2</v>
      </c>
      <c r="L38" s="18">
        <f>L37*0.4</f>
        <v>2</v>
      </c>
      <c r="M38" s="18">
        <f t="shared" si="12" ref="M38:Z38">M37*0.4</f>
        <v>2</v>
      </c>
      <c r="N38" s="18">
        <f t="shared" si="12"/>
        <v>2</v>
      </c>
      <c r="O38" s="83">
        <f t="shared" si="12"/>
        <v>2</v>
      </c>
      <c r="P38" s="77">
        <f t="shared" si="12"/>
        <v>10</v>
      </c>
      <c r="Q38" s="95">
        <f t="shared" si="12"/>
        <v>0.50</v>
      </c>
      <c r="R38" s="98">
        <f t="shared" si="12"/>
        <v>0.70</v>
      </c>
      <c r="S38" s="24">
        <f t="shared" si="12"/>
        <v>0.70</v>
      </c>
      <c r="T38" s="24">
        <f t="shared" si="12"/>
        <v>0.70</v>
      </c>
      <c r="U38" s="24">
        <f t="shared" si="12"/>
        <v>0.70</v>
      </c>
      <c r="V38" s="25">
        <f t="shared" si="12"/>
        <v>0.70</v>
      </c>
      <c r="W38" s="107">
        <f t="shared" si="12"/>
        <v>30</v>
      </c>
      <c r="X38" s="101">
        <f t="shared" si="12"/>
        <v>6</v>
      </c>
      <c r="Y38" s="19">
        <f t="shared" si="12"/>
        <v>13.20</v>
      </c>
      <c r="Z38" s="84">
        <f t="shared" si="12"/>
        <v>10.560000000000002</v>
      </c>
    </row>
    <row r="39" spans="1:26" ht="21" customHeight="1">
      <c r="A39" s="186" t="s">
        <v>12</v>
      </c>
      <c r="B39" s="187"/>
      <c r="C39" s="188"/>
      <c r="D39" s="9">
        <f>COUNTIF(D8:D34,"&gt;=4")</f>
        <v>18</v>
      </c>
      <c r="E39" s="9">
        <f>COUNTIF(E8:E34,"&gt;=4")</f>
        <v>16</v>
      </c>
      <c r="F39" s="9">
        <f>COUNTIF(F8:F34,"&gt;=4")</f>
        <v>20</v>
      </c>
      <c r="G39" s="9">
        <f>COUNTIF(G8:G34,"&gt;=4")</f>
        <v>16</v>
      </c>
      <c r="H39" s="9">
        <f>COUNTIF(H8:H34,"&gt;=4")</f>
        <v>11</v>
      </c>
      <c r="I39" s="11">
        <f>COUNTIF(I8:I34,"&gt;=20")</f>
        <v>16</v>
      </c>
      <c r="J39" s="90">
        <f>COUNTIF(J8:J34,"&gt;=3")</f>
        <v>16</v>
      </c>
      <c r="K39" s="82">
        <f>COUNTIF(K8:K34,"&gt;=2")</f>
        <v>18</v>
      </c>
      <c r="L39" s="82">
        <f>COUNTIF(L8:L34,"&gt;=2")</f>
        <v>22</v>
      </c>
      <c r="M39" s="82">
        <f>COUNTIF(M8:M34,"&gt;=2")</f>
        <v>18</v>
      </c>
      <c r="N39" s="82">
        <f>COUNTIF(N8:N34,"&gt;=2")</f>
        <v>12</v>
      </c>
      <c r="O39" s="82">
        <f>COUNTIF(O8:O34,"&gt;=2")</f>
        <v>14</v>
      </c>
      <c r="P39" s="77">
        <f>COUNTIF(P8:P34,"&gt;=10")</f>
        <v>16</v>
      </c>
      <c r="Q39" s="95">
        <f>COUNTIF(Q8:Q34,"&gt;=0.5")</f>
        <v>16</v>
      </c>
      <c r="R39" s="98">
        <f>COUNTIF(R8:R34,"&gt;=.7")</f>
        <v>15</v>
      </c>
      <c r="S39" s="98">
        <f>COUNTIF(S8:S34,"&gt;=.7")</f>
        <v>16</v>
      </c>
      <c r="T39" s="98">
        <f>COUNTIF(T8:T34,"&gt;=.7")</f>
        <v>19</v>
      </c>
      <c r="U39" s="98">
        <f>COUNTIF(U8:U34,"&gt;=.7")</f>
        <v>15</v>
      </c>
      <c r="V39" s="98">
        <f>COUNTIF(V8:V34,"&gt;=.7")</f>
        <v>8</v>
      </c>
      <c r="W39" s="107">
        <f>COUNTIF(W8:W34,"&gt;=30")</f>
        <v>15</v>
      </c>
      <c r="X39" s="101">
        <f>COUNTIF(X8:X34,"&gt;=6")</f>
        <v>15</v>
      </c>
      <c r="Y39" s="19">
        <f>COUNTIF(Y8:Y34,"&gt;=13.2")</f>
        <v>15</v>
      </c>
      <c r="Z39" s="84">
        <f>COUNTIF(Z8:Z34,"&gt;=10.56")</f>
        <v>15</v>
      </c>
    </row>
    <row r="40" spans="1:26" ht="20.25">
      <c r="A40" s="186" t="s">
        <v>13</v>
      </c>
      <c r="B40" s="187"/>
      <c r="C40" s="188"/>
      <c r="D40" s="91" t="str">
        <f t="shared" si="13" ref="D40:Z40">IF(((D39/COUNT(D8:D34))*100)&gt;=60,"3",IF(AND(((D39/COUNT(D8:D34))*100)&lt;60,((D39/COUNT(D8:D34))*100)&gt;=50),"2",IF(AND(((D39/COUNT(D8:D34))*100)&lt;50,((D39/COUNT(D8:D34))*100)&gt;=40),"1","0")))</f>
        <v>3</v>
      </c>
      <c r="E40" s="10" t="str">
        <f t="shared" si="13"/>
        <v>2</v>
      </c>
      <c r="F40" s="10" t="str">
        <f t="shared" si="13"/>
        <v>3</v>
      </c>
      <c r="G40" s="10" t="str">
        <f t="shared" si="13"/>
        <v>2</v>
      </c>
      <c r="H40" s="89" t="str">
        <f t="shared" si="13"/>
        <v>1</v>
      </c>
      <c r="I40" s="11" t="str">
        <f t="shared" si="13"/>
        <v>2</v>
      </c>
      <c r="J40" s="90" t="str">
        <f t="shared" si="13"/>
        <v>2</v>
      </c>
      <c r="K40" s="82" t="str">
        <f t="shared" si="13"/>
        <v>3</v>
      </c>
      <c r="L40" s="17" t="str">
        <f t="shared" si="13"/>
        <v>3</v>
      </c>
      <c r="M40" s="17" t="str">
        <f t="shared" si="13"/>
        <v>3</v>
      </c>
      <c r="N40" s="17" t="str">
        <f t="shared" si="13"/>
        <v>1</v>
      </c>
      <c r="O40" s="84" t="str">
        <f t="shared" si="13"/>
        <v>2</v>
      </c>
      <c r="P40" s="77" t="str">
        <f t="shared" si="13"/>
        <v>2</v>
      </c>
      <c r="Q40" s="95" t="str">
        <f t="shared" si="13"/>
        <v>2</v>
      </c>
      <c r="R40" s="98" t="str">
        <f t="shared" si="13"/>
        <v>2</v>
      </c>
      <c r="S40" s="24" t="str">
        <f t="shared" si="13"/>
        <v>2</v>
      </c>
      <c r="T40" s="24" t="str">
        <f t="shared" si="13"/>
        <v>3</v>
      </c>
      <c r="U40" s="24" t="str">
        <f t="shared" si="13"/>
        <v>2</v>
      </c>
      <c r="V40" s="25" t="str">
        <f t="shared" si="13"/>
        <v>0</v>
      </c>
      <c r="W40" s="101" t="str">
        <f t="shared" si="13"/>
        <v>2</v>
      </c>
      <c r="X40" s="102" t="str">
        <f t="shared" si="13"/>
        <v>2</v>
      </c>
      <c r="Y40" s="95" t="str">
        <f t="shared" si="13"/>
        <v>2</v>
      </c>
      <c r="Z40" s="19" t="str">
        <f t="shared" si="13"/>
        <v>2</v>
      </c>
    </row>
    <row r="41" spans="1:26" ht="21" thickBot="1">
      <c r="A41" s="189" t="s">
        <v>14</v>
      </c>
      <c r="B41" s="190"/>
      <c r="C41" s="191"/>
      <c r="D41" s="12">
        <f t="shared" si="14" ref="D41:Z41">((D39/COUNT(D8:D34))*D40)</f>
        <v>2</v>
      </c>
      <c r="E41" s="13">
        <f t="shared" si="14"/>
        <v>1.1851851851851851</v>
      </c>
      <c r="F41" s="13">
        <f t="shared" si="14"/>
        <v>2.2222222222222223</v>
      </c>
      <c r="G41" s="13">
        <f t="shared" si="14"/>
        <v>1.1851851851851851</v>
      </c>
      <c r="H41" s="92">
        <f t="shared" si="14"/>
        <v>0.40740740740740738</v>
      </c>
      <c r="I41" s="14">
        <f t="shared" si="14"/>
        <v>1.1851851851851851</v>
      </c>
      <c r="J41" s="93">
        <f t="shared" si="14"/>
        <v>1.1851851851851851</v>
      </c>
      <c r="K41" s="85">
        <f t="shared" si="14"/>
        <v>2</v>
      </c>
      <c r="L41" s="20">
        <f t="shared" si="14"/>
        <v>2.4444444444444442</v>
      </c>
      <c r="M41" s="20">
        <f t="shared" si="14"/>
        <v>2</v>
      </c>
      <c r="N41" s="20">
        <f t="shared" si="14"/>
        <v>0.44444444444444442</v>
      </c>
      <c r="O41" s="86">
        <f t="shared" si="14"/>
        <v>1.037037037037037</v>
      </c>
      <c r="P41" s="78">
        <f t="shared" si="14"/>
        <v>1.1851851851851851</v>
      </c>
      <c r="Q41" s="96">
        <f t="shared" si="14"/>
        <v>1.1851851851851851</v>
      </c>
      <c r="R41" s="99">
        <f t="shared" si="14"/>
        <v>1.1111111111111112</v>
      </c>
      <c r="S41" s="26">
        <f t="shared" si="14"/>
        <v>1.1851851851851851</v>
      </c>
      <c r="T41" s="26">
        <f t="shared" si="14"/>
        <v>2.1111111111111112</v>
      </c>
      <c r="U41" s="26">
        <f t="shared" si="14"/>
        <v>1.1111111111111112</v>
      </c>
      <c r="V41" s="27">
        <f t="shared" si="14"/>
        <v>0</v>
      </c>
      <c r="W41" s="108">
        <f t="shared" si="14"/>
        <v>1.1111111111111112</v>
      </c>
      <c r="X41" s="103">
        <f t="shared" si="14"/>
        <v>1.1111111111111112</v>
      </c>
      <c r="Y41" s="96">
        <f t="shared" si="14"/>
        <v>1.1111111111111112</v>
      </c>
      <c r="Z41" s="21">
        <f t="shared" si="14"/>
        <v>1.1111111111111112</v>
      </c>
    </row>
    <row r="42" spans="1:4" ht="21" thickBot="1">
      <c r="A42" s="135"/>
      <c r="B42" s="2"/>
      <c r="C42" s="2"/>
      <c r="D42" s="2"/>
    </row>
    <row r="43" spans="1:19" ht="20.25">
      <c r="A43" s="192" t="s">
        <v>15</v>
      </c>
      <c r="B43" s="193"/>
      <c r="C43" s="194"/>
      <c r="D43" s="2"/>
      <c r="E43" s="180" t="s">
        <v>16</v>
      </c>
      <c r="F43" s="181"/>
      <c r="G43" s="181"/>
      <c r="H43" s="181"/>
      <c r="I43" s="181"/>
      <c r="J43" s="181"/>
      <c r="K43" s="181"/>
      <c r="L43" s="181"/>
      <c r="M43" s="181"/>
      <c r="N43" s="182"/>
      <c r="O43" s="79" t="s">
        <v>8</v>
      </c>
      <c r="P43" s="28" t="s">
        <v>3</v>
      </c>
      <c r="Q43" s="28" t="s">
        <v>4</v>
      </c>
      <c r="R43" s="28" t="s">
        <v>5</v>
      </c>
      <c r="S43" s="29" t="s">
        <v>6</v>
      </c>
    </row>
    <row r="44" spans="1:19" ht="21" thickBot="1">
      <c r="A44" s="136" t="s">
        <v>73</v>
      </c>
      <c r="B44" s="3"/>
      <c r="C44" s="30"/>
      <c r="D44" s="2"/>
      <c r="E44" s="183"/>
      <c r="F44" s="184"/>
      <c r="G44" s="184"/>
      <c r="H44" s="184"/>
      <c r="I44" s="184"/>
      <c r="J44" s="184"/>
      <c r="K44" s="184"/>
      <c r="L44" s="184"/>
      <c r="M44" s="184"/>
      <c r="N44" s="185"/>
      <c r="O44" s="4">
        <f>(R41*0.2+Z41*0.8)</f>
        <v>1.1111111111111112</v>
      </c>
      <c r="P44" s="4">
        <f>(S41*0.2+Z41*0.8)</f>
        <v>1.125925925925926</v>
      </c>
      <c r="Q44" s="4">
        <f>(T41*0.2+Z41*0.8)</f>
        <v>1.3111111111111113</v>
      </c>
      <c r="R44" s="4">
        <f>(U41*0.2+Z41*0.8)</f>
        <v>1.1111111111111112</v>
      </c>
      <c r="S44" s="5">
        <f>(V41*0.2+Z41*0.8)</f>
        <v>0.88888888888888895</v>
      </c>
    </row>
    <row r="45" spans="1:4" ht="20.25">
      <c r="A45" s="136" t="s">
        <v>74</v>
      </c>
      <c r="B45" s="3"/>
      <c r="C45" s="30"/>
      <c r="D45" s="2"/>
    </row>
    <row r="46" spans="1:4" ht="21" thickBot="1">
      <c r="A46" s="137" t="s">
        <v>75</v>
      </c>
      <c r="B46" s="31"/>
      <c r="C46" s="32"/>
      <c r="D46" s="2"/>
    </row>
  </sheetData>
  <mergeCells count="23">
    <mergeCell ref="E43:N44"/>
    <mergeCell ref="A37:C37"/>
    <mergeCell ref="A38:C38"/>
    <mergeCell ref="A39:C39"/>
    <mergeCell ref="A40:C40"/>
    <mergeCell ref="A41:C41"/>
    <mergeCell ref="A43:C43"/>
    <mergeCell ref="A36:C36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45fe81-8d3a-488b-94e5-30498e26b367}">
  <sheetPr codeName="Sheet16"/>
  <dimension ref="A1:J18"/>
  <sheetViews>
    <sheetView workbookViewId="0" topLeftCell="A1">
      <selection pane="topLeft" activeCell="A3" sqref="A3:J3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(3)'!A1:Z1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285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95</v>
      </c>
      <c r="C7" s="34"/>
      <c r="D7" s="118" t="str">
        <f>'1 (3)'!C4</f>
        <v>structure and Function of chordates</v>
      </c>
      <c r="E7" s="33">
        <f>'1 (3)'!O44</f>
        <v>2.0666666666666669</v>
      </c>
      <c r="F7" s="33">
        <f>'1 (3)'!P44</f>
        <v>1.8222222222222224</v>
      </c>
      <c r="G7" s="33">
        <f>'1 (3)'!Q44</f>
        <v>1.8222222222222224</v>
      </c>
      <c r="H7" s="33">
        <f>'1 (3)'!R44</f>
        <v>1.837037037037037</v>
      </c>
      <c r="I7" s="33">
        <f>'1 (3)'!S44</f>
        <v>1.837037037037037</v>
      </c>
      <c r="J7" s="37">
        <f>AVERAGE(E7:I7)</f>
        <v>1.8770370370370373</v>
      </c>
    </row>
    <row r="8" spans="1:10" ht="24">
      <c r="A8" s="33">
        <v>2</v>
      </c>
      <c r="B8" s="119" t="s">
        <v>95</v>
      </c>
      <c r="C8" s="34"/>
      <c r="D8" s="118" t="str">
        <f>'2 (3)'!C4</f>
        <v>Ecology, Environmental Biology and Evolution</v>
      </c>
      <c r="E8" s="33">
        <f>'2 (3)'!O44</f>
        <v>1.9777777777777779</v>
      </c>
      <c r="F8" s="33">
        <f>'2 (3)'!P44</f>
        <v>2</v>
      </c>
      <c r="G8" s="33">
        <f>'2 (3)'!Q44</f>
        <v>1.9777777777777779</v>
      </c>
      <c r="H8" s="33">
        <f>'2 (3)'!R44</f>
        <v>2</v>
      </c>
      <c r="I8" s="33">
        <f>'2 (3)'!S44</f>
        <v>2</v>
      </c>
      <c r="J8" s="37">
        <f>AVERAGE(E8:I8)</f>
        <v>1.9911111111111111</v>
      </c>
    </row>
    <row r="9" spans="1:10" ht="15.75">
      <c r="A9" s="33">
        <v>3</v>
      </c>
      <c r="B9" s="119" t="s">
        <v>95</v>
      </c>
      <c r="C9" s="34"/>
      <c r="D9" s="118" t="str">
        <f>'3 (3)'!C4</f>
        <v>Applied Zoology, Ethology and biostatistics</v>
      </c>
      <c r="E9" s="33">
        <f>'3 (3)'!O44</f>
        <v>1.1111111111111112</v>
      </c>
      <c r="F9" s="33">
        <f>'3 (3)'!P44</f>
        <v>1.125925925925926</v>
      </c>
      <c r="G9" s="33">
        <f>'3 (3)'!Q44</f>
        <v>1.3111111111111113</v>
      </c>
      <c r="H9" s="33">
        <f>'3 (3)'!R44</f>
        <v>1.1111111111111112</v>
      </c>
      <c r="I9" s="33">
        <f>'3 (3)'!S44</f>
        <v>0.88888888888888895</v>
      </c>
      <c r="J9" s="37">
        <f>AVERAGE(E9:I9)</f>
        <v>1.1096296296296297</v>
      </c>
    </row>
    <row r="10" spans="1:10" ht="30.6" customHeight="1">
      <c r="A10" s="195" t="s">
        <v>26</v>
      </c>
      <c r="B10" s="195"/>
      <c r="C10" s="195"/>
      <c r="D10" s="195"/>
      <c r="E10" s="37">
        <f>AVERAGE(E7:E8)</f>
        <v>2.0222222222222221</v>
      </c>
      <c r="F10" s="37">
        <f>AVERAGE(F7:F8)</f>
        <v>1.9111111111111112</v>
      </c>
      <c r="G10" s="37">
        <f>AVERAGE(G7:G8)</f>
        <v>1.90</v>
      </c>
      <c r="H10" s="37">
        <f>AVERAGE(H7:H8)</f>
        <v>1.9185185185185185</v>
      </c>
      <c r="I10" s="37">
        <f>AVERAGE(I7:I8)</f>
        <v>1.9185185185185185</v>
      </c>
      <c r="J10" s="37">
        <f>AVERAGE(E10:I10)</f>
        <v>1.9340740740740743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12049d-ddb8-431f-9ee1-cfff0b1ffeee}">
  <sheetPr codeName="Sheet17"/>
  <dimension ref="A1:AA51"/>
  <sheetViews>
    <sheetView zoomScale="79" zoomScaleNormal="79" workbookViewId="0" topLeftCell="A1">
      <selection pane="topLeft" activeCell="D3" sqref="D3:K3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3" width="8.857142857142858" style="2"/>
    <col min="4" max="4" width="28.142857142857142" style="2" customWidth="1"/>
    <col min="5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(3)'!A1:Z1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(3)'!E10</f>
        <v>2.0222222222222221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(3)'!F10</f>
        <v>1.9111111111111112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(3)'!G10</f>
        <v>1.90</v>
      </c>
    </row>
    <row r="7" spans="2:18" ht="15.75">
      <c r="B7" s="45" t="s">
        <v>81</v>
      </c>
      <c r="C7" s="45"/>
      <c r="D7" s="252" t="str">
        <f>'CO (3)'!D7</f>
        <v>structure and Function of chordates</v>
      </c>
      <c r="E7" s="253"/>
      <c r="F7" s="45"/>
      <c r="G7" s="45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(3)'!H10</f>
        <v>1.9185185185185185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(3)'!I10</f>
        <v>1.9185185185185185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208" t="s">
        <v>44</v>
      </c>
      <c r="C12" s="237"/>
      <c r="D12" s="238"/>
      <c r="E12" s="238"/>
      <c r="F12" s="238">
        <v>2</v>
      </c>
      <c r="G12" s="238"/>
      <c r="H12" s="238">
        <v>3</v>
      </c>
      <c r="I12" s="238"/>
      <c r="J12" s="238"/>
      <c r="K12" s="238">
        <v>1</v>
      </c>
      <c r="L12" s="238"/>
      <c r="M12" s="238">
        <v>2</v>
      </c>
      <c r="N12" s="238"/>
    </row>
    <row r="13" spans="1:14" ht="17.25" customHeight="1" thickBot="1">
      <c r="A13" s="40"/>
      <c r="B13" s="208" t="s">
        <v>45</v>
      </c>
      <c r="C13" s="239">
        <v>3</v>
      </c>
      <c r="D13" s="240">
        <v>2</v>
      </c>
      <c r="E13" s="240"/>
      <c r="F13" s="240"/>
      <c r="G13" s="240"/>
      <c r="H13" s="240"/>
      <c r="I13" s="240"/>
      <c r="J13" s="240">
        <v>1</v>
      </c>
      <c r="K13" s="240">
        <v>3</v>
      </c>
      <c r="L13" s="240">
        <v>2</v>
      </c>
      <c r="M13" s="240">
        <v>2</v>
      </c>
      <c r="N13" s="240"/>
    </row>
    <row r="14" spans="1:14" ht="17.25" customHeight="1" thickBot="1">
      <c r="A14" s="40"/>
      <c r="B14" s="208" t="s">
        <v>46</v>
      </c>
      <c r="C14" s="239">
        <v>2</v>
      </c>
      <c r="D14" s="240">
        <v>2</v>
      </c>
      <c r="E14" s="240"/>
      <c r="F14" s="240"/>
      <c r="G14" s="240">
        <v>1</v>
      </c>
      <c r="H14" s="240"/>
      <c r="I14" s="240">
        <v>1</v>
      </c>
      <c r="J14" s="240"/>
      <c r="K14" s="240"/>
      <c r="L14" s="240"/>
      <c r="M14" s="240">
        <v>2</v>
      </c>
      <c r="N14" s="240"/>
    </row>
    <row r="15" spans="1:14" ht="17.25" customHeight="1" thickBot="1">
      <c r="A15" s="40"/>
      <c r="B15" s="208" t="s">
        <v>47</v>
      </c>
      <c r="C15" s="239"/>
      <c r="D15" s="240">
        <v>3</v>
      </c>
      <c r="E15" s="240">
        <v>2</v>
      </c>
      <c r="F15" s="240"/>
      <c r="G15" s="240"/>
      <c r="H15" s="240">
        <v>2</v>
      </c>
      <c r="I15" s="240"/>
      <c r="J15" s="240"/>
      <c r="K15" s="240"/>
      <c r="L15" s="240">
        <v>1</v>
      </c>
      <c r="M15" s="240"/>
      <c r="N15" s="240">
        <v>2</v>
      </c>
    </row>
    <row r="16" spans="1:14" ht="17.25" customHeight="1" thickBot="1">
      <c r="A16" s="40"/>
      <c r="B16" s="208" t="s">
        <v>48</v>
      </c>
      <c r="C16" s="239">
        <v>2</v>
      </c>
      <c r="D16" s="240">
        <v>2</v>
      </c>
      <c r="E16" s="240"/>
      <c r="F16" s="240"/>
      <c r="G16" s="240"/>
      <c r="H16" s="240"/>
      <c r="I16" s="240"/>
      <c r="J16" s="240"/>
      <c r="K16" s="240">
        <v>3</v>
      </c>
      <c r="L16" s="240"/>
      <c r="M16" s="240"/>
      <c r="N16" s="240">
        <v>2</v>
      </c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1.91005291005291</v>
      </c>
      <c r="D17" s="48">
        <f t="shared" si="0"/>
        <v>1.9127572016460905</v>
      </c>
      <c r="E17" s="48">
        <f t="shared" si="0"/>
        <v>1.9185185185185185</v>
      </c>
      <c r="F17" s="48">
        <f t="shared" si="0"/>
        <v>2.0222222222222221</v>
      </c>
      <c r="G17" s="48">
        <f t="shared" si="0"/>
        <v>1.90</v>
      </c>
      <c r="H17" s="48">
        <f t="shared" si="0"/>
        <v>1.9807407407407407</v>
      </c>
      <c r="I17" s="48">
        <f t="shared" si="0"/>
        <v>1.90</v>
      </c>
      <c r="J17" s="48">
        <f t="shared" si="0"/>
        <v>1.9111111111111112</v>
      </c>
      <c r="K17" s="48">
        <f t="shared" si="0"/>
        <v>1.9301587301587302</v>
      </c>
      <c r="L17" s="48">
        <f t="shared" si="0"/>
        <v>1.9135802469135801</v>
      </c>
      <c r="M17" s="48">
        <f t="shared" si="0"/>
        <v>1.9444444444444446</v>
      </c>
      <c r="N17" s="48">
        <f t="shared" si="0"/>
        <v>1.9185185185185185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53" t="str">
        <f>'CO (3)'!D8</f>
        <v>Ecology, Environmental Biology and Evolution</v>
      </c>
      <c r="E21" s="253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253"/>
      <c r="E22" s="253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>
        <v>2</v>
      </c>
      <c r="D27" s="238">
        <v>1</v>
      </c>
      <c r="E27" s="238"/>
      <c r="F27" s="238">
        <v>2</v>
      </c>
      <c r="G27" s="238"/>
      <c r="H27" s="238"/>
      <c r="I27" s="238">
        <v>2</v>
      </c>
      <c r="J27" s="238"/>
      <c r="K27" s="238">
        <v>3</v>
      </c>
      <c r="L27" s="238">
        <v>2</v>
      </c>
      <c r="M27" s="238">
        <v>2</v>
      </c>
      <c r="N27" s="238"/>
    </row>
    <row r="28" spans="2:14" ht="16.5" thickBot="1">
      <c r="B28" s="208" t="s">
        <v>45</v>
      </c>
      <c r="C28" s="239"/>
      <c r="D28" s="240">
        <v>1</v>
      </c>
      <c r="E28" s="240"/>
      <c r="F28" s="240"/>
      <c r="G28" s="240">
        <v>3</v>
      </c>
      <c r="H28" s="240"/>
      <c r="I28" s="240"/>
      <c r="J28" s="240">
        <v>2</v>
      </c>
      <c r="K28" s="240">
        <v>2</v>
      </c>
      <c r="L28" s="240"/>
      <c r="M28" s="240">
        <v>2</v>
      </c>
      <c r="N28" s="240"/>
    </row>
    <row r="29" spans="2:14" ht="16.5" thickBot="1">
      <c r="B29" s="208" t="s">
        <v>46</v>
      </c>
      <c r="C29" s="239">
        <v>2</v>
      </c>
      <c r="D29" s="240"/>
      <c r="E29" s="240">
        <v>2</v>
      </c>
      <c r="F29" s="240"/>
      <c r="G29" s="240">
        <v>1</v>
      </c>
      <c r="H29" s="240">
        <v>2</v>
      </c>
      <c r="I29" s="240"/>
      <c r="J29" s="240"/>
      <c r="K29" s="240"/>
      <c r="L29" s="240">
        <v>1</v>
      </c>
      <c r="M29" s="240"/>
      <c r="N29" s="240">
        <v>1</v>
      </c>
    </row>
    <row r="30" spans="2:14" ht="16.5" thickBot="1">
      <c r="B30" s="208" t="s">
        <v>47</v>
      </c>
      <c r="C30" s="239">
        <v>2</v>
      </c>
      <c r="D30" s="240"/>
      <c r="E30" s="240"/>
      <c r="F30" s="240"/>
      <c r="G30" s="240"/>
      <c r="H30" s="240"/>
      <c r="I30" s="240">
        <v>2</v>
      </c>
      <c r="J30" s="240"/>
      <c r="K30" s="240">
        <v>2</v>
      </c>
      <c r="L30" s="240">
        <v>1</v>
      </c>
      <c r="M30" s="240">
        <v>2</v>
      </c>
      <c r="N30" s="240"/>
    </row>
    <row r="31" spans="2:14" ht="16.5" thickBot="1">
      <c r="B31" s="208" t="s">
        <v>48</v>
      </c>
      <c r="C31" s="239">
        <v>2</v>
      </c>
      <c r="D31" s="240"/>
      <c r="E31" s="240"/>
      <c r="F31" s="240">
        <v>2</v>
      </c>
      <c r="G31" s="240"/>
      <c r="H31" s="240"/>
      <c r="I31" s="240"/>
      <c r="J31" s="240"/>
      <c r="K31" s="240">
        <v>2</v>
      </c>
      <c r="L31" s="240"/>
      <c r="M31" s="240">
        <v>3</v>
      </c>
      <c r="N31" s="240"/>
    </row>
    <row r="32" spans="2:14" ht="16.5" thickBot="1">
      <c r="B32" s="208" t="s">
        <v>49</v>
      </c>
      <c r="C32" s="48">
        <f t="shared" si="1" ref="C32:N32">($R$4*C27+$R$5*C28+$R$6*C29+$R$7*C30+$R$8*C31)/(C27+C28+C29+C30+C31)</f>
        <v>1.9398148148148149</v>
      </c>
      <c r="D32" s="48">
        <f t="shared" si="1"/>
        <v>1.9666666666666668</v>
      </c>
      <c r="E32" s="48">
        <f t="shared" si="1"/>
        <v>1.90</v>
      </c>
      <c r="F32" s="48">
        <f t="shared" si="1"/>
        <v>1.9703703703703703</v>
      </c>
      <c r="G32" s="48">
        <f t="shared" si="1"/>
        <v>1.9083333333333334</v>
      </c>
      <c r="H32" s="48">
        <f t="shared" si="1"/>
        <v>1.90</v>
      </c>
      <c r="I32" s="48">
        <f t="shared" si="1"/>
        <v>1.9703703703703703</v>
      </c>
      <c r="J32" s="48">
        <f t="shared" si="1"/>
        <v>1.9111111111111112</v>
      </c>
      <c r="K32" s="48">
        <f t="shared" si="1"/>
        <v>1.9514403292181071</v>
      </c>
      <c r="L32" s="48">
        <f t="shared" si="1"/>
        <v>1.9657407407407408</v>
      </c>
      <c r="M32" s="48">
        <f t="shared" si="1"/>
        <v>1.9399176954732509</v>
      </c>
      <c r="N32" s="48">
        <f t="shared" si="1"/>
        <v>1.90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8" spans="4:5" ht="15.75">
      <c r="D38" s="253" t="str">
        <f>'CO (3)'!D9</f>
        <v>Applied Zoology, Ethology and biostatistics</v>
      </c>
      <c r="E38" s="253"/>
    </row>
    <row r="39" spans="2:14" ht="16.5" customHeight="1">
      <c r="B39" s="45" t="s">
        <v>81</v>
      </c>
      <c r="C39" s="45"/>
      <c r="D39" s="253"/>
      <c r="E39" s="253"/>
      <c r="F39" s="45"/>
      <c r="G39" s="45"/>
      <c r="H39" s="45"/>
      <c r="I39" s="45"/>
      <c r="J39" s="45"/>
      <c r="K39" s="39"/>
      <c r="L39" s="39"/>
      <c r="M39" s="39"/>
      <c r="N39" s="39"/>
    </row>
    <row r="40" spans="2:14" ht="16.5" thickBo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 ht="16.5" thickBot="1">
      <c r="B41" s="199" t="s">
        <v>29</v>
      </c>
      <c r="C41" s="204"/>
      <c r="D41" s="202" t="s">
        <v>30</v>
      </c>
      <c r="E41" s="203"/>
      <c r="F41" s="203"/>
      <c r="G41" s="203"/>
      <c r="H41" s="203"/>
      <c r="I41" s="203"/>
      <c r="J41" s="203"/>
      <c r="K41" s="203"/>
      <c r="L41" s="203"/>
      <c r="M41" s="202" t="s">
        <v>31</v>
      </c>
      <c r="N41" s="204"/>
    </row>
    <row r="42" spans="2:14" ht="15.75">
      <c r="B42" s="200"/>
      <c r="C42" s="205" t="s">
        <v>32</v>
      </c>
      <c r="D42" s="207" t="s">
        <v>33</v>
      </c>
      <c r="E42" s="207" t="s">
        <v>34</v>
      </c>
      <c r="F42" s="207" t="s">
        <v>35</v>
      </c>
      <c r="G42" s="207" t="s">
        <v>36</v>
      </c>
      <c r="H42" s="207" t="s">
        <v>37</v>
      </c>
      <c r="I42" s="207" t="s">
        <v>38</v>
      </c>
      <c r="J42" s="207" t="s">
        <v>39</v>
      </c>
      <c r="K42" s="207" t="s">
        <v>40</v>
      </c>
      <c r="L42" s="207" t="s">
        <v>41</v>
      </c>
      <c r="M42" s="42"/>
      <c r="N42" s="42"/>
    </row>
    <row r="43" spans="2:14" ht="16.5" thickBot="1">
      <c r="B43" s="201"/>
      <c r="C43" s="206"/>
      <c r="D43" s="208"/>
      <c r="E43" s="208"/>
      <c r="F43" s="208"/>
      <c r="G43" s="208"/>
      <c r="H43" s="208"/>
      <c r="I43" s="208"/>
      <c r="J43" s="208"/>
      <c r="K43" s="208"/>
      <c r="L43" s="208"/>
      <c r="M43" s="44" t="s">
        <v>42</v>
      </c>
      <c r="N43" s="44" t="s">
        <v>43</v>
      </c>
    </row>
    <row r="44" spans="2:14" ht="16.5" thickBot="1">
      <c r="B44" s="208" t="s">
        <v>44</v>
      </c>
      <c r="C44" s="237">
        <v>2</v>
      </c>
      <c r="D44" s="238"/>
      <c r="E44" s="238"/>
      <c r="F44" s="238"/>
      <c r="G44" s="238">
        <v>1</v>
      </c>
      <c r="H44" s="238"/>
      <c r="I44" s="238"/>
      <c r="J44" s="238"/>
      <c r="K44" s="238"/>
      <c r="L44" s="238"/>
      <c r="M44" s="238">
        <v>2</v>
      </c>
      <c r="N44" s="238"/>
    </row>
    <row r="45" spans="2:14" ht="16.5" thickBot="1">
      <c r="B45" s="208" t="s">
        <v>45</v>
      </c>
      <c r="C45" s="239"/>
      <c r="D45" s="240">
        <v>2</v>
      </c>
      <c r="E45" s="240"/>
      <c r="F45" s="240">
        <v>2</v>
      </c>
      <c r="G45" s="240"/>
      <c r="H45" s="240">
        <v>1</v>
      </c>
      <c r="I45" s="240"/>
      <c r="J45" s="240">
        <v>1</v>
      </c>
      <c r="K45" s="240"/>
      <c r="L45" s="240">
        <v>1</v>
      </c>
      <c r="M45" s="240"/>
      <c r="N45" s="240">
        <v>2</v>
      </c>
    </row>
    <row r="46" spans="2:14" ht="16.5" thickBot="1">
      <c r="B46" s="208" t="s">
        <v>46</v>
      </c>
      <c r="C46" s="239">
        <v>2</v>
      </c>
      <c r="D46" s="240"/>
      <c r="E46" s="240">
        <v>1</v>
      </c>
      <c r="F46" s="240"/>
      <c r="G46" s="240"/>
      <c r="H46" s="240"/>
      <c r="I46" s="240"/>
      <c r="J46" s="240"/>
      <c r="K46" s="240">
        <v>2</v>
      </c>
      <c r="L46" s="240">
        <v>2</v>
      </c>
      <c r="M46" s="240">
        <v>2</v>
      </c>
      <c r="N46" s="240">
        <v>2</v>
      </c>
    </row>
    <row r="47" spans="2:14" ht="16.5" thickBot="1">
      <c r="B47" s="208" t="s">
        <v>47</v>
      </c>
      <c r="C47" s="239"/>
      <c r="D47" s="240"/>
      <c r="E47" s="240"/>
      <c r="F47" s="240"/>
      <c r="G47" s="240">
        <v>2</v>
      </c>
      <c r="H47" s="240">
        <v>3</v>
      </c>
      <c r="I47" s="240">
        <v>2</v>
      </c>
      <c r="J47" s="240"/>
      <c r="K47" s="240"/>
      <c r="L47" s="240"/>
      <c r="M47" s="240"/>
      <c r="N47" s="240"/>
    </row>
    <row r="48" spans="2:14" ht="16.5" thickBot="1">
      <c r="B48" s="208" t="s">
        <v>48</v>
      </c>
      <c r="C48" s="239">
        <v>2</v>
      </c>
      <c r="D48" s="240">
        <v>1</v>
      </c>
      <c r="E48" s="240"/>
      <c r="F48" s="240">
        <v>2</v>
      </c>
      <c r="G48" s="240"/>
      <c r="H48" s="240"/>
      <c r="I48" s="240"/>
      <c r="J48" s="240"/>
      <c r="K48" s="240">
        <v>3</v>
      </c>
      <c r="L48" s="240">
        <v>2</v>
      </c>
      <c r="M48" s="240">
        <v>2</v>
      </c>
      <c r="N48" s="240"/>
    </row>
    <row r="49" spans="2:14" ht="16.5" thickBot="1">
      <c r="B49" s="208" t="s">
        <v>49</v>
      </c>
      <c r="C49" s="48">
        <f t="shared" si="2" ref="C49:N49">($R$4*C44+$R$5*C45+$R$6*C46+$R$7*C47+$R$8*C48)/(C44+C45+C46+C47+C48)</f>
        <v>1.9469135802469137</v>
      </c>
      <c r="D49" s="48">
        <f t="shared" si="2"/>
        <v>1.9135802469135801</v>
      </c>
      <c r="E49" s="48">
        <f t="shared" si="2"/>
        <v>1.90</v>
      </c>
      <c r="F49" s="48">
        <f t="shared" si="2"/>
        <v>1.914814814814815</v>
      </c>
      <c r="G49" s="48">
        <f t="shared" si="2"/>
        <v>1.9530864197530864</v>
      </c>
      <c r="H49" s="48">
        <f t="shared" si="2"/>
        <v>1.9166666666666667</v>
      </c>
      <c r="I49" s="48">
        <f t="shared" si="2"/>
        <v>1.9185185185185185</v>
      </c>
      <c r="J49" s="48">
        <f t="shared" si="2"/>
        <v>1.9111111111111112</v>
      </c>
      <c r="K49" s="48">
        <f t="shared" si="2"/>
        <v>1.911111111111111</v>
      </c>
      <c r="L49" s="48">
        <f t="shared" si="2"/>
        <v>1.9096296296296296</v>
      </c>
      <c r="M49" s="48">
        <f t="shared" si="2"/>
        <v>1.9469135802469137</v>
      </c>
      <c r="N49" s="48">
        <f t="shared" si="2"/>
        <v>1.9055555555555557</v>
      </c>
    </row>
    <row r="50" spans="2:14" ht="15.75">
      <c r="B50" s="45" t="s">
        <v>50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2:14" ht="15.75">
      <c r="B51" s="45" t="s">
        <v>51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46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D38:E39"/>
    <mergeCell ref="B41:B43"/>
    <mergeCell ref="D41:L41"/>
    <mergeCell ref="M41:N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</mergeCells>
  <pageMargins left="0.7" right="0.7" top="0.75" bottom="0.75" header="0.3" footer="0.3"/>
  <pageSetup orientation="portrait" paperSize="1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10ef86-529b-48a4-965a-7e5b2c08d00d}">
  <sheetPr codeName="Sheet18"/>
  <dimension ref="A1:AB21"/>
  <sheetViews>
    <sheetView zoomScale="90" zoomScaleNormal="90" workbookViewId="0" topLeftCell="B1">
      <selection pane="topLeft" activeCell="B3" sqref="B3:AA3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286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39.75" customHeight="1">
      <c r="A7" s="53">
        <v>1</v>
      </c>
      <c r="B7" s="67"/>
      <c r="C7" s="118" t="str">
        <f>'CO (3)'!D7</f>
        <v>structure and Function of chordates</v>
      </c>
      <c r="D7" s="67">
        <v>1.50</v>
      </c>
      <c r="E7" s="126">
        <f>'CO-PO Mapping (3)'!C17</f>
        <v>1.91005291005291</v>
      </c>
      <c r="F7" s="67">
        <v>2.80</v>
      </c>
      <c r="G7" s="126">
        <f>'CO-PO Mapping (3)'!D17</f>
        <v>1.9127572016460905</v>
      </c>
      <c r="H7" s="67">
        <v>1.80</v>
      </c>
      <c r="I7" s="126">
        <f>'CO-PO Mapping (3)'!E17</f>
        <v>1.9185185185185185</v>
      </c>
      <c r="J7" s="67">
        <v>1.90</v>
      </c>
      <c r="K7" s="126">
        <f>'CO-PO Mapping (3)'!F17</f>
        <v>2.0222222222222221</v>
      </c>
      <c r="L7" s="67">
        <v>1.50</v>
      </c>
      <c r="M7" s="126">
        <f>'CO-PO Mapping (3)'!G17</f>
        <v>1.90</v>
      </c>
      <c r="N7" s="67">
        <v>2</v>
      </c>
      <c r="O7" s="126">
        <f>'CO-PO Mapping (3)'!H17</f>
        <v>1.9807407407407407</v>
      </c>
      <c r="P7" s="67">
        <v>2.10</v>
      </c>
      <c r="Q7" s="126">
        <f>'CO-PO Mapping (3)'!I17</f>
        <v>1.90</v>
      </c>
      <c r="R7" s="67">
        <v>2.2000000000000002</v>
      </c>
      <c r="S7" s="126">
        <f>'CO-PO Mapping (3)'!J17</f>
        <v>1.9111111111111112</v>
      </c>
      <c r="T7" s="67">
        <v>2</v>
      </c>
      <c r="U7" s="126">
        <f>'CO-PO Mapping (3)'!K17</f>
        <v>1.9301587301587302</v>
      </c>
      <c r="V7" s="67">
        <v>2.10</v>
      </c>
      <c r="W7" s="126">
        <f>'CO-PO Mapping (3)'!L17</f>
        <v>1.9135802469135801</v>
      </c>
      <c r="X7" s="67">
        <v>1.90</v>
      </c>
      <c r="Y7" s="126">
        <f>'CO-PO Mapping (3)'!M17</f>
        <v>1.9444444444444446</v>
      </c>
      <c r="Z7" s="67">
        <v>2.60</v>
      </c>
      <c r="AA7" s="126">
        <f>'CO-PO Mapping (3)'!N17</f>
        <v>1.9185185185185185</v>
      </c>
      <c r="AB7" s="68"/>
    </row>
    <row r="8" spans="1:28" ht="35.25" customHeight="1">
      <c r="A8" s="53">
        <v>2</v>
      </c>
      <c r="B8" s="67"/>
      <c r="C8" s="118" t="str">
        <f>'CO (3)'!D8</f>
        <v>Ecology, Environmental Biology and Evolution</v>
      </c>
      <c r="D8" s="67">
        <v>1.30</v>
      </c>
      <c r="E8" s="126">
        <f>'CO-PO Mapping (3)'!C32</f>
        <v>1.9398148148148149</v>
      </c>
      <c r="F8" s="67">
        <v>2.2999999999999998</v>
      </c>
      <c r="G8" s="126">
        <f>'CO-PO Mapping (3)'!D32</f>
        <v>1.9666666666666668</v>
      </c>
      <c r="H8" s="67">
        <v>1.30</v>
      </c>
      <c r="I8" s="126">
        <f>'CO-PO Mapping (3)'!E32</f>
        <v>1.90</v>
      </c>
      <c r="J8" s="67">
        <v>2.50</v>
      </c>
      <c r="K8" s="126">
        <f>'CO-PO Mapping (3)'!F32</f>
        <v>1.9703703703703703</v>
      </c>
      <c r="L8" s="67">
        <v>1.30</v>
      </c>
      <c r="M8" s="126">
        <f>'CO-PO Mapping (3)'!G32</f>
        <v>1.9083333333333334</v>
      </c>
      <c r="N8" s="67">
        <v>2.2999999999999998</v>
      </c>
      <c r="O8" s="126">
        <f>'CO-PO Mapping (3)'!H32</f>
        <v>1.90</v>
      </c>
      <c r="P8" s="67">
        <v>2</v>
      </c>
      <c r="Q8" s="126">
        <f>'CO-PO Mapping (3)'!I32</f>
        <v>1.9703703703703703</v>
      </c>
      <c r="R8" s="67">
        <v>2.40</v>
      </c>
      <c r="S8" s="126">
        <f>'CO-PO Mapping (3)'!J32</f>
        <v>1.9111111111111112</v>
      </c>
      <c r="T8" s="67">
        <v>2.2999999999999998</v>
      </c>
      <c r="U8" s="126">
        <v>1.95</v>
      </c>
      <c r="V8" s="67">
        <v>2</v>
      </c>
      <c r="W8" s="126">
        <f>'CO-PO Mapping (3)'!L32</f>
        <v>1.9657407407407408</v>
      </c>
      <c r="X8" s="67">
        <v>2.2999999999999998</v>
      </c>
      <c r="Y8" s="126">
        <f>'CO-PO Mapping (3)'!M32</f>
        <v>1.9399176954732509</v>
      </c>
      <c r="Z8" s="67">
        <v>2.80</v>
      </c>
      <c r="AA8" s="126">
        <f>'CO-PO Mapping (3)'!N32</f>
        <v>1.90</v>
      </c>
      <c r="AB8" s="68"/>
    </row>
    <row r="9" spans="1:28" ht="35.25" customHeight="1">
      <c r="A9" s="53">
        <v>3</v>
      </c>
      <c r="B9" s="67"/>
      <c r="C9" s="118" t="str">
        <f>'CO (3)'!D9</f>
        <v>Applied Zoology, Ethology and biostatistics</v>
      </c>
      <c r="D9" s="67">
        <v>1.1000000000000001</v>
      </c>
      <c r="E9" s="126">
        <f>'CO-PO Mapping (3)'!C49</f>
        <v>1.9469135802469137</v>
      </c>
      <c r="F9" s="67">
        <v>2</v>
      </c>
      <c r="G9" s="126">
        <f>'CO-PO Mapping (3)'!D49</f>
        <v>1.9135802469135801</v>
      </c>
      <c r="H9" s="67">
        <v>1.40</v>
      </c>
      <c r="I9" s="126">
        <f>'CO-PO Mapping (3)'!E49</f>
        <v>1.90</v>
      </c>
      <c r="J9" s="67">
        <v>2.90</v>
      </c>
      <c r="K9" s="126">
        <f>'CO-PO Mapping (3)'!F49</f>
        <v>1.914814814814815</v>
      </c>
      <c r="L9" s="67">
        <v>1.1000000000000001</v>
      </c>
      <c r="M9" s="126">
        <f>'CO-PO Mapping (3)'!G49</f>
        <v>1.9530864197530864</v>
      </c>
      <c r="N9" s="67">
        <v>2.50</v>
      </c>
      <c r="O9" s="126">
        <f>'CO-PO Mapping (3)'!H49</f>
        <v>1.9166666666666667</v>
      </c>
      <c r="P9" s="67">
        <v>2.2999999999999998</v>
      </c>
      <c r="Q9" s="126">
        <f>'CO-PO Mapping (3)'!I49</f>
        <v>1.9185185185185185</v>
      </c>
      <c r="R9" s="67">
        <v>2.80</v>
      </c>
      <c r="S9" s="126">
        <f>'CO-PO Mapping (3)'!J49</f>
        <v>1.9111111111111112</v>
      </c>
      <c r="T9" s="67">
        <v>2.50</v>
      </c>
      <c r="U9" s="126">
        <f>'CO-PO Mapping (3)'!K49</f>
        <v>1.911111111111111</v>
      </c>
      <c r="V9" s="67">
        <v>2.2999999999999998</v>
      </c>
      <c r="W9" s="126">
        <f>'CO-PO Mapping (3)'!L49</f>
        <v>1.9096296296296296</v>
      </c>
      <c r="X9" s="67">
        <v>2.10</v>
      </c>
      <c r="Y9" s="126">
        <f>'CO-PO Mapping (3)'!M49</f>
        <v>1.9469135802469137</v>
      </c>
      <c r="Z9" s="67">
        <v>2.90</v>
      </c>
      <c r="AA9" s="126">
        <f>'CO-PO Mapping (3)'!N49</f>
        <v>1.9055555555555557</v>
      </c>
      <c r="AB9" s="68"/>
    </row>
    <row r="10" spans="1:27" ht="15">
      <c r="A10" s="68"/>
      <c r="B10" s="69"/>
      <c r="C10" s="70"/>
      <c r="D10" s="55"/>
      <c r="E10" s="68"/>
      <c r="F10" s="55"/>
      <c r="G10" s="68"/>
      <c r="H10" s="55"/>
      <c r="I10" s="68"/>
      <c r="J10" s="55"/>
      <c r="K10" s="68"/>
      <c r="L10" s="55"/>
      <c r="M10" s="68"/>
      <c r="N10" s="55"/>
      <c r="O10" s="68"/>
      <c r="P10" s="55"/>
      <c r="Q10" s="68"/>
      <c r="R10" s="55"/>
      <c r="S10" s="68"/>
      <c r="T10" s="55"/>
      <c r="U10" s="68"/>
      <c r="V10" s="55"/>
      <c r="W10" s="68"/>
      <c r="X10" s="55"/>
      <c r="Y10" s="68"/>
      <c r="Z10" s="55"/>
      <c r="AA10" s="68"/>
    </row>
    <row r="12" spans="3:27" ht="15">
      <c r="C12" s="52" t="s">
        <v>68</v>
      </c>
      <c r="D12" s="56">
        <f>AVERAGE(D7:D9)</f>
        <v>1.30</v>
      </c>
      <c r="E12" s="57"/>
      <c r="F12" s="58">
        <f>AVERAGE(F7:F9)</f>
        <v>2.3666666666666667</v>
      </c>
      <c r="G12" s="57"/>
      <c r="H12" s="58">
        <f>AVERAGE(H7:H9)</f>
        <v>1.50</v>
      </c>
      <c r="I12" s="57"/>
      <c r="J12" s="58">
        <f>AVERAGE(J7:J9)</f>
        <v>2.4333333333333336</v>
      </c>
      <c r="K12" s="57"/>
      <c r="L12" s="58">
        <f>AVERAGE(L7:L9)</f>
        <v>1.30</v>
      </c>
      <c r="M12" s="57"/>
      <c r="N12" s="58">
        <f>AVERAGE(N7:N9)</f>
        <v>2.2666666666666666</v>
      </c>
      <c r="O12" s="57"/>
      <c r="P12" s="58">
        <f>AVERAGE(P7:P9)</f>
        <v>2.1333333333333333</v>
      </c>
      <c r="Q12" s="57"/>
      <c r="R12" s="58">
        <f>AVERAGE(R7:R9)</f>
        <v>2.4666666666666663</v>
      </c>
      <c r="S12" s="57"/>
      <c r="T12" s="58">
        <f>AVERAGE(T7:T9)</f>
        <v>2.2666666666666666</v>
      </c>
      <c r="U12" s="57"/>
      <c r="V12" s="58">
        <f>AVERAGE(V7:V9)</f>
        <v>2.1333333333333333</v>
      </c>
      <c r="W12" s="57"/>
      <c r="X12" s="58">
        <f>AVERAGE(X7:X9)</f>
        <v>2.0999999999999996</v>
      </c>
      <c r="Y12" s="57"/>
      <c r="Z12" s="58">
        <f>AVERAGE(Z7:Z9)</f>
        <v>2.7666666666666671</v>
      </c>
      <c r="AA12" s="59"/>
    </row>
    <row r="13" spans="4:27" ht="15">
      <c r="D13" s="6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1"/>
    </row>
    <row r="14" spans="3:27" ht="15">
      <c r="C14" s="52" t="s">
        <v>69</v>
      </c>
      <c r="D14" s="60"/>
      <c r="E14" s="156">
        <f>AVERAGE(E7:E9)</f>
        <v>1.9322604350382129</v>
      </c>
      <c r="F14" s="60"/>
      <c r="G14" s="156">
        <f>AVERAGE(G7:G9)</f>
        <v>1.9310013717421126</v>
      </c>
      <c r="H14" s="60"/>
      <c r="I14" s="156">
        <f>AVERAGE(I7:I9)</f>
        <v>1.906172839506173</v>
      </c>
      <c r="J14" s="60"/>
      <c r="K14" s="156">
        <f>AVERAGE(K7:K9)</f>
        <v>1.9691358024691359</v>
      </c>
      <c r="L14" s="60"/>
      <c r="M14" s="156">
        <f>AVERAGE(M7:M9)</f>
        <v>1.9204732510288067</v>
      </c>
      <c r="N14" s="60"/>
      <c r="O14" s="156">
        <f>AVERAGE(O7:O9)</f>
        <v>1.9324691358024693</v>
      </c>
      <c r="P14" s="60"/>
      <c r="Q14" s="156">
        <f>AVERAGE(Q7:Q9)</f>
        <v>1.9296296296296296</v>
      </c>
      <c r="R14" s="60"/>
      <c r="S14" s="156">
        <f>AVERAGE(S7:S9)</f>
        <v>1.9111111111111112</v>
      </c>
      <c r="T14" s="60"/>
      <c r="U14" s="156">
        <f>AVERAGE(U7:U9)</f>
        <v>1.9304232804232804</v>
      </c>
      <c r="V14" s="60"/>
      <c r="W14" s="156">
        <f>AVERAGE(W7:W9)</f>
        <v>1.9296502057613167</v>
      </c>
      <c r="X14" s="60"/>
      <c r="Y14" s="156">
        <f>AVERAGE(Y7:Y9)</f>
        <v>1.9437585733882032</v>
      </c>
      <c r="Z14" s="60"/>
      <c r="AA14" s="156">
        <f>AVERAGE(AA7:AA9)</f>
        <v>1.908024691358025</v>
      </c>
    </row>
    <row r="15" spans="4:27" ht="15">
      <c r="D15" s="60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62"/>
    </row>
    <row r="16" spans="3:27" ht="15">
      <c r="C16" s="52" t="s">
        <v>70</v>
      </c>
      <c r="D16" s="60"/>
      <c r="E16" s="109">
        <v>2</v>
      </c>
      <c r="F16" s="71"/>
      <c r="G16" s="109">
        <v>2.2000000000000002</v>
      </c>
      <c r="H16" s="71"/>
      <c r="I16" s="109">
        <v>2</v>
      </c>
      <c r="J16" s="71"/>
      <c r="K16" s="109">
        <v>2.50</v>
      </c>
      <c r="L16" s="71"/>
      <c r="M16" s="109">
        <v>2</v>
      </c>
      <c r="N16" s="71"/>
      <c r="O16" s="109">
        <v>2.40</v>
      </c>
      <c r="P16" s="71"/>
      <c r="Q16" s="109">
        <v>2.50</v>
      </c>
      <c r="R16" s="71"/>
      <c r="S16" s="109">
        <v>2.50</v>
      </c>
      <c r="T16" s="71"/>
      <c r="U16" s="109">
        <v>2.10</v>
      </c>
      <c r="V16" s="71"/>
      <c r="W16" s="109">
        <v>2.50</v>
      </c>
      <c r="X16" s="71"/>
      <c r="Y16" s="109">
        <v>2.50</v>
      </c>
      <c r="Z16" s="71"/>
      <c r="AA16" s="110">
        <v>2.50</v>
      </c>
    </row>
    <row r="17" spans="4:27" ht="15">
      <c r="D17" s="60"/>
      <c r="E17" s="72"/>
      <c r="F17" s="71"/>
      <c r="G17" s="72"/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62"/>
    </row>
    <row r="18" spans="3:27" ht="15">
      <c r="C18" s="52" t="s">
        <v>71</v>
      </c>
      <c r="D18" s="60"/>
      <c r="E18" s="111">
        <f>(E14+E16)/2</f>
        <v>1.9661302175191064</v>
      </c>
      <c r="F18" s="71"/>
      <c r="G18" s="111">
        <f>(G14+G16)/2</f>
        <v>2.0655006858710565</v>
      </c>
      <c r="H18" s="71"/>
      <c r="I18" s="111">
        <f>(I14+I16)/2</f>
        <v>1.9530864197530864</v>
      </c>
      <c r="J18" s="71"/>
      <c r="K18" s="111">
        <f>(K14+K16)/2</f>
        <v>2.2345679012345681</v>
      </c>
      <c r="L18" s="71"/>
      <c r="M18" s="111">
        <f>(M14+M16)/2</f>
        <v>1.9602366255144035</v>
      </c>
      <c r="N18" s="71"/>
      <c r="O18" s="111">
        <f>(O14+O16)/2</f>
        <v>2.1662345679012347</v>
      </c>
      <c r="P18" s="71"/>
      <c r="Q18" s="111">
        <f>(Q14+Q16)/2</f>
        <v>2.2148148148148148</v>
      </c>
      <c r="R18" s="157"/>
      <c r="S18" s="111">
        <f t="shared" si="0" ref="S18:U18">(S14+S16)/2</f>
        <v>2.2055555555555557</v>
      </c>
      <c r="T18" s="157"/>
      <c r="U18" s="111">
        <f t="shared" si="0"/>
        <v>2.01521164021164</v>
      </c>
      <c r="V18" s="71"/>
      <c r="W18" s="111">
        <f>(W14+W16)/2</f>
        <v>2.2148251028806585</v>
      </c>
      <c r="X18" s="71"/>
      <c r="Y18" s="111">
        <f>(Y14+Y16)/2</f>
        <v>2.2218792866941017</v>
      </c>
      <c r="Z18" s="71"/>
      <c r="AA18" s="112">
        <f>(AA14+AA16)/2</f>
        <v>2.2040123456790126</v>
      </c>
    </row>
    <row r="19" spans="4:27" ht="15">
      <c r="D19" s="73"/>
      <c r="E19" s="74"/>
      <c r="F19" s="63"/>
      <c r="G19" s="74"/>
      <c r="H19" s="63"/>
      <c r="I19" s="74"/>
      <c r="J19" s="63"/>
      <c r="K19" s="74"/>
      <c r="L19" s="63"/>
      <c r="M19" s="74"/>
      <c r="N19" s="63"/>
      <c r="O19" s="74"/>
      <c r="P19" s="63"/>
      <c r="Q19" s="74"/>
      <c r="R19" s="63"/>
      <c r="S19" s="74"/>
      <c r="T19" s="63"/>
      <c r="U19" s="74"/>
      <c r="V19" s="63"/>
      <c r="W19" s="74"/>
      <c r="X19" s="63"/>
      <c r="Y19" s="74"/>
      <c r="Z19" s="63"/>
      <c r="AA19" s="75"/>
    </row>
    <row r="20" spans="4:27" ht="15">
      <c r="D20" s="213" t="s">
        <v>32</v>
      </c>
      <c r="E20" s="213"/>
      <c r="F20" s="213" t="s">
        <v>33</v>
      </c>
      <c r="G20" s="213"/>
      <c r="H20" s="213" t="s">
        <v>34</v>
      </c>
      <c r="I20" s="213"/>
      <c r="J20" s="213" t="s">
        <v>35</v>
      </c>
      <c r="K20" s="213"/>
      <c r="L20" s="213" t="s">
        <v>36</v>
      </c>
      <c r="M20" s="213"/>
      <c r="N20" s="213" t="s">
        <v>37</v>
      </c>
      <c r="O20" s="213"/>
      <c r="P20" s="213" t="s">
        <v>38</v>
      </c>
      <c r="Q20" s="213"/>
      <c r="R20" s="213" t="s">
        <v>39</v>
      </c>
      <c r="S20" s="213"/>
      <c r="T20" s="213" t="s">
        <v>40</v>
      </c>
      <c r="U20" s="213"/>
      <c r="V20" s="213" t="s">
        <v>41</v>
      </c>
      <c r="W20" s="213"/>
      <c r="X20" s="213" t="s">
        <v>42</v>
      </c>
      <c r="Y20" s="213"/>
      <c r="Z20" s="213" t="s">
        <v>43</v>
      </c>
      <c r="AA20" s="213"/>
    </row>
    <row r="21" spans="4:27" ht="15">
      <c r="D21" s="213" t="str">
        <f>IF(E18&gt;D12,"Achieve","Not Achive")</f>
        <v>Achieve</v>
      </c>
      <c r="E21" s="213"/>
      <c r="F21" s="213" t="str">
        <f t="shared" si="1" ref="F21">IF(G18&gt;F12,"Achieve","Not Achive")</f>
        <v>Not Achive</v>
      </c>
      <c r="G21" s="213"/>
      <c r="H21" s="213" t="str">
        <f t="shared" si="2" ref="H21">IF(I18&gt;H12,"Achieve","Not Achive")</f>
        <v>Achieve</v>
      </c>
      <c r="I21" s="213"/>
      <c r="J21" s="213" t="str">
        <f t="shared" si="3" ref="J21">IF(K18&gt;J12,"Achieve","Not Achive")</f>
        <v>Not Achive</v>
      </c>
      <c r="K21" s="213"/>
      <c r="L21" s="213" t="str">
        <f t="shared" si="4" ref="L21">IF(M18&gt;L12,"Achieve","Not Achive")</f>
        <v>Achieve</v>
      </c>
      <c r="M21" s="213"/>
      <c r="N21" s="213" t="str">
        <f t="shared" si="5" ref="N21">IF(O18&gt;N12,"Achieve","Not Achive")</f>
        <v>Not Achive</v>
      </c>
      <c r="O21" s="213"/>
      <c r="P21" s="213" t="str">
        <f t="shared" si="6" ref="P21">IF(Q18&gt;P12,"Achieve","Not Achive")</f>
        <v>Achieve</v>
      </c>
      <c r="Q21" s="213"/>
      <c r="R21" s="213" t="str">
        <f t="shared" si="7" ref="R21">IF(S18&gt;R12,"Achieve","Not Achive")</f>
        <v>Not Achive</v>
      </c>
      <c r="S21" s="213"/>
      <c r="T21" s="213" t="str">
        <f t="shared" si="8" ref="T21">IF(U18&gt;T12,"Achieve","Not Achive")</f>
        <v>Not Achive</v>
      </c>
      <c r="U21" s="213"/>
      <c r="V21" s="213" t="str">
        <f t="shared" si="9" ref="V21">IF(W18&gt;V12,"Achieve","Not Achive")</f>
        <v>Achieve</v>
      </c>
      <c r="W21" s="213"/>
      <c r="X21" s="213" t="str">
        <f t="shared" si="10" ref="X21">IF(Y18&gt;X12,"Achieve","Not Achive")</f>
        <v>Achieve</v>
      </c>
      <c r="Y21" s="213"/>
      <c r="Z21" s="213" t="str">
        <f t="shared" si="11" ref="Z21">IF(AA18&gt;Z12,"Achieve","Not Achive")</f>
        <v>Not Achive</v>
      </c>
      <c r="AA21" s="213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</mergeCells>
  <pageMargins left="0.7" right="0.7" top="0.75" bottom="0.75" header="0.3" footer="0.3"/>
  <pageSetup orientation="portrait" paperSize="1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3d37c9-42a6-4a9d-9f33-20b6d2bf550a}">
  <sheetPr codeName="Sheet19">
    <pageSetUpPr fitToPage="1"/>
  </sheetPr>
  <dimension ref="A1:Z177"/>
  <sheetViews>
    <sheetView zoomScale="85" zoomScaleNormal="85" workbookViewId="0" topLeftCell="A1">
      <selection pane="topLeft" activeCell="A9" sqref="A9"/>
    </sheetView>
  </sheetViews>
  <sheetFormatPr defaultColWidth="8.854285714285714" defaultRowHeight="20.25"/>
  <cols>
    <col min="1" max="1" width="11.571428571428571" style="1" customWidth="1"/>
    <col min="2" max="2" width="22" style="1" bestFit="1" customWidth="1"/>
    <col min="3" max="3" width="34.57142857142857" style="1" bestFit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287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0" t="s">
        <v>288</v>
      </c>
      <c r="D4" s="113" t="s">
        <v>82</v>
      </c>
      <c r="E4" s="114"/>
      <c r="F4" s="164" t="s">
        <v>136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55">
        <v>312869</v>
      </c>
      <c r="C8" s="255" t="s">
        <v>289</v>
      </c>
      <c r="D8" s="10">
        <v>5</v>
      </c>
      <c r="E8" s="10">
        <v>4</v>
      </c>
      <c r="F8" s="10">
        <v>7</v>
      </c>
      <c r="G8" s="10">
        <v>6</v>
      </c>
      <c r="H8" s="10">
        <v>7</v>
      </c>
      <c r="I8" s="10">
        <f t="shared" si="0" ref="I8:I51">SUM(D8:H8)</f>
        <v>29</v>
      </c>
      <c r="J8" s="10">
        <f>I8*0.15</f>
        <v>4.3499999999999996</v>
      </c>
      <c r="K8" s="18">
        <v>3</v>
      </c>
      <c r="L8" s="18">
        <v>4</v>
      </c>
      <c r="M8" s="18">
        <v>3</v>
      </c>
      <c r="N8" s="18">
        <v>4</v>
      </c>
      <c r="O8" s="18">
        <v>3</v>
      </c>
      <c r="P8" s="18">
        <f>SUM(K8:O8)</f>
        <v>17</v>
      </c>
      <c r="Q8" s="116">
        <f>P8*0.05</f>
        <v>0.85000000000000009</v>
      </c>
      <c r="R8" s="105">
        <f t="shared" si="1" ref="R8:R28">(D8*0.15+K8*0.05)</f>
        <v>0.90</v>
      </c>
      <c r="S8" s="105">
        <f t="shared" si="2" ref="S8:S28">(E8*0.15+L8*0.05)</f>
        <v>0.80</v>
      </c>
      <c r="T8" s="105">
        <f t="shared" si="3" ref="T8:T28">(F8*0.15+M8*0.05)</f>
        <v>1.2000000000000002</v>
      </c>
      <c r="U8" s="105">
        <f t="shared" si="4" ref="U8:U28">(G8*0.15+N8*0.05)</f>
        <v>1.0999999999999999</v>
      </c>
      <c r="V8" s="105">
        <f t="shared" si="5" ref="V8:V28">(H8*0.15+O8*0.05)</f>
        <v>1.2000000000000002</v>
      </c>
      <c r="W8" s="117">
        <f t="shared" si="6" ref="W8:W71">I8+P8</f>
        <v>46</v>
      </c>
      <c r="X8" s="117">
        <f>(W8*0.2)</f>
        <v>9.2000000000000011</v>
      </c>
      <c r="Y8" s="255">
        <v>21</v>
      </c>
      <c r="Z8" s="116">
        <f>Y8*0.8</f>
        <v>16.80</v>
      </c>
    </row>
    <row r="9" spans="1:26" ht="19.9" customHeight="1" thickBot="1">
      <c r="A9" s="256">
        <v>2</v>
      </c>
      <c r="B9" s="257">
        <v>307575</v>
      </c>
      <c r="C9" s="134" t="s">
        <v>290</v>
      </c>
      <c r="D9" s="10">
        <v>5</v>
      </c>
      <c r="E9" s="10">
        <v>6</v>
      </c>
      <c r="F9" s="10">
        <v>5</v>
      </c>
      <c r="G9" s="10">
        <v>4</v>
      </c>
      <c r="H9" s="10">
        <v>5</v>
      </c>
      <c r="I9" s="10">
        <f t="shared" si="0"/>
        <v>25</v>
      </c>
      <c r="J9" s="10">
        <f t="shared" si="7" ref="J9:J73">I9*0.15</f>
        <v>3.75</v>
      </c>
      <c r="K9" s="18">
        <v>3</v>
      </c>
      <c r="L9" s="18">
        <v>2</v>
      </c>
      <c r="M9" s="18">
        <v>4</v>
      </c>
      <c r="N9" s="18">
        <v>2</v>
      </c>
      <c r="O9" s="18">
        <v>1</v>
      </c>
      <c r="P9" s="18">
        <f t="shared" si="8" ref="P9:P16">SUM(K9:O9)</f>
        <v>12</v>
      </c>
      <c r="Q9" s="116">
        <f t="shared" si="9" ref="Q9:Q72">P9*0.05</f>
        <v>0.60000000000000009</v>
      </c>
      <c r="R9" s="105">
        <f t="shared" si="1"/>
        <v>0.90</v>
      </c>
      <c r="S9" s="105">
        <f t="shared" si="2"/>
        <v>0.99999999999999989</v>
      </c>
      <c r="T9" s="105">
        <f t="shared" si="3"/>
        <v>0.95</v>
      </c>
      <c r="U9" s="105">
        <f t="shared" si="4"/>
        <v>0.70</v>
      </c>
      <c r="V9" s="105">
        <f t="shared" si="5"/>
        <v>0.80</v>
      </c>
      <c r="W9" s="117">
        <f t="shared" si="6"/>
        <v>37</v>
      </c>
      <c r="X9" s="117">
        <f t="shared" si="10" ref="X9:X55">(W9*0.2)</f>
        <v>7.40</v>
      </c>
      <c r="Y9" s="146">
        <v>14</v>
      </c>
      <c r="Z9" s="116">
        <f t="shared" si="11" ref="Z9:Z72">Y9*0.8</f>
        <v>11.20</v>
      </c>
    </row>
    <row r="10" spans="1:26" ht="19.9" customHeight="1">
      <c r="A10" s="254">
        <v>3</v>
      </c>
      <c r="B10" s="258">
        <v>307584</v>
      </c>
      <c r="C10" s="134" t="s">
        <v>291</v>
      </c>
      <c r="D10" s="10">
        <v>7</v>
      </c>
      <c r="E10" s="10">
        <v>5</v>
      </c>
      <c r="F10" s="10">
        <v>7</v>
      </c>
      <c r="G10" s="10">
        <v>6</v>
      </c>
      <c r="H10" s="10">
        <v>5</v>
      </c>
      <c r="I10" s="10">
        <f t="shared" si="0"/>
        <v>30</v>
      </c>
      <c r="J10" s="10">
        <f t="shared" si="7"/>
        <v>4.50</v>
      </c>
      <c r="K10" s="18">
        <v>4</v>
      </c>
      <c r="L10" s="18">
        <v>3</v>
      </c>
      <c r="M10" s="18">
        <v>4</v>
      </c>
      <c r="N10" s="18">
        <v>3</v>
      </c>
      <c r="O10" s="18">
        <v>4</v>
      </c>
      <c r="P10" s="18">
        <f t="shared" si="8"/>
        <v>18</v>
      </c>
      <c r="Q10" s="116">
        <f t="shared" si="9"/>
        <v>0.90</v>
      </c>
      <c r="R10" s="105">
        <f t="shared" si="1"/>
        <v>1.25</v>
      </c>
      <c r="S10" s="105">
        <f t="shared" si="2"/>
        <v>0.90</v>
      </c>
      <c r="T10" s="105">
        <f t="shared" si="3"/>
        <v>1.25</v>
      </c>
      <c r="U10" s="105">
        <f t="shared" si="4"/>
        <v>1.0499999999999998</v>
      </c>
      <c r="V10" s="105">
        <f t="shared" si="5"/>
        <v>0.95</v>
      </c>
      <c r="W10" s="117">
        <f t="shared" si="6"/>
        <v>48</v>
      </c>
      <c r="X10" s="117">
        <f t="shared" si="10"/>
        <v>9.6000000000000014</v>
      </c>
      <c r="Y10" s="146">
        <v>24</v>
      </c>
      <c r="Z10" s="116">
        <f t="shared" si="11"/>
        <v>19.200000000000003</v>
      </c>
    </row>
    <row r="11" spans="1:26" ht="27.75" customHeight="1" thickBot="1">
      <c r="A11" s="256">
        <v>4</v>
      </c>
      <c r="B11" s="134">
        <v>307593</v>
      </c>
      <c r="C11" s="134" t="s">
        <v>292</v>
      </c>
      <c r="D11" s="10">
        <v>1</v>
      </c>
      <c r="E11" s="10">
        <v>2</v>
      </c>
      <c r="F11" s="10">
        <v>1</v>
      </c>
      <c r="G11" s="10">
        <v>2</v>
      </c>
      <c r="H11" s="10">
        <v>3</v>
      </c>
      <c r="I11" s="10">
        <f t="shared" si="0"/>
        <v>9</v>
      </c>
      <c r="J11" s="10">
        <f t="shared" si="7"/>
        <v>1.35</v>
      </c>
      <c r="K11" s="18">
        <v>1</v>
      </c>
      <c r="L11" s="18">
        <v>2</v>
      </c>
      <c r="M11" s="18">
        <v>1</v>
      </c>
      <c r="N11" s="18">
        <v>2</v>
      </c>
      <c r="O11" s="18">
        <v>1</v>
      </c>
      <c r="P11" s="18">
        <f t="shared" si="8"/>
        <v>7</v>
      </c>
      <c r="Q11" s="116">
        <f t="shared" si="9"/>
        <v>0.35</v>
      </c>
      <c r="R11" s="105">
        <f t="shared" si="1"/>
        <v>0.20</v>
      </c>
      <c r="S11" s="105">
        <f t="shared" si="2"/>
        <v>0.40</v>
      </c>
      <c r="T11" s="105">
        <f t="shared" si="3"/>
        <v>0.20</v>
      </c>
      <c r="U11" s="105">
        <f t="shared" si="4"/>
        <v>0.40</v>
      </c>
      <c r="V11" s="105">
        <f t="shared" si="5"/>
        <v>0.49999999999999994</v>
      </c>
      <c r="W11" s="117">
        <f t="shared" si="6"/>
        <v>16</v>
      </c>
      <c r="X11" s="117">
        <f t="shared" si="10"/>
        <v>3.20</v>
      </c>
      <c r="Y11" s="146">
        <v>2</v>
      </c>
      <c r="Z11" s="116">
        <f t="shared" si="11"/>
        <v>1.60</v>
      </c>
    </row>
    <row r="12" spans="1:26" ht="19.9" customHeight="1">
      <c r="A12" s="254">
        <v>5</v>
      </c>
      <c r="B12" s="134">
        <v>307597</v>
      </c>
      <c r="C12" s="134" t="s">
        <v>293</v>
      </c>
      <c r="D12" s="10">
        <v>5</v>
      </c>
      <c r="E12" s="10">
        <v>3</v>
      </c>
      <c r="F12" s="10">
        <v>5</v>
      </c>
      <c r="G12" s="10">
        <v>6</v>
      </c>
      <c r="H12" s="10">
        <v>4</v>
      </c>
      <c r="I12" s="10">
        <f t="shared" si="0"/>
        <v>23</v>
      </c>
      <c r="J12" s="10">
        <f t="shared" si="7"/>
        <v>3.4499999999999997</v>
      </c>
      <c r="K12" s="18">
        <v>5</v>
      </c>
      <c r="L12" s="18">
        <v>4</v>
      </c>
      <c r="M12" s="18">
        <v>5</v>
      </c>
      <c r="N12" s="18">
        <v>4</v>
      </c>
      <c r="O12" s="18">
        <v>3</v>
      </c>
      <c r="P12" s="18">
        <f t="shared" si="8"/>
        <v>21</v>
      </c>
      <c r="Q12" s="116">
        <f t="shared" si="9"/>
        <v>1.05</v>
      </c>
      <c r="R12" s="105">
        <f t="shared" si="1"/>
        <v>1</v>
      </c>
      <c r="S12" s="105">
        <f t="shared" si="2"/>
        <v>0.64999999999999991</v>
      </c>
      <c r="T12" s="105">
        <f t="shared" si="3"/>
        <v>1</v>
      </c>
      <c r="U12" s="105">
        <f t="shared" si="4"/>
        <v>1.0999999999999999</v>
      </c>
      <c r="V12" s="105">
        <f t="shared" si="5"/>
        <v>0.75</v>
      </c>
      <c r="W12" s="117">
        <f t="shared" si="6"/>
        <v>44</v>
      </c>
      <c r="X12" s="117">
        <f t="shared" si="10"/>
        <v>8.8000000000000007</v>
      </c>
      <c r="Y12" s="146">
        <v>13</v>
      </c>
      <c r="Z12" s="116">
        <f t="shared" si="11"/>
        <v>10.40</v>
      </c>
    </row>
    <row r="13" spans="1:26" ht="19.9" customHeight="1" thickBot="1">
      <c r="A13" s="256">
        <v>6</v>
      </c>
      <c r="B13" s="134">
        <v>307605</v>
      </c>
      <c r="C13" s="134" t="s">
        <v>163</v>
      </c>
      <c r="D13" s="10"/>
      <c r="E13" s="10"/>
      <c r="F13" s="10"/>
      <c r="G13" s="10"/>
      <c r="H13" s="10"/>
      <c r="I13" s="10"/>
      <c r="J13" s="10"/>
      <c r="K13" s="18"/>
      <c r="L13" s="18"/>
      <c r="M13" s="18"/>
      <c r="N13" s="18"/>
      <c r="O13" s="18"/>
      <c r="P13" s="18"/>
      <c r="Q13" s="116"/>
      <c r="R13" s="105">
        <f t="shared" si="1"/>
        <v>0</v>
      </c>
      <c r="S13" s="105">
        <f t="shared" si="2"/>
        <v>0</v>
      </c>
      <c r="T13" s="105">
        <f t="shared" si="3"/>
        <v>0</v>
      </c>
      <c r="U13" s="105">
        <f t="shared" si="4"/>
        <v>0</v>
      </c>
      <c r="V13" s="105">
        <f t="shared" si="5"/>
        <v>0</v>
      </c>
      <c r="W13" s="117">
        <f t="shared" si="6"/>
        <v>0</v>
      </c>
      <c r="X13" s="117"/>
      <c r="Y13" s="146"/>
      <c r="Z13" s="116">
        <f t="shared" si="11"/>
        <v>0</v>
      </c>
    </row>
    <row r="14" spans="1:26" ht="19.9" customHeight="1">
      <c r="A14" s="254">
        <v>7</v>
      </c>
      <c r="B14" s="134">
        <v>307607</v>
      </c>
      <c r="C14" s="134" t="s">
        <v>294</v>
      </c>
      <c r="D14" s="10">
        <v>5</v>
      </c>
      <c r="E14" s="10">
        <v>4</v>
      </c>
      <c r="F14" s="10">
        <v>3</v>
      </c>
      <c r="G14" s="10">
        <v>4</v>
      </c>
      <c r="H14" s="10">
        <v>6</v>
      </c>
      <c r="I14" s="10">
        <f t="shared" si="0"/>
        <v>22</v>
      </c>
      <c r="J14" s="10">
        <f t="shared" si="7"/>
        <v>3.30</v>
      </c>
      <c r="K14" s="18">
        <v>5</v>
      </c>
      <c r="L14" s="18">
        <v>4</v>
      </c>
      <c r="M14" s="18">
        <v>6</v>
      </c>
      <c r="N14" s="18">
        <v>5</v>
      </c>
      <c r="O14" s="18">
        <v>4</v>
      </c>
      <c r="P14" s="18">
        <f t="shared" si="8"/>
        <v>24</v>
      </c>
      <c r="Q14" s="116">
        <f t="shared" si="9"/>
        <v>1.2000000000000002</v>
      </c>
      <c r="R14" s="105">
        <f t="shared" si="1"/>
        <v>1</v>
      </c>
      <c r="S14" s="105">
        <f t="shared" si="2"/>
        <v>0.80</v>
      </c>
      <c r="T14" s="105">
        <f t="shared" si="3"/>
        <v>0.75</v>
      </c>
      <c r="U14" s="105">
        <f t="shared" si="4"/>
        <v>0.85</v>
      </c>
      <c r="V14" s="105">
        <f t="shared" si="5"/>
        <v>1.0999999999999999</v>
      </c>
      <c r="W14" s="117">
        <f t="shared" si="6"/>
        <v>46</v>
      </c>
      <c r="X14" s="117">
        <f t="shared" si="10"/>
        <v>9.2000000000000011</v>
      </c>
      <c r="Y14" s="146">
        <v>11</v>
      </c>
      <c r="Z14" s="116">
        <f t="shared" si="11"/>
        <v>8.8000000000000007</v>
      </c>
    </row>
    <row r="15" spans="1:26" ht="19.9" customHeight="1" thickBot="1">
      <c r="A15" s="256">
        <v>8</v>
      </c>
      <c r="B15" s="258">
        <v>307610</v>
      </c>
      <c r="C15" s="134" t="s">
        <v>295</v>
      </c>
      <c r="D15" s="10">
        <v>3</v>
      </c>
      <c r="E15" s="10">
        <v>4</v>
      </c>
      <c r="F15" s="10">
        <v>3</v>
      </c>
      <c r="G15" s="10">
        <v>4</v>
      </c>
      <c r="H15" s="10">
        <v>4</v>
      </c>
      <c r="I15" s="10">
        <f t="shared" si="0"/>
        <v>18</v>
      </c>
      <c r="J15" s="10">
        <f t="shared" si="7"/>
        <v>2.6999999999999997</v>
      </c>
      <c r="K15" s="18">
        <v>3</v>
      </c>
      <c r="L15" s="18">
        <v>4</v>
      </c>
      <c r="M15" s="18">
        <v>3</v>
      </c>
      <c r="N15" s="18">
        <v>4</v>
      </c>
      <c r="O15" s="18">
        <v>3</v>
      </c>
      <c r="P15" s="18">
        <f t="shared" si="8"/>
        <v>17</v>
      </c>
      <c r="Q15" s="116">
        <f t="shared" si="9"/>
        <v>0.85000000000000009</v>
      </c>
      <c r="R15" s="105">
        <f t="shared" si="1"/>
        <v>0.60</v>
      </c>
      <c r="S15" s="105">
        <f t="shared" si="2"/>
        <v>0.80</v>
      </c>
      <c r="T15" s="105">
        <f t="shared" si="3"/>
        <v>0.60</v>
      </c>
      <c r="U15" s="105">
        <f t="shared" si="4"/>
        <v>0.80</v>
      </c>
      <c r="V15" s="105">
        <f t="shared" si="5"/>
        <v>0.75</v>
      </c>
      <c r="W15" s="117">
        <f t="shared" si="6"/>
        <v>35</v>
      </c>
      <c r="X15" s="117">
        <f t="shared" si="10"/>
        <v>7</v>
      </c>
      <c r="Y15" s="146">
        <v>5</v>
      </c>
      <c r="Z15" s="116">
        <f t="shared" si="11"/>
        <v>4</v>
      </c>
    </row>
    <row r="16" spans="1:26" ht="19.9" customHeight="1">
      <c r="A16" s="254">
        <v>9</v>
      </c>
      <c r="B16" s="257">
        <v>307617</v>
      </c>
      <c r="C16" s="134" t="s">
        <v>296</v>
      </c>
      <c r="D16" s="10">
        <v>1</v>
      </c>
      <c r="E16" s="10">
        <v>2</v>
      </c>
      <c r="F16" s="10">
        <v>1</v>
      </c>
      <c r="G16" s="10">
        <v>3</v>
      </c>
      <c r="H16" s="10">
        <v>6</v>
      </c>
      <c r="I16" s="10">
        <f t="shared" si="0"/>
        <v>13</v>
      </c>
      <c r="J16" s="10">
        <f t="shared" si="7"/>
        <v>1.95</v>
      </c>
      <c r="K16" s="18">
        <v>1</v>
      </c>
      <c r="L16" s="18">
        <v>2</v>
      </c>
      <c r="M16" s="18">
        <v>1</v>
      </c>
      <c r="N16" s="18">
        <v>2</v>
      </c>
      <c r="O16" s="18">
        <v>1</v>
      </c>
      <c r="P16" s="18">
        <f t="shared" si="8"/>
        <v>7</v>
      </c>
      <c r="Q16" s="116">
        <f t="shared" si="9"/>
        <v>0.35</v>
      </c>
      <c r="R16" s="105">
        <f t="shared" si="1"/>
        <v>0.20</v>
      </c>
      <c r="S16" s="105">
        <f t="shared" si="2"/>
        <v>0.40</v>
      </c>
      <c r="T16" s="105">
        <f t="shared" si="3"/>
        <v>0.20</v>
      </c>
      <c r="U16" s="105">
        <f t="shared" si="4"/>
        <v>0.54999999999999993</v>
      </c>
      <c r="V16" s="105">
        <f t="shared" si="5"/>
        <v>0.95</v>
      </c>
      <c r="W16" s="117">
        <f t="shared" si="6"/>
        <v>20</v>
      </c>
      <c r="X16" s="117">
        <f t="shared" si="10"/>
        <v>4</v>
      </c>
      <c r="Y16" s="146">
        <v>3</v>
      </c>
      <c r="Z16" s="116">
        <f t="shared" si="11"/>
        <v>2.4000000000000004</v>
      </c>
    </row>
    <row r="17" spans="1:26" ht="19.9" customHeight="1" thickBot="1">
      <c r="A17" s="256">
        <v>10</v>
      </c>
      <c r="B17" s="258">
        <v>307618</v>
      </c>
      <c r="C17" s="134" t="s">
        <v>297</v>
      </c>
      <c r="D17" s="10">
        <v>3</v>
      </c>
      <c r="E17" s="10">
        <v>2</v>
      </c>
      <c r="F17" s="10">
        <v>3</v>
      </c>
      <c r="G17" s="10">
        <v>4</v>
      </c>
      <c r="H17" s="10">
        <v>3</v>
      </c>
      <c r="I17" s="10">
        <f t="shared" si="0"/>
        <v>15</v>
      </c>
      <c r="J17" s="10">
        <f t="shared" si="7"/>
        <v>2.25</v>
      </c>
      <c r="K17" s="18">
        <v>2</v>
      </c>
      <c r="L17" s="18">
        <v>1</v>
      </c>
      <c r="M17" s="18">
        <v>0</v>
      </c>
      <c r="N17" s="18">
        <v>1</v>
      </c>
      <c r="O17" s="18">
        <v>0</v>
      </c>
      <c r="P17" s="18">
        <f t="shared" si="12" ref="P17:P49">SUM(K17:O17)</f>
        <v>4</v>
      </c>
      <c r="Q17" s="116">
        <f t="shared" si="9"/>
        <v>0.20</v>
      </c>
      <c r="R17" s="105">
        <f t="shared" si="1"/>
        <v>0.54999999999999993</v>
      </c>
      <c r="S17" s="105">
        <f t="shared" si="2"/>
        <v>0.35</v>
      </c>
      <c r="T17" s="105">
        <f t="shared" si="3"/>
        <v>0.44999999999999996</v>
      </c>
      <c r="U17" s="105">
        <f t="shared" si="4"/>
        <v>0.65</v>
      </c>
      <c r="V17" s="105">
        <f t="shared" si="5"/>
        <v>0.44999999999999996</v>
      </c>
      <c r="W17" s="117">
        <f t="shared" si="6"/>
        <v>19</v>
      </c>
      <c r="X17" s="117">
        <f t="shared" si="10"/>
        <v>3.8000000000000003</v>
      </c>
      <c r="Y17" s="146">
        <v>6</v>
      </c>
      <c r="Z17" s="116">
        <f t="shared" si="11"/>
        <v>4.8000000000000007</v>
      </c>
    </row>
    <row r="18" spans="1:26" ht="19.9" customHeight="1">
      <c r="A18" s="254">
        <v>11</v>
      </c>
      <c r="B18" s="258">
        <v>307628</v>
      </c>
      <c r="C18" s="134" t="s">
        <v>298</v>
      </c>
      <c r="D18" s="10">
        <v>1</v>
      </c>
      <c r="E18" s="10">
        <v>3</v>
      </c>
      <c r="F18" s="10">
        <v>2</v>
      </c>
      <c r="G18" s="10">
        <v>1</v>
      </c>
      <c r="H18" s="10">
        <v>3</v>
      </c>
      <c r="I18" s="10">
        <f t="shared" si="0"/>
        <v>10</v>
      </c>
      <c r="J18" s="10">
        <f t="shared" si="7"/>
        <v>1.50</v>
      </c>
      <c r="K18" s="18">
        <v>1</v>
      </c>
      <c r="L18" s="18">
        <v>0</v>
      </c>
      <c r="M18" s="18">
        <v>1</v>
      </c>
      <c r="N18" s="18">
        <v>0</v>
      </c>
      <c r="O18" s="18">
        <v>1</v>
      </c>
      <c r="P18" s="18">
        <f t="shared" si="12"/>
        <v>3</v>
      </c>
      <c r="Q18" s="116">
        <f t="shared" si="9"/>
        <v>0.15000000000000002</v>
      </c>
      <c r="R18" s="105">
        <f t="shared" si="1"/>
        <v>0.20</v>
      </c>
      <c r="S18" s="105">
        <f t="shared" si="2"/>
        <v>0.44999999999999996</v>
      </c>
      <c r="T18" s="105">
        <f t="shared" si="3"/>
        <v>0.35</v>
      </c>
      <c r="U18" s="105">
        <f t="shared" si="4"/>
        <v>0.15</v>
      </c>
      <c r="V18" s="105">
        <f t="shared" si="5"/>
        <v>0.49999999999999994</v>
      </c>
      <c r="W18" s="117">
        <f t="shared" si="6"/>
        <v>13</v>
      </c>
      <c r="X18" s="117">
        <f t="shared" si="10"/>
        <v>2.60</v>
      </c>
      <c r="Y18" s="146">
        <v>2</v>
      </c>
      <c r="Z18" s="116">
        <f t="shared" si="11"/>
        <v>1.60</v>
      </c>
    </row>
    <row r="19" spans="1:26" ht="19.9" customHeight="1" thickBot="1">
      <c r="A19" s="256">
        <v>12</v>
      </c>
      <c r="B19" s="258">
        <v>307630</v>
      </c>
      <c r="C19" s="134" t="s">
        <v>299</v>
      </c>
      <c r="D19" s="10">
        <v>4</v>
      </c>
      <c r="E19" s="10">
        <v>2</v>
      </c>
      <c r="F19" s="10">
        <v>3</v>
      </c>
      <c r="G19" s="10">
        <v>3</v>
      </c>
      <c r="H19" s="10">
        <v>4</v>
      </c>
      <c r="I19" s="10">
        <f t="shared" si="0"/>
        <v>16</v>
      </c>
      <c r="J19" s="10">
        <f t="shared" si="7"/>
        <v>2.40</v>
      </c>
      <c r="K19" s="18">
        <v>1</v>
      </c>
      <c r="L19" s="18">
        <v>2</v>
      </c>
      <c r="M19" s="18">
        <v>1</v>
      </c>
      <c r="N19" s="18">
        <v>2</v>
      </c>
      <c r="O19" s="18">
        <v>0</v>
      </c>
      <c r="P19" s="18">
        <f t="shared" si="12"/>
        <v>6</v>
      </c>
      <c r="Q19" s="116">
        <f t="shared" si="9"/>
        <v>0.30000000000000004</v>
      </c>
      <c r="R19" s="105">
        <f t="shared" si="1"/>
        <v>0.65</v>
      </c>
      <c r="S19" s="105">
        <f t="shared" si="2"/>
        <v>0.40</v>
      </c>
      <c r="T19" s="105">
        <f t="shared" si="3"/>
        <v>0.49999999999999994</v>
      </c>
      <c r="U19" s="105">
        <f t="shared" si="4"/>
        <v>0.54999999999999993</v>
      </c>
      <c r="V19" s="105">
        <f t="shared" si="5"/>
        <v>0.60</v>
      </c>
      <c r="W19" s="117">
        <f t="shared" si="6"/>
        <v>22</v>
      </c>
      <c r="X19" s="117">
        <f t="shared" si="10"/>
        <v>4.4000000000000004</v>
      </c>
      <c r="Y19" s="146">
        <v>2</v>
      </c>
      <c r="Z19" s="116">
        <f t="shared" si="11"/>
        <v>1.60</v>
      </c>
    </row>
    <row r="20" spans="1:26" ht="19.9" customHeight="1">
      <c r="A20" s="254">
        <v>13</v>
      </c>
      <c r="B20" s="257">
        <v>307631</v>
      </c>
      <c r="C20" s="134" t="s">
        <v>300</v>
      </c>
      <c r="D20" s="10">
        <v>3</v>
      </c>
      <c r="E20" s="10">
        <v>2</v>
      </c>
      <c r="F20" s="10">
        <v>4</v>
      </c>
      <c r="G20" s="10">
        <v>2</v>
      </c>
      <c r="H20" s="10">
        <v>1</v>
      </c>
      <c r="I20" s="10">
        <f t="shared" si="0"/>
        <v>12</v>
      </c>
      <c r="J20" s="10">
        <f t="shared" si="7"/>
        <v>1.7999999999999998</v>
      </c>
      <c r="K20" s="18">
        <v>2</v>
      </c>
      <c r="L20" s="18">
        <v>1</v>
      </c>
      <c r="M20" s="18">
        <v>2</v>
      </c>
      <c r="N20" s="18">
        <v>2</v>
      </c>
      <c r="O20" s="18">
        <v>1</v>
      </c>
      <c r="P20" s="18">
        <f t="shared" si="12"/>
        <v>8</v>
      </c>
      <c r="Q20" s="116">
        <f t="shared" si="9"/>
        <v>0.40</v>
      </c>
      <c r="R20" s="105">
        <f t="shared" si="1"/>
        <v>0.54999999999999993</v>
      </c>
      <c r="S20" s="105">
        <f t="shared" si="2"/>
        <v>0.35</v>
      </c>
      <c r="T20" s="105">
        <f t="shared" si="3"/>
        <v>0.70</v>
      </c>
      <c r="U20" s="105">
        <f t="shared" si="4"/>
        <v>0.40</v>
      </c>
      <c r="V20" s="105">
        <f t="shared" si="5"/>
        <v>0.20</v>
      </c>
      <c r="W20" s="117">
        <f t="shared" si="6"/>
        <v>20</v>
      </c>
      <c r="X20" s="117">
        <f t="shared" si="10"/>
        <v>4</v>
      </c>
      <c r="Y20" s="146">
        <v>4</v>
      </c>
      <c r="Z20" s="116">
        <f t="shared" si="11"/>
        <v>3.20</v>
      </c>
    </row>
    <row r="21" spans="1:26" ht="19.9" customHeight="1" thickBot="1">
      <c r="A21" s="256">
        <v>14</v>
      </c>
      <c r="B21" s="258">
        <v>307632</v>
      </c>
      <c r="C21" s="134" t="s">
        <v>301</v>
      </c>
      <c r="D21" s="10">
        <v>1</v>
      </c>
      <c r="E21" s="10">
        <v>1</v>
      </c>
      <c r="F21" s="10">
        <v>3</v>
      </c>
      <c r="G21" s="10">
        <v>2</v>
      </c>
      <c r="H21" s="10">
        <v>3</v>
      </c>
      <c r="I21" s="10">
        <f t="shared" si="0"/>
        <v>10</v>
      </c>
      <c r="J21" s="10">
        <f t="shared" si="7"/>
        <v>1.50</v>
      </c>
      <c r="K21" s="18">
        <v>1</v>
      </c>
      <c r="L21" s="18">
        <v>2</v>
      </c>
      <c r="M21" s="18">
        <v>3</v>
      </c>
      <c r="N21" s="18">
        <v>2</v>
      </c>
      <c r="O21" s="18">
        <v>1</v>
      </c>
      <c r="P21" s="18">
        <f t="shared" si="12"/>
        <v>9</v>
      </c>
      <c r="Q21" s="116">
        <f t="shared" si="9"/>
        <v>0.45</v>
      </c>
      <c r="R21" s="105">
        <f t="shared" si="1"/>
        <v>0.20</v>
      </c>
      <c r="S21" s="105">
        <f t="shared" si="2"/>
        <v>0.25</v>
      </c>
      <c r="T21" s="105">
        <f t="shared" si="3"/>
        <v>0.60</v>
      </c>
      <c r="U21" s="105">
        <f t="shared" si="4"/>
        <v>0.40</v>
      </c>
      <c r="V21" s="105">
        <f t="shared" si="5"/>
        <v>0.49999999999999994</v>
      </c>
      <c r="W21" s="117">
        <f t="shared" si="6"/>
        <v>19</v>
      </c>
      <c r="X21" s="117">
        <f t="shared" si="10"/>
        <v>3.8000000000000003</v>
      </c>
      <c r="Y21" s="146">
        <v>4</v>
      </c>
      <c r="Z21" s="116">
        <f t="shared" si="11"/>
        <v>3.20</v>
      </c>
    </row>
    <row r="22" spans="1:26" ht="19.9" customHeight="1">
      <c r="A22" s="254">
        <v>15</v>
      </c>
      <c r="B22" s="257">
        <v>307633</v>
      </c>
      <c r="C22" s="134" t="s">
        <v>302</v>
      </c>
      <c r="D22" s="10">
        <v>4</v>
      </c>
      <c r="E22" s="10">
        <v>3</v>
      </c>
      <c r="F22" s="10">
        <v>2</v>
      </c>
      <c r="G22" s="10">
        <v>3</v>
      </c>
      <c r="H22" s="10">
        <v>4</v>
      </c>
      <c r="I22" s="10">
        <f t="shared" si="0"/>
        <v>16</v>
      </c>
      <c r="J22" s="10">
        <f t="shared" si="7"/>
        <v>2.40</v>
      </c>
      <c r="K22" s="18">
        <v>4</v>
      </c>
      <c r="L22" s="18">
        <v>5</v>
      </c>
      <c r="M22" s="18">
        <v>4</v>
      </c>
      <c r="N22" s="18">
        <v>3</v>
      </c>
      <c r="O22" s="18">
        <v>2</v>
      </c>
      <c r="P22" s="18">
        <f t="shared" si="12"/>
        <v>18</v>
      </c>
      <c r="Q22" s="116">
        <f t="shared" si="9"/>
        <v>0.90</v>
      </c>
      <c r="R22" s="105">
        <f t="shared" si="1"/>
        <v>0.80</v>
      </c>
      <c r="S22" s="105">
        <f t="shared" si="2"/>
        <v>0.70</v>
      </c>
      <c r="T22" s="105">
        <f t="shared" si="3"/>
        <v>0.50</v>
      </c>
      <c r="U22" s="105">
        <f t="shared" si="4"/>
        <v>0.60</v>
      </c>
      <c r="V22" s="105">
        <f t="shared" si="5"/>
        <v>0.70</v>
      </c>
      <c r="W22" s="117">
        <f t="shared" si="6"/>
        <v>34</v>
      </c>
      <c r="X22" s="117">
        <f t="shared" si="10"/>
        <v>6.8000000000000007</v>
      </c>
      <c r="Y22" s="146">
        <v>9</v>
      </c>
      <c r="Z22" s="116">
        <f t="shared" si="11"/>
        <v>7.20</v>
      </c>
    </row>
    <row r="23" spans="1:26" ht="19.9" customHeight="1" thickBot="1">
      <c r="A23" s="256">
        <v>16</v>
      </c>
      <c r="B23" s="258">
        <v>307634</v>
      </c>
      <c r="C23" s="134" t="s">
        <v>303</v>
      </c>
      <c r="D23" s="10">
        <v>4</v>
      </c>
      <c r="E23" s="10">
        <v>5</v>
      </c>
      <c r="F23" s="10">
        <v>4</v>
      </c>
      <c r="G23" s="10">
        <v>3</v>
      </c>
      <c r="H23" s="10">
        <v>4</v>
      </c>
      <c r="I23" s="10">
        <f t="shared" si="0"/>
        <v>20</v>
      </c>
      <c r="J23" s="10">
        <f t="shared" si="7"/>
        <v>3</v>
      </c>
      <c r="K23" s="18">
        <v>2</v>
      </c>
      <c r="L23" s="18">
        <v>4</v>
      </c>
      <c r="M23" s="18">
        <v>3</v>
      </c>
      <c r="N23" s="18">
        <v>4</v>
      </c>
      <c r="O23" s="18">
        <v>2</v>
      </c>
      <c r="P23" s="18">
        <f t="shared" si="12"/>
        <v>15</v>
      </c>
      <c r="Q23" s="116">
        <f t="shared" si="9"/>
        <v>0.75</v>
      </c>
      <c r="R23" s="105">
        <f t="shared" si="1"/>
        <v>0.70</v>
      </c>
      <c r="S23" s="105">
        <f t="shared" si="2"/>
        <v>0.95</v>
      </c>
      <c r="T23" s="105">
        <f t="shared" si="3"/>
        <v>0.75</v>
      </c>
      <c r="U23" s="105">
        <f t="shared" si="4"/>
        <v>0.64999999999999991</v>
      </c>
      <c r="V23" s="105">
        <f t="shared" si="5"/>
        <v>0.70</v>
      </c>
      <c r="W23" s="117">
        <f t="shared" si="6"/>
        <v>35</v>
      </c>
      <c r="X23" s="117">
        <f t="shared" si="10"/>
        <v>7</v>
      </c>
      <c r="Y23" s="146">
        <v>11</v>
      </c>
      <c r="Z23" s="116">
        <f t="shared" si="11"/>
        <v>8.8000000000000007</v>
      </c>
    </row>
    <row r="24" spans="1:26" ht="19.9" customHeight="1">
      <c r="A24" s="254">
        <v>17</v>
      </c>
      <c r="B24" s="258">
        <v>307640</v>
      </c>
      <c r="C24" s="134" t="s">
        <v>304</v>
      </c>
      <c r="D24" s="10">
        <v>1</v>
      </c>
      <c r="E24" s="10">
        <v>2</v>
      </c>
      <c r="F24" s="10">
        <v>1</v>
      </c>
      <c r="G24" s="10">
        <v>3</v>
      </c>
      <c r="H24" s="10">
        <v>2</v>
      </c>
      <c r="I24" s="10">
        <f t="shared" si="0"/>
        <v>9</v>
      </c>
      <c r="J24" s="10">
        <f t="shared" si="7"/>
        <v>1.35</v>
      </c>
      <c r="K24" s="18">
        <v>0</v>
      </c>
      <c r="L24" s="18">
        <v>1</v>
      </c>
      <c r="M24" s="18">
        <v>2</v>
      </c>
      <c r="N24" s="18">
        <v>1</v>
      </c>
      <c r="O24" s="18">
        <v>0</v>
      </c>
      <c r="P24" s="18">
        <f t="shared" si="12"/>
        <v>4</v>
      </c>
      <c r="Q24" s="116">
        <f t="shared" si="9"/>
        <v>0.20</v>
      </c>
      <c r="R24" s="105">
        <f t="shared" si="1"/>
        <v>0.15</v>
      </c>
      <c r="S24" s="105">
        <f t="shared" si="2"/>
        <v>0.35</v>
      </c>
      <c r="T24" s="105">
        <f t="shared" si="3"/>
        <v>0.25</v>
      </c>
      <c r="U24" s="105">
        <f t="shared" si="4"/>
        <v>0.49999999999999994</v>
      </c>
      <c r="V24" s="105">
        <f t="shared" si="5"/>
        <v>0.30</v>
      </c>
      <c r="W24" s="117">
        <f t="shared" si="6"/>
        <v>13</v>
      </c>
      <c r="X24" s="117">
        <f t="shared" si="10"/>
        <v>2.60</v>
      </c>
      <c r="Y24" s="146">
        <v>2</v>
      </c>
      <c r="Z24" s="116">
        <f t="shared" si="11"/>
        <v>1.60</v>
      </c>
    </row>
    <row r="25" spans="1:26" ht="19.9" customHeight="1" thickBot="1">
      <c r="A25" s="256">
        <v>18</v>
      </c>
      <c r="B25" s="257">
        <v>307641</v>
      </c>
      <c r="C25" s="134" t="s">
        <v>305</v>
      </c>
      <c r="D25" s="10">
        <v>4</v>
      </c>
      <c r="E25" s="10">
        <v>3</v>
      </c>
      <c r="F25" s="10">
        <v>4</v>
      </c>
      <c r="G25" s="10">
        <v>5</v>
      </c>
      <c r="H25" s="10">
        <v>4</v>
      </c>
      <c r="I25" s="10">
        <f t="shared" si="0"/>
        <v>20</v>
      </c>
      <c r="J25" s="10">
        <f t="shared" si="7"/>
        <v>3</v>
      </c>
      <c r="K25" s="18">
        <v>2</v>
      </c>
      <c r="L25" s="18">
        <v>3</v>
      </c>
      <c r="M25" s="18">
        <v>2</v>
      </c>
      <c r="N25" s="18">
        <v>4</v>
      </c>
      <c r="O25" s="18">
        <v>3</v>
      </c>
      <c r="P25" s="18">
        <f t="shared" si="12"/>
        <v>14</v>
      </c>
      <c r="Q25" s="116">
        <f t="shared" si="9"/>
        <v>0.70</v>
      </c>
      <c r="R25" s="105">
        <f t="shared" si="1"/>
        <v>0.70</v>
      </c>
      <c r="S25" s="105">
        <f t="shared" si="2"/>
        <v>0.60</v>
      </c>
      <c r="T25" s="105">
        <f t="shared" si="3"/>
        <v>0.70</v>
      </c>
      <c r="U25" s="105">
        <f t="shared" si="4"/>
        <v>0.95</v>
      </c>
      <c r="V25" s="105">
        <f t="shared" si="5"/>
        <v>0.75</v>
      </c>
      <c r="W25" s="117">
        <f t="shared" si="6"/>
        <v>34</v>
      </c>
      <c r="X25" s="117">
        <f t="shared" si="10"/>
        <v>6.8000000000000007</v>
      </c>
      <c r="Y25" s="146">
        <v>11</v>
      </c>
      <c r="Z25" s="116">
        <f t="shared" si="11"/>
        <v>8.8000000000000007</v>
      </c>
    </row>
    <row r="26" spans="1:26" ht="19.9" customHeight="1">
      <c r="A26" s="254">
        <v>19</v>
      </c>
      <c r="B26" s="258">
        <v>307644</v>
      </c>
      <c r="C26" s="134" t="s">
        <v>306</v>
      </c>
      <c r="D26" s="10">
        <v>5</v>
      </c>
      <c r="E26" s="10">
        <v>4</v>
      </c>
      <c r="F26" s="10">
        <v>3</v>
      </c>
      <c r="G26" s="10">
        <v>4</v>
      </c>
      <c r="H26" s="10">
        <v>5</v>
      </c>
      <c r="I26" s="10">
        <f t="shared" si="0"/>
        <v>21</v>
      </c>
      <c r="J26" s="10">
        <f t="shared" si="7"/>
        <v>3.15</v>
      </c>
      <c r="K26" s="18">
        <v>1</v>
      </c>
      <c r="L26" s="18">
        <v>2</v>
      </c>
      <c r="M26" s="18">
        <v>3</v>
      </c>
      <c r="N26" s="18">
        <v>1</v>
      </c>
      <c r="O26" s="18">
        <v>3</v>
      </c>
      <c r="P26" s="18">
        <f t="shared" si="12"/>
        <v>10</v>
      </c>
      <c r="Q26" s="116">
        <f t="shared" si="9"/>
        <v>0.50</v>
      </c>
      <c r="R26" s="105">
        <f t="shared" si="1"/>
        <v>0.80</v>
      </c>
      <c r="S26" s="105">
        <f t="shared" si="2"/>
        <v>0.70</v>
      </c>
      <c r="T26" s="105">
        <f t="shared" si="3"/>
        <v>0.60</v>
      </c>
      <c r="U26" s="105">
        <f t="shared" si="4"/>
        <v>0.65</v>
      </c>
      <c r="V26" s="105">
        <f t="shared" si="5"/>
        <v>0.90</v>
      </c>
      <c r="W26" s="117">
        <f t="shared" si="6"/>
        <v>31</v>
      </c>
      <c r="X26" s="117">
        <f t="shared" si="10"/>
        <v>6.20</v>
      </c>
      <c r="Y26" s="146">
        <v>11</v>
      </c>
      <c r="Z26" s="116">
        <f t="shared" si="11"/>
        <v>8.8000000000000007</v>
      </c>
    </row>
    <row r="27" spans="1:26" ht="19.9" customHeight="1" thickBot="1">
      <c r="A27" s="256">
        <v>20</v>
      </c>
      <c r="B27" s="258">
        <v>307650</v>
      </c>
      <c r="C27" s="134" t="s">
        <v>307</v>
      </c>
      <c r="D27" s="10">
        <v>5</v>
      </c>
      <c r="E27" s="10">
        <v>6</v>
      </c>
      <c r="F27" s="10">
        <v>5</v>
      </c>
      <c r="G27" s="10">
        <v>4</v>
      </c>
      <c r="H27" s="10">
        <v>5</v>
      </c>
      <c r="I27" s="10">
        <f t="shared" si="0"/>
        <v>25</v>
      </c>
      <c r="J27" s="10">
        <f t="shared" si="7"/>
        <v>3.75</v>
      </c>
      <c r="K27" s="18">
        <v>3</v>
      </c>
      <c r="L27" s="18">
        <v>2</v>
      </c>
      <c r="M27" s="18">
        <v>1</v>
      </c>
      <c r="N27" s="18">
        <v>3</v>
      </c>
      <c r="O27" s="18">
        <v>2</v>
      </c>
      <c r="P27" s="18">
        <f t="shared" si="12"/>
        <v>11</v>
      </c>
      <c r="Q27" s="116">
        <f t="shared" si="9"/>
        <v>0.55000000000000004</v>
      </c>
      <c r="R27" s="105">
        <f t="shared" si="1"/>
        <v>0.90</v>
      </c>
      <c r="S27" s="105">
        <f t="shared" si="2"/>
        <v>0.99999999999999989</v>
      </c>
      <c r="T27" s="105">
        <f t="shared" si="3"/>
        <v>0.80</v>
      </c>
      <c r="U27" s="105">
        <f t="shared" si="4"/>
        <v>0.75</v>
      </c>
      <c r="V27" s="105">
        <f t="shared" si="5"/>
        <v>0.85</v>
      </c>
      <c r="W27" s="117">
        <f t="shared" si="6"/>
        <v>36</v>
      </c>
      <c r="X27" s="117">
        <f t="shared" si="10"/>
        <v>7.20</v>
      </c>
      <c r="Y27" s="146">
        <v>13</v>
      </c>
      <c r="Z27" s="116">
        <f t="shared" si="11"/>
        <v>10.40</v>
      </c>
    </row>
    <row r="28" spans="1:26" ht="19.9" customHeight="1">
      <c r="A28" s="254">
        <v>21</v>
      </c>
      <c r="B28" s="258">
        <v>307652</v>
      </c>
      <c r="C28" s="134" t="s">
        <v>308</v>
      </c>
      <c r="D28" s="10">
        <v>3</v>
      </c>
      <c r="E28" s="10">
        <v>4</v>
      </c>
      <c r="F28" s="10">
        <v>3</v>
      </c>
      <c r="G28" s="10">
        <v>4</v>
      </c>
      <c r="H28" s="10">
        <v>3</v>
      </c>
      <c r="I28" s="10">
        <f t="shared" si="0"/>
        <v>17</v>
      </c>
      <c r="J28" s="10">
        <f t="shared" si="7"/>
        <v>2.5499999999999998</v>
      </c>
      <c r="K28" s="18">
        <v>1</v>
      </c>
      <c r="L28" s="18">
        <v>2</v>
      </c>
      <c r="M28" s="18">
        <v>1</v>
      </c>
      <c r="N28" s="18">
        <v>2</v>
      </c>
      <c r="O28" s="18">
        <v>1</v>
      </c>
      <c r="P28" s="18">
        <f t="shared" si="12"/>
        <v>7</v>
      </c>
      <c r="Q28" s="116">
        <f t="shared" si="9"/>
        <v>0.35</v>
      </c>
      <c r="R28" s="105">
        <f t="shared" si="1"/>
        <v>0.49999999999999994</v>
      </c>
      <c r="S28" s="105">
        <f t="shared" si="2"/>
        <v>0.70</v>
      </c>
      <c r="T28" s="105">
        <f t="shared" si="3"/>
        <v>0.49999999999999994</v>
      </c>
      <c r="U28" s="105">
        <f t="shared" si="4"/>
        <v>0.70</v>
      </c>
      <c r="V28" s="105">
        <f t="shared" si="5"/>
        <v>0.49999999999999994</v>
      </c>
      <c r="W28" s="117">
        <f t="shared" si="6"/>
        <v>24</v>
      </c>
      <c r="X28" s="117">
        <f t="shared" si="10"/>
        <v>4.8000000000000007</v>
      </c>
      <c r="Y28" s="146">
        <v>5</v>
      </c>
      <c r="Z28" s="116">
        <f t="shared" si="11"/>
        <v>4</v>
      </c>
    </row>
    <row r="29" spans="1:26" ht="19.9" customHeight="1" thickBot="1">
      <c r="A29" s="256">
        <v>22</v>
      </c>
      <c r="B29" s="257">
        <v>307655</v>
      </c>
      <c r="C29" s="134" t="s">
        <v>309</v>
      </c>
      <c r="D29" s="10">
        <v>4</v>
      </c>
      <c r="E29" s="10">
        <v>3</v>
      </c>
      <c r="F29" s="10">
        <v>4</v>
      </c>
      <c r="G29" s="10">
        <v>3</v>
      </c>
      <c r="H29" s="10">
        <v>4</v>
      </c>
      <c r="I29" s="10">
        <f t="shared" si="0"/>
        <v>18</v>
      </c>
      <c r="J29" s="10">
        <f t="shared" si="7"/>
        <v>2.6999999999999997</v>
      </c>
      <c r="K29" s="18">
        <v>2</v>
      </c>
      <c r="L29" s="18">
        <v>3</v>
      </c>
      <c r="M29" s="18">
        <v>2</v>
      </c>
      <c r="N29" s="18">
        <v>3</v>
      </c>
      <c r="O29" s="18">
        <v>2</v>
      </c>
      <c r="P29" s="18">
        <f t="shared" si="12"/>
        <v>12</v>
      </c>
      <c r="Q29" s="116">
        <f t="shared" si="9"/>
        <v>0.60000000000000009</v>
      </c>
      <c r="R29" s="105">
        <f t="shared" si="13" ref="R29:R92">(D29*0.15+K29*0.05)</f>
        <v>0.70</v>
      </c>
      <c r="S29" s="105">
        <f t="shared" si="14" ref="S29:S92">(E29*0.15+L29*0.05)</f>
        <v>0.60</v>
      </c>
      <c r="T29" s="105">
        <f t="shared" si="15" ref="T29:T92">(F29*0.15+M29*0.05)</f>
        <v>0.70</v>
      </c>
      <c r="U29" s="105">
        <f t="shared" si="16" ref="U29:U92">(G29*0.15+N29*0.05)</f>
        <v>0.60</v>
      </c>
      <c r="V29" s="105">
        <f t="shared" si="17" ref="V29:V92">(H29*0.15+O29*0.05)</f>
        <v>0.70</v>
      </c>
      <c r="W29" s="117">
        <f t="shared" si="6"/>
        <v>30</v>
      </c>
      <c r="X29" s="117">
        <f t="shared" si="10"/>
        <v>6</v>
      </c>
      <c r="Y29" s="146">
        <v>11</v>
      </c>
      <c r="Z29" s="116">
        <f t="shared" si="11"/>
        <v>8.8000000000000007</v>
      </c>
    </row>
    <row r="30" spans="1:26" ht="19.9" customHeight="1">
      <c r="A30" s="254">
        <v>23</v>
      </c>
      <c r="B30" s="258">
        <v>307658</v>
      </c>
      <c r="C30" s="134" t="s">
        <v>310</v>
      </c>
      <c r="D30" s="10">
        <v>3</v>
      </c>
      <c r="E30" s="10">
        <v>5</v>
      </c>
      <c r="F30" s="10">
        <v>4</v>
      </c>
      <c r="G30" s="10">
        <v>4</v>
      </c>
      <c r="H30" s="10">
        <v>3</v>
      </c>
      <c r="I30" s="10">
        <f t="shared" si="0"/>
        <v>19</v>
      </c>
      <c r="J30" s="10">
        <f t="shared" si="7"/>
        <v>2.85</v>
      </c>
      <c r="K30" s="18">
        <v>2</v>
      </c>
      <c r="L30" s="18">
        <v>3</v>
      </c>
      <c r="M30" s="18">
        <v>4</v>
      </c>
      <c r="N30" s="18">
        <v>3</v>
      </c>
      <c r="O30" s="18">
        <v>2</v>
      </c>
      <c r="P30" s="18">
        <f t="shared" si="12"/>
        <v>14</v>
      </c>
      <c r="Q30" s="116">
        <f t="shared" si="9"/>
        <v>0.70</v>
      </c>
      <c r="R30" s="105">
        <f t="shared" si="13"/>
        <v>0.54999999999999993</v>
      </c>
      <c r="S30" s="105">
        <f t="shared" si="14"/>
        <v>0.90</v>
      </c>
      <c r="T30" s="105">
        <f t="shared" si="15"/>
        <v>0.80</v>
      </c>
      <c r="U30" s="105">
        <f t="shared" si="16"/>
        <v>0.75</v>
      </c>
      <c r="V30" s="105">
        <f t="shared" si="17"/>
        <v>0.54999999999999993</v>
      </c>
      <c r="W30" s="117">
        <f t="shared" si="6"/>
        <v>33</v>
      </c>
      <c r="X30" s="117">
        <f t="shared" si="10"/>
        <v>6.60</v>
      </c>
      <c r="Y30" s="146">
        <v>8</v>
      </c>
      <c r="Z30" s="116">
        <f t="shared" si="11"/>
        <v>6.40</v>
      </c>
    </row>
    <row r="31" spans="1:26" ht="19.9" customHeight="1" thickBot="1">
      <c r="A31" s="256">
        <v>24</v>
      </c>
      <c r="B31" s="257">
        <v>307659</v>
      </c>
      <c r="C31" s="134" t="s">
        <v>311</v>
      </c>
      <c r="D31" s="10">
        <v>5</v>
      </c>
      <c r="E31" s="10">
        <v>4</v>
      </c>
      <c r="F31" s="10">
        <v>6</v>
      </c>
      <c r="G31" s="10">
        <v>4</v>
      </c>
      <c r="H31" s="10">
        <v>6</v>
      </c>
      <c r="I31" s="10">
        <f t="shared" si="0"/>
        <v>25</v>
      </c>
      <c r="J31" s="10">
        <f t="shared" si="7"/>
        <v>3.75</v>
      </c>
      <c r="K31" s="18">
        <v>4</v>
      </c>
      <c r="L31" s="18">
        <v>5</v>
      </c>
      <c r="M31" s="18">
        <v>3</v>
      </c>
      <c r="N31" s="18">
        <v>2</v>
      </c>
      <c r="O31" s="18">
        <v>1</v>
      </c>
      <c r="P31" s="18">
        <f t="shared" si="12"/>
        <v>15</v>
      </c>
      <c r="Q31" s="116">
        <f t="shared" si="9"/>
        <v>0.75</v>
      </c>
      <c r="R31" s="105">
        <f t="shared" si="13"/>
        <v>0.95</v>
      </c>
      <c r="S31" s="105">
        <f t="shared" si="14"/>
        <v>0.85</v>
      </c>
      <c r="T31" s="105">
        <f t="shared" si="15"/>
        <v>1.0499999999999998</v>
      </c>
      <c r="U31" s="105">
        <f t="shared" si="16"/>
        <v>0.70</v>
      </c>
      <c r="V31" s="105">
        <f t="shared" si="17"/>
        <v>0.95</v>
      </c>
      <c r="W31" s="117">
        <f t="shared" si="6"/>
        <v>40</v>
      </c>
      <c r="X31" s="117">
        <f t="shared" si="10"/>
        <v>8</v>
      </c>
      <c r="Y31" s="146">
        <v>13</v>
      </c>
      <c r="Z31" s="116">
        <f t="shared" si="11"/>
        <v>10.40</v>
      </c>
    </row>
    <row r="32" spans="1:26" ht="19.9" customHeight="1">
      <c r="A32" s="254">
        <v>25</v>
      </c>
      <c r="B32" s="258">
        <v>307664</v>
      </c>
      <c r="C32" s="134" t="s">
        <v>312</v>
      </c>
      <c r="D32" s="10">
        <v>4</v>
      </c>
      <c r="E32" s="10">
        <v>5</v>
      </c>
      <c r="F32" s="10">
        <v>4</v>
      </c>
      <c r="G32" s="10">
        <v>5</v>
      </c>
      <c r="H32" s="10">
        <v>4</v>
      </c>
      <c r="I32" s="10">
        <f t="shared" si="0"/>
        <v>22</v>
      </c>
      <c r="J32" s="10">
        <f t="shared" si="7"/>
        <v>3.30</v>
      </c>
      <c r="K32" s="18">
        <v>2</v>
      </c>
      <c r="L32" s="18">
        <v>4</v>
      </c>
      <c r="M32" s="18">
        <v>3</v>
      </c>
      <c r="N32" s="18">
        <v>2</v>
      </c>
      <c r="O32" s="18">
        <v>3</v>
      </c>
      <c r="P32" s="18">
        <f t="shared" si="12"/>
        <v>14</v>
      </c>
      <c r="Q32" s="116">
        <f t="shared" si="9"/>
        <v>0.70</v>
      </c>
      <c r="R32" s="105">
        <f t="shared" si="13"/>
        <v>0.70</v>
      </c>
      <c r="S32" s="105">
        <f t="shared" si="14"/>
        <v>0.95</v>
      </c>
      <c r="T32" s="105">
        <f t="shared" si="15"/>
        <v>0.75</v>
      </c>
      <c r="U32" s="105">
        <f t="shared" si="16"/>
        <v>0.85</v>
      </c>
      <c r="V32" s="105">
        <f t="shared" si="17"/>
        <v>0.75</v>
      </c>
      <c r="W32" s="117">
        <f t="shared" si="6"/>
        <v>36</v>
      </c>
      <c r="X32" s="117">
        <f t="shared" si="10"/>
        <v>7.20</v>
      </c>
      <c r="Y32" s="146">
        <v>10</v>
      </c>
      <c r="Z32" s="116">
        <f t="shared" si="11"/>
        <v>8</v>
      </c>
    </row>
    <row r="33" spans="1:26" ht="19.9" customHeight="1" thickBot="1">
      <c r="A33" s="256">
        <v>26</v>
      </c>
      <c r="B33" s="257">
        <v>307667</v>
      </c>
      <c r="C33" s="134" t="s">
        <v>313</v>
      </c>
      <c r="D33" s="10">
        <v>6</v>
      </c>
      <c r="E33" s="10">
        <v>5</v>
      </c>
      <c r="F33" s="10">
        <v>6</v>
      </c>
      <c r="G33" s="10">
        <v>5</v>
      </c>
      <c r="H33" s="10">
        <v>6</v>
      </c>
      <c r="I33" s="10">
        <f t="shared" si="0"/>
        <v>28</v>
      </c>
      <c r="J33" s="10">
        <f t="shared" si="7"/>
        <v>4.20</v>
      </c>
      <c r="K33" s="18">
        <v>2</v>
      </c>
      <c r="L33" s="18">
        <v>3</v>
      </c>
      <c r="M33" s="18">
        <v>4</v>
      </c>
      <c r="N33" s="18">
        <v>3</v>
      </c>
      <c r="O33" s="18">
        <v>3</v>
      </c>
      <c r="P33" s="18">
        <f t="shared" si="12"/>
        <v>15</v>
      </c>
      <c r="Q33" s="116">
        <f t="shared" si="9"/>
        <v>0.75</v>
      </c>
      <c r="R33" s="105">
        <f t="shared" si="13"/>
        <v>0.99999999999999989</v>
      </c>
      <c r="S33" s="105">
        <f t="shared" si="14"/>
        <v>0.90</v>
      </c>
      <c r="T33" s="105">
        <f t="shared" si="15"/>
        <v>1.0999999999999999</v>
      </c>
      <c r="U33" s="105">
        <f t="shared" si="16"/>
        <v>0.90</v>
      </c>
      <c r="V33" s="105">
        <f t="shared" si="17"/>
        <v>1.0499999999999998</v>
      </c>
      <c r="W33" s="117">
        <f t="shared" si="6"/>
        <v>43</v>
      </c>
      <c r="X33" s="117">
        <f t="shared" si="10"/>
        <v>8.60</v>
      </c>
      <c r="Y33" s="146">
        <v>14</v>
      </c>
      <c r="Z33" s="116">
        <f t="shared" si="11"/>
        <v>11.20</v>
      </c>
    </row>
    <row r="34" spans="1:26" ht="19.9" customHeight="1">
      <c r="A34" s="254">
        <v>27</v>
      </c>
      <c r="B34" s="258">
        <v>307668</v>
      </c>
      <c r="C34" s="134" t="s">
        <v>314</v>
      </c>
      <c r="D34" s="10">
        <v>4</v>
      </c>
      <c r="E34" s="10">
        <v>5</v>
      </c>
      <c r="F34" s="10">
        <v>4</v>
      </c>
      <c r="G34" s="10">
        <v>6</v>
      </c>
      <c r="H34" s="10">
        <v>5</v>
      </c>
      <c r="I34" s="10">
        <f t="shared" si="0"/>
        <v>24</v>
      </c>
      <c r="J34" s="10">
        <f t="shared" si="7"/>
        <v>3.5999999999999996</v>
      </c>
      <c r="K34" s="18">
        <v>3</v>
      </c>
      <c r="L34" s="18">
        <v>2</v>
      </c>
      <c r="M34" s="18">
        <v>3</v>
      </c>
      <c r="N34" s="18">
        <v>2</v>
      </c>
      <c r="O34" s="18">
        <v>3</v>
      </c>
      <c r="P34" s="18">
        <f t="shared" si="12"/>
        <v>13</v>
      </c>
      <c r="Q34" s="116">
        <f t="shared" si="9"/>
        <v>0.65</v>
      </c>
      <c r="R34" s="105">
        <f t="shared" si="13"/>
        <v>0.75</v>
      </c>
      <c r="S34" s="105">
        <f t="shared" si="14"/>
        <v>0.85</v>
      </c>
      <c r="T34" s="105">
        <f t="shared" si="15"/>
        <v>0.75</v>
      </c>
      <c r="U34" s="105">
        <f t="shared" si="16"/>
        <v>0.99999999999999989</v>
      </c>
      <c r="V34" s="105">
        <f t="shared" si="17"/>
        <v>0.90</v>
      </c>
      <c r="W34" s="117">
        <f t="shared" si="6"/>
        <v>37</v>
      </c>
      <c r="X34" s="117">
        <f t="shared" si="10"/>
        <v>7.40</v>
      </c>
      <c r="Y34" s="146">
        <v>10</v>
      </c>
      <c r="Z34" s="116">
        <f t="shared" si="11"/>
        <v>8</v>
      </c>
    </row>
    <row r="35" spans="1:26" ht="19.9" customHeight="1" thickBot="1">
      <c r="A35" s="256">
        <v>28</v>
      </c>
      <c r="B35" s="257">
        <v>307671</v>
      </c>
      <c r="C35" s="134" t="s">
        <v>315</v>
      </c>
      <c r="D35" s="10">
        <v>3</v>
      </c>
      <c r="E35" s="10">
        <v>4</v>
      </c>
      <c r="F35" s="10">
        <v>3</v>
      </c>
      <c r="G35" s="10">
        <v>4</v>
      </c>
      <c r="H35" s="10">
        <v>3</v>
      </c>
      <c r="I35" s="10">
        <f t="shared" si="0"/>
        <v>17</v>
      </c>
      <c r="J35" s="10">
        <f t="shared" si="7"/>
        <v>2.5499999999999998</v>
      </c>
      <c r="K35" s="18">
        <v>3</v>
      </c>
      <c r="L35" s="18">
        <v>2</v>
      </c>
      <c r="M35" s="18">
        <v>1</v>
      </c>
      <c r="N35" s="18">
        <v>2</v>
      </c>
      <c r="O35" s="18">
        <v>1</v>
      </c>
      <c r="P35" s="18">
        <f t="shared" si="12"/>
        <v>9</v>
      </c>
      <c r="Q35" s="116">
        <f t="shared" si="9"/>
        <v>0.45</v>
      </c>
      <c r="R35" s="105">
        <f t="shared" si="13"/>
        <v>0.60</v>
      </c>
      <c r="S35" s="105">
        <f t="shared" si="14"/>
        <v>0.70</v>
      </c>
      <c r="T35" s="105">
        <f t="shared" si="15"/>
        <v>0.49999999999999994</v>
      </c>
      <c r="U35" s="105">
        <f t="shared" si="16"/>
        <v>0.70</v>
      </c>
      <c r="V35" s="105">
        <f t="shared" si="17"/>
        <v>0.49999999999999994</v>
      </c>
      <c r="W35" s="117">
        <f t="shared" si="6"/>
        <v>26</v>
      </c>
      <c r="X35" s="117">
        <f t="shared" si="10"/>
        <v>5.20</v>
      </c>
      <c r="Y35" s="146">
        <v>5</v>
      </c>
      <c r="Z35" s="116">
        <f t="shared" si="11"/>
        <v>4</v>
      </c>
    </row>
    <row r="36" spans="1:26" ht="19.9" customHeight="1">
      <c r="A36" s="254">
        <v>29</v>
      </c>
      <c r="B36" s="258">
        <v>307672</v>
      </c>
      <c r="C36" s="134" t="s">
        <v>316</v>
      </c>
      <c r="D36" s="10">
        <v>5</v>
      </c>
      <c r="E36" s="10">
        <v>4</v>
      </c>
      <c r="F36" s="10">
        <v>3</v>
      </c>
      <c r="G36" s="10">
        <v>4</v>
      </c>
      <c r="H36" s="10">
        <v>5</v>
      </c>
      <c r="I36" s="10">
        <f t="shared" si="0"/>
        <v>21</v>
      </c>
      <c r="J36" s="10">
        <f t="shared" si="7"/>
        <v>3.15</v>
      </c>
      <c r="K36" s="18">
        <v>2</v>
      </c>
      <c r="L36" s="18">
        <v>5</v>
      </c>
      <c r="M36" s="18">
        <v>4</v>
      </c>
      <c r="N36" s="18">
        <v>2</v>
      </c>
      <c r="O36" s="18">
        <v>3</v>
      </c>
      <c r="P36" s="18">
        <f t="shared" si="12"/>
        <v>16</v>
      </c>
      <c r="Q36" s="116">
        <f t="shared" si="9"/>
        <v>0.80</v>
      </c>
      <c r="R36" s="105">
        <f t="shared" si="13"/>
        <v>0.85</v>
      </c>
      <c r="S36" s="105">
        <f t="shared" si="14"/>
        <v>0.85</v>
      </c>
      <c r="T36" s="105">
        <f t="shared" si="15"/>
        <v>0.64999999999999991</v>
      </c>
      <c r="U36" s="105">
        <f t="shared" si="16"/>
        <v>0.70</v>
      </c>
      <c r="V36" s="105">
        <f t="shared" si="17"/>
        <v>0.90</v>
      </c>
      <c r="W36" s="117">
        <f t="shared" si="6"/>
        <v>37</v>
      </c>
      <c r="X36" s="117">
        <f t="shared" si="10"/>
        <v>7.40</v>
      </c>
      <c r="Y36" s="146">
        <v>12</v>
      </c>
      <c r="Z36" s="116">
        <f t="shared" si="11"/>
        <v>9.6000000000000014</v>
      </c>
    </row>
    <row r="37" spans="1:26" ht="19.9" customHeight="1" thickBot="1">
      <c r="A37" s="256">
        <v>30</v>
      </c>
      <c r="B37" s="257">
        <v>307679</v>
      </c>
      <c r="C37" s="134" t="s">
        <v>317</v>
      </c>
      <c r="D37" s="10">
        <v>3</v>
      </c>
      <c r="E37" s="10">
        <v>2</v>
      </c>
      <c r="F37" s="10">
        <v>3</v>
      </c>
      <c r="G37" s="10">
        <v>4</v>
      </c>
      <c r="H37" s="10">
        <v>3</v>
      </c>
      <c r="I37" s="10">
        <f t="shared" si="0"/>
        <v>15</v>
      </c>
      <c r="J37" s="10">
        <f t="shared" si="7"/>
        <v>2.25</v>
      </c>
      <c r="K37" s="18">
        <v>4</v>
      </c>
      <c r="L37" s="18">
        <v>1</v>
      </c>
      <c r="M37" s="18">
        <v>2</v>
      </c>
      <c r="N37" s="18">
        <v>4</v>
      </c>
      <c r="O37" s="18">
        <v>3</v>
      </c>
      <c r="P37" s="18">
        <f t="shared" si="12"/>
        <v>14</v>
      </c>
      <c r="Q37" s="116">
        <f t="shared" si="9"/>
        <v>0.70</v>
      </c>
      <c r="R37" s="105">
        <f t="shared" si="13"/>
        <v>0.64999999999999991</v>
      </c>
      <c r="S37" s="105">
        <f t="shared" si="14"/>
        <v>0.35</v>
      </c>
      <c r="T37" s="105">
        <f t="shared" si="15"/>
        <v>0.54999999999999993</v>
      </c>
      <c r="U37" s="105">
        <f t="shared" si="16"/>
        <v>0.80</v>
      </c>
      <c r="V37" s="105">
        <f t="shared" si="17"/>
        <v>0.60</v>
      </c>
      <c r="W37" s="117">
        <f t="shared" si="6"/>
        <v>29</v>
      </c>
      <c r="X37" s="117">
        <f t="shared" si="10"/>
        <v>5.8000000000000007</v>
      </c>
      <c r="Y37" s="146">
        <v>9</v>
      </c>
      <c r="Z37" s="116">
        <f t="shared" si="11"/>
        <v>7.20</v>
      </c>
    </row>
    <row r="38" spans="1:26" ht="19.9" customHeight="1">
      <c r="A38" s="254">
        <v>31</v>
      </c>
      <c r="B38" s="259">
        <v>307682</v>
      </c>
      <c r="C38" s="134" t="s">
        <v>318</v>
      </c>
      <c r="D38" s="10">
        <v>5</v>
      </c>
      <c r="E38" s="10">
        <v>4</v>
      </c>
      <c r="F38" s="10">
        <v>4</v>
      </c>
      <c r="G38" s="10">
        <v>5</v>
      </c>
      <c r="H38" s="10">
        <v>6</v>
      </c>
      <c r="I38" s="10">
        <f t="shared" si="0"/>
        <v>24</v>
      </c>
      <c r="J38" s="10">
        <f t="shared" si="7"/>
        <v>3.5999999999999996</v>
      </c>
      <c r="K38" s="18">
        <v>1</v>
      </c>
      <c r="L38" s="18">
        <v>2</v>
      </c>
      <c r="M38" s="18">
        <v>3</v>
      </c>
      <c r="N38" s="18">
        <v>2</v>
      </c>
      <c r="O38" s="18">
        <v>4</v>
      </c>
      <c r="P38" s="18">
        <f t="shared" si="12"/>
        <v>12</v>
      </c>
      <c r="Q38" s="116">
        <f t="shared" si="9"/>
        <v>0.60000000000000009</v>
      </c>
      <c r="R38" s="105">
        <f t="shared" si="13"/>
        <v>0.80</v>
      </c>
      <c r="S38" s="105">
        <f t="shared" si="14"/>
        <v>0.70</v>
      </c>
      <c r="T38" s="105">
        <f t="shared" si="15"/>
        <v>0.75</v>
      </c>
      <c r="U38" s="105">
        <f t="shared" si="16"/>
        <v>0.85</v>
      </c>
      <c r="V38" s="105">
        <f t="shared" si="17"/>
        <v>1.0999999999999999</v>
      </c>
      <c r="W38" s="117">
        <f t="shared" si="6"/>
        <v>36</v>
      </c>
      <c r="X38" s="117">
        <f t="shared" si="10"/>
        <v>7.20</v>
      </c>
      <c r="Y38" s="146">
        <v>17</v>
      </c>
      <c r="Z38" s="116">
        <f t="shared" si="11"/>
        <v>13.60</v>
      </c>
    </row>
    <row r="39" spans="1:26" ht="19.9" customHeight="1" thickBot="1">
      <c r="A39" s="256">
        <v>32</v>
      </c>
      <c r="B39" s="259">
        <v>307690</v>
      </c>
      <c r="C39" s="134" t="s">
        <v>319</v>
      </c>
      <c r="D39" s="10">
        <v>6</v>
      </c>
      <c r="E39" s="10">
        <v>4</v>
      </c>
      <c r="F39" s="10">
        <v>6</v>
      </c>
      <c r="G39" s="10">
        <v>5</v>
      </c>
      <c r="H39" s="10">
        <v>4</v>
      </c>
      <c r="I39" s="10">
        <f t="shared" si="0"/>
        <v>25</v>
      </c>
      <c r="J39" s="10">
        <f t="shared" si="7"/>
        <v>3.75</v>
      </c>
      <c r="K39" s="18">
        <v>2</v>
      </c>
      <c r="L39" s="18">
        <v>3</v>
      </c>
      <c r="M39" s="18">
        <v>4</v>
      </c>
      <c r="N39" s="18">
        <v>3</v>
      </c>
      <c r="O39" s="18">
        <v>2</v>
      </c>
      <c r="P39" s="18">
        <f t="shared" si="12"/>
        <v>14</v>
      </c>
      <c r="Q39" s="116">
        <f t="shared" si="9"/>
        <v>0.70</v>
      </c>
      <c r="R39" s="105">
        <f t="shared" si="13"/>
        <v>0.99999999999999989</v>
      </c>
      <c r="S39" s="105">
        <f t="shared" si="14"/>
        <v>0.75</v>
      </c>
      <c r="T39" s="105">
        <f t="shared" si="15"/>
        <v>1.0999999999999999</v>
      </c>
      <c r="U39" s="105">
        <f t="shared" si="16"/>
        <v>0.90</v>
      </c>
      <c r="V39" s="105">
        <f t="shared" si="17"/>
        <v>0.70</v>
      </c>
      <c r="W39" s="117">
        <f t="shared" si="6"/>
        <v>39</v>
      </c>
      <c r="X39" s="117">
        <f t="shared" si="10"/>
        <v>7.8000000000000007</v>
      </c>
      <c r="Y39" s="147">
        <v>17</v>
      </c>
      <c r="Z39" s="116">
        <f t="shared" si="11"/>
        <v>13.60</v>
      </c>
    </row>
    <row r="40" spans="1:26" ht="19.9" customHeight="1">
      <c r="A40" s="254">
        <v>33</v>
      </c>
      <c r="B40" s="134">
        <v>307697</v>
      </c>
      <c r="C40" s="134" t="s">
        <v>320</v>
      </c>
      <c r="D40" s="10">
        <v>4</v>
      </c>
      <c r="E40" s="10">
        <v>5</v>
      </c>
      <c r="F40" s="10">
        <v>4</v>
      </c>
      <c r="G40" s="10">
        <v>5</v>
      </c>
      <c r="H40" s="10">
        <v>6</v>
      </c>
      <c r="I40" s="10">
        <f t="shared" si="0"/>
        <v>24</v>
      </c>
      <c r="J40" s="10">
        <f t="shared" si="7"/>
        <v>3.5999999999999996</v>
      </c>
      <c r="K40" s="18">
        <v>4</v>
      </c>
      <c r="L40" s="18">
        <v>2</v>
      </c>
      <c r="M40" s="18">
        <v>4</v>
      </c>
      <c r="N40" s="18">
        <v>3</v>
      </c>
      <c r="O40" s="18">
        <v>2</v>
      </c>
      <c r="P40" s="18">
        <f t="shared" si="12"/>
        <v>15</v>
      </c>
      <c r="Q40" s="116">
        <f t="shared" si="9"/>
        <v>0.75</v>
      </c>
      <c r="R40" s="105">
        <f t="shared" si="13"/>
        <v>0.80</v>
      </c>
      <c r="S40" s="105">
        <f t="shared" si="14"/>
        <v>0.85</v>
      </c>
      <c r="T40" s="105">
        <f t="shared" si="15"/>
        <v>0.80</v>
      </c>
      <c r="U40" s="105">
        <f t="shared" si="16"/>
        <v>0.90</v>
      </c>
      <c r="V40" s="105">
        <f t="shared" si="17"/>
        <v>0.99999999999999989</v>
      </c>
      <c r="W40" s="117">
        <f t="shared" si="6"/>
        <v>39</v>
      </c>
      <c r="X40" s="117">
        <f t="shared" si="10"/>
        <v>7.8000000000000007</v>
      </c>
      <c r="Y40" s="147">
        <v>12</v>
      </c>
      <c r="Z40" s="116">
        <f t="shared" si="11"/>
        <v>9.6000000000000014</v>
      </c>
    </row>
    <row r="41" spans="1:26" ht="19.9" customHeight="1" thickBot="1">
      <c r="A41" s="256">
        <v>34</v>
      </c>
      <c r="B41" s="259">
        <v>307698</v>
      </c>
      <c r="C41" s="134" t="s">
        <v>321</v>
      </c>
      <c r="D41" s="10">
        <v>3</v>
      </c>
      <c r="E41" s="10">
        <v>4</v>
      </c>
      <c r="F41" s="10">
        <v>5</v>
      </c>
      <c r="G41" s="10">
        <v>4</v>
      </c>
      <c r="H41" s="10">
        <v>3</v>
      </c>
      <c r="I41" s="10">
        <f t="shared" si="0"/>
        <v>19</v>
      </c>
      <c r="J41" s="10">
        <f t="shared" si="7"/>
        <v>2.85</v>
      </c>
      <c r="K41" s="18">
        <v>1</v>
      </c>
      <c r="L41" s="18">
        <v>2</v>
      </c>
      <c r="M41" s="18">
        <v>4</v>
      </c>
      <c r="N41" s="18">
        <v>3</v>
      </c>
      <c r="O41" s="18">
        <v>2</v>
      </c>
      <c r="P41" s="18">
        <f t="shared" si="12"/>
        <v>12</v>
      </c>
      <c r="Q41" s="116">
        <f t="shared" si="9"/>
        <v>0.60000000000000009</v>
      </c>
      <c r="R41" s="105">
        <f t="shared" si="13"/>
        <v>0.49999999999999994</v>
      </c>
      <c r="S41" s="105">
        <f t="shared" si="14"/>
        <v>0.70</v>
      </c>
      <c r="T41" s="105">
        <f t="shared" si="15"/>
        <v>0.95</v>
      </c>
      <c r="U41" s="105">
        <f t="shared" si="16"/>
        <v>0.75</v>
      </c>
      <c r="V41" s="105">
        <f t="shared" si="17"/>
        <v>0.54999999999999993</v>
      </c>
      <c r="W41" s="117">
        <f t="shared" si="6"/>
        <v>31</v>
      </c>
      <c r="X41" s="117">
        <f t="shared" si="10"/>
        <v>6.20</v>
      </c>
      <c r="Y41" s="146">
        <v>8</v>
      </c>
      <c r="Z41" s="116">
        <f t="shared" si="11"/>
        <v>6.40</v>
      </c>
    </row>
    <row r="42" spans="1:26" ht="19.9" customHeight="1">
      <c r="A42" s="254">
        <v>35</v>
      </c>
      <c r="B42" s="134">
        <v>307703</v>
      </c>
      <c r="C42" s="134" t="s">
        <v>322</v>
      </c>
      <c r="D42" s="10">
        <v>6</v>
      </c>
      <c r="E42" s="10">
        <v>7</v>
      </c>
      <c r="F42" s="10">
        <v>6</v>
      </c>
      <c r="G42" s="10">
        <v>4</v>
      </c>
      <c r="H42" s="10">
        <v>5</v>
      </c>
      <c r="I42" s="10">
        <f t="shared" si="0"/>
        <v>28</v>
      </c>
      <c r="J42" s="10">
        <f t="shared" si="7"/>
        <v>4.20</v>
      </c>
      <c r="K42" s="18">
        <v>4</v>
      </c>
      <c r="L42" s="18">
        <v>3</v>
      </c>
      <c r="M42" s="18">
        <v>4</v>
      </c>
      <c r="N42" s="18">
        <v>3</v>
      </c>
      <c r="O42" s="18">
        <v>2</v>
      </c>
      <c r="P42" s="18">
        <f t="shared" si="12"/>
        <v>16</v>
      </c>
      <c r="Q42" s="116">
        <f t="shared" si="9"/>
        <v>0.80</v>
      </c>
      <c r="R42" s="105">
        <f t="shared" si="13"/>
        <v>1.0999999999999999</v>
      </c>
      <c r="S42" s="105">
        <f t="shared" si="14"/>
        <v>1.2000000000000002</v>
      </c>
      <c r="T42" s="105">
        <f t="shared" si="15"/>
        <v>1.0999999999999999</v>
      </c>
      <c r="U42" s="105">
        <f t="shared" si="16"/>
        <v>0.75</v>
      </c>
      <c r="V42" s="105">
        <f t="shared" si="17"/>
        <v>0.85</v>
      </c>
      <c r="W42" s="117">
        <f t="shared" si="6"/>
        <v>44</v>
      </c>
      <c r="X42" s="117">
        <f t="shared" si="10"/>
        <v>8.8000000000000007</v>
      </c>
      <c r="Y42" s="146">
        <v>18</v>
      </c>
      <c r="Z42" s="116">
        <f t="shared" si="11"/>
        <v>14.40</v>
      </c>
    </row>
    <row r="43" spans="1:26" ht="19.9" customHeight="1" thickBot="1">
      <c r="A43" s="256">
        <v>36</v>
      </c>
      <c r="B43" s="259">
        <v>307704</v>
      </c>
      <c r="C43" s="134" t="s">
        <v>323</v>
      </c>
      <c r="D43" s="10">
        <v>5</v>
      </c>
      <c r="E43" s="10">
        <v>4</v>
      </c>
      <c r="F43" s="10">
        <v>5</v>
      </c>
      <c r="G43" s="10">
        <v>4</v>
      </c>
      <c r="H43" s="10">
        <v>3</v>
      </c>
      <c r="I43" s="10">
        <f t="shared" si="0"/>
        <v>21</v>
      </c>
      <c r="J43" s="10">
        <f t="shared" si="7"/>
        <v>3.15</v>
      </c>
      <c r="K43" s="18">
        <v>1</v>
      </c>
      <c r="L43" s="18">
        <v>2</v>
      </c>
      <c r="M43" s="18">
        <v>1</v>
      </c>
      <c r="N43" s="18">
        <v>1</v>
      </c>
      <c r="O43" s="18">
        <v>2</v>
      </c>
      <c r="P43" s="18">
        <f t="shared" si="12"/>
        <v>7</v>
      </c>
      <c r="Q43" s="116">
        <f t="shared" si="9"/>
        <v>0.35</v>
      </c>
      <c r="R43" s="105">
        <f t="shared" si="13"/>
        <v>0.80</v>
      </c>
      <c r="S43" s="105">
        <f t="shared" si="14"/>
        <v>0.70</v>
      </c>
      <c r="T43" s="105">
        <f t="shared" si="15"/>
        <v>0.80</v>
      </c>
      <c r="U43" s="105">
        <f t="shared" si="16"/>
        <v>0.65</v>
      </c>
      <c r="V43" s="105">
        <f t="shared" si="17"/>
        <v>0.54999999999999993</v>
      </c>
      <c r="W43" s="117">
        <f t="shared" si="6"/>
        <v>28</v>
      </c>
      <c r="X43" s="117">
        <f t="shared" si="10"/>
        <v>5.60</v>
      </c>
      <c r="Y43" s="146">
        <v>9</v>
      </c>
      <c r="Z43" s="116">
        <f t="shared" si="11"/>
        <v>7.20</v>
      </c>
    </row>
    <row r="44" spans="1:26" ht="19.9" customHeight="1">
      <c r="A44" s="254">
        <v>37</v>
      </c>
      <c r="B44" s="259">
        <v>307708</v>
      </c>
      <c r="C44" s="134" t="s">
        <v>324</v>
      </c>
      <c r="D44" s="10">
        <v>5</v>
      </c>
      <c r="E44" s="10">
        <v>4</v>
      </c>
      <c r="F44" s="10">
        <v>5</v>
      </c>
      <c r="G44" s="10">
        <v>4</v>
      </c>
      <c r="H44" s="10">
        <v>5</v>
      </c>
      <c r="I44" s="10">
        <f t="shared" si="0"/>
        <v>23</v>
      </c>
      <c r="J44" s="10">
        <f t="shared" si="7"/>
        <v>3.4499999999999997</v>
      </c>
      <c r="K44" s="18">
        <v>3</v>
      </c>
      <c r="L44" s="18">
        <v>2</v>
      </c>
      <c r="M44" s="18">
        <v>3</v>
      </c>
      <c r="N44" s="18">
        <v>4</v>
      </c>
      <c r="O44" s="18">
        <v>2</v>
      </c>
      <c r="P44" s="18">
        <f t="shared" si="12"/>
        <v>14</v>
      </c>
      <c r="Q44" s="116">
        <f t="shared" si="9"/>
        <v>0.70</v>
      </c>
      <c r="R44" s="105">
        <f t="shared" si="13"/>
        <v>0.90</v>
      </c>
      <c r="S44" s="105">
        <f t="shared" si="14"/>
        <v>0.70</v>
      </c>
      <c r="T44" s="105">
        <f t="shared" si="15"/>
        <v>0.90</v>
      </c>
      <c r="U44" s="105">
        <f t="shared" si="16"/>
        <v>0.80</v>
      </c>
      <c r="V44" s="105">
        <f t="shared" si="17"/>
        <v>0.85</v>
      </c>
      <c r="W44" s="117">
        <f t="shared" si="6"/>
        <v>37</v>
      </c>
      <c r="X44" s="117">
        <f t="shared" si="10"/>
        <v>7.40</v>
      </c>
      <c r="Y44" s="146">
        <v>13</v>
      </c>
      <c r="Z44" s="116">
        <f t="shared" si="11"/>
        <v>10.40</v>
      </c>
    </row>
    <row r="45" spans="1:26" ht="19.9" customHeight="1" thickBot="1">
      <c r="A45" s="256">
        <v>38</v>
      </c>
      <c r="B45" s="134">
        <v>307709</v>
      </c>
      <c r="C45" s="134" t="s">
        <v>325</v>
      </c>
      <c r="D45" s="10">
        <v>3</v>
      </c>
      <c r="E45" s="10">
        <v>4</v>
      </c>
      <c r="F45" s="10">
        <v>3</v>
      </c>
      <c r="G45" s="10">
        <v>4</v>
      </c>
      <c r="H45" s="10">
        <v>5</v>
      </c>
      <c r="I45" s="10">
        <f t="shared" si="0"/>
        <v>19</v>
      </c>
      <c r="J45" s="10">
        <f t="shared" si="7"/>
        <v>2.85</v>
      </c>
      <c r="K45" s="18">
        <v>2</v>
      </c>
      <c r="L45" s="18">
        <v>1</v>
      </c>
      <c r="M45" s="18">
        <v>2</v>
      </c>
      <c r="N45" s="18">
        <v>1</v>
      </c>
      <c r="O45" s="18">
        <v>0</v>
      </c>
      <c r="P45" s="18">
        <f t="shared" si="12"/>
        <v>6</v>
      </c>
      <c r="Q45" s="116">
        <f t="shared" si="9"/>
        <v>0.30000000000000004</v>
      </c>
      <c r="R45" s="105">
        <f t="shared" si="13"/>
        <v>0.54999999999999993</v>
      </c>
      <c r="S45" s="105">
        <f t="shared" si="14"/>
        <v>0.65</v>
      </c>
      <c r="T45" s="105">
        <f t="shared" si="15"/>
        <v>0.54999999999999993</v>
      </c>
      <c r="U45" s="105">
        <f t="shared" si="16"/>
        <v>0.65</v>
      </c>
      <c r="V45" s="105">
        <f t="shared" si="17"/>
        <v>0.75</v>
      </c>
      <c r="W45" s="117">
        <f t="shared" si="6"/>
        <v>25</v>
      </c>
      <c r="X45" s="117">
        <f t="shared" si="10"/>
        <v>5</v>
      </c>
      <c r="Y45" s="146">
        <v>7</v>
      </c>
      <c r="Z45" s="116">
        <f t="shared" si="11"/>
        <v>5.60</v>
      </c>
    </row>
    <row r="46" spans="1:26" ht="19.9" customHeight="1">
      <c r="A46" s="254">
        <v>39</v>
      </c>
      <c r="B46" s="134">
        <v>307711</v>
      </c>
      <c r="C46" s="134" t="s">
        <v>326</v>
      </c>
      <c r="D46" s="10">
        <v>6</v>
      </c>
      <c r="E46" s="10">
        <v>5</v>
      </c>
      <c r="F46" s="10">
        <v>3</v>
      </c>
      <c r="G46" s="10">
        <v>4</v>
      </c>
      <c r="H46" s="10">
        <v>6</v>
      </c>
      <c r="I46" s="10">
        <f t="shared" si="0"/>
        <v>24</v>
      </c>
      <c r="J46" s="10">
        <f t="shared" si="7"/>
        <v>3.5999999999999996</v>
      </c>
      <c r="K46" s="18">
        <v>1</v>
      </c>
      <c r="L46" s="18">
        <v>3</v>
      </c>
      <c r="M46" s="18">
        <v>1</v>
      </c>
      <c r="N46" s="18">
        <v>3</v>
      </c>
      <c r="O46" s="18">
        <v>1</v>
      </c>
      <c r="P46" s="18">
        <f t="shared" si="12"/>
        <v>9</v>
      </c>
      <c r="Q46" s="116">
        <f t="shared" si="9"/>
        <v>0.45</v>
      </c>
      <c r="R46" s="105">
        <f t="shared" si="13"/>
        <v>0.95</v>
      </c>
      <c r="S46" s="105">
        <f t="shared" si="14"/>
        <v>0.90</v>
      </c>
      <c r="T46" s="105">
        <f t="shared" si="15"/>
        <v>0.49999999999999994</v>
      </c>
      <c r="U46" s="105">
        <f t="shared" si="16"/>
        <v>0.75</v>
      </c>
      <c r="V46" s="105">
        <f t="shared" si="17"/>
        <v>0.95</v>
      </c>
      <c r="W46" s="117">
        <f t="shared" si="6"/>
        <v>33</v>
      </c>
      <c r="X46" s="117">
        <f t="shared" si="10"/>
        <v>6.60</v>
      </c>
      <c r="Y46" s="146">
        <v>12</v>
      </c>
      <c r="Z46" s="116">
        <f t="shared" si="11"/>
        <v>9.6000000000000014</v>
      </c>
    </row>
    <row r="47" spans="1:26" ht="19.9" customHeight="1" thickBot="1">
      <c r="A47" s="256">
        <v>40</v>
      </c>
      <c r="B47" s="259">
        <v>307712</v>
      </c>
      <c r="C47" s="134" t="s">
        <v>327</v>
      </c>
      <c r="D47" s="10">
        <v>6</v>
      </c>
      <c r="E47" s="10">
        <v>4</v>
      </c>
      <c r="F47" s="10">
        <v>6</v>
      </c>
      <c r="G47" s="10">
        <v>8</v>
      </c>
      <c r="H47" s="10">
        <v>7</v>
      </c>
      <c r="I47" s="10">
        <f t="shared" si="0"/>
        <v>31</v>
      </c>
      <c r="J47" s="10">
        <f t="shared" si="7"/>
        <v>4.6499999999999995</v>
      </c>
      <c r="K47" s="18">
        <v>4</v>
      </c>
      <c r="L47" s="18">
        <v>3</v>
      </c>
      <c r="M47" s="18">
        <v>4</v>
      </c>
      <c r="N47" s="18">
        <v>3</v>
      </c>
      <c r="O47" s="18">
        <v>5</v>
      </c>
      <c r="P47" s="18">
        <f t="shared" si="12"/>
        <v>19</v>
      </c>
      <c r="Q47" s="116">
        <f t="shared" si="9"/>
        <v>0.95</v>
      </c>
      <c r="R47" s="105">
        <f t="shared" si="13"/>
        <v>1.0999999999999999</v>
      </c>
      <c r="S47" s="105">
        <f t="shared" si="14"/>
        <v>0.75</v>
      </c>
      <c r="T47" s="105">
        <f t="shared" si="15"/>
        <v>1.0999999999999999</v>
      </c>
      <c r="U47" s="105">
        <f t="shared" si="16"/>
        <v>1.35</v>
      </c>
      <c r="V47" s="105">
        <f t="shared" si="17"/>
        <v>1.30</v>
      </c>
      <c r="W47" s="117">
        <f t="shared" si="6"/>
        <v>50</v>
      </c>
      <c r="X47" s="117">
        <f t="shared" si="10"/>
        <v>10</v>
      </c>
      <c r="Y47" s="146">
        <v>23</v>
      </c>
      <c r="Z47" s="116">
        <f t="shared" si="11"/>
        <v>18.400000000000002</v>
      </c>
    </row>
    <row r="48" spans="1:26" ht="19.9" customHeight="1">
      <c r="A48" s="254">
        <v>41</v>
      </c>
      <c r="B48" s="134">
        <v>307721</v>
      </c>
      <c r="C48" s="134" t="s">
        <v>328</v>
      </c>
      <c r="D48" s="10">
        <v>3</v>
      </c>
      <c r="E48" s="10">
        <v>4</v>
      </c>
      <c r="F48" s="10">
        <v>5</v>
      </c>
      <c r="G48" s="10">
        <v>4</v>
      </c>
      <c r="H48" s="10">
        <v>5</v>
      </c>
      <c r="I48" s="10">
        <f t="shared" si="0"/>
        <v>21</v>
      </c>
      <c r="J48" s="10">
        <f t="shared" si="7"/>
        <v>3.15</v>
      </c>
      <c r="K48" s="18">
        <v>1</v>
      </c>
      <c r="L48" s="18">
        <v>4</v>
      </c>
      <c r="M48" s="18">
        <v>1</v>
      </c>
      <c r="N48" s="18">
        <v>3</v>
      </c>
      <c r="O48" s="18">
        <v>4</v>
      </c>
      <c r="P48" s="18">
        <f t="shared" si="12"/>
        <v>13</v>
      </c>
      <c r="Q48" s="116">
        <f t="shared" si="9"/>
        <v>0.65</v>
      </c>
      <c r="R48" s="105">
        <f t="shared" si="13"/>
        <v>0.49999999999999994</v>
      </c>
      <c r="S48" s="105">
        <f t="shared" si="14"/>
        <v>0.80</v>
      </c>
      <c r="T48" s="105">
        <f t="shared" si="15"/>
        <v>0.80</v>
      </c>
      <c r="U48" s="105">
        <f t="shared" si="16"/>
        <v>0.75</v>
      </c>
      <c r="V48" s="105">
        <f t="shared" si="17"/>
        <v>0.95</v>
      </c>
      <c r="W48" s="117">
        <f t="shared" si="6"/>
        <v>34</v>
      </c>
      <c r="X48" s="117">
        <f t="shared" si="10"/>
        <v>6.8000000000000007</v>
      </c>
      <c r="Y48" s="146">
        <v>14</v>
      </c>
      <c r="Z48" s="116">
        <f t="shared" si="11"/>
        <v>11.20</v>
      </c>
    </row>
    <row r="49" spans="1:26" ht="19.9" customHeight="1" thickBot="1">
      <c r="A49" s="256">
        <v>42</v>
      </c>
      <c r="B49" s="134">
        <v>307731</v>
      </c>
      <c r="C49" s="134" t="s">
        <v>329</v>
      </c>
      <c r="D49" s="10">
        <v>2</v>
      </c>
      <c r="E49" s="10">
        <v>3</v>
      </c>
      <c r="F49" s="10">
        <v>4</v>
      </c>
      <c r="G49" s="10">
        <v>2</v>
      </c>
      <c r="H49" s="10">
        <v>3</v>
      </c>
      <c r="I49" s="10">
        <f t="shared" si="0"/>
        <v>14</v>
      </c>
      <c r="J49" s="10">
        <f t="shared" si="7"/>
        <v>2.10</v>
      </c>
      <c r="K49" s="18">
        <v>1</v>
      </c>
      <c r="L49" s="18">
        <v>0</v>
      </c>
      <c r="M49" s="18">
        <v>1</v>
      </c>
      <c r="N49" s="18">
        <v>0</v>
      </c>
      <c r="O49" s="18">
        <v>1</v>
      </c>
      <c r="P49" s="18">
        <f t="shared" si="12"/>
        <v>3</v>
      </c>
      <c r="Q49" s="116">
        <f t="shared" si="9"/>
        <v>0.15000000000000002</v>
      </c>
      <c r="R49" s="105">
        <f t="shared" si="13"/>
        <v>0.35</v>
      </c>
      <c r="S49" s="105">
        <f t="shared" si="14"/>
        <v>0.44999999999999996</v>
      </c>
      <c r="T49" s="105">
        <f t="shared" si="15"/>
        <v>0.65</v>
      </c>
      <c r="U49" s="105">
        <f t="shared" si="16"/>
        <v>0.30</v>
      </c>
      <c r="V49" s="105">
        <f t="shared" si="17"/>
        <v>0.49999999999999994</v>
      </c>
      <c r="W49" s="117">
        <f t="shared" si="6"/>
        <v>17</v>
      </c>
      <c r="X49" s="117">
        <f t="shared" si="10"/>
        <v>3.4000000000000004</v>
      </c>
      <c r="Y49" s="146">
        <v>6</v>
      </c>
      <c r="Z49" s="116">
        <f t="shared" si="11"/>
        <v>4.8000000000000007</v>
      </c>
    </row>
    <row r="50" spans="1:26" ht="19.9" customHeight="1">
      <c r="A50" s="254">
        <v>43</v>
      </c>
      <c r="B50" s="259">
        <v>307732</v>
      </c>
      <c r="C50" s="134" t="s">
        <v>330</v>
      </c>
      <c r="D50" s="10">
        <v>3</v>
      </c>
      <c r="E50" s="10">
        <v>4</v>
      </c>
      <c r="F50" s="10">
        <v>3</v>
      </c>
      <c r="G50" s="10">
        <v>5</v>
      </c>
      <c r="H50" s="10">
        <v>4</v>
      </c>
      <c r="I50" s="10">
        <f t="shared" si="0"/>
        <v>19</v>
      </c>
      <c r="J50" s="10">
        <f t="shared" si="7"/>
        <v>2.85</v>
      </c>
      <c r="K50" s="18">
        <v>1</v>
      </c>
      <c r="L50" s="18">
        <v>2</v>
      </c>
      <c r="M50" s="18">
        <v>1</v>
      </c>
      <c r="N50" s="18">
        <v>2</v>
      </c>
      <c r="O50" s="18">
        <v>1</v>
      </c>
      <c r="P50" s="18">
        <f t="shared" si="18" ref="P50:P165">SUM(K50:O50)</f>
        <v>7</v>
      </c>
      <c r="Q50" s="116">
        <f t="shared" si="9"/>
        <v>0.35</v>
      </c>
      <c r="R50" s="105">
        <f t="shared" si="13"/>
        <v>0.49999999999999994</v>
      </c>
      <c r="S50" s="105">
        <f t="shared" si="14"/>
        <v>0.70</v>
      </c>
      <c r="T50" s="105">
        <f t="shared" si="15"/>
        <v>0.49999999999999994</v>
      </c>
      <c r="U50" s="105">
        <f t="shared" si="16"/>
        <v>0.85</v>
      </c>
      <c r="V50" s="105">
        <f t="shared" si="17"/>
        <v>0.65</v>
      </c>
      <c r="W50" s="117">
        <f t="shared" si="6"/>
        <v>26</v>
      </c>
      <c r="X50" s="117">
        <f t="shared" si="10"/>
        <v>5.20</v>
      </c>
      <c r="Y50" s="146">
        <v>8</v>
      </c>
      <c r="Z50" s="116">
        <f t="shared" si="11"/>
        <v>6.40</v>
      </c>
    </row>
    <row r="51" spans="1:26" ht="19.9" customHeight="1" thickBot="1">
      <c r="A51" s="256">
        <v>44</v>
      </c>
      <c r="B51" s="134">
        <v>307735</v>
      </c>
      <c r="C51" s="134" t="s">
        <v>331</v>
      </c>
      <c r="D51" s="10">
        <v>3</v>
      </c>
      <c r="E51" s="10">
        <v>4</v>
      </c>
      <c r="F51" s="10">
        <v>3</v>
      </c>
      <c r="G51" s="10">
        <v>4</v>
      </c>
      <c r="H51" s="10">
        <v>5</v>
      </c>
      <c r="I51" s="10">
        <f t="shared" si="0"/>
        <v>19</v>
      </c>
      <c r="J51" s="10">
        <f t="shared" si="7"/>
        <v>2.85</v>
      </c>
      <c r="K51" s="18">
        <v>2</v>
      </c>
      <c r="L51" s="18">
        <v>3</v>
      </c>
      <c r="M51" s="18">
        <v>2</v>
      </c>
      <c r="N51" s="18">
        <v>1</v>
      </c>
      <c r="O51" s="18">
        <v>1</v>
      </c>
      <c r="P51" s="18">
        <f t="shared" si="18"/>
        <v>9</v>
      </c>
      <c r="Q51" s="116">
        <f t="shared" si="9"/>
        <v>0.45</v>
      </c>
      <c r="R51" s="105">
        <f t="shared" si="13"/>
        <v>0.54999999999999993</v>
      </c>
      <c r="S51" s="105">
        <f t="shared" si="14"/>
        <v>0.75</v>
      </c>
      <c r="T51" s="105">
        <f t="shared" si="15"/>
        <v>0.54999999999999993</v>
      </c>
      <c r="U51" s="105">
        <f t="shared" si="16"/>
        <v>0.65</v>
      </c>
      <c r="V51" s="105">
        <f t="shared" si="17"/>
        <v>0.80</v>
      </c>
      <c r="W51" s="117">
        <f t="shared" si="6"/>
        <v>28</v>
      </c>
      <c r="X51" s="117">
        <f t="shared" si="10"/>
        <v>5.60</v>
      </c>
      <c r="Y51" s="146">
        <v>10</v>
      </c>
      <c r="Z51" s="116">
        <f t="shared" si="11"/>
        <v>8</v>
      </c>
    </row>
    <row r="52" spans="1:26" ht="19.9" customHeight="1">
      <c r="A52" s="254">
        <v>45</v>
      </c>
      <c r="B52" s="134">
        <v>307737</v>
      </c>
      <c r="C52" s="134" t="s">
        <v>332</v>
      </c>
      <c r="D52" s="10">
        <v>8</v>
      </c>
      <c r="E52" s="10">
        <v>7</v>
      </c>
      <c r="F52" s="10">
        <v>8</v>
      </c>
      <c r="G52" s="10">
        <v>7</v>
      </c>
      <c r="H52" s="10">
        <v>9</v>
      </c>
      <c r="I52" s="10">
        <f t="shared" si="19" ref="I52:I115">SUM(D52:H52)</f>
        <v>39</v>
      </c>
      <c r="J52" s="10">
        <f t="shared" si="7"/>
        <v>5.85</v>
      </c>
      <c r="K52" s="18">
        <v>5</v>
      </c>
      <c r="L52" s="18">
        <v>4</v>
      </c>
      <c r="M52" s="18">
        <v>3</v>
      </c>
      <c r="N52" s="18">
        <v>2</v>
      </c>
      <c r="O52" s="18">
        <v>5</v>
      </c>
      <c r="P52" s="18">
        <f t="shared" si="18"/>
        <v>19</v>
      </c>
      <c r="Q52" s="116">
        <f t="shared" si="9"/>
        <v>0.95</v>
      </c>
      <c r="R52" s="105">
        <f t="shared" si="13"/>
        <v>1.45</v>
      </c>
      <c r="S52" s="105">
        <f t="shared" si="14"/>
        <v>1.25</v>
      </c>
      <c r="T52" s="105">
        <f t="shared" si="15"/>
        <v>1.35</v>
      </c>
      <c r="U52" s="105">
        <f t="shared" si="16"/>
        <v>1.1500000000000001</v>
      </c>
      <c r="V52" s="105">
        <f t="shared" si="17"/>
        <v>1.60</v>
      </c>
      <c r="W52" s="117">
        <f t="shared" si="6"/>
        <v>58</v>
      </c>
      <c r="X52" s="117">
        <f t="shared" si="10"/>
        <v>11.60</v>
      </c>
      <c r="Y52" s="146">
        <v>26</v>
      </c>
      <c r="Z52" s="116">
        <f t="shared" si="11"/>
        <v>20.80</v>
      </c>
    </row>
    <row r="53" spans="1:26" ht="19.9" customHeight="1" thickBot="1">
      <c r="A53" s="256">
        <v>46</v>
      </c>
      <c r="B53" s="259">
        <v>307738</v>
      </c>
      <c r="C53" s="134" t="s">
        <v>333</v>
      </c>
      <c r="D53" s="10">
        <v>4</v>
      </c>
      <c r="E53" s="10">
        <v>5</v>
      </c>
      <c r="F53" s="10">
        <v>4</v>
      </c>
      <c r="G53" s="10">
        <v>5</v>
      </c>
      <c r="H53" s="10">
        <v>4</v>
      </c>
      <c r="I53" s="10">
        <f t="shared" si="19"/>
        <v>22</v>
      </c>
      <c r="J53" s="10">
        <f t="shared" si="7"/>
        <v>3.30</v>
      </c>
      <c r="K53" s="18">
        <v>1</v>
      </c>
      <c r="L53" s="18">
        <v>2</v>
      </c>
      <c r="M53" s="18">
        <v>4</v>
      </c>
      <c r="N53" s="18">
        <v>1</v>
      </c>
      <c r="O53" s="18">
        <v>4</v>
      </c>
      <c r="P53" s="18">
        <f t="shared" si="18"/>
        <v>12</v>
      </c>
      <c r="Q53" s="116">
        <f t="shared" si="9"/>
        <v>0.60000000000000009</v>
      </c>
      <c r="R53" s="105">
        <f t="shared" si="13"/>
        <v>0.65</v>
      </c>
      <c r="S53" s="105">
        <f t="shared" si="14"/>
        <v>0.85</v>
      </c>
      <c r="T53" s="105">
        <f t="shared" si="15"/>
        <v>0.80</v>
      </c>
      <c r="U53" s="105">
        <f t="shared" si="16"/>
        <v>0.80</v>
      </c>
      <c r="V53" s="105">
        <f t="shared" si="17"/>
        <v>0.80</v>
      </c>
      <c r="W53" s="117">
        <f t="shared" si="6"/>
        <v>34</v>
      </c>
      <c r="X53" s="117">
        <f t="shared" si="10"/>
        <v>6.8000000000000007</v>
      </c>
      <c r="Y53" s="146">
        <v>11</v>
      </c>
      <c r="Z53" s="116">
        <f t="shared" si="11"/>
        <v>8.8000000000000007</v>
      </c>
    </row>
    <row r="54" spans="1:26" ht="19.9" customHeight="1">
      <c r="A54" s="254">
        <v>47</v>
      </c>
      <c r="B54" s="259">
        <v>307744</v>
      </c>
      <c r="C54" s="134" t="s">
        <v>334</v>
      </c>
      <c r="D54" s="10">
        <v>4</v>
      </c>
      <c r="E54" s="10">
        <v>2</v>
      </c>
      <c r="F54" s="10">
        <v>3</v>
      </c>
      <c r="G54" s="10">
        <v>2</v>
      </c>
      <c r="H54" s="10">
        <v>3</v>
      </c>
      <c r="I54" s="10">
        <f t="shared" si="19"/>
        <v>14</v>
      </c>
      <c r="J54" s="10">
        <f t="shared" si="7"/>
        <v>2.10</v>
      </c>
      <c r="K54" s="18">
        <v>1</v>
      </c>
      <c r="L54" s="18">
        <v>0</v>
      </c>
      <c r="M54" s="18">
        <v>1</v>
      </c>
      <c r="N54" s="18">
        <v>0</v>
      </c>
      <c r="O54" s="18">
        <v>1</v>
      </c>
      <c r="P54" s="18">
        <f t="shared" si="18"/>
        <v>3</v>
      </c>
      <c r="Q54" s="116">
        <f t="shared" si="9"/>
        <v>0.15000000000000002</v>
      </c>
      <c r="R54" s="105">
        <f t="shared" si="13"/>
        <v>0.65</v>
      </c>
      <c r="S54" s="105">
        <f t="shared" si="14"/>
        <v>0.30</v>
      </c>
      <c r="T54" s="105">
        <f t="shared" si="15"/>
        <v>0.49999999999999994</v>
      </c>
      <c r="U54" s="105">
        <f t="shared" si="16"/>
        <v>0.30</v>
      </c>
      <c r="V54" s="105">
        <f t="shared" si="17"/>
        <v>0.49999999999999994</v>
      </c>
      <c r="W54" s="117">
        <f t="shared" si="6"/>
        <v>17</v>
      </c>
      <c r="X54" s="117">
        <f t="shared" si="10"/>
        <v>3.4000000000000004</v>
      </c>
      <c r="Y54" s="146">
        <v>5</v>
      </c>
      <c r="Z54" s="116">
        <f t="shared" si="11"/>
        <v>4</v>
      </c>
    </row>
    <row r="55" spans="1:26" ht="19.9" customHeight="1" thickBot="1">
      <c r="A55" s="256">
        <v>48</v>
      </c>
      <c r="B55" s="134">
        <v>307745</v>
      </c>
      <c r="C55" s="134" t="s">
        <v>335</v>
      </c>
      <c r="D55" s="10">
        <v>3</v>
      </c>
      <c r="E55" s="10">
        <v>5</v>
      </c>
      <c r="F55" s="10">
        <v>4</v>
      </c>
      <c r="G55" s="10">
        <v>7</v>
      </c>
      <c r="H55" s="10">
        <v>5</v>
      </c>
      <c r="I55" s="10">
        <f t="shared" si="19"/>
        <v>24</v>
      </c>
      <c r="J55" s="10">
        <f t="shared" si="7"/>
        <v>3.5999999999999996</v>
      </c>
      <c r="K55" s="18">
        <v>3</v>
      </c>
      <c r="L55" s="18">
        <v>4</v>
      </c>
      <c r="M55" s="18">
        <v>3</v>
      </c>
      <c r="N55" s="18">
        <v>2</v>
      </c>
      <c r="O55" s="18">
        <v>4</v>
      </c>
      <c r="P55" s="18">
        <f t="shared" si="18"/>
        <v>16</v>
      </c>
      <c r="Q55" s="116">
        <f t="shared" si="9"/>
        <v>0.80</v>
      </c>
      <c r="R55" s="105">
        <f t="shared" si="13"/>
        <v>0.60</v>
      </c>
      <c r="S55" s="105">
        <f t="shared" si="14"/>
        <v>0.95</v>
      </c>
      <c r="T55" s="105">
        <f t="shared" si="15"/>
        <v>0.75</v>
      </c>
      <c r="U55" s="105">
        <f t="shared" si="16"/>
        <v>1.1500000000000001</v>
      </c>
      <c r="V55" s="105">
        <f t="shared" si="17"/>
        <v>0.95</v>
      </c>
      <c r="W55" s="117">
        <f t="shared" si="6"/>
        <v>40</v>
      </c>
      <c r="X55" s="117">
        <f t="shared" si="10"/>
        <v>8</v>
      </c>
      <c r="Y55" s="146">
        <v>19</v>
      </c>
      <c r="Z55" s="116">
        <f t="shared" si="11"/>
        <v>15.20</v>
      </c>
    </row>
    <row r="56" spans="1:26" ht="19.9" customHeight="1">
      <c r="A56" s="260">
        <v>49</v>
      </c>
      <c r="B56" s="134">
        <v>307757</v>
      </c>
      <c r="C56" s="134" t="s">
        <v>336</v>
      </c>
      <c r="D56" s="10">
        <v>3</v>
      </c>
      <c r="E56" s="10">
        <v>4</v>
      </c>
      <c r="F56" s="10">
        <v>3</v>
      </c>
      <c r="G56" s="10">
        <v>4</v>
      </c>
      <c r="H56" s="10">
        <v>2</v>
      </c>
      <c r="I56" s="10">
        <f t="shared" si="19"/>
        <v>16</v>
      </c>
      <c r="J56" s="10">
        <f t="shared" si="7"/>
        <v>2.40</v>
      </c>
      <c r="K56" s="18">
        <v>1</v>
      </c>
      <c r="L56" s="18">
        <v>0</v>
      </c>
      <c r="M56" s="18">
        <v>1</v>
      </c>
      <c r="N56" s="18">
        <v>0</v>
      </c>
      <c r="O56" s="18">
        <v>1</v>
      </c>
      <c r="P56" s="18">
        <f t="shared" si="18"/>
        <v>3</v>
      </c>
      <c r="Q56" s="116">
        <f t="shared" si="9"/>
        <v>0.15000000000000002</v>
      </c>
      <c r="R56" s="105">
        <f t="shared" si="13"/>
        <v>0.49999999999999994</v>
      </c>
      <c r="S56" s="105">
        <f t="shared" si="14"/>
        <v>0.60</v>
      </c>
      <c r="T56" s="105">
        <f t="shared" si="15"/>
        <v>0.49999999999999994</v>
      </c>
      <c r="U56" s="105">
        <f t="shared" si="16"/>
        <v>0.60</v>
      </c>
      <c r="V56" s="105">
        <f t="shared" si="17"/>
        <v>0.35</v>
      </c>
      <c r="W56" s="117">
        <f t="shared" si="6"/>
        <v>19</v>
      </c>
      <c r="X56" s="117">
        <f t="shared" si="20" ref="X56:X72">(W56*0.2)</f>
        <v>3.8000000000000003</v>
      </c>
      <c r="Y56" s="146">
        <v>4</v>
      </c>
      <c r="Z56" s="116">
        <f t="shared" si="11"/>
        <v>3.20</v>
      </c>
    </row>
    <row r="57" spans="1:26" s="261" customFormat="1" ht="19.9" customHeight="1">
      <c r="A57" s="262">
        <v>50</v>
      </c>
      <c r="B57" s="134">
        <v>307761</v>
      </c>
      <c r="C57" s="134" t="s">
        <v>337</v>
      </c>
      <c r="D57" s="10">
        <v>5</v>
      </c>
      <c r="E57" s="10">
        <v>8</v>
      </c>
      <c r="F57" s="10">
        <v>6</v>
      </c>
      <c r="G57" s="10">
        <v>4</v>
      </c>
      <c r="H57" s="10">
        <v>5</v>
      </c>
      <c r="I57" s="10">
        <f t="shared" si="19"/>
        <v>28</v>
      </c>
      <c r="J57" s="10">
        <f t="shared" si="7"/>
        <v>4.20</v>
      </c>
      <c r="K57" s="18">
        <v>2</v>
      </c>
      <c r="L57" s="18">
        <v>1</v>
      </c>
      <c r="M57" s="18">
        <v>1</v>
      </c>
      <c r="N57" s="18">
        <v>2</v>
      </c>
      <c r="O57" s="18">
        <v>5</v>
      </c>
      <c r="P57" s="18">
        <f t="shared" si="18"/>
        <v>11</v>
      </c>
      <c r="Q57" s="116">
        <f t="shared" si="9"/>
        <v>0.55000000000000004</v>
      </c>
      <c r="R57" s="105">
        <f t="shared" si="13"/>
        <v>0.85</v>
      </c>
      <c r="S57" s="105">
        <f t="shared" si="14"/>
        <v>1.25</v>
      </c>
      <c r="T57" s="105">
        <f t="shared" si="15"/>
        <v>0.95</v>
      </c>
      <c r="U57" s="105">
        <f t="shared" si="16"/>
        <v>0.70</v>
      </c>
      <c r="V57" s="105">
        <f t="shared" si="17"/>
        <v>1</v>
      </c>
      <c r="W57" s="117">
        <f t="shared" si="6"/>
        <v>39</v>
      </c>
      <c r="X57" s="117">
        <f t="shared" si="20"/>
        <v>7.8000000000000007</v>
      </c>
      <c r="Y57" s="146">
        <v>14</v>
      </c>
      <c r="Z57" s="116">
        <f t="shared" si="11"/>
        <v>11.20</v>
      </c>
    </row>
    <row r="58" spans="1:26" ht="19.9" customHeight="1">
      <c r="A58" s="256">
        <v>51</v>
      </c>
      <c r="B58" s="259">
        <v>307762</v>
      </c>
      <c r="C58" s="134" t="s">
        <v>338</v>
      </c>
      <c r="D58" s="10">
        <v>3</v>
      </c>
      <c r="E58" s="10">
        <v>6</v>
      </c>
      <c r="F58" s="10">
        <v>6</v>
      </c>
      <c r="G58" s="10">
        <v>4</v>
      </c>
      <c r="H58" s="10">
        <v>3</v>
      </c>
      <c r="I58" s="10">
        <f t="shared" si="19"/>
        <v>22</v>
      </c>
      <c r="J58" s="10">
        <f t="shared" si="7"/>
        <v>3.30</v>
      </c>
      <c r="K58" s="18">
        <v>1</v>
      </c>
      <c r="L58" s="18">
        <v>2</v>
      </c>
      <c r="M58" s="18">
        <v>1</v>
      </c>
      <c r="N58" s="18">
        <v>2</v>
      </c>
      <c r="O58" s="18">
        <v>1</v>
      </c>
      <c r="P58" s="18">
        <f t="shared" si="18"/>
        <v>7</v>
      </c>
      <c r="Q58" s="116">
        <f t="shared" si="9"/>
        <v>0.35</v>
      </c>
      <c r="R58" s="105">
        <f t="shared" si="13"/>
        <v>0.49999999999999994</v>
      </c>
      <c r="S58" s="105">
        <f t="shared" si="14"/>
        <v>0.99999999999999989</v>
      </c>
      <c r="T58" s="105">
        <f t="shared" si="15"/>
        <v>0.95</v>
      </c>
      <c r="U58" s="105">
        <f t="shared" si="16"/>
        <v>0.70</v>
      </c>
      <c r="V58" s="105">
        <f t="shared" si="17"/>
        <v>0.49999999999999994</v>
      </c>
      <c r="W58" s="117">
        <f t="shared" si="6"/>
        <v>29</v>
      </c>
      <c r="X58" s="117">
        <f t="shared" si="20"/>
        <v>5.8000000000000007</v>
      </c>
      <c r="Y58" s="146">
        <v>8</v>
      </c>
      <c r="Z58" s="116">
        <f t="shared" si="11"/>
        <v>6.40</v>
      </c>
    </row>
    <row r="59" spans="1:26" ht="19.9" customHeight="1" thickBot="1">
      <c r="A59" s="256">
        <v>52</v>
      </c>
      <c r="B59" s="134">
        <v>307763</v>
      </c>
      <c r="C59" s="134" t="s">
        <v>339</v>
      </c>
      <c r="D59" s="10">
        <v>5</v>
      </c>
      <c r="E59" s="10">
        <v>8</v>
      </c>
      <c r="F59" s="10">
        <v>4</v>
      </c>
      <c r="G59" s="10">
        <v>5</v>
      </c>
      <c r="H59" s="10">
        <v>6</v>
      </c>
      <c r="I59" s="10">
        <f t="shared" si="19"/>
        <v>28</v>
      </c>
      <c r="J59" s="10">
        <f t="shared" si="7"/>
        <v>4.20</v>
      </c>
      <c r="K59" s="18">
        <v>2</v>
      </c>
      <c r="L59" s="18">
        <v>1</v>
      </c>
      <c r="M59" s="18">
        <v>1</v>
      </c>
      <c r="N59" s="18">
        <v>3</v>
      </c>
      <c r="O59" s="18">
        <v>2</v>
      </c>
      <c r="P59" s="18">
        <f t="shared" si="18"/>
        <v>9</v>
      </c>
      <c r="Q59" s="116">
        <f t="shared" si="9"/>
        <v>0.45</v>
      </c>
      <c r="R59" s="105">
        <f t="shared" si="13"/>
        <v>0.85</v>
      </c>
      <c r="S59" s="105">
        <f t="shared" si="14"/>
        <v>1.25</v>
      </c>
      <c r="T59" s="105">
        <f t="shared" si="15"/>
        <v>0.65</v>
      </c>
      <c r="U59" s="105">
        <f t="shared" si="16"/>
        <v>0.90</v>
      </c>
      <c r="V59" s="105">
        <f t="shared" si="17"/>
        <v>0.99999999999999989</v>
      </c>
      <c r="W59" s="117">
        <f t="shared" si="6"/>
        <v>37</v>
      </c>
      <c r="X59" s="117">
        <f t="shared" si="20"/>
        <v>7.40</v>
      </c>
      <c r="Y59" s="146">
        <v>12</v>
      </c>
      <c r="Z59" s="116">
        <f t="shared" si="11"/>
        <v>9.6000000000000014</v>
      </c>
    </row>
    <row r="60" spans="1:26" ht="19.9" customHeight="1">
      <c r="A60" s="254">
        <v>53</v>
      </c>
      <c r="B60" s="134">
        <v>307767</v>
      </c>
      <c r="C60" s="134" t="s">
        <v>340</v>
      </c>
      <c r="D60" s="10">
        <v>3</v>
      </c>
      <c r="E60" s="10">
        <v>4</v>
      </c>
      <c r="F60" s="10">
        <v>3</v>
      </c>
      <c r="G60" s="10">
        <v>5</v>
      </c>
      <c r="H60" s="10">
        <v>4</v>
      </c>
      <c r="I60" s="10">
        <f t="shared" si="19"/>
        <v>19</v>
      </c>
      <c r="J60" s="10">
        <f t="shared" si="7"/>
        <v>2.85</v>
      </c>
      <c r="K60" s="18">
        <v>2</v>
      </c>
      <c r="L60" s="18">
        <v>1</v>
      </c>
      <c r="M60" s="18">
        <v>2</v>
      </c>
      <c r="N60" s="18">
        <v>1</v>
      </c>
      <c r="O60" s="18">
        <v>1</v>
      </c>
      <c r="P60" s="18">
        <f t="shared" si="18"/>
        <v>7</v>
      </c>
      <c r="Q60" s="116">
        <f t="shared" si="9"/>
        <v>0.35</v>
      </c>
      <c r="R60" s="105">
        <f t="shared" si="13"/>
        <v>0.54999999999999993</v>
      </c>
      <c r="S60" s="105">
        <f t="shared" si="14"/>
        <v>0.65</v>
      </c>
      <c r="T60" s="105">
        <f t="shared" si="15"/>
        <v>0.54999999999999993</v>
      </c>
      <c r="U60" s="105">
        <f t="shared" si="16"/>
        <v>0.80</v>
      </c>
      <c r="V60" s="105">
        <f t="shared" si="17"/>
        <v>0.65</v>
      </c>
      <c r="W60" s="117">
        <f t="shared" si="6"/>
        <v>26</v>
      </c>
      <c r="X60" s="117">
        <f t="shared" si="20"/>
        <v>5.20</v>
      </c>
      <c r="Y60" s="146">
        <v>8</v>
      </c>
      <c r="Z60" s="116">
        <f t="shared" si="11"/>
        <v>6.40</v>
      </c>
    </row>
    <row r="61" spans="1:26" ht="19.9" customHeight="1" thickBot="1">
      <c r="A61" s="256">
        <v>54</v>
      </c>
      <c r="B61" s="259">
        <v>307772</v>
      </c>
      <c r="C61" s="134" t="s">
        <v>341</v>
      </c>
      <c r="D61" s="10">
        <v>3</v>
      </c>
      <c r="E61" s="10">
        <v>5</v>
      </c>
      <c r="F61" s="10">
        <v>4</v>
      </c>
      <c r="G61" s="10">
        <v>3</v>
      </c>
      <c r="H61" s="10">
        <v>6</v>
      </c>
      <c r="I61" s="10">
        <f t="shared" si="19"/>
        <v>21</v>
      </c>
      <c r="J61" s="10">
        <f t="shared" si="7"/>
        <v>3.15</v>
      </c>
      <c r="K61" s="18">
        <v>1</v>
      </c>
      <c r="L61" s="18">
        <v>2</v>
      </c>
      <c r="M61" s="18">
        <v>1</v>
      </c>
      <c r="N61" s="18">
        <v>0</v>
      </c>
      <c r="O61" s="18">
        <v>1</v>
      </c>
      <c r="P61" s="18">
        <f t="shared" si="18"/>
        <v>5</v>
      </c>
      <c r="Q61" s="116">
        <f t="shared" si="9"/>
        <v>0.25</v>
      </c>
      <c r="R61" s="105">
        <f t="shared" si="13"/>
        <v>0.49999999999999994</v>
      </c>
      <c r="S61" s="105">
        <f t="shared" si="14"/>
        <v>0.85</v>
      </c>
      <c r="T61" s="105">
        <f t="shared" si="15"/>
        <v>0.65</v>
      </c>
      <c r="U61" s="105">
        <f t="shared" si="16"/>
        <v>0.44999999999999996</v>
      </c>
      <c r="V61" s="105">
        <f t="shared" si="17"/>
        <v>0.95</v>
      </c>
      <c r="W61" s="117">
        <f t="shared" si="6"/>
        <v>26</v>
      </c>
      <c r="X61" s="117">
        <f t="shared" si="20"/>
        <v>5.20</v>
      </c>
      <c r="Y61" s="146">
        <v>6</v>
      </c>
      <c r="Z61" s="116">
        <f t="shared" si="11"/>
        <v>4.8000000000000007</v>
      </c>
    </row>
    <row r="62" spans="1:26" ht="19.9" customHeight="1">
      <c r="A62" s="254">
        <v>55</v>
      </c>
      <c r="B62" s="259">
        <v>307780</v>
      </c>
      <c r="C62" s="134" t="s">
        <v>342</v>
      </c>
      <c r="D62" s="10">
        <v>6</v>
      </c>
      <c r="E62" s="10">
        <v>7</v>
      </c>
      <c r="F62" s="10">
        <v>8</v>
      </c>
      <c r="G62" s="10">
        <v>6</v>
      </c>
      <c r="H62" s="10">
        <v>6</v>
      </c>
      <c r="I62" s="10">
        <f t="shared" si="19"/>
        <v>33</v>
      </c>
      <c r="J62" s="10">
        <f t="shared" si="7"/>
        <v>4.95</v>
      </c>
      <c r="K62" s="18">
        <v>4</v>
      </c>
      <c r="L62" s="18">
        <v>5</v>
      </c>
      <c r="M62" s="18">
        <v>4</v>
      </c>
      <c r="N62" s="18">
        <v>3</v>
      </c>
      <c r="O62" s="18">
        <v>5</v>
      </c>
      <c r="P62" s="18">
        <f t="shared" si="18"/>
        <v>21</v>
      </c>
      <c r="Q62" s="116">
        <f t="shared" si="9"/>
        <v>1.05</v>
      </c>
      <c r="R62" s="105">
        <f t="shared" si="13"/>
        <v>1.0999999999999999</v>
      </c>
      <c r="S62" s="105">
        <f t="shared" si="14"/>
        <v>1.30</v>
      </c>
      <c r="T62" s="105">
        <f t="shared" si="15"/>
        <v>1.40</v>
      </c>
      <c r="U62" s="105">
        <f t="shared" si="16"/>
        <v>1.0499999999999998</v>
      </c>
      <c r="V62" s="105">
        <f t="shared" si="17"/>
        <v>1.1499999999999999</v>
      </c>
      <c r="W62" s="117">
        <f t="shared" si="6"/>
        <v>54</v>
      </c>
      <c r="X62" s="117">
        <f t="shared" si="20"/>
        <v>10.80</v>
      </c>
      <c r="Y62" s="146">
        <v>25</v>
      </c>
      <c r="Z62" s="116">
        <f t="shared" si="11"/>
        <v>20</v>
      </c>
    </row>
    <row r="63" spans="1:26" ht="19.9" customHeight="1" thickBot="1">
      <c r="A63" s="256">
        <v>56</v>
      </c>
      <c r="B63" s="259">
        <v>307786</v>
      </c>
      <c r="C63" s="134" t="s">
        <v>343</v>
      </c>
      <c r="D63" s="10">
        <v>6</v>
      </c>
      <c r="E63" s="10">
        <v>3</v>
      </c>
      <c r="F63" s="10">
        <v>6</v>
      </c>
      <c r="G63" s="10">
        <v>8</v>
      </c>
      <c r="H63" s="10">
        <v>7</v>
      </c>
      <c r="I63" s="10">
        <f t="shared" si="19"/>
        <v>30</v>
      </c>
      <c r="J63" s="10">
        <f t="shared" si="7"/>
        <v>4.50</v>
      </c>
      <c r="K63" s="18">
        <v>4</v>
      </c>
      <c r="L63" s="18">
        <v>3</v>
      </c>
      <c r="M63" s="18">
        <v>4</v>
      </c>
      <c r="N63" s="18">
        <v>3</v>
      </c>
      <c r="O63" s="18">
        <v>2</v>
      </c>
      <c r="P63" s="18">
        <f t="shared" si="18"/>
        <v>16</v>
      </c>
      <c r="Q63" s="116">
        <f t="shared" si="9"/>
        <v>0.80</v>
      </c>
      <c r="R63" s="105">
        <f t="shared" si="13"/>
        <v>1.0999999999999999</v>
      </c>
      <c r="S63" s="105">
        <f t="shared" si="14"/>
        <v>0.60</v>
      </c>
      <c r="T63" s="105">
        <f t="shared" si="15"/>
        <v>1.0999999999999999</v>
      </c>
      <c r="U63" s="105">
        <f t="shared" si="16"/>
        <v>1.35</v>
      </c>
      <c r="V63" s="105">
        <f t="shared" si="17"/>
        <v>1.1500000000000001</v>
      </c>
      <c r="W63" s="117">
        <f t="shared" si="6"/>
        <v>46</v>
      </c>
      <c r="X63" s="117">
        <f t="shared" si="20"/>
        <v>9.2000000000000011</v>
      </c>
      <c r="Y63" s="146">
        <v>18</v>
      </c>
      <c r="Z63" s="116">
        <f t="shared" si="11"/>
        <v>14.40</v>
      </c>
    </row>
    <row r="64" spans="1:26" ht="19.9" customHeight="1">
      <c r="A64" s="254">
        <v>57</v>
      </c>
      <c r="B64" s="259">
        <v>307788</v>
      </c>
      <c r="C64" s="134" t="s">
        <v>344</v>
      </c>
      <c r="D64" s="10">
        <v>8</v>
      </c>
      <c r="E64" s="10">
        <v>6</v>
      </c>
      <c r="F64" s="10">
        <v>4</v>
      </c>
      <c r="G64" s="10">
        <v>6</v>
      </c>
      <c r="H64" s="10">
        <v>8</v>
      </c>
      <c r="I64" s="10">
        <f t="shared" si="19"/>
        <v>32</v>
      </c>
      <c r="J64" s="10">
        <f t="shared" si="7"/>
        <v>4.80</v>
      </c>
      <c r="K64" s="18">
        <v>3</v>
      </c>
      <c r="L64" s="18">
        <v>5</v>
      </c>
      <c r="M64" s="18">
        <v>4</v>
      </c>
      <c r="N64" s="18">
        <v>3</v>
      </c>
      <c r="O64" s="18">
        <v>5</v>
      </c>
      <c r="P64" s="18">
        <f t="shared" si="18"/>
        <v>20</v>
      </c>
      <c r="Q64" s="116">
        <f t="shared" si="9"/>
        <v>1</v>
      </c>
      <c r="R64" s="105">
        <f t="shared" si="13"/>
        <v>1.35</v>
      </c>
      <c r="S64" s="105">
        <f t="shared" si="14"/>
        <v>1.1499999999999999</v>
      </c>
      <c r="T64" s="105">
        <f t="shared" si="15"/>
        <v>0.80</v>
      </c>
      <c r="U64" s="105">
        <f t="shared" si="16"/>
        <v>1.0499999999999998</v>
      </c>
      <c r="V64" s="105">
        <f t="shared" si="17"/>
        <v>1.45</v>
      </c>
      <c r="W64" s="117">
        <f t="shared" si="6"/>
        <v>52</v>
      </c>
      <c r="X64" s="117">
        <f t="shared" si="20"/>
        <v>10.40</v>
      </c>
      <c r="Y64" s="146">
        <v>24</v>
      </c>
      <c r="Z64" s="116">
        <f t="shared" si="11"/>
        <v>19.200000000000003</v>
      </c>
    </row>
    <row r="65" spans="1:26" ht="19.9" customHeight="1" thickBot="1">
      <c r="A65" s="256">
        <v>58</v>
      </c>
      <c r="B65" s="258">
        <v>307792</v>
      </c>
      <c r="C65" s="134" t="s">
        <v>345</v>
      </c>
      <c r="D65" s="10">
        <v>7</v>
      </c>
      <c r="E65" s="10">
        <v>8</v>
      </c>
      <c r="F65" s="10">
        <v>7</v>
      </c>
      <c r="G65" s="10">
        <v>6</v>
      </c>
      <c r="H65" s="10">
        <v>7</v>
      </c>
      <c r="I65" s="10">
        <f t="shared" si="19"/>
        <v>35</v>
      </c>
      <c r="J65" s="10">
        <f t="shared" si="7"/>
        <v>5.25</v>
      </c>
      <c r="K65" s="18">
        <v>3</v>
      </c>
      <c r="L65" s="18">
        <v>4</v>
      </c>
      <c r="M65" s="18">
        <v>5</v>
      </c>
      <c r="N65" s="18">
        <v>4</v>
      </c>
      <c r="O65" s="18">
        <v>3</v>
      </c>
      <c r="P65" s="18">
        <f t="shared" si="18"/>
        <v>19</v>
      </c>
      <c r="Q65" s="116">
        <f t="shared" si="9"/>
        <v>0.95</v>
      </c>
      <c r="R65" s="105">
        <f t="shared" si="13"/>
        <v>1.2000000000000002</v>
      </c>
      <c r="S65" s="105">
        <f t="shared" si="14"/>
        <v>1.40</v>
      </c>
      <c r="T65" s="105">
        <f t="shared" si="15"/>
        <v>1.30</v>
      </c>
      <c r="U65" s="105">
        <f t="shared" si="16"/>
        <v>1.0999999999999999</v>
      </c>
      <c r="V65" s="105">
        <f t="shared" si="17"/>
        <v>1.2000000000000002</v>
      </c>
      <c r="W65" s="117">
        <f t="shared" si="6"/>
        <v>54</v>
      </c>
      <c r="X65" s="117">
        <f t="shared" si="20"/>
        <v>10.80</v>
      </c>
      <c r="Y65" s="146">
        <v>23</v>
      </c>
      <c r="Z65" s="116">
        <f t="shared" si="11"/>
        <v>18.400000000000002</v>
      </c>
    </row>
    <row r="66" spans="1:26" s="263" customFormat="1" ht="19.9" customHeight="1">
      <c r="A66" s="264">
        <v>59</v>
      </c>
      <c r="B66" s="265">
        <v>307570</v>
      </c>
      <c r="C66" s="266" t="s">
        <v>137</v>
      </c>
      <c r="D66" s="10">
        <v>9</v>
      </c>
      <c r="E66" s="10">
        <v>7</v>
      </c>
      <c r="F66" s="10">
        <v>8</v>
      </c>
      <c r="G66" s="10">
        <v>7</v>
      </c>
      <c r="H66" s="10">
        <v>9</v>
      </c>
      <c r="I66" s="10">
        <f t="shared" si="19"/>
        <v>40</v>
      </c>
      <c r="J66" s="10">
        <f t="shared" si="7"/>
        <v>6</v>
      </c>
      <c r="K66" s="179">
        <v>5</v>
      </c>
      <c r="L66" s="179">
        <v>4</v>
      </c>
      <c r="M66" s="179">
        <v>5</v>
      </c>
      <c r="N66" s="179">
        <v>4</v>
      </c>
      <c r="O66" s="179">
        <v>5</v>
      </c>
      <c r="P66" s="179">
        <f t="shared" si="18"/>
        <v>23</v>
      </c>
      <c r="Q66" s="116">
        <f t="shared" si="9"/>
        <v>1.1500000000000001</v>
      </c>
      <c r="R66" s="105">
        <f t="shared" si="13"/>
        <v>1.60</v>
      </c>
      <c r="S66" s="105">
        <f t="shared" si="14"/>
        <v>1.25</v>
      </c>
      <c r="T66" s="105">
        <f t="shared" si="15"/>
        <v>1.45</v>
      </c>
      <c r="U66" s="105">
        <f t="shared" si="16"/>
        <v>1.25</v>
      </c>
      <c r="V66" s="105">
        <f t="shared" si="17"/>
        <v>1.60</v>
      </c>
      <c r="W66" s="117">
        <f t="shared" si="6"/>
        <v>63</v>
      </c>
      <c r="X66" s="117">
        <f t="shared" si="20"/>
        <v>12.60</v>
      </c>
      <c r="Y66" s="146">
        <v>31</v>
      </c>
      <c r="Z66" s="116">
        <f t="shared" si="11"/>
        <v>24.80</v>
      </c>
    </row>
    <row r="67" spans="1:26" ht="19.9" customHeight="1" thickBot="1">
      <c r="A67" s="256">
        <v>60</v>
      </c>
      <c r="B67" s="257">
        <v>307571</v>
      </c>
      <c r="C67" s="134" t="s">
        <v>138</v>
      </c>
      <c r="D67" s="10">
        <v>8</v>
      </c>
      <c r="E67" s="10">
        <v>7</v>
      </c>
      <c r="F67" s="10">
        <v>8</v>
      </c>
      <c r="G67" s="10">
        <v>7</v>
      </c>
      <c r="H67" s="10">
        <v>8</v>
      </c>
      <c r="I67" s="10">
        <f t="shared" si="19"/>
        <v>38</v>
      </c>
      <c r="J67" s="10">
        <f t="shared" si="7"/>
        <v>5.70</v>
      </c>
      <c r="K67" s="18">
        <v>4</v>
      </c>
      <c r="L67" s="18">
        <v>5</v>
      </c>
      <c r="M67" s="18">
        <v>2</v>
      </c>
      <c r="N67" s="18">
        <v>3</v>
      </c>
      <c r="O67" s="18">
        <v>4</v>
      </c>
      <c r="P67" s="18">
        <f t="shared" si="18"/>
        <v>18</v>
      </c>
      <c r="Q67" s="116">
        <f t="shared" si="9"/>
        <v>0.90</v>
      </c>
      <c r="R67" s="105">
        <f t="shared" si="13"/>
        <v>1.40</v>
      </c>
      <c r="S67" s="105">
        <f t="shared" si="14"/>
        <v>1.30</v>
      </c>
      <c r="T67" s="105">
        <f t="shared" si="15"/>
        <v>1.30</v>
      </c>
      <c r="U67" s="105">
        <f t="shared" si="16"/>
        <v>1.2000000000000002</v>
      </c>
      <c r="V67" s="105">
        <f t="shared" si="17"/>
        <v>1.40</v>
      </c>
      <c r="W67" s="117">
        <f t="shared" si="6"/>
        <v>56</v>
      </c>
      <c r="X67" s="117">
        <f t="shared" si="20"/>
        <v>11.20</v>
      </c>
      <c r="Y67" s="146">
        <v>20</v>
      </c>
      <c r="Z67" s="116">
        <f t="shared" si="11"/>
        <v>16</v>
      </c>
    </row>
    <row r="68" spans="1:26" ht="19.9" customHeight="1">
      <c r="A68" s="254">
        <v>61</v>
      </c>
      <c r="B68" s="259">
        <v>307572</v>
      </c>
      <c r="C68" s="134" t="s">
        <v>139</v>
      </c>
      <c r="D68" s="10">
        <v>6</v>
      </c>
      <c r="E68" s="10">
        <v>4</v>
      </c>
      <c r="F68" s="10">
        <v>6</v>
      </c>
      <c r="G68" s="10">
        <v>8</v>
      </c>
      <c r="H68" s="10">
        <v>7</v>
      </c>
      <c r="I68" s="10">
        <f t="shared" si="19"/>
        <v>31</v>
      </c>
      <c r="J68" s="10">
        <f t="shared" si="7"/>
        <v>4.6499999999999995</v>
      </c>
      <c r="K68" s="18">
        <v>3</v>
      </c>
      <c r="L68" s="18">
        <v>1</v>
      </c>
      <c r="M68" s="18">
        <v>3</v>
      </c>
      <c r="N68" s="18">
        <v>4</v>
      </c>
      <c r="O68" s="18">
        <v>1</v>
      </c>
      <c r="P68" s="18">
        <f t="shared" si="18"/>
        <v>12</v>
      </c>
      <c r="Q68" s="116">
        <f t="shared" si="9"/>
        <v>0.60000000000000009</v>
      </c>
      <c r="R68" s="105">
        <f t="shared" si="13"/>
        <v>1.0499999999999998</v>
      </c>
      <c r="S68" s="105">
        <f t="shared" si="14"/>
        <v>0.65</v>
      </c>
      <c r="T68" s="105">
        <f t="shared" si="15"/>
        <v>1.0499999999999998</v>
      </c>
      <c r="U68" s="105">
        <f t="shared" si="16"/>
        <v>1.40</v>
      </c>
      <c r="V68" s="105">
        <f t="shared" si="17"/>
        <v>1.1000000000000001</v>
      </c>
      <c r="W68" s="117">
        <f t="shared" si="6"/>
        <v>43</v>
      </c>
      <c r="X68" s="117">
        <f t="shared" si="20"/>
        <v>8.60</v>
      </c>
      <c r="Y68" s="146">
        <v>16</v>
      </c>
      <c r="Z68" s="116">
        <f t="shared" si="11"/>
        <v>12.80</v>
      </c>
    </row>
    <row r="69" spans="1:26" ht="19.9" customHeight="1" thickBot="1">
      <c r="A69" s="256">
        <v>62</v>
      </c>
      <c r="B69" s="257">
        <v>307573</v>
      </c>
      <c r="C69" s="134" t="s">
        <v>140</v>
      </c>
      <c r="D69" s="10">
        <v>4</v>
      </c>
      <c r="E69" s="10">
        <v>6</v>
      </c>
      <c r="F69" s="10">
        <v>5</v>
      </c>
      <c r="G69" s="10">
        <v>6</v>
      </c>
      <c r="H69" s="10">
        <v>4</v>
      </c>
      <c r="I69" s="10">
        <f t="shared" si="19"/>
        <v>25</v>
      </c>
      <c r="J69" s="10">
        <f t="shared" si="7"/>
        <v>3.75</v>
      </c>
      <c r="K69" s="18">
        <v>4</v>
      </c>
      <c r="L69" s="18">
        <v>3</v>
      </c>
      <c r="M69" s="18">
        <v>2</v>
      </c>
      <c r="N69" s="18">
        <v>4</v>
      </c>
      <c r="O69" s="18">
        <v>1</v>
      </c>
      <c r="P69" s="18">
        <f t="shared" si="18"/>
        <v>14</v>
      </c>
      <c r="Q69" s="116">
        <f t="shared" si="9"/>
        <v>0.70</v>
      </c>
      <c r="R69" s="105">
        <f t="shared" si="13"/>
        <v>0.80</v>
      </c>
      <c r="S69" s="105">
        <f t="shared" si="14"/>
        <v>1.0499999999999998</v>
      </c>
      <c r="T69" s="105">
        <f t="shared" si="15"/>
        <v>0.85</v>
      </c>
      <c r="U69" s="105">
        <f t="shared" si="16"/>
        <v>1.0999999999999999</v>
      </c>
      <c r="V69" s="105">
        <f t="shared" si="17"/>
        <v>0.65</v>
      </c>
      <c r="W69" s="117">
        <f t="shared" si="6"/>
        <v>39</v>
      </c>
      <c r="X69" s="117">
        <f t="shared" si="20"/>
        <v>7.8000000000000007</v>
      </c>
      <c r="Y69" s="146">
        <v>12</v>
      </c>
      <c r="Z69" s="116">
        <f t="shared" si="11"/>
        <v>9.6000000000000014</v>
      </c>
    </row>
    <row r="70" spans="1:26" ht="19.9" customHeight="1">
      <c r="A70" s="254">
        <v>63</v>
      </c>
      <c r="B70" s="257">
        <v>307577</v>
      </c>
      <c r="C70" s="134" t="s">
        <v>143</v>
      </c>
      <c r="D70" s="10">
        <v>6</v>
      </c>
      <c r="E70" s="10">
        <v>4</v>
      </c>
      <c r="F70" s="10">
        <v>3</v>
      </c>
      <c r="G70" s="10">
        <v>4</v>
      </c>
      <c r="H70" s="10">
        <v>5</v>
      </c>
      <c r="I70" s="10">
        <f t="shared" si="19"/>
        <v>22</v>
      </c>
      <c r="J70" s="10">
        <f t="shared" si="7"/>
        <v>3.30</v>
      </c>
      <c r="K70" s="18">
        <v>5</v>
      </c>
      <c r="L70" s="18">
        <v>3</v>
      </c>
      <c r="M70" s="18">
        <v>4</v>
      </c>
      <c r="N70" s="18">
        <v>2</v>
      </c>
      <c r="O70" s="18">
        <v>3</v>
      </c>
      <c r="P70" s="18">
        <f t="shared" si="18"/>
        <v>17</v>
      </c>
      <c r="Q70" s="116">
        <f t="shared" si="9"/>
        <v>0.85000000000000009</v>
      </c>
      <c r="R70" s="105">
        <f t="shared" si="13"/>
        <v>1.1499999999999999</v>
      </c>
      <c r="S70" s="105">
        <f t="shared" si="14"/>
        <v>0.75</v>
      </c>
      <c r="T70" s="105">
        <f t="shared" si="15"/>
        <v>0.64999999999999991</v>
      </c>
      <c r="U70" s="105">
        <f t="shared" si="16"/>
        <v>0.70</v>
      </c>
      <c r="V70" s="105">
        <f t="shared" si="17"/>
        <v>0.90</v>
      </c>
      <c r="W70" s="117">
        <f t="shared" si="6"/>
        <v>39</v>
      </c>
      <c r="X70" s="117">
        <f t="shared" si="20"/>
        <v>7.8000000000000007</v>
      </c>
      <c r="Y70" s="146">
        <v>21</v>
      </c>
      <c r="Z70" s="116">
        <f t="shared" si="11"/>
        <v>16.80</v>
      </c>
    </row>
    <row r="71" spans="1:26" ht="19.9" customHeight="1" thickBot="1">
      <c r="A71" s="256">
        <v>64</v>
      </c>
      <c r="B71" s="258">
        <v>307578</v>
      </c>
      <c r="C71" s="134" t="s">
        <v>144</v>
      </c>
      <c r="D71" s="10">
        <v>4</v>
      </c>
      <c r="E71" s="10">
        <v>4</v>
      </c>
      <c r="F71" s="10">
        <v>5</v>
      </c>
      <c r="G71" s="10">
        <v>4</v>
      </c>
      <c r="H71" s="10">
        <v>6</v>
      </c>
      <c r="I71" s="10">
        <f t="shared" si="19"/>
        <v>23</v>
      </c>
      <c r="J71" s="10">
        <f t="shared" si="7"/>
        <v>3.4499999999999997</v>
      </c>
      <c r="K71" s="18">
        <v>3</v>
      </c>
      <c r="L71" s="18">
        <v>1</v>
      </c>
      <c r="M71" s="18">
        <v>3</v>
      </c>
      <c r="N71" s="18">
        <v>4</v>
      </c>
      <c r="O71" s="18">
        <v>3</v>
      </c>
      <c r="P71" s="18">
        <f t="shared" si="18"/>
        <v>14</v>
      </c>
      <c r="Q71" s="116">
        <f t="shared" si="9"/>
        <v>0.70</v>
      </c>
      <c r="R71" s="105">
        <f t="shared" si="13"/>
        <v>0.75</v>
      </c>
      <c r="S71" s="105">
        <f t="shared" si="14"/>
        <v>0.65</v>
      </c>
      <c r="T71" s="105">
        <f t="shared" si="15"/>
        <v>0.90</v>
      </c>
      <c r="U71" s="105">
        <f t="shared" si="16"/>
        <v>0.80</v>
      </c>
      <c r="V71" s="105">
        <f t="shared" si="17"/>
        <v>1.0499999999999998</v>
      </c>
      <c r="W71" s="117">
        <f t="shared" si="6"/>
        <v>37</v>
      </c>
      <c r="X71" s="117">
        <f t="shared" si="20"/>
        <v>7.40</v>
      </c>
      <c r="Y71" s="146">
        <v>18</v>
      </c>
      <c r="Z71" s="116">
        <f t="shared" si="11"/>
        <v>14.40</v>
      </c>
    </row>
    <row r="72" spans="1:26" ht="19.9" customHeight="1">
      <c r="A72" s="254">
        <v>65</v>
      </c>
      <c r="B72" s="257">
        <v>307579</v>
      </c>
      <c r="C72" s="134" t="s">
        <v>145</v>
      </c>
      <c r="D72" s="10">
        <v>3</v>
      </c>
      <c r="E72" s="10">
        <v>7</v>
      </c>
      <c r="F72" s="10">
        <v>6</v>
      </c>
      <c r="G72" s="10">
        <v>7</v>
      </c>
      <c r="H72" s="10">
        <v>5</v>
      </c>
      <c r="I72" s="10">
        <f t="shared" si="19"/>
        <v>28</v>
      </c>
      <c r="J72" s="10">
        <f t="shared" si="7"/>
        <v>4.20</v>
      </c>
      <c r="K72" s="18">
        <v>2</v>
      </c>
      <c r="L72" s="18">
        <v>3</v>
      </c>
      <c r="M72" s="18">
        <v>2</v>
      </c>
      <c r="N72" s="18">
        <v>3</v>
      </c>
      <c r="O72" s="18">
        <v>4</v>
      </c>
      <c r="P72" s="18">
        <f t="shared" si="18"/>
        <v>14</v>
      </c>
      <c r="Q72" s="116">
        <f t="shared" si="9"/>
        <v>0.70</v>
      </c>
      <c r="R72" s="105">
        <f t="shared" si="13"/>
        <v>0.54999999999999993</v>
      </c>
      <c r="S72" s="105">
        <f t="shared" si="14"/>
        <v>1.2000000000000002</v>
      </c>
      <c r="T72" s="105">
        <f t="shared" si="15"/>
        <v>0.99999999999999989</v>
      </c>
      <c r="U72" s="105">
        <f t="shared" si="16"/>
        <v>1.2000000000000002</v>
      </c>
      <c r="V72" s="105">
        <f t="shared" si="17"/>
        <v>0.95</v>
      </c>
      <c r="W72" s="117">
        <f t="shared" si="21" ref="W72:W135">I72+P72</f>
        <v>42</v>
      </c>
      <c r="X72" s="117">
        <f t="shared" si="20"/>
        <v>8.40</v>
      </c>
      <c r="Y72" s="146">
        <v>16</v>
      </c>
      <c r="Z72" s="116">
        <f t="shared" si="11"/>
        <v>12.80</v>
      </c>
    </row>
    <row r="73" spans="1:26" ht="19.9" customHeight="1" thickBot="1">
      <c r="A73" s="256">
        <v>66</v>
      </c>
      <c r="B73" s="258">
        <v>307580</v>
      </c>
      <c r="C73" s="134" t="s">
        <v>146</v>
      </c>
      <c r="D73" s="10">
        <v>7</v>
      </c>
      <c r="E73" s="10">
        <v>6</v>
      </c>
      <c r="F73" s="10">
        <v>9</v>
      </c>
      <c r="G73" s="10">
        <v>6</v>
      </c>
      <c r="H73" s="10">
        <v>9</v>
      </c>
      <c r="I73" s="10">
        <f t="shared" si="19"/>
        <v>37</v>
      </c>
      <c r="J73" s="10">
        <f t="shared" si="7"/>
        <v>5.55</v>
      </c>
      <c r="K73" s="18">
        <v>3</v>
      </c>
      <c r="L73" s="18">
        <v>2</v>
      </c>
      <c r="M73" s="18">
        <v>3</v>
      </c>
      <c r="N73" s="18">
        <v>2</v>
      </c>
      <c r="O73" s="18">
        <v>4</v>
      </c>
      <c r="P73" s="18">
        <f t="shared" si="18"/>
        <v>14</v>
      </c>
      <c r="Q73" s="116">
        <f t="shared" si="22" ref="Q73:Q136">P73*0.05</f>
        <v>0.70</v>
      </c>
      <c r="R73" s="105">
        <f t="shared" si="13"/>
        <v>1.2000000000000002</v>
      </c>
      <c r="S73" s="105">
        <f t="shared" si="14"/>
        <v>0.99999999999999989</v>
      </c>
      <c r="T73" s="105">
        <f t="shared" si="15"/>
        <v>1.50</v>
      </c>
      <c r="U73" s="105">
        <f t="shared" si="16"/>
        <v>0.99999999999999989</v>
      </c>
      <c r="V73" s="105">
        <f t="shared" si="17"/>
        <v>1.5499999999999998</v>
      </c>
      <c r="W73" s="117">
        <f t="shared" si="21"/>
        <v>51</v>
      </c>
      <c r="X73" s="117">
        <f t="shared" si="23" ref="X73:X136">(W73*0.2)</f>
        <v>10.200000000000001</v>
      </c>
      <c r="Y73" s="146">
        <v>16</v>
      </c>
      <c r="Z73" s="116">
        <f t="shared" si="24" ref="Z73:Z136">Y73*0.8</f>
        <v>12.80</v>
      </c>
    </row>
    <row r="74" spans="1:26" ht="19.9" customHeight="1">
      <c r="A74" s="254">
        <v>67</v>
      </c>
      <c r="B74" s="257">
        <v>307581</v>
      </c>
      <c r="C74" s="134" t="s">
        <v>147</v>
      </c>
      <c r="D74" s="10">
        <v>6</v>
      </c>
      <c r="E74" s="10">
        <v>7</v>
      </c>
      <c r="F74" s="10">
        <v>8</v>
      </c>
      <c r="G74" s="10">
        <v>7</v>
      </c>
      <c r="H74" s="10">
        <v>6</v>
      </c>
      <c r="I74" s="10">
        <f t="shared" si="19"/>
        <v>34</v>
      </c>
      <c r="J74" s="10">
        <f t="shared" si="25" ref="J74:J137">I74*0.15</f>
        <v>5.0999999999999996</v>
      </c>
      <c r="K74" s="18">
        <v>4</v>
      </c>
      <c r="L74" s="18">
        <v>5</v>
      </c>
      <c r="M74" s="18">
        <v>4</v>
      </c>
      <c r="N74" s="18">
        <v>3</v>
      </c>
      <c r="O74" s="18">
        <v>2</v>
      </c>
      <c r="P74" s="18">
        <f t="shared" si="18"/>
        <v>18</v>
      </c>
      <c r="Q74" s="116">
        <f t="shared" si="22"/>
        <v>0.90</v>
      </c>
      <c r="R74" s="105">
        <f t="shared" si="13"/>
        <v>1.0999999999999999</v>
      </c>
      <c r="S74" s="105">
        <f t="shared" si="14"/>
        <v>1.30</v>
      </c>
      <c r="T74" s="105">
        <f t="shared" si="15"/>
        <v>1.40</v>
      </c>
      <c r="U74" s="105">
        <f t="shared" si="16"/>
        <v>1.2000000000000002</v>
      </c>
      <c r="V74" s="105">
        <f t="shared" si="17"/>
        <v>0.99999999999999989</v>
      </c>
      <c r="W74" s="117">
        <f t="shared" si="21"/>
        <v>52</v>
      </c>
      <c r="X74" s="117">
        <f t="shared" si="23"/>
        <v>10.40</v>
      </c>
      <c r="Y74" s="146">
        <v>21</v>
      </c>
      <c r="Z74" s="116">
        <f t="shared" si="24"/>
        <v>16.80</v>
      </c>
    </row>
    <row r="75" spans="1:26" ht="19.9" customHeight="1" thickBot="1">
      <c r="A75" s="256">
        <v>68</v>
      </c>
      <c r="B75" s="257">
        <v>307583</v>
      </c>
      <c r="C75" s="134" t="s">
        <v>149</v>
      </c>
      <c r="D75" s="10">
        <v>6</v>
      </c>
      <c r="E75" s="10">
        <v>7</v>
      </c>
      <c r="F75" s="10">
        <v>8</v>
      </c>
      <c r="G75" s="10">
        <v>7</v>
      </c>
      <c r="H75" s="10">
        <v>4</v>
      </c>
      <c r="I75" s="10">
        <f t="shared" si="19"/>
        <v>32</v>
      </c>
      <c r="J75" s="10">
        <f t="shared" si="25"/>
        <v>4.80</v>
      </c>
      <c r="K75" s="18">
        <v>4</v>
      </c>
      <c r="L75" s="18">
        <v>3</v>
      </c>
      <c r="M75" s="18">
        <v>4</v>
      </c>
      <c r="N75" s="18">
        <v>3</v>
      </c>
      <c r="O75" s="18">
        <v>2</v>
      </c>
      <c r="P75" s="18">
        <f t="shared" si="18"/>
        <v>16</v>
      </c>
      <c r="Q75" s="116">
        <f t="shared" si="22"/>
        <v>0.80</v>
      </c>
      <c r="R75" s="105">
        <f t="shared" si="13"/>
        <v>1.0999999999999999</v>
      </c>
      <c r="S75" s="105">
        <f t="shared" si="14"/>
        <v>1.2000000000000002</v>
      </c>
      <c r="T75" s="105">
        <f t="shared" si="15"/>
        <v>1.40</v>
      </c>
      <c r="U75" s="105">
        <f t="shared" si="16"/>
        <v>1.2000000000000002</v>
      </c>
      <c r="V75" s="105">
        <f t="shared" si="17"/>
        <v>0.70</v>
      </c>
      <c r="W75" s="117">
        <f t="shared" si="21"/>
        <v>48</v>
      </c>
      <c r="X75" s="117">
        <f t="shared" si="23"/>
        <v>9.6000000000000014</v>
      </c>
      <c r="Y75" s="146">
        <v>21</v>
      </c>
      <c r="Z75" s="116">
        <f t="shared" si="24"/>
        <v>16.80</v>
      </c>
    </row>
    <row r="76" spans="1:26" ht="19.9" customHeight="1">
      <c r="A76" s="254">
        <v>69</v>
      </c>
      <c r="B76" s="257">
        <v>307585</v>
      </c>
      <c r="C76" s="134" t="s">
        <v>150</v>
      </c>
      <c r="D76" s="10">
        <v>8</v>
      </c>
      <c r="E76" s="10">
        <v>9</v>
      </c>
      <c r="F76" s="10">
        <v>7</v>
      </c>
      <c r="G76" s="10">
        <v>6</v>
      </c>
      <c r="H76" s="10">
        <v>5</v>
      </c>
      <c r="I76" s="10">
        <f t="shared" si="19"/>
        <v>35</v>
      </c>
      <c r="J76" s="10">
        <f t="shared" si="25"/>
        <v>5.25</v>
      </c>
      <c r="K76" s="18">
        <v>4</v>
      </c>
      <c r="L76" s="18">
        <v>3</v>
      </c>
      <c r="M76" s="18">
        <v>4</v>
      </c>
      <c r="N76" s="18">
        <v>3</v>
      </c>
      <c r="O76" s="18">
        <v>4</v>
      </c>
      <c r="P76" s="18">
        <f t="shared" si="18"/>
        <v>18</v>
      </c>
      <c r="Q76" s="116">
        <f t="shared" si="22"/>
        <v>0.90</v>
      </c>
      <c r="R76" s="105">
        <f t="shared" si="13"/>
        <v>1.40</v>
      </c>
      <c r="S76" s="105">
        <f t="shared" si="14"/>
        <v>1.50</v>
      </c>
      <c r="T76" s="105">
        <f t="shared" si="15"/>
        <v>1.25</v>
      </c>
      <c r="U76" s="105">
        <f t="shared" si="16"/>
        <v>1.0499999999999998</v>
      </c>
      <c r="V76" s="105">
        <f t="shared" si="17"/>
        <v>0.95</v>
      </c>
      <c r="W76" s="117">
        <f t="shared" si="21"/>
        <v>53</v>
      </c>
      <c r="X76" s="117">
        <f t="shared" si="23"/>
        <v>10.60</v>
      </c>
      <c r="Y76" s="146">
        <v>24</v>
      </c>
      <c r="Z76" s="116">
        <f t="shared" si="24"/>
        <v>19.200000000000003</v>
      </c>
    </row>
    <row r="77" spans="1:26" ht="19.9" customHeight="1" thickBot="1">
      <c r="A77" s="256">
        <v>70</v>
      </c>
      <c r="B77" s="258">
        <v>307586</v>
      </c>
      <c r="C77" s="134" t="s">
        <v>98</v>
      </c>
      <c r="D77" s="10">
        <v>5</v>
      </c>
      <c r="E77" s="10">
        <v>8</v>
      </c>
      <c r="F77" s="10">
        <v>7</v>
      </c>
      <c r="G77" s="10">
        <v>8</v>
      </c>
      <c r="H77" s="10">
        <v>10</v>
      </c>
      <c r="I77" s="10">
        <f t="shared" si="19"/>
        <v>38</v>
      </c>
      <c r="J77" s="10">
        <f t="shared" si="25"/>
        <v>5.70</v>
      </c>
      <c r="K77" s="18">
        <v>4</v>
      </c>
      <c r="L77" s="18">
        <v>3</v>
      </c>
      <c r="M77" s="18">
        <v>4</v>
      </c>
      <c r="N77" s="18">
        <v>3</v>
      </c>
      <c r="O77" s="18">
        <v>4</v>
      </c>
      <c r="P77" s="18">
        <f t="shared" si="18"/>
        <v>18</v>
      </c>
      <c r="Q77" s="116">
        <f t="shared" si="22"/>
        <v>0.90</v>
      </c>
      <c r="R77" s="105">
        <f t="shared" si="13"/>
        <v>0.95</v>
      </c>
      <c r="S77" s="105">
        <f t="shared" si="14"/>
        <v>1.35</v>
      </c>
      <c r="T77" s="105">
        <f t="shared" si="15"/>
        <v>1.25</v>
      </c>
      <c r="U77" s="105">
        <f t="shared" si="16"/>
        <v>1.35</v>
      </c>
      <c r="V77" s="105">
        <f t="shared" si="17"/>
        <v>1.70</v>
      </c>
      <c r="W77" s="117">
        <f t="shared" si="21"/>
        <v>56</v>
      </c>
      <c r="X77" s="117">
        <f t="shared" si="23"/>
        <v>11.20</v>
      </c>
      <c r="Y77" s="146">
        <v>22</v>
      </c>
      <c r="Z77" s="116">
        <f t="shared" si="24"/>
        <v>17.60</v>
      </c>
    </row>
    <row r="78" spans="1:26" ht="19.9" customHeight="1">
      <c r="A78" s="254">
        <v>71</v>
      </c>
      <c r="B78" s="258">
        <v>307588</v>
      </c>
      <c r="C78" s="134" t="s">
        <v>151</v>
      </c>
      <c r="D78" s="10">
        <v>8</v>
      </c>
      <c r="E78" s="10">
        <v>4</v>
      </c>
      <c r="F78" s="10">
        <v>6</v>
      </c>
      <c r="G78" s="10">
        <v>5</v>
      </c>
      <c r="H78" s="10">
        <v>4</v>
      </c>
      <c r="I78" s="10">
        <f t="shared" si="19"/>
        <v>27</v>
      </c>
      <c r="J78" s="10">
        <f t="shared" si="25"/>
        <v>4.05</v>
      </c>
      <c r="K78" s="18">
        <v>4</v>
      </c>
      <c r="L78" s="18">
        <v>3</v>
      </c>
      <c r="M78" s="18">
        <v>4</v>
      </c>
      <c r="N78" s="18">
        <v>3</v>
      </c>
      <c r="O78" s="18">
        <v>1</v>
      </c>
      <c r="P78" s="18">
        <f t="shared" si="18"/>
        <v>15</v>
      </c>
      <c r="Q78" s="116">
        <f t="shared" si="22"/>
        <v>0.75</v>
      </c>
      <c r="R78" s="105">
        <f t="shared" si="13"/>
        <v>1.40</v>
      </c>
      <c r="S78" s="105">
        <f t="shared" si="14"/>
        <v>0.75</v>
      </c>
      <c r="T78" s="105">
        <f t="shared" si="15"/>
        <v>1.0999999999999999</v>
      </c>
      <c r="U78" s="105">
        <f t="shared" si="16"/>
        <v>0.90</v>
      </c>
      <c r="V78" s="105">
        <f t="shared" si="17"/>
        <v>0.65</v>
      </c>
      <c r="W78" s="117">
        <f t="shared" si="21"/>
        <v>42</v>
      </c>
      <c r="X78" s="117">
        <f t="shared" si="23"/>
        <v>8.40</v>
      </c>
      <c r="Y78" s="146">
        <v>17</v>
      </c>
      <c r="Z78" s="116">
        <f t="shared" si="24"/>
        <v>13.60</v>
      </c>
    </row>
    <row r="79" spans="1:26" ht="19.9" customHeight="1" thickBot="1">
      <c r="A79" s="256">
        <v>72</v>
      </c>
      <c r="B79" s="257">
        <v>307589</v>
      </c>
      <c r="C79" s="134" t="s">
        <v>152</v>
      </c>
      <c r="D79" s="10">
        <v>4</v>
      </c>
      <c r="E79" s="10">
        <v>5</v>
      </c>
      <c r="F79" s="10">
        <v>3</v>
      </c>
      <c r="G79" s="10">
        <v>2</v>
      </c>
      <c r="H79" s="10">
        <v>3</v>
      </c>
      <c r="I79" s="10">
        <f t="shared" si="19"/>
        <v>17</v>
      </c>
      <c r="J79" s="10">
        <f t="shared" si="25"/>
        <v>2.5499999999999998</v>
      </c>
      <c r="K79" s="18">
        <v>1</v>
      </c>
      <c r="L79" s="18">
        <v>2</v>
      </c>
      <c r="M79" s="18">
        <v>1</v>
      </c>
      <c r="N79" s="18">
        <v>2</v>
      </c>
      <c r="O79" s="18">
        <v>0</v>
      </c>
      <c r="P79" s="18">
        <f t="shared" si="18"/>
        <v>6</v>
      </c>
      <c r="Q79" s="116">
        <f t="shared" si="22"/>
        <v>0.30000000000000004</v>
      </c>
      <c r="R79" s="105">
        <f t="shared" si="13"/>
        <v>0.65</v>
      </c>
      <c r="S79" s="105">
        <f t="shared" si="14"/>
        <v>0.85</v>
      </c>
      <c r="T79" s="105">
        <f t="shared" si="15"/>
        <v>0.49999999999999994</v>
      </c>
      <c r="U79" s="105">
        <f t="shared" si="16"/>
        <v>0.40</v>
      </c>
      <c r="V79" s="105">
        <f t="shared" si="17"/>
        <v>0.44999999999999996</v>
      </c>
      <c r="W79" s="117">
        <f t="shared" si="21"/>
        <v>23</v>
      </c>
      <c r="X79" s="117">
        <f t="shared" si="23"/>
        <v>4.6000000000000005</v>
      </c>
      <c r="Y79" s="146">
        <v>4</v>
      </c>
      <c r="Z79" s="116">
        <f t="shared" si="24"/>
        <v>3.20</v>
      </c>
    </row>
    <row r="80" spans="1:26" ht="19.9" customHeight="1">
      <c r="A80" s="254">
        <v>73</v>
      </c>
      <c r="B80" s="258">
        <v>307592</v>
      </c>
      <c r="C80" s="134" t="s">
        <v>154</v>
      </c>
      <c r="D80" s="10">
        <v>5</v>
      </c>
      <c r="E80" s="10">
        <v>4</v>
      </c>
      <c r="F80" s="10">
        <v>3</v>
      </c>
      <c r="G80" s="10">
        <v>5</v>
      </c>
      <c r="H80" s="10">
        <v>4</v>
      </c>
      <c r="I80" s="10">
        <f t="shared" si="19"/>
        <v>21</v>
      </c>
      <c r="J80" s="10">
        <f t="shared" si="25"/>
        <v>3.15</v>
      </c>
      <c r="K80" s="18">
        <v>0</v>
      </c>
      <c r="L80" s="18">
        <v>2</v>
      </c>
      <c r="M80" s="18">
        <v>1</v>
      </c>
      <c r="N80" s="18">
        <v>2</v>
      </c>
      <c r="O80" s="18">
        <v>0</v>
      </c>
      <c r="P80" s="18">
        <f t="shared" si="18"/>
        <v>5</v>
      </c>
      <c r="Q80" s="116">
        <f t="shared" si="22"/>
        <v>0.25</v>
      </c>
      <c r="R80" s="105">
        <f t="shared" si="13"/>
        <v>0.75</v>
      </c>
      <c r="S80" s="105">
        <f t="shared" si="14"/>
        <v>0.70</v>
      </c>
      <c r="T80" s="105">
        <f t="shared" si="15"/>
        <v>0.49999999999999994</v>
      </c>
      <c r="U80" s="105">
        <f t="shared" si="16"/>
        <v>0.85</v>
      </c>
      <c r="V80" s="105">
        <f t="shared" si="17"/>
        <v>0.60</v>
      </c>
      <c r="W80" s="117">
        <f t="shared" si="21"/>
        <v>26</v>
      </c>
      <c r="X80" s="117">
        <f t="shared" si="23"/>
        <v>5.20</v>
      </c>
      <c r="Y80" s="146">
        <v>6</v>
      </c>
      <c r="Z80" s="116">
        <f t="shared" si="24"/>
        <v>4.8000000000000007</v>
      </c>
    </row>
    <row r="81" spans="1:26" ht="19.9" customHeight="1" thickBot="1">
      <c r="A81" s="256">
        <v>74</v>
      </c>
      <c r="B81" s="258">
        <v>307594</v>
      </c>
      <c r="C81" s="134" t="s">
        <v>155</v>
      </c>
      <c r="D81" s="10"/>
      <c r="E81" s="10"/>
      <c r="F81" s="10"/>
      <c r="G81" s="10"/>
      <c r="H81" s="10"/>
      <c r="I81" s="10"/>
      <c r="J81" s="10"/>
      <c r="K81" s="18"/>
      <c r="L81" s="18"/>
      <c r="M81" s="18"/>
      <c r="N81" s="18"/>
      <c r="O81" s="18"/>
      <c r="P81" s="18"/>
      <c r="Q81" s="116">
        <f t="shared" si="22"/>
        <v>0</v>
      </c>
      <c r="R81" s="105">
        <f t="shared" si="13"/>
        <v>0</v>
      </c>
      <c r="S81" s="105">
        <f t="shared" si="14"/>
        <v>0</v>
      </c>
      <c r="T81" s="105">
        <f t="shared" si="15"/>
        <v>0</v>
      </c>
      <c r="U81" s="105">
        <f t="shared" si="16"/>
        <v>0</v>
      </c>
      <c r="V81" s="105">
        <f t="shared" si="17"/>
        <v>0</v>
      </c>
      <c r="W81" s="117">
        <f t="shared" si="21"/>
        <v>0</v>
      </c>
      <c r="X81" s="117">
        <f t="shared" si="23"/>
        <v>0</v>
      </c>
      <c r="Y81" s="146">
        <v>0</v>
      </c>
      <c r="Z81" s="116">
        <f t="shared" si="24"/>
        <v>0</v>
      </c>
    </row>
    <row r="82" spans="1:26" ht="19.9" customHeight="1">
      <c r="A82" s="254">
        <v>75</v>
      </c>
      <c r="B82" s="257">
        <v>307595</v>
      </c>
      <c r="C82" s="134" t="s">
        <v>156</v>
      </c>
      <c r="D82" s="10">
        <v>4</v>
      </c>
      <c r="E82" s="10">
        <v>6</v>
      </c>
      <c r="F82" s="10">
        <v>5</v>
      </c>
      <c r="G82" s="10">
        <v>4</v>
      </c>
      <c r="H82" s="10">
        <v>5</v>
      </c>
      <c r="I82" s="10">
        <f t="shared" si="19"/>
        <v>24</v>
      </c>
      <c r="J82" s="10">
        <f t="shared" si="25"/>
        <v>3.5999999999999996</v>
      </c>
      <c r="K82" s="18">
        <v>1</v>
      </c>
      <c r="L82" s="18">
        <v>2</v>
      </c>
      <c r="M82" s="18">
        <v>3</v>
      </c>
      <c r="N82" s="18">
        <v>1</v>
      </c>
      <c r="O82" s="18">
        <v>2</v>
      </c>
      <c r="P82" s="18">
        <f t="shared" si="18"/>
        <v>9</v>
      </c>
      <c r="Q82" s="116">
        <f t="shared" si="22"/>
        <v>0.45</v>
      </c>
      <c r="R82" s="105">
        <f t="shared" si="13"/>
        <v>0.65</v>
      </c>
      <c r="S82" s="105">
        <f t="shared" si="14"/>
        <v>0.99999999999999989</v>
      </c>
      <c r="T82" s="105">
        <f t="shared" si="15"/>
        <v>0.90</v>
      </c>
      <c r="U82" s="105">
        <f t="shared" si="16"/>
        <v>0.65</v>
      </c>
      <c r="V82" s="105">
        <f t="shared" si="17"/>
        <v>0.85</v>
      </c>
      <c r="W82" s="117">
        <f t="shared" si="21"/>
        <v>33</v>
      </c>
      <c r="X82" s="117">
        <f t="shared" si="23"/>
        <v>6.60</v>
      </c>
      <c r="Y82" s="146">
        <v>11</v>
      </c>
      <c r="Z82" s="116">
        <f t="shared" si="24"/>
        <v>8.8000000000000007</v>
      </c>
    </row>
    <row r="83" spans="1:26" ht="19.9" customHeight="1" thickBot="1">
      <c r="A83" s="256">
        <v>76</v>
      </c>
      <c r="B83" s="258">
        <v>307596</v>
      </c>
      <c r="C83" s="134" t="s">
        <v>157</v>
      </c>
      <c r="D83" s="10">
        <v>4</v>
      </c>
      <c r="E83" s="10">
        <v>2</v>
      </c>
      <c r="F83" s="10">
        <v>4</v>
      </c>
      <c r="G83" s="10">
        <v>2</v>
      </c>
      <c r="H83" s="10">
        <v>3</v>
      </c>
      <c r="I83" s="10">
        <f t="shared" si="19"/>
        <v>15</v>
      </c>
      <c r="J83" s="10">
        <f t="shared" si="25"/>
        <v>2.25</v>
      </c>
      <c r="K83" s="18">
        <v>1</v>
      </c>
      <c r="L83" s="18">
        <v>0</v>
      </c>
      <c r="M83" s="18">
        <v>1</v>
      </c>
      <c r="N83" s="18">
        <v>2</v>
      </c>
      <c r="O83" s="18">
        <v>1</v>
      </c>
      <c r="P83" s="18">
        <f t="shared" si="18"/>
        <v>5</v>
      </c>
      <c r="Q83" s="116">
        <f t="shared" si="22"/>
        <v>0.25</v>
      </c>
      <c r="R83" s="105">
        <f t="shared" si="13"/>
        <v>0.65</v>
      </c>
      <c r="S83" s="105">
        <f t="shared" si="14"/>
        <v>0.30</v>
      </c>
      <c r="T83" s="105">
        <f t="shared" si="15"/>
        <v>0.65</v>
      </c>
      <c r="U83" s="105">
        <f t="shared" si="16"/>
        <v>0.40</v>
      </c>
      <c r="V83" s="105">
        <f t="shared" si="17"/>
        <v>0.49999999999999994</v>
      </c>
      <c r="W83" s="117">
        <f t="shared" si="21"/>
        <v>20</v>
      </c>
      <c r="X83" s="117">
        <f t="shared" si="23"/>
        <v>4</v>
      </c>
      <c r="Y83" s="146">
        <v>4</v>
      </c>
      <c r="Z83" s="116">
        <f t="shared" si="24"/>
        <v>3.20</v>
      </c>
    </row>
    <row r="84" spans="1:26" ht="19.9" customHeight="1">
      <c r="A84" s="254">
        <v>77</v>
      </c>
      <c r="B84" s="257">
        <v>307597</v>
      </c>
      <c r="C84" s="134" t="s">
        <v>293</v>
      </c>
      <c r="D84" s="10">
        <v>7</v>
      </c>
      <c r="E84" s="10">
        <v>5</v>
      </c>
      <c r="F84" s="10">
        <v>4</v>
      </c>
      <c r="G84" s="10">
        <v>5</v>
      </c>
      <c r="H84" s="10">
        <v>4</v>
      </c>
      <c r="I84" s="10">
        <f t="shared" si="19"/>
        <v>25</v>
      </c>
      <c r="J84" s="10">
        <f t="shared" si="25"/>
        <v>3.75</v>
      </c>
      <c r="K84" s="18">
        <v>2</v>
      </c>
      <c r="L84" s="18">
        <v>3</v>
      </c>
      <c r="M84" s="18">
        <v>2</v>
      </c>
      <c r="N84" s="18">
        <v>1</v>
      </c>
      <c r="O84" s="18">
        <v>2</v>
      </c>
      <c r="P84" s="18">
        <f t="shared" si="18"/>
        <v>10</v>
      </c>
      <c r="Q84" s="116">
        <f t="shared" si="22"/>
        <v>0.50</v>
      </c>
      <c r="R84" s="105">
        <f t="shared" si="13"/>
        <v>1.1500000000000001</v>
      </c>
      <c r="S84" s="105">
        <f t="shared" si="14"/>
        <v>0.90</v>
      </c>
      <c r="T84" s="105">
        <f t="shared" si="15"/>
        <v>0.70</v>
      </c>
      <c r="U84" s="105">
        <f t="shared" si="16"/>
        <v>0.80</v>
      </c>
      <c r="V84" s="105">
        <f t="shared" si="17"/>
        <v>0.70</v>
      </c>
      <c r="W84" s="117">
        <f t="shared" si="21"/>
        <v>35</v>
      </c>
      <c r="X84" s="117">
        <f t="shared" si="23"/>
        <v>7</v>
      </c>
      <c r="Y84" s="146">
        <v>11</v>
      </c>
      <c r="Z84" s="116">
        <f t="shared" si="24"/>
        <v>8.8000000000000007</v>
      </c>
    </row>
    <row r="85" spans="1:26" ht="19.9" customHeight="1" thickBot="1">
      <c r="A85" s="256">
        <v>78</v>
      </c>
      <c r="B85" s="257">
        <v>307599</v>
      </c>
      <c r="C85" s="134" t="s">
        <v>279</v>
      </c>
      <c r="D85" s="10">
        <v>4</v>
      </c>
      <c r="E85" s="10">
        <v>2</v>
      </c>
      <c r="F85" s="10">
        <v>4</v>
      </c>
      <c r="G85" s="10">
        <v>2</v>
      </c>
      <c r="H85" s="10">
        <v>1</v>
      </c>
      <c r="I85" s="10">
        <f t="shared" si="19"/>
        <v>13</v>
      </c>
      <c r="J85" s="10">
        <f t="shared" si="25"/>
        <v>1.95</v>
      </c>
      <c r="K85" s="18">
        <v>1</v>
      </c>
      <c r="L85" s="18">
        <v>0</v>
      </c>
      <c r="M85" s="18">
        <v>3</v>
      </c>
      <c r="N85" s="18">
        <v>1</v>
      </c>
      <c r="O85" s="18">
        <v>2</v>
      </c>
      <c r="P85" s="18">
        <f t="shared" si="18"/>
        <v>7</v>
      </c>
      <c r="Q85" s="116">
        <f t="shared" si="22"/>
        <v>0.35</v>
      </c>
      <c r="R85" s="105">
        <f t="shared" si="13"/>
        <v>0.65</v>
      </c>
      <c r="S85" s="105">
        <f t="shared" si="14"/>
        <v>0.30</v>
      </c>
      <c r="T85" s="105">
        <f t="shared" si="15"/>
        <v>0.75</v>
      </c>
      <c r="U85" s="105">
        <f t="shared" si="16"/>
        <v>0.35</v>
      </c>
      <c r="V85" s="105">
        <f t="shared" si="17"/>
        <v>0.25</v>
      </c>
      <c r="W85" s="117">
        <f t="shared" si="21"/>
        <v>20</v>
      </c>
      <c r="X85" s="117">
        <f t="shared" si="23"/>
        <v>4</v>
      </c>
      <c r="Y85" s="146">
        <v>5</v>
      </c>
      <c r="Z85" s="116">
        <f t="shared" si="24"/>
        <v>4</v>
      </c>
    </row>
    <row r="86" spans="1:26" ht="19.9" customHeight="1">
      <c r="A86" s="254">
        <v>79</v>
      </c>
      <c r="B86" s="257">
        <v>307601</v>
      </c>
      <c r="C86" s="134" t="s">
        <v>159</v>
      </c>
      <c r="D86" s="10">
        <v>3</v>
      </c>
      <c r="E86" s="10">
        <v>2</v>
      </c>
      <c r="F86" s="10">
        <v>3</v>
      </c>
      <c r="G86" s="10">
        <v>2</v>
      </c>
      <c r="H86" s="10">
        <v>4</v>
      </c>
      <c r="I86" s="10">
        <f t="shared" si="19"/>
        <v>14</v>
      </c>
      <c r="J86" s="10">
        <f t="shared" si="25"/>
        <v>2.10</v>
      </c>
      <c r="K86" s="18">
        <v>0</v>
      </c>
      <c r="L86" s="18">
        <v>1</v>
      </c>
      <c r="M86" s="18">
        <v>0</v>
      </c>
      <c r="N86" s="18">
        <v>2</v>
      </c>
      <c r="O86" s="18">
        <v>1</v>
      </c>
      <c r="P86" s="18">
        <f t="shared" si="18"/>
        <v>4</v>
      </c>
      <c r="Q86" s="116">
        <f t="shared" si="22"/>
        <v>0.20</v>
      </c>
      <c r="R86" s="105">
        <f t="shared" si="13"/>
        <v>0.44999999999999996</v>
      </c>
      <c r="S86" s="105">
        <f t="shared" si="14"/>
        <v>0.35</v>
      </c>
      <c r="T86" s="105">
        <f t="shared" si="15"/>
        <v>0.44999999999999996</v>
      </c>
      <c r="U86" s="105">
        <f t="shared" si="16"/>
        <v>0.40</v>
      </c>
      <c r="V86" s="105">
        <f t="shared" si="17"/>
        <v>0.65</v>
      </c>
      <c r="W86" s="117">
        <f t="shared" si="21"/>
        <v>18</v>
      </c>
      <c r="X86" s="117">
        <f t="shared" si="23"/>
        <v>3.60</v>
      </c>
      <c r="Y86" s="146">
        <v>1</v>
      </c>
      <c r="Z86" s="116">
        <f t="shared" si="24"/>
        <v>0.80</v>
      </c>
    </row>
    <row r="87" spans="1:26" ht="19.9" customHeight="1" thickBot="1">
      <c r="A87" s="256">
        <v>80</v>
      </c>
      <c r="B87" s="258">
        <v>307602</v>
      </c>
      <c r="C87" s="134" t="s">
        <v>160</v>
      </c>
      <c r="D87" s="10">
        <v>6</v>
      </c>
      <c r="E87" s="10">
        <v>4</v>
      </c>
      <c r="F87" s="10">
        <v>3</v>
      </c>
      <c r="G87" s="10">
        <v>4</v>
      </c>
      <c r="H87" s="10">
        <v>1</v>
      </c>
      <c r="I87" s="10">
        <f t="shared" si="19"/>
        <v>18</v>
      </c>
      <c r="J87" s="10">
        <f t="shared" si="25"/>
        <v>2.6999999999999997</v>
      </c>
      <c r="K87" s="18">
        <v>1</v>
      </c>
      <c r="L87" s="18">
        <v>0</v>
      </c>
      <c r="M87" s="18">
        <v>1</v>
      </c>
      <c r="N87" s="18">
        <v>2</v>
      </c>
      <c r="O87" s="18">
        <v>0</v>
      </c>
      <c r="P87" s="18">
        <f t="shared" si="18"/>
        <v>4</v>
      </c>
      <c r="Q87" s="116">
        <f t="shared" si="22"/>
        <v>0.20</v>
      </c>
      <c r="R87" s="105">
        <f t="shared" si="13"/>
        <v>0.95</v>
      </c>
      <c r="S87" s="105">
        <f t="shared" si="14"/>
        <v>0.60</v>
      </c>
      <c r="T87" s="105">
        <f t="shared" si="15"/>
        <v>0.49999999999999994</v>
      </c>
      <c r="U87" s="105">
        <f t="shared" si="16"/>
        <v>0.70</v>
      </c>
      <c r="V87" s="105">
        <f t="shared" si="17"/>
        <v>0.15</v>
      </c>
      <c r="W87" s="117">
        <f t="shared" si="21"/>
        <v>22</v>
      </c>
      <c r="X87" s="117">
        <f t="shared" si="23"/>
        <v>4.4000000000000004</v>
      </c>
      <c r="Y87" s="146">
        <v>3</v>
      </c>
      <c r="Z87" s="116">
        <f t="shared" si="24"/>
        <v>2.4000000000000004</v>
      </c>
    </row>
    <row r="88" spans="1:26" ht="19.9" customHeight="1">
      <c r="A88" s="254">
        <v>81</v>
      </c>
      <c r="B88" s="258">
        <v>307606</v>
      </c>
      <c r="C88" s="134" t="s">
        <v>163</v>
      </c>
      <c r="D88" s="10">
        <v>3</v>
      </c>
      <c r="E88" s="10">
        <v>2</v>
      </c>
      <c r="F88" s="10">
        <v>1</v>
      </c>
      <c r="G88" s="10">
        <v>6</v>
      </c>
      <c r="H88" s="10">
        <v>4</v>
      </c>
      <c r="I88" s="10">
        <f t="shared" si="19"/>
        <v>16</v>
      </c>
      <c r="J88" s="10">
        <f t="shared" si="25"/>
        <v>2.40</v>
      </c>
      <c r="K88" s="18">
        <v>2</v>
      </c>
      <c r="L88" s="18">
        <v>1</v>
      </c>
      <c r="M88" s="18">
        <v>2</v>
      </c>
      <c r="N88" s="18">
        <v>1</v>
      </c>
      <c r="O88" s="18">
        <v>1</v>
      </c>
      <c r="P88" s="18">
        <f t="shared" si="18"/>
        <v>7</v>
      </c>
      <c r="Q88" s="116">
        <f t="shared" si="22"/>
        <v>0.35</v>
      </c>
      <c r="R88" s="105">
        <f t="shared" si="13"/>
        <v>0.54999999999999993</v>
      </c>
      <c r="S88" s="105">
        <f t="shared" si="14"/>
        <v>0.35</v>
      </c>
      <c r="T88" s="105">
        <f t="shared" si="15"/>
        <v>0.25</v>
      </c>
      <c r="U88" s="105">
        <f t="shared" si="16"/>
        <v>0.95</v>
      </c>
      <c r="V88" s="105">
        <f t="shared" si="17"/>
        <v>0.65</v>
      </c>
      <c r="W88" s="117">
        <f t="shared" si="21"/>
        <v>23</v>
      </c>
      <c r="X88" s="117">
        <f t="shared" si="23"/>
        <v>4.6000000000000005</v>
      </c>
      <c r="Y88" s="146">
        <v>6</v>
      </c>
      <c r="Z88" s="116">
        <f t="shared" si="24"/>
        <v>4.8000000000000007</v>
      </c>
    </row>
    <row r="89" spans="1:26" ht="19.9" customHeight="1" thickBot="1">
      <c r="A89" s="256">
        <v>82</v>
      </c>
      <c r="B89" s="258">
        <v>307608</v>
      </c>
      <c r="C89" s="134" t="s">
        <v>164</v>
      </c>
      <c r="D89" s="10">
        <v>3</v>
      </c>
      <c r="E89" s="10">
        <v>4</v>
      </c>
      <c r="F89" s="10">
        <v>2</v>
      </c>
      <c r="G89" s="10">
        <v>4</v>
      </c>
      <c r="H89" s="10">
        <v>3</v>
      </c>
      <c r="I89" s="10">
        <f t="shared" si="19"/>
        <v>16</v>
      </c>
      <c r="J89" s="10">
        <f t="shared" si="25"/>
        <v>2.40</v>
      </c>
      <c r="K89" s="18">
        <v>3</v>
      </c>
      <c r="L89" s="18">
        <v>2</v>
      </c>
      <c r="M89" s="18">
        <v>0</v>
      </c>
      <c r="N89" s="18">
        <v>1</v>
      </c>
      <c r="O89" s="18">
        <v>2</v>
      </c>
      <c r="P89" s="18">
        <f t="shared" si="18"/>
        <v>8</v>
      </c>
      <c r="Q89" s="116">
        <f t="shared" si="22"/>
        <v>0.40</v>
      </c>
      <c r="R89" s="105">
        <f t="shared" si="13"/>
        <v>0.60</v>
      </c>
      <c r="S89" s="105">
        <f t="shared" si="14"/>
        <v>0.70</v>
      </c>
      <c r="T89" s="105">
        <f t="shared" si="15"/>
        <v>0.30</v>
      </c>
      <c r="U89" s="105">
        <f t="shared" si="16"/>
        <v>0.65</v>
      </c>
      <c r="V89" s="105">
        <f t="shared" si="17"/>
        <v>0.54999999999999993</v>
      </c>
      <c r="W89" s="117">
        <f t="shared" si="21"/>
        <v>24</v>
      </c>
      <c r="X89" s="117">
        <f t="shared" si="23"/>
        <v>4.8000000000000007</v>
      </c>
      <c r="Y89" s="146">
        <v>7</v>
      </c>
      <c r="Z89" s="116">
        <f t="shared" si="24"/>
        <v>5.60</v>
      </c>
    </row>
    <row r="90" spans="1:26" ht="19.9" customHeight="1">
      <c r="A90" s="254">
        <v>83</v>
      </c>
      <c r="B90" s="257">
        <v>307609</v>
      </c>
      <c r="C90" s="134" t="s">
        <v>165</v>
      </c>
      <c r="D90" s="10">
        <v>5</v>
      </c>
      <c r="E90" s="10">
        <v>4</v>
      </c>
      <c r="F90" s="10">
        <v>3</v>
      </c>
      <c r="G90" s="10">
        <v>4</v>
      </c>
      <c r="H90" s="10">
        <v>3</v>
      </c>
      <c r="I90" s="10">
        <f t="shared" si="19"/>
        <v>19</v>
      </c>
      <c r="J90" s="10">
        <f t="shared" si="25"/>
        <v>2.85</v>
      </c>
      <c r="K90" s="18">
        <v>1</v>
      </c>
      <c r="L90" s="18">
        <v>2</v>
      </c>
      <c r="M90" s="18">
        <v>1</v>
      </c>
      <c r="N90" s="18">
        <v>2</v>
      </c>
      <c r="O90" s="18">
        <v>1</v>
      </c>
      <c r="P90" s="18">
        <f t="shared" si="18"/>
        <v>7</v>
      </c>
      <c r="Q90" s="116">
        <f t="shared" si="22"/>
        <v>0.35</v>
      </c>
      <c r="R90" s="105">
        <f t="shared" si="13"/>
        <v>0.80</v>
      </c>
      <c r="S90" s="105">
        <f t="shared" si="14"/>
        <v>0.70</v>
      </c>
      <c r="T90" s="105">
        <f t="shared" si="15"/>
        <v>0.49999999999999994</v>
      </c>
      <c r="U90" s="105">
        <f t="shared" si="16"/>
        <v>0.70</v>
      </c>
      <c r="V90" s="105">
        <f t="shared" si="17"/>
        <v>0.49999999999999994</v>
      </c>
      <c r="W90" s="117">
        <f t="shared" si="21"/>
        <v>26</v>
      </c>
      <c r="X90" s="117">
        <f t="shared" si="23"/>
        <v>5.20</v>
      </c>
      <c r="Y90" s="146">
        <v>6</v>
      </c>
      <c r="Z90" s="116">
        <f t="shared" si="24"/>
        <v>4.8000000000000007</v>
      </c>
    </row>
    <row r="91" spans="1:26" ht="19.9" customHeight="1" thickBot="1">
      <c r="A91" s="256">
        <v>84</v>
      </c>
      <c r="B91" s="257">
        <v>307611</v>
      </c>
      <c r="C91" s="134" t="s">
        <v>166</v>
      </c>
      <c r="D91" s="10">
        <v>4</v>
      </c>
      <c r="E91" s="10">
        <v>3</v>
      </c>
      <c r="F91" s="10">
        <v>1</v>
      </c>
      <c r="G91" s="10">
        <v>3</v>
      </c>
      <c r="H91" s="10">
        <v>4</v>
      </c>
      <c r="I91" s="10">
        <f t="shared" si="19"/>
        <v>15</v>
      </c>
      <c r="J91" s="10">
        <f t="shared" si="25"/>
        <v>2.25</v>
      </c>
      <c r="K91" s="18">
        <v>0</v>
      </c>
      <c r="L91" s="18">
        <v>1</v>
      </c>
      <c r="M91" s="18">
        <v>0</v>
      </c>
      <c r="N91" s="18">
        <v>1</v>
      </c>
      <c r="O91" s="18">
        <v>1</v>
      </c>
      <c r="P91" s="18">
        <f t="shared" si="18"/>
        <v>3</v>
      </c>
      <c r="Q91" s="116">
        <f t="shared" si="22"/>
        <v>0.15000000000000002</v>
      </c>
      <c r="R91" s="105">
        <f t="shared" si="13"/>
        <v>0.60</v>
      </c>
      <c r="S91" s="105">
        <f t="shared" si="14"/>
        <v>0.49999999999999994</v>
      </c>
      <c r="T91" s="105">
        <f t="shared" si="15"/>
        <v>0.15</v>
      </c>
      <c r="U91" s="105">
        <f t="shared" si="16"/>
        <v>0.49999999999999994</v>
      </c>
      <c r="V91" s="105">
        <f t="shared" si="17"/>
        <v>0.65</v>
      </c>
      <c r="W91" s="117">
        <f t="shared" si="21"/>
        <v>18</v>
      </c>
      <c r="X91" s="117">
        <f t="shared" si="23"/>
        <v>3.60</v>
      </c>
      <c r="Y91" s="146">
        <v>1</v>
      </c>
      <c r="Z91" s="116">
        <f t="shared" si="24"/>
        <v>0.80</v>
      </c>
    </row>
    <row r="92" spans="1:26" ht="19.9" customHeight="1">
      <c r="A92" s="254">
        <v>85</v>
      </c>
      <c r="B92" s="257">
        <v>307613</v>
      </c>
      <c r="C92" s="134" t="s">
        <v>168</v>
      </c>
      <c r="D92" s="10">
        <v>4</v>
      </c>
      <c r="E92" s="10">
        <v>2</v>
      </c>
      <c r="F92" s="10">
        <v>4</v>
      </c>
      <c r="G92" s="10">
        <v>3</v>
      </c>
      <c r="H92" s="10">
        <v>4</v>
      </c>
      <c r="I92" s="10">
        <f t="shared" si="19"/>
        <v>17</v>
      </c>
      <c r="J92" s="10">
        <f t="shared" si="25"/>
        <v>2.5499999999999998</v>
      </c>
      <c r="K92" s="18">
        <v>2</v>
      </c>
      <c r="L92" s="18">
        <v>1</v>
      </c>
      <c r="M92" s="18">
        <v>2</v>
      </c>
      <c r="N92" s="18">
        <v>0</v>
      </c>
      <c r="O92" s="18">
        <v>1</v>
      </c>
      <c r="P92" s="18">
        <f t="shared" si="18"/>
        <v>6</v>
      </c>
      <c r="Q92" s="116">
        <f t="shared" si="22"/>
        <v>0.30000000000000004</v>
      </c>
      <c r="R92" s="105">
        <f t="shared" si="13"/>
        <v>0.70</v>
      </c>
      <c r="S92" s="105">
        <f t="shared" si="14"/>
        <v>0.35</v>
      </c>
      <c r="T92" s="105">
        <f t="shared" si="15"/>
        <v>0.70</v>
      </c>
      <c r="U92" s="105">
        <f t="shared" si="16"/>
        <v>0.44999999999999996</v>
      </c>
      <c r="V92" s="105">
        <f t="shared" si="17"/>
        <v>0.65</v>
      </c>
      <c r="W92" s="117">
        <f t="shared" si="21"/>
        <v>23</v>
      </c>
      <c r="X92" s="117">
        <f t="shared" si="23"/>
        <v>4.6000000000000005</v>
      </c>
      <c r="Y92" s="146">
        <v>8</v>
      </c>
      <c r="Z92" s="116">
        <f t="shared" si="24"/>
        <v>6.40</v>
      </c>
    </row>
    <row r="93" spans="1:26" ht="19.9" customHeight="1" thickBot="1">
      <c r="A93" s="256">
        <v>86</v>
      </c>
      <c r="B93" s="258">
        <v>307614</v>
      </c>
      <c r="C93" s="134" t="s">
        <v>169</v>
      </c>
      <c r="D93" s="10">
        <v>5</v>
      </c>
      <c r="E93" s="10">
        <v>3</v>
      </c>
      <c r="F93" s="10">
        <v>4</v>
      </c>
      <c r="G93" s="10">
        <v>5</v>
      </c>
      <c r="H93" s="10">
        <v>3</v>
      </c>
      <c r="I93" s="10">
        <f t="shared" si="19"/>
        <v>20</v>
      </c>
      <c r="J93" s="10">
        <f t="shared" si="25"/>
        <v>3</v>
      </c>
      <c r="K93" s="18">
        <v>1</v>
      </c>
      <c r="L93" s="18">
        <v>2</v>
      </c>
      <c r="M93" s="18">
        <v>1</v>
      </c>
      <c r="N93" s="18">
        <v>1</v>
      </c>
      <c r="O93" s="18">
        <v>2</v>
      </c>
      <c r="P93" s="18">
        <f t="shared" si="18"/>
        <v>7</v>
      </c>
      <c r="Q93" s="116">
        <f t="shared" si="22"/>
        <v>0.35</v>
      </c>
      <c r="R93" s="105">
        <f t="shared" si="26" ref="R93:R156">(D93*0.15+K93*0.05)</f>
        <v>0.80</v>
      </c>
      <c r="S93" s="105">
        <f t="shared" si="27" ref="S93:S156">(E93*0.15+L93*0.05)</f>
        <v>0.54999999999999993</v>
      </c>
      <c r="T93" s="105">
        <f t="shared" si="28" ref="T93:T156">(F93*0.15+M93*0.05)</f>
        <v>0.65</v>
      </c>
      <c r="U93" s="105">
        <f t="shared" si="29" ref="U93:U156">(G93*0.15+N93*0.05)</f>
        <v>0.80</v>
      </c>
      <c r="V93" s="105">
        <f t="shared" si="30" ref="V93:V156">(H93*0.15+O93*0.05)</f>
        <v>0.54999999999999993</v>
      </c>
      <c r="W93" s="117">
        <f t="shared" si="21"/>
        <v>27</v>
      </c>
      <c r="X93" s="117">
        <f t="shared" si="23"/>
        <v>5.40</v>
      </c>
      <c r="Y93" s="146">
        <v>6</v>
      </c>
      <c r="Z93" s="116">
        <f t="shared" si="24"/>
        <v>4.8000000000000007</v>
      </c>
    </row>
    <row r="94" spans="1:26" ht="19.9" customHeight="1">
      <c r="A94" s="254">
        <v>87</v>
      </c>
      <c r="B94" s="258">
        <v>307616</v>
      </c>
      <c r="C94" s="134" t="s">
        <v>171</v>
      </c>
      <c r="D94" s="10">
        <v>7</v>
      </c>
      <c r="E94" s="10">
        <v>4</v>
      </c>
      <c r="F94" s="10">
        <v>4</v>
      </c>
      <c r="G94" s="10">
        <v>5</v>
      </c>
      <c r="H94" s="10">
        <v>6</v>
      </c>
      <c r="I94" s="10">
        <f t="shared" si="19"/>
        <v>26</v>
      </c>
      <c r="J94" s="10">
        <f t="shared" si="25"/>
        <v>3.90</v>
      </c>
      <c r="K94" s="18">
        <v>2</v>
      </c>
      <c r="L94" s="18">
        <v>1</v>
      </c>
      <c r="M94" s="18">
        <v>2</v>
      </c>
      <c r="N94" s="18">
        <v>3</v>
      </c>
      <c r="O94" s="18">
        <v>0</v>
      </c>
      <c r="P94" s="18">
        <f t="shared" si="18"/>
        <v>8</v>
      </c>
      <c r="Q94" s="116">
        <f t="shared" si="22"/>
        <v>0.40</v>
      </c>
      <c r="R94" s="105">
        <f t="shared" si="26"/>
        <v>1.1500000000000001</v>
      </c>
      <c r="S94" s="105">
        <f t="shared" si="27"/>
        <v>0.65</v>
      </c>
      <c r="T94" s="105">
        <f t="shared" si="28"/>
        <v>0.70</v>
      </c>
      <c r="U94" s="105">
        <f t="shared" si="29"/>
        <v>0.90</v>
      </c>
      <c r="V94" s="105">
        <f t="shared" si="30"/>
        <v>0.89999999999999991</v>
      </c>
      <c r="W94" s="117">
        <f t="shared" si="21"/>
        <v>34</v>
      </c>
      <c r="X94" s="117">
        <f t="shared" si="23"/>
        <v>6.8000000000000007</v>
      </c>
      <c r="Y94" s="146">
        <v>11</v>
      </c>
      <c r="Z94" s="116">
        <f t="shared" si="24"/>
        <v>8.8000000000000007</v>
      </c>
    </row>
    <row r="95" spans="1:26" ht="19.9" customHeight="1" thickBot="1">
      <c r="A95" s="256">
        <v>88</v>
      </c>
      <c r="B95" s="258">
        <v>307622</v>
      </c>
      <c r="C95" s="134" t="s">
        <v>173</v>
      </c>
      <c r="D95" s="10">
        <v>4</v>
      </c>
      <c r="E95" s="10">
        <v>2</v>
      </c>
      <c r="F95" s="10">
        <v>7</v>
      </c>
      <c r="G95" s="10">
        <v>4</v>
      </c>
      <c r="H95" s="10">
        <v>3</v>
      </c>
      <c r="I95" s="10">
        <f t="shared" si="19"/>
        <v>20</v>
      </c>
      <c r="J95" s="10">
        <f t="shared" si="25"/>
        <v>3</v>
      </c>
      <c r="K95" s="18">
        <v>2</v>
      </c>
      <c r="L95" s="18">
        <v>3</v>
      </c>
      <c r="M95" s="18">
        <v>2</v>
      </c>
      <c r="N95" s="18">
        <v>1</v>
      </c>
      <c r="O95" s="18">
        <v>3</v>
      </c>
      <c r="P95" s="18">
        <f t="shared" si="18"/>
        <v>11</v>
      </c>
      <c r="Q95" s="116">
        <f t="shared" si="22"/>
        <v>0.55000000000000004</v>
      </c>
      <c r="R95" s="105">
        <f t="shared" si="26"/>
        <v>0.70</v>
      </c>
      <c r="S95" s="105">
        <f t="shared" si="27"/>
        <v>0.45</v>
      </c>
      <c r="T95" s="105">
        <f t="shared" si="28"/>
        <v>1.1500000000000001</v>
      </c>
      <c r="U95" s="105">
        <f t="shared" si="29"/>
        <v>0.65</v>
      </c>
      <c r="V95" s="105">
        <f t="shared" si="30"/>
        <v>0.60</v>
      </c>
      <c r="W95" s="117">
        <f t="shared" si="21"/>
        <v>31</v>
      </c>
      <c r="X95" s="117">
        <f t="shared" si="23"/>
        <v>6.20</v>
      </c>
      <c r="Y95" s="146">
        <v>8</v>
      </c>
      <c r="Z95" s="116">
        <f t="shared" si="24"/>
        <v>6.40</v>
      </c>
    </row>
    <row r="96" spans="1:26" ht="19.9" customHeight="1">
      <c r="A96" s="254">
        <v>89</v>
      </c>
      <c r="B96" s="258">
        <v>307626</v>
      </c>
      <c r="C96" s="134" t="s">
        <v>176</v>
      </c>
      <c r="D96" s="10">
        <v>4</v>
      </c>
      <c r="E96" s="10">
        <v>6</v>
      </c>
      <c r="F96" s="10">
        <v>4</v>
      </c>
      <c r="G96" s="10">
        <v>3</v>
      </c>
      <c r="H96" s="10">
        <v>4</v>
      </c>
      <c r="I96" s="10">
        <f t="shared" si="19"/>
        <v>21</v>
      </c>
      <c r="J96" s="10">
        <f t="shared" si="25"/>
        <v>3.15</v>
      </c>
      <c r="K96" s="18">
        <v>2</v>
      </c>
      <c r="L96" s="18">
        <v>3</v>
      </c>
      <c r="M96" s="18">
        <v>1</v>
      </c>
      <c r="N96" s="18">
        <v>2</v>
      </c>
      <c r="O96" s="18">
        <v>1</v>
      </c>
      <c r="P96" s="18">
        <f t="shared" si="18"/>
        <v>9</v>
      </c>
      <c r="Q96" s="116">
        <f t="shared" si="22"/>
        <v>0.45</v>
      </c>
      <c r="R96" s="105">
        <f t="shared" si="26"/>
        <v>0.70</v>
      </c>
      <c r="S96" s="105">
        <f t="shared" si="27"/>
        <v>1.0499999999999998</v>
      </c>
      <c r="T96" s="105">
        <f t="shared" si="28"/>
        <v>0.65</v>
      </c>
      <c r="U96" s="105">
        <f t="shared" si="29"/>
        <v>0.54999999999999993</v>
      </c>
      <c r="V96" s="105">
        <f t="shared" si="30"/>
        <v>0.65</v>
      </c>
      <c r="W96" s="117">
        <f t="shared" si="21"/>
        <v>30</v>
      </c>
      <c r="X96" s="117">
        <f t="shared" si="23"/>
        <v>6</v>
      </c>
      <c r="Y96" s="146">
        <v>11</v>
      </c>
      <c r="Z96" s="116">
        <f t="shared" si="24"/>
        <v>8.8000000000000007</v>
      </c>
    </row>
    <row r="97" spans="1:26" ht="19.9" customHeight="1" thickBot="1">
      <c r="A97" s="256">
        <v>90</v>
      </c>
      <c r="B97" s="257">
        <v>307627</v>
      </c>
      <c r="C97" s="134" t="s">
        <v>177</v>
      </c>
      <c r="D97" s="10">
        <v>2</v>
      </c>
      <c r="E97" s="10">
        <v>4</v>
      </c>
      <c r="F97" s="10">
        <v>2</v>
      </c>
      <c r="G97" s="10">
        <v>3</v>
      </c>
      <c r="H97" s="10">
        <v>2</v>
      </c>
      <c r="I97" s="10">
        <f t="shared" si="19"/>
        <v>13</v>
      </c>
      <c r="J97" s="10">
        <f t="shared" si="25"/>
        <v>1.95</v>
      </c>
      <c r="K97" s="18">
        <v>0</v>
      </c>
      <c r="L97" s="18">
        <v>1</v>
      </c>
      <c r="M97" s="18">
        <v>2</v>
      </c>
      <c r="N97" s="18">
        <v>1</v>
      </c>
      <c r="O97" s="18">
        <v>0</v>
      </c>
      <c r="P97" s="18">
        <f t="shared" si="18"/>
        <v>4</v>
      </c>
      <c r="Q97" s="116">
        <f t="shared" si="22"/>
        <v>0.20</v>
      </c>
      <c r="R97" s="105">
        <f t="shared" si="26"/>
        <v>0.30</v>
      </c>
      <c r="S97" s="105">
        <f t="shared" si="27"/>
        <v>0.65</v>
      </c>
      <c r="T97" s="105">
        <f t="shared" si="28"/>
        <v>0.40</v>
      </c>
      <c r="U97" s="105">
        <f t="shared" si="29"/>
        <v>0.49999999999999994</v>
      </c>
      <c r="V97" s="105">
        <f t="shared" si="30"/>
        <v>0.30</v>
      </c>
      <c r="W97" s="117">
        <f t="shared" si="21"/>
        <v>17</v>
      </c>
      <c r="X97" s="117">
        <f t="shared" si="23"/>
        <v>3.4000000000000004</v>
      </c>
      <c r="Y97" s="146">
        <v>1</v>
      </c>
      <c r="Z97" s="116">
        <f t="shared" si="24"/>
        <v>0.80</v>
      </c>
    </row>
    <row r="98" spans="1:26" ht="19.9" customHeight="1">
      <c r="A98" s="254">
        <v>91</v>
      </c>
      <c r="B98" s="257">
        <v>307629</v>
      </c>
      <c r="C98" s="134" t="s">
        <v>178</v>
      </c>
      <c r="D98" s="10">
        <v>4</v>
      </c>
      <c r="E98" s="10">
        <v>2</v>
      </c>
      <c r="F98" s="10">
        <v>3</v>
      </c>
      <c r="G98" s="10">
        <v>6</v>
      </c>
      <c r="H98" s="10">
        <v>2</v>
      </c>
      <c r="I98" s="10">
        <f t="shared" si="19"/>
        <v>17</v>
      </c>
      <c r="J98" s="10">
        <f t="shared" si="25"/>
        <v>2.5499999999999998</v>
      </c>
      <c r="K98" s="18">
        <v>1</v>
      </c>
      <c r="L98" s="18">
        <v>2</v>
      </c>
      <c r="M98" s="18">
        <v>1</v>
      </c>
      <c r="N98" s="18">
        <v>2</v>
      </c>
      <c r="O98" s="18">
        <v>1</v>
      </c>
      <c r="P98" s="18">
        <f t="shared" si="18"/>
        <v>7</v>
      </c>
      <c r="Q98" s="116">
        <f t="shared" si="22"/>
        <v>0.35</v>
      </c>
      <c r="R98" s="105">
        <f t="shared" si="26"/>
        <v>0.65</v>
      </c>
      <c r="S98" s="105">
        <f t="shared" si="27"/>
        <v>0.40</v>
      </c>
      <c r="T98" s="105">
        <f t="shared" si="28"/>
        <v>0.49999999999999994</v>
      </c>
      <c r="U98" s="105">
        <f t="shared" si="29"/>
        <v>0.99999999999999989</v>
      </c>
      <c r="V98" s="105">
        <f t="shared" si="30"/>
        <v>0.35</v>
      </c>
      <c r="W98" s="117">
        <f t="shared" si="21"/>
        <v>24</v>
      </c>
      <c r="X98" s="117">
        <f t="shared" si="23"/>
        <v>4.8000000000000007</v>
      </c>
      <c r="Y98" s="146">
        <v>4</v>
      </c>
      <c r="Z98" s="116">
        <f t="shared" si="24"/>
        <v>3.20</v>
      </c>
    </row>
    <row r="99" spans="1:26" ht="19.9" customHeight="1" thickBot="1">
      <c r="A99" s="256">
        <v>92</v>
      </c>
      <c r="B99" s="257">
        <v>307635</v>
      </c>
      <c r="C99" s="134" t="s">
        <v>179</v>
      </c>
      <c r="D99" s="10">
        <v>6</v>
      </c>
      <c r="E99" s="10">
        <v>7</v>
      </c>
      <c r="F99" s="10">
        <v>4</v>
      </c>
      <c r="G99" s="10">
        <v>5</v>
      </c>
      <c r="H99" s="10">
        <v>4</v>
      </c>
      <c r="I99" s="10">
        <f t="shared" si="19"/>
        <v>26</v>
      </c>
      <c r="J99" s="10">
        <f t="shared" si="25"/>
        <v>3.90</v>
      </c>
      <c r="K99" s="18">
        <v>3</v>
      </c>
      <c r="L99" s="18">
        <v>2</v>
      </c>
      <c r="M99" s="18">
        <v>1</v>
      </c>
      <c r="N99" s="18">
        <v>2</v>
      </c>
      <c r="O99" s="18">
        <v>3</v>
      </c>
      <c r="P99" s="18">
        <f t="shared" si="18"/>
        <v>11</v>
      </c>
      <c r="Q99" s="116">
        <f t="shared" si="22"/>
        <v>0.55000000000000004</v>
      </c>
      <c r="R99" s="105">
        <f t="shared" si="26"/>
        <v>1.0499999999999998</v>
      </c>
      <c r="S99" s="105">
        <f t="shared" si="27"/>
        <v>1.1500000000000001</v>
      </c>
      <c r="T99" s="105">
        <f t="shared" si="28"/>
        <v>0.65</v>
      </c>
      <c r="U99" s="105">
        <f t="shared" si="29"/>
        <v>0.85</v>
      </c>
      <c r="V99" s="105">
        <f t="shared" si="30"/>
        <v>0.75</v>
      </c>
      <c r="W99" s="117">
        <f t="shared" si="21"/>
        <v>37</v>
      </c>
      <c r="X99" s="117">
        <f t="shared" si="23"/>
        <v>7.40</v>
      </c>
      <c r="Y99" s="146">
        <v>14</v>
      </c>
      <c r="Z99" s="116">
        <f t="shared" si="24"/>
        <v>11.20</v>
      </c>
    </row>
    <row r="100" spans="1:26" ht="19.9" customHeight="1">
      <c r="A100" s="254">
        <v>93</v>
      </c>
      <c r="B100" s="258">
        <v>307638</v>
      </c>
      <c r="C100" s="134" t="s">
        <v>182</v>
      </c>
      <c r="D100" s="10">
        <v>4</v>
      </c>
      <c r="E100" s="10">
        <v>3</v>
      </c>
      <c r="F100" s="10">
        <v>3</v>
      </c>
      <c r="G100" s="10">
        <v>5</v>
      </c>
      <c r="H100" s="10">
        <v>2</v>
      </c>
      <c r="I100" s="10">
        <f t="shared" si="19"/>
        <v>17</v>
      </c>
      <c r="J100" s="10">
        <f t="shared" si="25"/>
        <v>2.5499999999999998</v>
      </c>
      <c r="K100" s="18">
        <v>1</v>
      </c>
      <c r="L100" s="18">
        <v>2</v>
      </c>
      <c r="M100" s="18">
        <v>1</v>
      </c>
      <c r="N100" s="18">
        <v>0</v>
      </c>
      <c r="O100" s="18">
        <v>1</v>
      </c>
      <c r="P100" s="18">
        <f t="shared" si="18"/>
        <v>5</v>
      </c>
      <c r="Q100" s="116">
        <f t="shared" si="22"/>
        <v>0.25</v>
      </c>
      <c r="R100" s="105">
        <f t="shared" si="26"/>
        <v>0.65</v>
      </c>
      <c r="S100" s="105">
        <f t="shared" si="27"/>
        <v>0.54999999999999993</v>
      </c>
      <c r="T100" s="105">
        <f t="shared" si="28"/>
        <v>0.49999999999999994</v>
      </c>
      <c r="U100" s="105">
        <f t="shared" si="29"/>
        <v>0.75</v>
      </c>
      <c r="V100" s="105">
        <f t="shared" si="30"/>
        <v>0.35</v>
      </c>
      <c r="W100" s="117">
        <f t="shared" si="21"/>
        <v>22</v>
      </c>
      <c r="X100" s="117">
        <f t="shared" si="23"/>
        <v>4.4000000000000004</v>
      </c>
      <c r="Y100" s="146">
        <v>4</v>
      </c>
      <c r="Z100" s="116">
        <f t="shared" si="24"/>
        <v>3.20</v>
      </c>
    </row>
    <row r="101" spans="1:26" ht="19.9" customHeight="1" thickBot="1">
      <c r="A101" s="256">
        <v>94</v>
      </c>
      <c r="B101" s="258">
        <v>307642</v>
      </c>
      <c r="C101" s="134" t="s">
        <v>183</v>
      </c>
      <c r="D101" s="10">
        <v>5</v>
      </c>
      <c r="E101" s="10">
        <v>2</v>
      </c>
      <c r="F101" s="10">
        <v>3</v>
      </c>
      <c r="G101" s="10">
        <v>2</v>
      </c>
      <c r="H101" s="10">
        <v>3</v>
      </c>
      <c r="I101" s="10">
        <f t="shared" si="19"/>
        <v>15</v>
      </c>
      <c r="J101" s="10">
        <f t="shared" si="25"/>
        <v>2.25</v>
      </c>
      <c r="K101" s="18">
        <v>1</v>
      </c>
      <c r="L101" s="18">
        <v>0</v>
      </c>
      <c r="M101" s="18">
        <v>1</v>
      </c>
      <c r="N101" s="18">
        <v>2</v>
      </c>
      <c r="O101" s="18">
        <v>1</v>
      </c>
      <c r="P101" s="18">
        <f t="shared" si="18"/>
        <v>5</v>
      </c>
      <c r="Q101" s="116">
        <f t="shared" si="22"/>
        <v>0.25</v>
      </c>
      <c r="R101" s="105">
        <f t="shared" si="26"/>
        <v>0.80</v>
      </c>
      <c r="S101" s="105">
        <f t="shared" si="27"/>
        <v>0.30</v>
      </c>
      <c r="T101" s="105">
        <f t="shared" si="28"/>
        <v>0.49999999999999994</v>
      </c>
      <c r="U101" s="105">
        <f t="shared" si="29"/>
        <v>0.40</v>
      </c>
      <c r="V101" s="105">
        <f t="shared" si="30"/>
        <v>0.49999999999999994</v>
      </c>
      <c r="W101" s="117">
        <f t="shared" si="21"/>
        <v>20</v>
      </c>
      <c r="X101" s="117">
        <f t="shared" si="23"/>
        <v>4</v>
      </c>
      <c r="Y101" s="146">
        <v>4</v>
      </c>
      <c r="Z101" s="116">
        <f t="shared" si="24"/>
        <v>3.20</v>
      </c>
    </row>
    <row r="102" spans="1:26" ht="19.9" customHeight="1">
      <c r="A102" s="254">
        <v>95</v>
      </c>
      <c r="B102" s="257">
        <v>307645</v>
      </c>
      <c r="C102" s="134" t="s">
        <v>184</v>
      </c>
      <c r="D102" s="10">
        <v>4</v>
      </c>
      <c r="E102" s="10">
        <v>3</v>
      </c>
      <c r="F102" s="10">
        <v>2</v>
      </c>
      <c r="G102" s="10">
        <v>5</v>
      </c>
      <c r="H102" s="10">
        <v>7</v>
      </c>
      <c r="I102" s="10">
        <f t="shared" si="19"/>
        <v>21</v>
      </c>
      <c r="J102" s="10">
        <f t="shared" si="25"/>
        <v>3.15</v>
      </c>
      <c r="K102" s="18">
        <v>2</v>
      </c>
      <c r="L102" s="18">
        <v>3</v>
      </c>
      <c r="M102" s="18">
        <v>2</v>
      </c>
      <c r="N102" s="18">
        <v>3</v>
      </c>
      <c r="O102" s="18">
        <v>4</v>
      </c>
      <c r="P102" s="18">
        <f t="shared" si="18"/>
        <v>14</v>
      </c>
      <c r="Q102" s="116">
        <f t="shared" si="22"/>
        <v>0.70</v>
      </c>
      <c r="R102" s="105">
        <f t="shared" si="26"/>
        <v>0.70</v>
      </c>
      <c r="S102" s="105">
        <f t="shared" si="27"/>
        <v>0.60</v>
      </c>
      <c r="T102" s="105">
        <f t="shared" si="28"/>
        <v>0.40</v>
      </c>
      <c r="U102" s="105">
        <f t="shared" si="29"/>
        <v>0.90</v>
      </c>
      <c r="V102" s="105">
        <f t="shared" si="30"/>
        <v>1.25</v>
      </c>
      <c r="W102" s="117">
        <f t="shared" si="21"/>
        <v>35</v>
      </c>
      <c r="X102" s="117">
        <f t="shared" si="23"/>
        <v>7</v>
      </c>
      <c r="Y102" s="146">
        <v>11</v>
      </c>
      <c r="Z102" s="116">
        <f t="shared" si="24"/>
        <v>8.8000000000000007</v>
      </c>
    </row>
    <row r="103" spans="1:26" ht="19.9" customHeight="1" thickBot="1">
      <c r="A103" s="256">
        <v>96</v>
      </c>
      <c r="B103" s="258">
        <v>307648</v>
      </c>
      <c r="C103" s="134" t="s">
        <v>186</v>
      </c>
      <c r="D103" s="10">
        <v>4</v>
      </c>
      <c r="E103" s="10">
        <v>6</v>
      </c>
      <c r="F103" s="10">
        <v>7</v>
      </c>
      <c r="G103" s="10">
        <v>4</v>
      </c>
      <c r="H103" s="10">
        <v>3</v>
      </c>
      <c r="I103" s="10">
        <f t="shared" si="19"/>
        <v>24</v>
      </c>
      <c r="J103" s="10">
        <f t="shared" si="25"/>
        <v>3.5999999999999996</v>
      </c>
      <c r="K103" s="18">
        <v>1</v>
      </c>
      <c r="L103" s="18">
        <v>2</v>
      </c>
      <c r="M103" s="18">
        <v>3</v>
      </c>
      <c r="N103" s="18">
        <v>4</v>
      </c>
      <c r="O103" s="18">
        <v>2</v>
      </c>
      <c r="P103" s="18">
        <f t="shared" si="18"/>
        <v>12</v>
      </c>
      <c r="Q103" s="116">
        <f t="shared" si="22"/>
        <v>0.60000000000000009</v>
      </c>
      <c r="R103" s="105">
        <f t="shared" si="26"/>
        <v>0.65</v>
      </c>
      <c r="S103" s="105">
        <f t="shared" si="27"/>
        <v>0.99999999999999989</v>
      </c>
      <c r="T103" s="105">
        <f t="shared" si="28"/>
        <v>1.2000000000000002</v>
      </c>
      <c r="U103" s="105">
        <f t="shared" si="29"/>
        <v>0.80</v>
      </c>
      <c r="V103" s="105">
        <f t="shared" si="30"/>
        <v>0.54999999999999993</v>
      </c>
      <c r="W103" s="117">
        <f t="shared" si="21"/>
        <v>36</v>
      </c>
      <c r="X103" s="117">
        <f t="shared" si="23"/>
        <v>7.20</v>
      </c>
      <c r="Y103" s="146">
        <v>14</v>
      </c>
      <c r="Z103" s="116">
        <f t="shared" si="24"/>
        <v>11.20</v>
      </c>
    </row>
    <row r="104" spans="1:26" ht="19.9" customHeight="1">
      <c r="A104" s="254">
        <v>97</v>
      </c>
      <c r="B104" s="257">
        <v>307649</v>
      </c>
      <c r="C104" s="134" t="s">
        <v>187</v>
      </c>
      <c r="D104" s="10">
        <v>6</v>
      </c>
      <c r="E104" s="10">
        <v>7</v>
      </c>
      <c r="F104" s="10">
        <v>8</v>
      </c>
      <c r="G104" s="10">
        <v>7</v>
      </c>
      <c r="H104" s="10">
        <v>6</v>
      </c>
      <c r="I104" s="10">
        <f t="shared" si="19"/>
        <v>34</v>
      </c>
      <c r="J104" s="10">
        <f t="shared" si="25"/>
        <v>5.0999999999999996</v>
      </c>
      <c r="K104" s="18">
        <v>2</v>
      </c>
      <c r="L104" s="18">
        <v>3</v>
      </c>
      <c r="M104" s="18">
        <v>4</v>
      </c>
      <c r="N104" s="18">
        <v>3</v>
      </c>
      <c r="O104" s="18">
        <v>1</v>
      </c>
      <c r="P104" s="18">
        <f t="shared" si="18"/>
        <v>13</v>
      </c>
      <c r="Q104" s="116">
        <f t="shared" si="22"/>
        <v>0.65</v>
      </c>
      <c r="R104" s="105">
        <f t="shared" si="26"/>
        <v>0.99999999999999989</v>
      </c>
      <c r="S104" s="105">
        <f t="shared" si="27"/>
        <v>1.2000000000000002</v>
      </c>
      <c r="T104" s="105">
        <f t="shared" si="28"/>
        <v>1.40</v>
      </c>
      <c r="U104" s="105">
        <f t="shared" si="29"/>
        <v>1.2000000000000002</v>
      </c>
      <c r="V104" s="105">
        <f t="shared" si="30"/>
        <v>0.95</v>
      </c>
      <c r="W104" s="117">
        <f t="shared" si="21"/>
        <v>47</v>
      </c>
      <c r="X104" s="117">
        <f t="shared" si="23"/>
        <v>9.40</v>
      </c>
      <c r="Y104" s="146">
        <v>13</v>
      </c>
      <c r="Z104" s="116">
        <f t="shared" si="24"/>
        <v>10.40</v>
      </c>
    </row>
    <row r="105" spans="1:26" ht="19.9" customHeight="1" thickBot="1">
      <c r="A105" s="256">
        <v>98</v>
      </c>
      <c r="B105" s="257">
        <v>307651</v>
      </c>
      <c r="C105" s="134" t="s">
        <v>188</v>
      </c>
      <c r="D105" s="10">
        <v>3</v>
      </c>
      <c r="E105" s="10">
        <v>3</v>
      </c>
      <c r="F105" s="10">
        <v>4</v>
      </c>
      <c r="G105" s="10">
        <v>3</v>
      </c>
      <c r="H105" s="10">
        <v>4</v>
      </c>
      <c r="I105" s="10">
        <f t="shared" si="19"/>
        <v>17</v>
      </c>
      <c r="J105" s="10">
        <f t="shared" si="25"/>
        <v>2.5499999999999998</v>
      </c>
      <c r="K105" s="18">
        <v>1</v>
      </c>
      <c r="L105" s="18">
        <v>2</v>
      </c>
      <c r="M105" s="18">
        <v>1</v>
      </c>
      <c r="N105" s="18">
        <v>2</v>
      </c>
      <c r="O105" s="18">
        <v>0</v>
      </c>
      <c r="P105" s="18">
        <f t="shared" si="18"/>
        <v>6</v>
      </c>
      <c r="Q105" s="116">
        <f t="shared" si="22"/>
        <v>0.30000000000000004</v>
      </c>
      <c r="R105" s="105">
        <f t="shared" si="26"/>
        <v>0.49999999999999994</v>
      </c>
      <c r="S105" s="105">
        <f t="shared" si="27"/>
        <v>0.54999999999999993</v>
      </c>
      <c r="T105" s="105">
        <f t="shared" si="28"/>
        <v>0.65</v>
      </c>
      <c r="U105" s="105">
        <f t="shared" si="29"/>
        <v>0.54999999999999993</v>
      </c>
      <c r="V105" s="105">
        <f t="shared" si="30"/>
        <v>0.60</v>
      </c>
      <c r="W105" s="117">
        <f t="shared" si="21"/>
        <v>23</v>
      </c>
      <c r="X105" s="117">
        <f t="shared" si="23"/>
        <v>4.6000000000000005</v>
      </c>
      <c r="Y105" s="146">
        <v>7</v>
      </c>
      <c r="Z105" s="116">
        <f t="shared" si="24"/>
        <v>5.60</v>
      </c>
    </row>
    <row r="106" spans="1:26" ht="19.9" customHeight="1">
      <c r="A106" s="254">
        <v>99</v>
      </c>
      <c r="B106" s="257">
        <v>307653</v>
      </c>
      <c r="C106" s="134" t="s">
        <v>189</v>
      </c>
      <c r="D106" s="10">
        <v>6</v>
      </c>
      <c r="E106" s="10">
        <v>7</v>
      </c>
      <c r="F106" s="10">
        <v>6</v>
      </c>
      <c r="G106" s="10">
        <v>7</v>
      </c>
      <c r="H106" s="10">
        <v>8</v>
      </c>
      <c r="I106" s="10">
        <f t="shared" si="19"/>
        <v>34</v>
      </c>
      <c r="J106" s="10">
        <f t="shared" si="25"/>
        <v>5.0999999999999996</v>
      </c>
      <c r="K106" s="18">
        <v>3</v>
      </c>
      <c r="L106" s="18">
        <v>4</v>
      </c>
      <c r="M106" s="18">
        <v>3</v>
      </c>
      <c r="N106" s="18">
        <v>2</v>
      </c>
      <c r="O106" s="18">
        <v>3</v>
      </c>
      <c r="P106" s="18">
        <f t="shared" si="18"/>
        <v>15</v>
      </c>
      <c r="Q106" s="116">
        <f t="shared" si="22"/>
        <v>0.75</v>
      </c>
      <c r="R106" s="105">
        <f t="shared" si="26"/>
        <v>1.0499999999999998</v>
      </c>
      <c r="S106" s="105">
        <f t="shared" si="27"/>
        <v>1.25</v>
      </c>
      <c r="T106" s="105">
        <f t="shared" si="28"/>
        <v>1.0499999999999998</v>
      </c>
      <c r="U106" s="105">
        <f t="shared" si="29"/>
        <v>1.1500000000000001</v>
      </c>
      <c r="V106" s="105">
        <f t="shared" si="30"/>
        <v>1.35</v>
      </c>
      <c r="W106" s="117">
        <f t="shared" si="21"/>
        <v>49</v>
      </c>
      <c r="X106" s="117">
        <f t="shared" si="23"/>
        <v>9.8000000000000007</v>
      </c>
      <c r="Y106" s="146">
        <v>14</v>
      </c>
      <c r="Z106" s="116">
        <f t="shared" si="24"/>
        <v>11.20</v>
      </c>
    </row>
    <row r="107" spans="1:26" ht="19.9" customHeight="1" thickBot="1">
      <c r="A107" s="256">
        <v>100</v>
      </c>
      <c r="B107" s="258">
        <v>307654</v>
      </c>
      <c r="C107" s="134" t="s">
        <v>190</v>
      </c>
      <c r="D107" s="10">
        <v>5</v>
      </c>
      <c r="E107" s="10">
        <v>3</v>
      </c>
      <c r="F107" s="10">
        <v>4</v>
      </c>
      <c r="G107" s="10">
        <v>5</v>
      </c>
      <c r="H107" s="10">
        <v>4</v>
      </c>
      <c r="I107" s="10">
        <f t="shared" si="19"/>
        <v>21</v>
      </c>
      <c r="J107" s="10">
        <f t="shared" si="25"/>
        <v>3.15</v>
      </c>
      <c r="K107" s="18">
        <v>3</v>
      </c>
      <c r="L107" s="18">
        <v>2</v>
      </c>
      <c r="M107" s="18">
        <v>3</v>
      </c>
      <c r="N107" s="18">
        <v>1</v>
      </c>
      <c r="O107" s="18">
        <v>2</v>
      </c>
      <c r="P107" s="18">
        <f t="shared" si="18"/>
        <v>11</v>
      </c>
      <c r="Q107" s="116">
        <f t="shared" si="22"/>
        <v>0.55000000000000004</v>
      </c>
      <c r="R107" s="105">
        <f t="shared" si="26"/>
        <v>0.90</v>
      </c>
      <c r="S107" s="105">
        <f t="shared" si="27"/>
        <v>0.54999999999999993</v>
      </c>
      <c r="T107" s="105">
        <f t="shared" si="28"/>
        <v>0.75</v>
      </c>
      <c r="U107" s="105">
        <f t="shared" si="29"/>
        <v>0.80</v>
      </c>
      <c r="V107" s="105">
        <f t="shared" si="30"/>
        <v>0.70</v>
      </c>
      <c r="W107" s="117">
        <f t="shared" si="21"/>
        <v>32</v>
      </c>
      <c r="X107" s="117">
        <f t="shared" si="23"/>
        <v>6.40</v>
      </c>
      <c r="Y107" s="146">
        <v>13</v>
      </c>
      <c r="Z107" s="116">
        <f t="shared" si="24"/>
        <v>10.40</v>
      </c>
    </row>
    <row r="108" spans="1:26" ht="19.9" customHeight="1">
      <c r="A108" s="254">
        <v>101</v>
      </c>
      <c r="B108" s="258">
        <v>307656</v>
      </c>
      <c r="C108" s="134" t="s">
        <v>191</v>
      </c>
      <c r="D108" s="10">
        <v>5</v>
      </c>
      <c r="E108" s="10">
        <v>4</v>
      </c>
      <c r="F108" s="10">
        <v>3</v>
      </c>
      <c r="G108" s="10">
        <v>4</v>
      </c>
      <c r="H108" s="10">
        <v>3</v>
      </c>
      <c r="I108" s="10">
        <f t="shared" si="19"/>
        <v>19</v>
      </c>
      <c r="J108" s="10">
        <f t="shared" si="25"/>
        <v>2.85</v>
      </c>
      <c r="K108" s="18">
        <v>2</v>
      </c>
      <c r="L108" s="18">
        <v>1</v>
      </c>
      <c r="M108" s="18">
        <v>2</v>
      </c>
      <c r="N108" s="18">
        <v>1</v>
      </c>
      <c r="O108" s="18">
        <v>0</v>
      </c>
      <c r="P108" s="18">
        <f t="shared" si="18"/>
        <v>6</v>
      </c>
      <c r="Q108" s="116">
        <f t="shared" si="22"/>
        <v>0.30000000000000004</v>
      </c>
      <c r="R108" s="105">
        <f t="shared" si="26"/>
        <v>0.85</v>
      </c>
      <c r="S108" s="105">
        <f t="shared" si="27"/>
        <v>0.65</v>
      </c>
      <c r="T108" s="105">
        <f t="shared" si="28"/>
        <v>0.54999999999999993</v>
      </c>
      <c r="U108" s="105">
        <f t="shared" si="29"/>
        <v>0.65</v>
      </c>
      <c r="V108" s="105">
        <f t="shared" si="30"/>
        <v>0.44999999999999996</v>
      </c>
      <c r="W108" s="117">
        <f t="shared" si="21"/>
        <v>25</v>
      </c>
      <c r="X108" s="117">
        <f t="shared" si="23"/>
        <v>5</v>
      </c>
      <c r="Y108" s="146">
        <v>8</v>
      </c>
      <c r="Z108" s="116">
        <f t="shared" si="24"/>
        <v>6.40</v>
      </c>
    </row>
    <row r="109" spans="1:26" ht="19.9" customHeight="1" thickBot="1">
      <c r="A109" s="256">
        <v>102</v>
      </c>
      <c r="B109" s="257">
        <v>307661</v>
      </c>
      <c r="C109" s="134" t="s">
        <v>193</v>
      </c>
      <c r="D109" s="10">
        <v>5</v>
      </c>
      <c r="E109" s="10">
        <v>3</v>
      </c>
      <c r="F109" s="10">
        <v>4</v>
      </c>
      <c r="G109" s="10">
        <v>5</v>
      </c>
      <c r="H109" s="10">
        <v>5</v>
      </c>
      <c r="I109" s="10">
        <f t="shared" si="19"/>
        <v>22</v>
      </c>
      <c r="J109" s="10">
        <f t="shared" si="25"/>
        <v>3.30</v>
      </c>
      <c r="K109" s="18">
        <v>2</v>
      </c>
      <c r="L109" s="18">
        <v>1</v>
      </c>
      <c r="M109" s="18">
        <v>2</v>
      </c>
      <c r="N109" s="18">
        <v>3</v>
      </c>
      <c r="O109" s="18">
        <v>1</v>
      </c>
      <c r="P109" s="18">
        <f t="shared" si="18"/>
        <v>9</v>
      </c>
      <c r="Q109" s="116">
        <f t="shared" si="22"/>
        <v>0.45</v>
      </c>
      <c r="R109" s="105">
        <f t="shared" si="26"/>
        <v>0.85</v>
      </c>
      <c r="S109" s="105">
        <f t="shared" si="27"/>
        <v>0.49999999999999994</v>
      </c>
      <c r="T109" s="105">
        <f t="shared" si="28"/>
        <v>0.70</v>
      </c>
      <c r="U109" s="105">
        <f t="shared" si="29"/>
        <v>0.90</v>
      </c>
      <c r="V109" s="105">
        <f t="shared" si="30"/>
        <v>0.80</v>
      </c>
      <c r="W109" s="117">
        <f t="shared" si="21"/>
        <v>31</v>
      </c>
      <c r="X109" s="117">
        <f t="shared" si="23"/>
        <v>6.20</v>
      </c>
      <c r="Y109" s="146">
        <v>11</v>
      </c>
      <c r="Z109" s="116">
        <f t="shared" si="24"/>
        <v>8.8000000000000007</v>
      </c>
    </row>
    <row r="110" spans="1:26" ht="19.9" customHeight="1">
      <c r="A110" s="254">
        <v>103</v>
      </c>
      <c r="B110" s="257">
        <v>307665</v>
      </c>
      <c r="C110" s="134" t="s">
        <v>196</v>
      </c>
      <c r="D110" s="10">
        <v>3</v>
      </c>
      <c r="E110" s="10">
        <v>4</v>
      </c>
      <c r="F110" s="10">
        <v>3</v>
      </c>
      <c r="G110" s="10">
        <v>4</v>
      </c>
      <c r="H110" s="10">
        <v>3</v>
      </c>
      <c r="I110" s="10">
        <f t="shared" si="19"/>
        <v>17</v>
      </c>
      <c r="J110" s="10">
        <f t="shared" si="25"/>
        <v>2.5499999999999998</v>
      </c>
      <c r="K110" s="18">
        <v>1</v>
      </c>
      <c r="L110" s="18">
        <v>2</v>
      </c>
      <c r="M110" s="18">
        <v>0</v>
      </c>
      <c r="N110" s="18">
        <v>2</v>
      </c>
      <c r="O110" s="18">
        <v>1</v>
      </c>
      <c r="P110" s="18">
        <f t="shared" si="18"/>
        <v>6</v>
      </c>
      <c r="Q110" s="116">
        <f t="shared" si="22"/>
        <v>0.30000000000000004</v>
      </c>
      <c r="R110" s="105">
        <f t="shared" si="26"/>
        <v>0.49999999999999994</v>
      </c>
      <c r="S110" s="105">
        <f t="shared" si="27"/>
        <v>0.70</v>
      </c>
      <c r="T110" s="105">
        <f t="shared" si="28"/>
        <v>0.44999999999999996</v>
      </c>
      <c r="U110" s="105">
        <f t="shared" si="29"/>
        <v>0.70</v>
      </c>
      <c r="V110" s="105">
        <f t="shared" si="30"/>
        <v>0.49999999999999994</v>
      </c>
      <c r="W110" s="117">
        <f t="shared" si="21"/>
        <v>23</v>
      </c>
      <c r="X110" s="117">
        <f t="shared" si="23"/>
        <v>4.6000000000000005</v>
      </c>
      <c r="Y110" s="146">
        <v>9</v>
      </c>
      <c r="Z110" s="116">
        <f t="shared" si="24"/>
        <v>7.20</v>
      </c>
    </row>
    <row r="111" spans="1:26" ht="19.9" customHeight="1" thickBot="1">
      <c r="A111" s="256">
        <v>104</v>
      </c>
      <c r="B111" s="258">
        <v>307670</v>
      </c>
      <c r="C111" s="134" t="s">
        <v>198</v>
      </c>
      <c r="D111" s="10">
        <v>6</v>
      </c>
      <c r="E111" s="10">
        <v>5</v>
      </c>
      <c r="F111" s="10">
        <v>4</v>
      </c>
      <c r="G111" s="10">
        <v>6</v>
      </c>
      <c r="H111" s="10">
        <v>3</v>
      </c>
      <c r="I111" s="10">
        <f t="shared" si="19"/>
        <v>24</v>
      </c>
      <c r="J111" s="10">
        <f t="shared" si="25"/>
        <v>3.5999999999999996</v>
      </c>
      <c r="K111" s="18">
        <v>1</v>
      </c>
      <c r="L111" s="18">
        <v>2</v>
      </c>
      <c r="M111" s="18">
        <v>0</v>
      </c>
      <c r="N111" s="18">
        <v>1</v>
      </c>
      <c r="O111" s="18">
        <v>2</v>
      </c>
      <c r="P111" s="18">
        <f t="shared" si="18"/>
        <v>6</v>
      </c>
      <c r="Q111" s="116">
        <f t="shared" si="22"/>
        <v>0.30000000000000004</v>
      </c>
      <c r="R111" s="105">
        <f t="shared" si="26"/>
        <v>0.95</v>
      </c>
      <c r="S111" s="105">
        <f t="shared" si="27"/>
        <v>0.85</v>
      </c>
      <c r="T111" s="105">
        <f t="shared" si="28"/>
        <v>0.60</v>
      </c>
      <c r="U111" s="105">
        <f t="shared" si="29"/>
        <v>0.95</v>
      </c>
      <c r="V111" s="105">
        <f t="shared" si="30"/>
        <v>0.54999999999999993</v>
      </c>
      <c r="W111" s="117">
        <f t="shared" si="21"/>
        <v>30</v>
      </c>
      <c r="X111" s="117">
        <f t="shared" si="23"/>
        <v>6</v>
      </c>
      <c r="Y111" s="146">
        <v>7</v>
      </c>
      <c r="Z111" s="116">
        <f t="shared" si="24"/>
        <v>5.60</v>
      </c>
    </row>
    <row r="112" spans="1:26" ht="19.9" customHeight="1">
      <c r="A112" s="254">
        <v>105</v>
      </c>
      <c r="B112" s="257">
        <v>307673</v>
      </c>
      <c r="C112" s="134" t="s">
        <v>199</v>
      </c>
      <c r="D112" s="10">
        <v>7</v>
      </c>
      <c r="E112" s="10">
        <v>6</v>
      </c>
      <c r="F112" s="10">
        <v>4</v>
      </c>
      <c r="G112" s="10">
        <v>6</v>
      </c>
      <c r="H112" s="10">
        <v>3</v>
      </c>
      <c r="I112" s="10">
        <f t="shared" si="19"/>
        <v>26</v>
      </c>
      <c r="J112" s="10">
        <f t="shared" si="25"/>
        <v>3.90</v>
      </c>
      <c r="K112" s="18">
        <v>2</v>
      </c>
      <c r="L112" s="18">
        <v>3</v>
      </c>
      <c r="M112" s="18">
        <v>2</v>
      </c>
      <c r="N112" s="18">
        <v>1</v>
      </c>
      <c r="O112" s="18">
        <v>3</v>
      </c>
      <c r="P112" s="18">
        <f t="shared" si="18"/>
        <v>11</v>
      </c>
      <c r="Q112" s="116">
        <f t="shared" si="22"/>
        <v>0.55000000000000004</v>
      </c>
      <c r="R112" s="105">
        <f t="shared" si="26"/>
        <v>1.1500000000000001</v>
      </c>
      <c r="S112" s="105">
        <f t="shared" si="27"/>
        <v>1.0499999999999998</v>
      </c>
      <c r="T112" s="105">
        <f t="shared" si="28"/>
        <v>0.70</v>
      </c>
      <c r="U112" s="105">
        <f t="shared" si="29"/>
        <v>0.95</v>
      </c>
      <c r="V112" s="105">
        <f t="shared" si="30"/>
        <v>0.60</v>
      </c>
      <c r="W112" s="117">
        <f t="shared" si="21"/>
        <v>37</v>
      </c>
      <c r="X112" s="117">
        <f t="shared" si="23"/>
        <v>7.40</v>
      </c>
      <c r="Y112" s="146">
        <v>12</v>
      </c>
      <c r="Z112" s="116">
        <f t="shared" si="24"/>
        <v>9.6000000000000014</v>
      </c>
    </row>
    <row r="113" spans="1:26" ht="19.9" customHeight="1" thickBot="1">
      <c r="A113" s="256">
        <v>106</v>
      </c>
      <c r="B113" s="257">
        <v>307675</v>
      </c>
      <c r="C113" s="134" t="s">
        <v>200</v>
      </c>
      <c r="D113" s="10">
        <v>7</v>
      </c>
      <c r="E113" s="10">
        <v>5</v>
      </c>
      <c r="F113" s="10">
        <v>4</v>
      </c>
      <c r="G113" s="10">
        <v>7</v>
      </c>
      <c r="H113" s="10">
        <v>3</v>
      </c>
      <c r="I113" s="10">
        <f t="shared" si="19"/>
        <v>26</v>
      </c>
      <c r="J113" s="10">
        <f t="shared" si="25"/>
        <v>3.90</v>
      </c>
      <c r="K113" s="18">
        <v>2</v>
      </c>
      <c r="L113" s="18">
        <v>3</v>
      </c>
      <c r="M113" s="18">
        <v>2</v>
      </c>
      <c r="N113" s="18">
        <v>3</v>
      </c>
      <c r="O113" s="18">
        <v>4</v>
      </c>
      <c r="P113" s="18">
        <f t="shared" si="18"/>
        <v>14</v>
      </c>
      <c r="Q113" s="116">
        <f t="shared" si="22"/>
        <v>0.70</v>
      </c>
      <c r="R113" s="105">
        <f t="shared" si="26"/>
        <v>1.1500000000000001</v>
      </c>
      <c r="S113" s="105">
        <f t="shared" si="27"/>
        <v>0.90</v>
      </c>
      <c r="T113" s="105">
        <f t="shared" si="28"/>
        <v>0.70</v>
      </c>
      <c r="U113" s="105">
        <f t="shared" si="29"/>
        <v>1.2000000000000002</v>
      </c>
      <c r="V113" s="105">
        <f t="shared" si="30"/>
        <v>0.64999999999999991</v>
      </c>
      <c r="W113" s="117">
        <f t="shared" si="21"/>
        <v>40</v>
      </c>
      <c r="X113" s="117">
        <f t="shared" si="23"/>
        <v>8</v>
      </c>
      <c r="Y113" s="146">
        <v>16</v>
      </c>
      <c r="Z113" s="116">
        <f t="shared" si="24"/>
        <v>12.80</v>
      </c>
    </row>
    <row r="114" spans="1:26" ht="19.9" customHeight="1">
      <c r="A114" s="254">
        <v>107</v>
      </c>
      <c r="B114" s="258">
        <v>307676</v>
      </c>
      <c r="C114" s="134" t="s">
        <v>200</v>
      </c>
      <c r="D114" s="10">
        <v>6</v>
      </c>
      <c r="E114" s="10">
        <v>3</v>
      </c>
      <c r="F114" s="10">
        <v>6</v>
      </c>
      <c r="G114" s="10">
        <v>7</v>
      </c>
      <c r="H114" s="10">
        <v>8</v>
      </c>
      <c r="I114" s="10">
        <f t="shared" si="19"/>
        <v>30</v>
      </c>
      <c r="J114" s="10">
        <f t="shared" si="25"/>
        <v>4.50</v>
      </c>
      <c r="K114" s="18">
        <v>3</v>
      </c>
      <c r="L114" s="18">
        <v>2</v>
      </c>
      <c r="M114" s="18">
        <v>1</v>
      </c>
      <c r="N114" s="18">
        <v>2</v>
      </c>
      <c r="O114" s="18">
        <v>3</v>
      </c>
      <c r="P114" s="18">
        <f t="shared" si="18"/>
        <v>11</v>
      </c>
      <c r="Q114" s="116">
        <f t="shared" si="22"/>
        <v>0.55000000000000004</v>
      </c>
      <c r="R114" s="105">
        <f t="shared" si="26"/>
        <v>1.0499999999999998</v>
      </c>
      <c r="S114" s="105">
        <f t="shared" si="27"/>
        <v>0.54999999999999993</v>
      </c>
      <c r="T114" s="105">
        <f t="shared" si="28"/>
        <v>0.95</v>
      </c>
      <c r="U114" s="105">
        <f t="shared" si="29"/>
        <v>1.1500000000000001</v>
      </c>
      <c r="V114" s="105">
        <f t="shared" si="30"/>
        <v>1.35</v>
      </c>
      <c r="W114" s="117">
        <f t="shared" si="21"/>
        <v>41</v>
      </c>
      <c r="X114" s="117">
        <f t="shared" si="23"/>
        <v>8.2000000000000011</v>
      </c>
      <c r="Y114" s="146">
        <v>14</v>
      </c>
      <c r="Z114" s="116">
        <f t="shared" si="24"/>
        <v>11.20</v>
      </c>
    </row>
    <row r="115" spans="1:26" ht="19.9" customHeight="1" thickBot="1">
      <c r="A115" s="256">
        <v>108</v>
      </c>
      <c r="B115" s="257">
        <v>307677</v>
      </c>
      <c r="C115" s="134" t="s">
        <v>201</v>
      </c>
      <c r="D115" s="10">
        <v>7</v>
      </c>
      <c r="E115" s="10">
        <v>5</v>
      </c>
      <c r="F115" s="10">
        <v>6</v>
      </c>
      <c r="G115" s="10">
        <v>6</v>
      </c>
      <c r="H115" s="10">
        <v>5</v>
      </c>
      <c r="I115" s="10">
        <f t="shared" si="19"/>
        <v>29</v>
      </c>
      <c r="J115" s="10">
        <f t="shared" si="25"/>
        <v>4.3499999999999996</v>
      </c>
      <c r="K115" s="18">
        <v>4</v>
      </c>
      <c r="L115" s="18">
        <v>3</v>
      </c>
      <c r="M115" s="18">
        <v>2</v>
      </c>
      <c r="N115" s="18">
        <v>3</v>
      </c>
      <c r="O115" s="18">
        <v>2</v>
      </c>
      <c r="P115" s="18">
        <f t="shared" si="18"/>
        <v>14</v>
      </c>
      <c r="Q115" s="116">
        <f t="shared" si="22"/>
        <v>0.70</v>
      </c>
      <c r="R115" s="105">
        <f t="shared" si="26"/>
        <v>1.25</v>
      </c>
      <c r="S115" s="105">
        <f t="shared" si="27"/>
        <v>0.90</v>
      </c>
      <c r="T115" s="105">
        <f t="shared" si="28"/>
        <v>0.99999999999999989</v>
      </c>
      <c r="U115" s="105">
        <f t="shared" si="29"/>
        <v>1.0499999999999998</v>
      </c>
      <c r="V115" s="105">
        <f t="shared" si="30"/>
        <v>0.85</v>
      </c>
      <c r="W115" s="117">
        <f t="shared" si="21"/>
        <v>43</v>
      </c>
      <c r="X115" s="117">
        <f t="shared" si="23"/>
        <v>8.60</v>
      </c>
      <c r="Y115" s="146">
        <v>18</v>
      </c>
      <c r="Z115" s="116">
        <f t="shared" si="24"/>
        <v>14.40</v>
      </c>
    </row>
    <row r="116" spans="1:26" ht="19.9" customHeight="1">
      <c r="A116" s="254">
        <v>109</v>
      </c>
      <c r="B116" s="258">
        <v>307680</v>
      </c>
      <c r="C116" s="134" t="s">
        <v>202</v>
      </c>
      <c r="D116" s="10">
        <v>8</v>
      </c>
      <c r="E116" s="10">
        <v>5</v>
      </c>
      <c r="F116" s="10">
        <v>6</v>
      </c>
      <c r="G116" s="10">
        <v>7</v>
      </c>
      <c r="H116" s="10">
        <v>8</v>
      </c>
      <c r="I116" s="10">
        <f t="shared" si="31" ref="I116:I165">SUM(D116:H116)</f>
        <v>34</v>
      </c>
      <c r="J116" s="10">
        <f t="shared" si="25"/>
        <v>5.0999999999999996</v>
      </c>
      <c r="K116" s="18">
        <v>5</v>
      </c>
      <c r="L116" s="18">
        <v>4</v>
      </c>
      <c r="M116" s="18">
        <v>3</v>
      </c>
      <c r="N116" s="18">
        <v>4</v>
      </c>
      <c r="O116" s="18">
        <v>3</v>
      </c>
      <c r="P116" s="18">
        <f t="shared" si="18"/>
        <v>19</v>
      </c>
      <c r="Q116" s="116">
        <f t="shared" si="22"/>
        <v>0.95</v>
      </c>
      <c r="R116" s="105">
        <f t="shared" si="26"/>
        <v>1.45</v>
      </c>
      <c r="S116" s="105">
        <f t="shared" si="27"/>
        <v>0.95</v>
      </c>
      <c r="T116" s="105">
        <f t="shared" si="28"/>
        <v>1.0499999999999998</v>
      </c>
      <c r="U116" s="105">
        <f t="shared" si="29"/>
        <v>1.25</v>
      </c>
      <c r="V116" s="105">
        <f t="shared" si="30"/>
        <v>1.35</v>
      </c>
      <c r="W116" s="117">
        <f t="shared" si="21"/>
        <v>53</v>
      </c>
      <c r="X116" s="117">
        <f t="shared" si="23"/>
        <v>10.60</v>
      </c>
      <c r="Y116" s="146">
        <v>22</v>
      </c>
      <c r="Z116" s="116">
        <f t="shared" si="24"/>
        <v>17.60</v>
      </c>
    </row>
    <row r="117" spans="1:26" ht="19.9" customHeight="1" thickBot="1">
      <c r="A117" s="256">
        <v>110</v>
      </c>
      <c r="B117" s="134">
        <v>307683</v>
      </c>
      <c r="C117" s="134" t="s">
        <v>206</v>
      </c>
      <c r="D117" s="10">
        <v>7</v>
      </c>
      <c r="E117" s="10">
        <v>8</v>
      </c>
      <c r="F117" s="10">
        <v>7</v>
      </c>
      <c r="G117" s="10">
        <v>9</v>
      </c>
      <c r="H117" s="10">
        <v>8</v>
      </c>
      <c r="I117" s="10">
        <f t="shared" si="31"/>
        <v>39</v>
      </c>
      <c r="J117" s="10">
        <f t="shared" si="25"/>
        <v>5.85</v>
      </c>
      <c r="K117" s="18">
        <v>4</v>
      </c>
      <c r="L117" s="18">
        <v>3</v>
      </c>
      <c r="M117" s="18">
        <v>4</v>
      </c>
      <c r="N117" s="18">
        <v>3</v>
      </c>
      <c r="O117" s="18">
        <v>4</v>
      </c>
      <c r="P117" s="18">
        <f t="shared" si="18"/>
        <v>18</v>
      </c>
      <c r="Q117" s="116">
        <f t="shared" si="22"/>
        <v>0.90</v>
      </c>
      <c r="R117" s="105">
        <f t="shared" si="26"/>
        <v>1.25</v>
      </c>
      <c r="S117" s="105">
        <f t="shared" si="27"/>
        <v>1.35</v>
      </c>
      <c r="T117" s="105">
        <f t="shared" si="28"/>
        <v>1.25</v>
      </c>
      <c r="U117" s="105">
        <f t="shared" si="29"/>
        <v>1.50</v>
      </c>
      <c r="V117" s="105">
        <f t="shared" si="30"/>
        <v>1.40</v>
      </c>
      <c r="W117" s="117">
        <f t="shared" si="21"/>
        <v>57</v>
      </c>
      <c r="X117" s="117">
        <f t="shared" si="23"/>
        <v>11.40</v>
      </c>
      <c r="Y117" s="146">
        <v>21</v>
      </c>
      <c r="Z117" s="116">
        <f t="shared" si="24"/>
        <v>16.80</v>
      </c>
    </row>
    <row r="118" spans="1:26" ht="19.9" customHeight="1">
      <c r="A118" s="254">
        <v>111</v>
      </c>
      <c r="B118" s="259">
        <v>307684</v>
      </c>
      <c r="C118" s="134" t="s">
        <v>207</v>
      </c>
      <c r="D118" s="10"/>
      <c r="E118" s="10"/>
      <c r="F118" s="10"/>
      <c r="G118" s="10"/>
      <c r="H118" s="10"/>
      <c r="I118" s="10"/>
      <c r="J118" s="10"/>
      <c r="K118" s="18">
        <v>4</v>
      </c>
      <c r="L118" s="18">
        <v>5</v>
      </c>
      <c r="M118" s="18">
        <v>3</v>
      </c>
      <c r="N118" s="18">
        <v>4</v>
      </c>
      <c r="O118" s="18">
        <v>5</v>
      </c>
      <c r="P118" s="18">
        <f t="shared" si="18"/>
        <v>21</v>
      </c>
      <c r="Q118" s="116">
        <f t="shared" si="22"/>
        <v>1.05</v>
      </c>
      <c r="R118" s="105">
        <f t="shared" si="26"/>
        <v>0.20</v>
      </c>
      <c r="S118" s="105">
        <f t="shared" si="27"/>
        <v>0.25</v>
      </c>
      <c r="T118" s="105">
        <f t="shared" si="28"/>
        <v>0.15000000000000002</v>
      </c>
      <c r="U118" s="105">
        <f t="shared" si="29"/>
        <v>0.20</v>
      </c>
      <c r="V118" s="105">
        <f t="shared" si="30"/>
        <v>0.25</v>
      </c>
      <c r="W118" s="117">
        <f t="shared" si="21"/>
        <v>21</v>
      </c>
      <c r="X118" s="117">
        <f t="shared" si="23"/>
        <v>4.20</v>
      </c>
      <c r="Y118" s="146">
        <v>27</v>
      </c>
      <c r="Z118" s="116">
        <f t="shared" si="24"/>
        <v>21.60</v>
      </c>
    </row>
    <row r="119" spans="1:26" ht="19.9" customHeight="1" thickBot="1">
      <c r="A119" s="256">
        <v>112</v>
      </c>
      <c r="B119" s="259">
        <v>307688</v>
      </c>
      <c r="C119" s="134" t="s">
        <v>210</v>
      </c>
      <c r="D119" s="10">
        <v>9</v>
      </c>
      <c r="E119" s="10">
        <v>7</v>
      </c>
      <c r="F119" s="10">
        <v>6</v>
      </c>
      <c r="G119" s="10">
        <v>7</v>
      </c>
      <c r="H119" s="10">
        <v>9</v>
      </c>
      <c r="I119" s="10">
        <f t="shared" si="31"/>
        <v>38</v>
      </c>
      <c r="J119" s="10">
        <f t="shared" si="25"/>
        <v>5.70</v>
      </c>
      <c r="K119" s="18">
        <v>4</v>
      </c>
      <c r="L119" s="18">
        <v>3</v>
      </c>
      <c r="M119" s="18">
        <v>4</v>
      </c>
      <c r="N119" s="18">
        <v>5</v>
      </c>
      <c r="O119" s="18">
        <v>4</v>
      </c>
      <c r="P119" s="18">
        <f t="shared" si="18"/>
        <v>20</v>
      </c>
      <c r="Q119" s="116">
        <f t="shared" si="22"/>
        <v>1</v>
      </c>
      <c r="R119" s="105">
        <f t="shared" si="26"/>
        <v>1.5499999999999998</v>
      </c>
      <c r="S119" s="105">
        <f t="shared" si="27"/>
        <v>1.2000000000000002</v>
      </c>
      <c r="T119" s="105">
        <f t="shared" si="28"/>
        <v>1.0999999999999999</v>
      </c>
      <c r="U119" s="105">
        <f t="shared" si="29"/>
        <v>1.30</v>
      </c>
      <c r="V119" s="105">
        <f t="shared" si="30"/>
        <v>1.5499999999999998</v>
      </c>
      <c r="W119" s="117">
        <f t="shared" si="21"/>
        <v>58</v>
      </c>
      <c r="X119" s="117">
        <f t="shared" si="23"/>
        <v>11.60</v>
      </c>
      <c r="Y119" s="146">
        <v>27</v>
      </c>
      <c r="Z119" s="116">
        <f t="shared" si="24"/>
        <v>21.60</v>
      </c>
    </row>
    <row r="120" spans="1:26" ht="19.9" customHeight="1">
      <c r="A120" s="254">
        <v>113</v>
      </c>
      <c r="B120" s="134">
        <v>307689</v>
      </c>
      <c r="C120" s="134" t="s">
        <v>211</v>
      </c>
      <c r="D120" s="10">
        <v>9</v>
      </c>
      <c r="E120" s="10">
        <v>8</v>
      </c>
      <c r="F120" s="10">
        <v>9</v>
      </c>
      <c r="G120" s="10">
        <v>8</v>
      </c>
      <c r="H120" s="10">
        <v>7</v>
      </c>
      <c r="I120" s="10">
        <f t="shared" si="31"/>
        <v>41</v>
      </c>
      <c r="J120" s="10">
        <f t="shared" si="25"/>
        <v>6.15</v>
      </c>
      <c r="K120" s="18">
        <v>5</v>
      </c>
      <c r="L120" s="18">
        <v>3</v>
      </c>
      <c r="M120" s="18">
        <v>4</v>
      </c>
      <c r="N120" s="18">
        <v>3</v>
      </c>
      <c r="O120" s="18">
        <v>4</v>
      </c>
      <c r="P120" s="18">
        <f t="shared" si="18"/>
        <v>19</v>
      </c>
      <c r="Q120" s="116">
        <f t="shared" si="22"/>
        <v>0.95</v>
      </c>
      <c r="R120" s="105">
        <f t="shared" si="26"/>
        <v>1.60</v>
      </c>
      <c r="S120" s="105">
        <f t="shared" si="27"/>
        <v>1.35</v>
      </c>
      <c r="T120" s="105">
        <f t="shared" si="28"/>
        <v>1.5499999999999998</v>
      </c>
      <c r="U120" s="105">
        <f t="shared" si="29"/>
        <v>1.35</v>
      </c>
      <c r="V120" s="105">
        <f t="shared" si="30"/>
        <v>1.25</v>
      </c>
      <c r="W120" s="117">
        <f t="shared" si="21"/>
        <v>60</v>
      </c>
      <c r="X120" s="117">
        <f t="shared" si="23"/>
        <v>12</v>
      </c>
      <c r="Y120" s="146">
        <v>23</v>
      </c>
      <c r="Z120" s="116">
        <f t="shared" si="24"/>
        <v>18.400000000000002</v>
      </c>
    </row>
    <row r="121" spans="1:26" ht="19.9" customHeight="1" thickBot="1">
      <c r="A121" s="256">
        <v>114</v>
      </c>
      <c r="B121" s="134">
        <v>307693</v>
      </c>
      <c r="C121" s="134" t="s">
        <v>212</v>
      </c>
      <c r="D121" s="10">
        <v>6</v>
      </c>
      <c r="E121" s="10">
        <v>5</v>
      </c>
      <c r="F121" s="10">
        <v>4</v>
      </c>
      <c r="G121" s="10">
        <v>3</v>
      </c>
      <c r="H121" s="10">
        <v>4</v>
      </c>
      <c r="I121" s="10">
        <f t="shared" si="31"/>
        <v>22</v>
      </c>
      <c r="J121" s="10">
        <f t="shared" si="25"/>
        <v>3.30</v>
      </c>
      <c r="K121" s="18">
        <v>4</v>
      </c>
      <c r="L121" s="18">
        <v>3</v>
      </c>
      <c r="M121" s="18">
        <v>4</v>
      </c>
      <c r="N121" s="18">
        <v>2</v>
      </c>
      <c r="O121" s="18">
        <v>3</v>
      </c>
      <c r="P121" s="18">
        <f t="shared" si="18"/>
        <v>16</v>
      </c>
      <c r="Q121" s="116">
        <f t="shared" si="22"/>
        <v>0.80</v>
      </c>
      <c r="R121" s="105">
        <f t="shared" si="26"/>
        <v>1.0999999999999999</v>
      </c>
      <c r="S121" s="105">
        <f t="shared" si="27"/>
        <v>0.90</v>
      </c>
      <c r="T121" s="105">
        <f t="shared" si="28"/>
        <v>0.80</v>
      </c>
      <c r="U121" s="105">
        <f t="shared" si="29"/>
        <v>0.54999999999999993</v>
      </c>
      <c r="V121" s="105">
        <f t="shared" si="30"/>
        <v>0.75</v>
      </c>
      <c r="W121" s="117">
        <f t="shared" si="21"/>
        <v>38</v>
      </c>
      <c r="X121" s="117">
        <f t="shared" si="23"/>
        <v>7.60</v>
      </c>
      <c r="Y121" s="146">
        <v>13</v>
      </c>
      <c r="Z121" s="116">
        <f t="shared" si="24"/>
        <v>10.40</v>
      </c>
    </row>
    <row r="122" spans="1:26" ht="19.9" customHeight="1">
      <c r="A122" s="254">
        <v>115</v>
      </c>
      <c r="B122" s="259">
        <v>307694</v>
      </c>
      <c r="C122" s="134" t="s">
        <v>213</v>
      </c>
      <c r="D122" s="10">
        <v>5</v>
      </c>
      <c r="E122" s="10">
        <v>5</v>
      </c>
      <c r="F122" s="10">
        <v>6</v>
      </c>
      <c r="G122" s="10">
        <v>5</v>
      </c>
      <c r="H122" s="10">
        <v>6</v>
      </c>
      <c r="I122" s="10">
        <f t="shared" si="31"/>
        <v>27</v>
      </c>
      <c r="J122" s="10">
        <f t="shared" si="25"/>
        <v>4.05</v>
      </c>
      <c r="K122" s="18">
        <v>2</v>
      </c>
      <c r="L122" s="18">
        <v>3</v>
      </c>
      <c r="M122" s="18">
        <v>2</v>
      </c>
      <c r="N122" s="18">
        <v>3</v>
      </c>
      <c r="O122" s="18">
        <v>1</v>
      </c>
      <c r="P122" s="18">
        <f t="shared" si="18"/>
        <v>11</v>
      </c>
      <c r="Q122" s="116">
        <f t="shared" si="22"/>
        <v>0.55000000000000004</v>
      </c>
      <c r="R122" s="105">
        <f t="shared" si="26"/>
        <v>0.85</v>
      </c>
      <c r="S122" s="105">
        <f t="shared" si="27"/>
        <v>0.90</v>
      </c>
      <c r="T122" s="105">
        <f t="shared" si="28"/>
        <v>0.99999999999999989</v>
      </c>
      <c r="U122" s="105">
        <f t="shared" si="29"/>
        <v>0.90</v>
      </c>
      <c r="V122" s="105">
        <f t="shared" si="30"/>
        <v>0.95</v>
      </c>
      <c r="W122" s="117">
        <f t="shared" si="21"/>
        <v>38</v>
      </c>
      <c r="X122" s="117">
        <f t="shared" si="23"/>
        <v>7.60</v>
      </c>
      <c r="Y122" s="146">
        <v>12</v>
      </c>
      <c r="Z122" s="116">
        <f t="shared" si="24"/>
        <v>9.6000000000000014</v>
      </c>
    </row>
    <row r="123" spans="1:26" ht="19.9" customHeight="1" thickBot="1">
      <c r="A123" s="256">
        <v>116</v>
      </c>
      <c r="B123" s="134">
        <v>307695</v>
      </c>
      <c r="C123" s="134" t="s">
        <v>214</v>
      </c>
      <c r="D123" s="10">
        <v>6</v>
      </c>
      <c r="E123" s="10">
        <v>5</v>
      </c>
      <c r="F123" s="10">
        <v>4</v>
      </c>
      <c r="G123" s="10">
        <v>6</v>
      </c>
      <c r="H123" s="10">
        <v>4</v>
      </c>
      <c r="I123" s="10">
        <f t="shared" si="31"/>
        <v>25</v>
      </c>
      <c r="J123" s="10">
        <f t="shared" si="25"/>
        <v>3.75</v>
      </c>
      <c r="K123" s="18">
        <v>3</v>
      </c>
      <c r="L123" s="18">
        <v>2</v>
      </c>
      <c r="M123" s="18">
        <v>3</v>
      </c>
      <c r="N123" s="18">
        <v>4</v>
      </c>
      <c r="O123" s="18">
        <v>3</v>
      </c>
      <c r="P123" s="18">
        <f t="shared" si="18"/>
        <v>15</v>
      </c>
      <c r="Q123" s="116">
        <f t="shared" si="22"/>
        <v>0.75</v>
      </c>
      <c r="R123" s="105">
        <f t="shared" si="26"/>
        <v>1.0499999999999998</v>
      </c>
      <c r="S123" s="105">
        <f t="shared" si="27"/>
        <v>0.85</v>
      </c>
      <c r="T123" s="105">
        <f t="shared" si="28"/>
        <v>0.75</v>
      </c>
      <c r="U123" s="105">
        <f t="shared" si="29"/>
        <v>1.0999999999999999</v>
      </c>
      <c r="V123" s="105">
        <f t="shared" si="30"/>
        <v>0.75</v>
      </c>
      <c r="W123" s="117">
        <f t="shared" si="21"/>
        <v>40</v>
      </c>
      <c r="X123" s="117">
        <f t="shared" si="23"/>
        <v>8</v>
      </c>
      <c r="Y123" s="146">
        <v>18</v>
      </c>
      <c r="Z123" s="116">
        <f t="shared" si="24"/>
        <v>14.40</v>
      </c>
    </row>
    <row r="124" spans="1:26" ht="19.9" customHeight="1">
      <c r="A124" s="254">
        <v>117</v>
      </c>
      <c r="B124" s="134">
        <v>307699</v>
      </c>
      <c r="C124" s="134" t="s">
        <v>215</v>
      </c>
      <c r="D124" s="10">
        <v>4</v>
      </c>
      <c r="E124" s="10">
        <v>5</v>
      </c>
      <c r="F124" s="10">
        <v>4</v>
      </c>
      <c r="G124" s="10">
        <v>5</v>
      </c>
      <c r="H124" s="10">
        <v>4</v>
      </c>
      <c r="I124" s="10">
        <f t="shared" si="31"/>
        <v>22</v>
      </c>
      <c r="J124" s="10">
        <f t="shared" si="25"/>
        <v>3.30</v>
      </c>
      <c r="K124" s="18">
        <v>2</v>
      </c>
      <c r="L124" s="18">
        <v>1</v>
      </c>
      <c r="M124" s="18">
        <v>2</v>
      </c>
      <c r="N124" s="18">
        <v>1</v>
      </c>
      <c r="O124" s="18">
        <v>3</v>
      </c>
      <c r="P124" s="18">
        <f t="shared" si="18"/>
        <v>9</v>
      </c>
      <c r="Q124" s="116">
        <f t="shared" si="22"/>
        <v>0.45</v>
      </c>
      <c r="R124" s="105">
        <f t="shared" si="26"/>
        <v>0.70</v>
      </c>
      <c r="S124" s="105">
        <f t="shared" si="27"/>
        <v>0.80</v>
      </c>
      <c r="T124" s="105">
        <f t="shared" si="28"/>
        <v>0.70</v>
      </c>
      <c r="U124" s="105">
        <f t="shared" si="29"/>
        <v>0.80</v>
      </c>
      <c r="V124" s="105">
        <f t="shared" si="30"/>
        <v>0.75</v>
      </c>
      <c r="W124" s="117">
        <f t="shared" si="21"/>
        <v>31</v>
      </c>
      <c r="X124" s="117">
        <f t="shared" si="23"/>
        <v>6.20</v>
      </c>
      <c r="Y124" s="146">
        <v>10</v>
      </c>
      <c r="Z124" s="116">
        <f t="shared" si="24"/>
        <v>8</v>
      </c>
    </row>
    <row r="125" spans="1:26" ht="19.9" customHeight="1" thickBot="1">
      <c r="A125" s="256">
        <v>118</v>
      </c>
      <c r="B125" s="259">
        <v>307700</v>
      </c>
      <c r="C125" s="134" t="s">
        <v>216</v>
      </c>
      <c r="D125" s="10">
        <v>4</v>
      </c>
      <c r="E125" s="10">
        <v>8</v>
      </c>
      <c r="F125" s="10">
        <v>5</v>
      </c>
      <c r="G125" s="10">
        <v>7</v>
      </c>
      <c r="H125" s="10">
        <v>8</v>
      </c>
      <c r="I125" s="10">
        <f t="shared" si="31"/>
        <v>32</v>
      </c>
      <c r="J125" s="10">
        <f t="shared" si="25"/>
        <v>4.80</v>
      </c>
      <c r="K125" s="18">
        <v>2</v>
      </c>
      <c r="L125" s="18">
        <v>3</v>
      </c>
      <c r="M125" s="18">
        <v>5</v>
      </c>
      <c r="N125" s="18">
        <v>3</v>
      </c>
      <c r="O125" s="18">
        <v>4</v>
      </c>
      <c r="P125" s="18">
        <f t="shared" si="18"/>
        <v>17</v>
      </c>
      <c r="Q125" s="116">
        <f t="shared" si="22"/>
        <v>0.85000000000000009</v>
      </c>
      <c r="R125" s="105">
        <f t="shared" si="26"/>
        <v>0.70</v>
      </c>
      <c r="S125" s="105">
        <f t="shared" si="27"/>
        <v>1.35</v>
      </c>
      <c r="T125" s="105">
        <f t="shared" si="28"/>
        <v>1</v>
      </c>
      <c r="U125" s="105">
        <f t="shared" si="29"/>
        <v>1.2000000000000002</v>
      </c>
      <c r="V125" s="105">
        <f t="shared" si="30"/>
        <v>1.40</v>
      </c>
      <c r="W125" s="117">
        <f t="shared" si="21"/>
        <v>49</v>
      </c>
      <c r="X125" s="117">
        <f t="shared" si="23"/>
        <v>9.8000000000000007</v>
      </c>
      <c r="Y125" s="146">
        <v>17</v>
      </c>
      <c r="Z125" s="116">
        <f t="shared" si="24"/>
        <v>13.60</v>
      </c>
    </row>
    <row r="126" spans="1:26" ht="19.9" customHeight="1">
      <c r="A126" s="254">
        <v>119</v>
      </c>
      <c r="B126" s="259">
        <v>307706</v>
      </c>
      <c r="C126" s="134" t="s">
        <v>217</v>
      </c>
      <c r="D126" s="10">
        <v>8</v>
      </c>
      <c r="E126" s="10">
        <v>6</v>
      </c>
      <c r="F126" s="10">
        <v>8</v>
      </c>
      <c r="G126" s="10">
        <v>6</v>
      </c>
      <c r="H126" s="10">
        <v>7</v>
      </c>
      <c r="I126" s="10">
        <f t="shared" si="31"/>
        <v>35</v>
      </c>
      <c r="J126" s="10">
        <f t="shared" si="25"/>
        <v>5.25</v>
      </c>
      <c r="K126" s="18">
        <v>3</v>
      </c>
      <c r="L126" s="18">
        <v>2</v>
      </c>
      <c r="M126" s="18">
        <v>3</v>
      </c>
      <c r="N126" s="18">
        <v>3</v>
      </c>
      <c r="O126" s="18">
        <v>1</v>
      </c>
      <c r="P126" s="18">
        <f t="shared" si="18"/>
        <v>12</v>
      </c>
      <c r="Q126" s="116">
        <f t="shared" si="22"/>
        <v>0.60000000000000009</v>
      </c>
      <c r="R126" s="105">
        <f t="shared" si="26"/>
        <v>1.35</v>
      </c>
      <c r="S126" s="105">
        <f t="shared" si="27"/>
        <v>0.99999999999999989</v>
      </c>
      <c r="T126" s="105">
        <f t="shared" si="28"/>
        <v>1.35</v>
      </c>
      <c r="U126" s="105">
        <f t="shared" si="29"/>
        <v>1.0499999999999998</v>
      </c>
      <c r="V126" s="105">
        <f t="shared" si="30"/>
        <v>1.1000000000000001</v>
      </c>
      <c r="W126" s="117">
        <f t="shared" si="21"/>
        <v>47</v>
      </c>
      <c r="X126" s="117">
        <f t="shared" si="23"/>
        <v>9.40</v>
      </c>
      <c r="Y126" s="146">
        <v>14</v>
      </c>
      <c r="Z126" s="116">
        <f t="shared" si="24"/>
        <v>11.20</v>
      </c>
    </row>
    <row r="127" spans="1:26" ht="19.9" customHeight="1" thickBot="1">
      <c r="A127" s="256">
        <v>120</v>
      </c>
      <c r="B127" s="134">
        <v>307707</v>
      </c>
      <c r="C127" s="134" t="s">
        <v>218</v>
      </c>
      <c r="D127" s="10">
        <v>7</v>
      </c>
      <c r="E127" s="10">
        <v>6</v>
      </c>
      <c r="F127" s="10">
        <v>5</v>
      </c>
      <c r="G127" s="10">
        <v>7</v>
      </c>
      <c r="H127" s="10">
        <v>8</v>
      </c>
      <c r="I127" s="10">
        <f t="shared" si="31"/>
        <v>33</v>
      </c>
      <c r="J127" s="10">
        <f t="shared" si="25"/>
        <v>4.95</v>
      </c>
      <c r="K127" s="18">
        <v>3</v>
      </c>
      <c r="L127" s="18">
        <v>2</v>
      </c>
      <c r="M127" s="18">
        <v>3</v>
      </c>
      <c r="N127" s="18">
        <v>2</v>
      </c>
      <c r="O127" s="18">
        <v>1</v>
      </c>
      <c r="P127" s="18">
        <f t="shared" si="18"/>
        <v>11</v>
      </c>
      <c r="Q127" s="116">
        <f t="shared" si="22"/>
        <v>0.55000000000000004</v>
      </c>
      <c r="R127" s="105">
        <f t="shared" si="26"/>
        <v>1.2000000000000002</v>
      </c>
      <c r="S127" s="105">
        <f t="shared" si="27"/>
        <v>0.99999999999999989</v>
      </c>
      <c r="T127" s="105">
        <f t="shared" si="28"/>
        <v>0.90</v>
      </c>
      <c r="U127" s="105">
        <f t="shared" si="29"/>
        <v>1.1500000000000001</v>
      </c>
      <c r="V127" s="105">
        <f t="shared" si="30"/>
        <v>1.25</v>
      </c>
      <c r="W127" s="117">
        <f t="shared" si="21"/>
        <v>44</v>
      </c>
      <c r="X127" s="117">
        <f t="shared" si="23"/>
        <v>8.8000000000000007</v>
      </c>
      <c r="Y127" s="146">
        <v>11</v>
      </c>
      <c r="Z127" s="116">
        <f t="shared" si="24"/>
        <v>8.8000000000000007</v>
      </c>
    </row>
    <row r="128" spans="1:26" ht="19.9" customHeight="1">
      <c r="A128" s="254">
        <v>121</v>
      </c>
      <c r="B128" s="259">
        <v>307710</v>
      </c>
      <c r="C128" s="134" t="s">
        <v>219</v>
      </c>
      <c r="D128" s="10">
        <v>4</v>
      </c>
      <c r="E128" s="10">
        <v>3</v>
      </c>
      <c r="F128" s="10">
        <v>4</v>
      </c>
      <c r="G128" s="10">
        <v>3</v>
      </c>
      <c r="H128" s="10">
        <v>5</v>
      </c>
      <c r="I128" s="10">
        <f t="shared" si="31"/>
        <v>19</v>
      </c>
      <c r="J128" s="10">
        <f t="shared" si="25"/>
        <v>2.85</v>
      </c>
      <c r="K128" s="18">
        <v>2</v>
      </c>
      <c r="L128" s="18">
        <v>1</v>
      </c>
      <c r="M128" s="18">
        <v>2</v>
      </c>
      <c r="N128" s="18">
        <v>1</v>
      </c>
      <c r="O128" s="18">
        <v>3</v>
      </c>
      <c r="P128" s="18">
        <f t="shared" si="18"/>
        <v>9</v>
      </c>
      <c r="Q128" s="116">
        <f t="shared" si="22"/>
        <v>0.45</v>
      </c>
      <c r="R128" s="105">
        <f t="shared" si="26"/>
        <v>0.70</v>
      </c>
      <c r="S128" s="105">
        <f t="shared" si="27"/>
        <v>0.49999999999999994</v>
      </c>
      <c r="T128" s="105">
        <f t="shared" si="28"/>
        <v>0.70</v>
      </c>
      <c r="U128" s="105">
        <f t="shared" si="29"/>
        <v>0.49999999999999994</v>
      </c>
      <c r="V128" s="105">
        <f t="shared" si="30"/>
        <v>0.90</v>
      </c>
      <c r="W128" s="117">
        <f t="shared" si="21"/>
        <v>28</v>
      </c>
      <c r="X128" s="117">
        <f t="shared" si="23"/>
        <v>5.60</v>
      </c>
      <c r="Y128" s="146">
        <v>11</v>
      </c>
      <c r="Z128" s="116">
        <f t="shared" si="24"/>
        <v>8.8000000000000007</v>
      </c>
    </row>
    <row r="129" spans="1:26" ht="19.9" customHeight="1" thickBot="1">
      <c r="A129" s="256">
        <v>122</v>
      </c>
      <c r="B129" s="134">
        <v>307713</v>
      </c>
      <c r="C129" s="134" t="s">
        <v>220</v>
      </c>
      <c r="D129" s="10">
        <v>4</v>
      </c>
      <c r="E129" s="10">
        <v>6</v>
      </c>
      <c r="F129" s="10">
        <v>5</v>
      </c>
      <c r="G129" s="10">
        <v>4</v>
      </c>
      <c r="H129" s="10">
        <v>3</v>
      </c>
      <c r="I129" s="10">
        <f t="shared" si="31"/>
        <v>22</v>
      </c>
      <c r="J129" s="10">
        <f t="shared" si="25"/>
        <v>3.30</v>
      </c>
      <c r="K129" s="18">
        <v>2</v>
      </c>
      <c r="L129" s="18">
        <v>4</v>
      </c>
      <c r="M129" s="18">
        <v>2</v>
      </c>
      <c r="N129" s="18">
        <v>3</v>
      </c>
      <c r="O129" s="18">
        <v>1</v>
      </c>
      <c r="P129" s="18">
        <f t="shared" si="18"/>
        <v>12</v>
      </c>
      <c r="Q129" s="116">
        <f t="shared" si="22"/>
        <v>0.60000000000000009</v>
      </c>
      <c r="R129" s="105">
        <f t="shared" si="26"/>
        <v>0.70</v>
      </c>
      <c r="S129" s="105">
        <f t="shared" si="27"/>
        <v>1.0999999999999999</v>
      </c>
      <c r="T129" s="105">
        <f t="shared" si="28"/>
        <v>0.85</v>
      </c>
      <c r="U129" s="105">
        <f t="shared" si="29"/>
        <v>0.75</v>
      </c>
      <c r="V129" s="105">
        <f t="shared" si="30"/>
        <v>0.49999999999999994</v>
      </c>
      <c r="W129" s="117">
        <f t="shared" si="21"/>
        <v>34</v>
      </c>
      <c r="X129" s="117">
        <f t="shared" si="23"/>
        <v>6.8000000000000007</v>
      </c>
      <c r="Y129" s="146">
        <v>14</v>
      </c>
      <c r="Z129" s="116">
        <f t="shared" si="24"/>
        <v>11.20</v>
      </c>
    </row>
    <row r="130" spans="1:26" ht="19.9" customHeight="1">
      <c r="A130" s="254">
        <v>123</v>
      </c>
      <c r="B130" s="134">
        <v>307717</v>
      </c>
      <c r="C130" s="134" t="s">
        <v>223</v>
      </c>
      <c r="D130" s="10">
        <v>6</v>
      </c>
      <c r="E130" s="10">
        <v>7</v>
      </c>
      <c r="F130" s="10">
        <v>6</v>
      </c>
      <c r="G130" s="10">
        <v>5</v>
      </c>
      <c r="H130" s="10">
        <v>7</v>
      </c>
      <c r="I130" s="10">
        <f t="shared" si="31"/>
        <v>31</v>
      </c>
      <c r="J130" s="10">
        <f t="shared" si="25"/>
        <v>4.6499999999999995</v>
      </c>
      <c r="K130" s="18">
        <v>2</v>
      </c>
      <c r="L130" s="18">
        <v>3</v>
      </c>
      <c r="M130" s="18">
        <v>2</v>
      </c>
      <c r="N130" s="18">
        <v>3</v>
      </c>
      <c r="O130" s="18">
        <v>1</v>
      </c>
      <c r="P130" s="18">
        <f t="shared" si="18"/>
        <v>11</v>
      </c>
      <c r="Q130" s="116">
        <f t="shared" si="22"/>
        <v>0.55000000000000004</v>
      </c>
      <c r="R130" s="105">
        <f t="shared" si="26"/>
        <v>0.99999999999999989</v>
      </c>
      <c r="S130" s="105">
        <f t="shared" si="27"/>
        <v>1.2000000000000002</v>
      </c>
      <c r="T130" s="105">
        <f t="shared" si="28"/>
        <v>0.99999999999999989</v>
      </c>
      <c r="U130" s="105">
        <f t="shared" si="29"/>
        <v>0.90</v>
      </c>
      <c r="V130" s="105">
        <f t="shared" si="30"/>
        <v>1.1000000000000001</v>
      </c>
      <c r="W130" s="117">
        <f t="shared" si="21"/>
        <v>42</v>
      </c>
      <c r="X130" s="117">
        <f t="shared" si="23"/>
        <v>8.40</v>
      </c>
      <c r="Y130" s="146">
        <v>16</v>
      </c>
      <c r="Z130" s="116">
        <f t="shared" si="24"/>
        <v>12.80</v>
      </c>
    </row>
    <row r="131" spans="1:26" ht="19.9" customHeight="1" thickBot="1">
      <c r="A131" s="256">
        <v>124</v>
      </c>
      <c r="B131" s="259">
        <v>307718</v>
      </c>
      <c r="C131" s="134" t="s">
        <v>224</v>
      </c>
      <c r="D131" s="10">
        <v>6</v>
      </c>
      <c r="E131" s="10">
        <v>7</v>
      </c>
      <c r="F131" s="10">
        <v>9</v>
      </c>
      <c r="G131" s="10">
        <v>6</v>
      </c>
      <c r="H131" s="10">
        <v>7</v>
      </c>
      <c r="I131" s="10">
        <f t="shared" si="31"/>
        <v>35</v>
      </c>
      <c r="J131" s="10">
        <f t="shared" si="25"/>
        <v>5.25</v>
      </c>
      <c r="K131" s="18">
        <v>3</v>
      </c>
      <c r="L131" s="18">
        <v>1</v>
      </c>
      <c r="M131" s="18">
        <v>3</v>
      </c>
      <c r="N131" s="18">
        <v>4</v>
      </c>
      <c r="O131" s="18">
        <v>2</v>
      </c>
      <c r="P131" s="18">
        <f t="shared" si="18"/>
        <v>13</v>
      </c>
      <c r="Q131" s="116">
        <f t="shared" si="22"/>
        <v>0.65</v>
      </c>
      <c r="R131" s="105">
        <f t="shared" si="26"/>
        <v>1.0499999999999998</v>
      </c>
      <c r="S131" s="105">
        <f t="shared" si="27"/>
        <v>1.1000000000000001</v>
      </c>
      <c r="T131" s="105">
        <f t="shared" si="28"/>
        <v>1.50</v>
      </c>
      <c r="U131" s="105">
        <f t="shared" si="29"/>
        <v>1.0999999999999999</v>
      </c>
      <c r="V131" s="105">
        <f t="shared" si="30"/>
        <v>1.1500000000000001</v>
      </c>
      <c r="W131" s="117">
        <f t="shared" si="21"/>
        <v>48</v>
      </c>
      <c r="X131" s="117">
        <f t="shared" si="23"/>
        <v>9.6000000000000014</v>
      </c>
      <c r="Y131" s="146">
        <v>14</v>
      </c>
      <c r="Z131" s="116">
        <f t="shared" si="24"/>
        <v>11.20</v>
      </c>
    </row>
    <row r="132" spans="1:26" ht="19.9" customHeight="1">
      <c r="A132" s="254">
        <v>125</v>
      </c>
      <c r="B132" s="134">
        <v>307719</v>
      </c>
      <c r="C132" s="134" t="s">
        <v>225</v>
      </c>
      <c r="D132" s="10">
        <v>8</v>
      </c>
      <c r="E132" s="10">
        <v>7</v>
      </c>
      <c r="F132" s="10">
        <v>6</v>
      </c>
      <c r="G132" s="10">
        <v>7</v>
      </c>
      <c r="H132" s="10">
        <v>8</v>
      </c>
      <c r="I132" s="10">
        <f t="shared" si="31"/>
        <v>36</v>
      </c>
      <c r="J132" s="10">
        <f t="shared" si="25"/>
        <v>5.40</v>
      </c>
      <c r="K132" s="18">
        <v>4</v>
      </c>
      <c r="L132" s="18">
        <v>3</v>
      </c>
      <c r="M132" s="18">
        <v>4</v>
      </c>
      <c r="N132" s="18">
        <v>3</v>
      </c>
      <c r="O132" s="18">
        <v>2</v>
      </c>
      <c r="P132" s="18">
        <f t="shared" si="18"/>
        <v>16</v>
      </c>
      <c r="Q132" s="116">
        <f t="shared" si="22"/>
        <v>0.80</v>
      </c>
      <c r="R132" s="105">
        <f t="shared" si="26"/>
        <v>1.40</v>
      </c>
      <c r="S132" s="105">
        <f t="shared" si="27"/>
        <v>1.2000000000000002</v>
      </c>
      <c r="T132" s="105">
        <f t="shared" si="28"/>
        <v>1.0999999999999999</v>
      </c>
      <c r="U132" s="105">
        <f t="shared" si="29"/>
        <v>1.2000000000000002</v>
      </c>
      <c r="V132" s="105">
        <f t="shared" si="30"/>
        <v>1.30</v>
      </c>
      <c r="W132" s="117">
        <f t="shared" si="21"/>
        <v>52</v>
      </c>
      <c r="X132" s="117">
        <f t="shared" si="23"/>
        <v>10.40</v>
      </c>
      <c r="Y132" s="146">
        <v>18</v>
      </c>
      <c r="Z132" s="116">
        <f t="shared" si="24"/>
        <v>14.40</v>
      </c>
    </row>
    <row r="133" spans="1:26" ht="19.9" customHeight="1" thickBot="1">
      <c r="A133" s="256">
        <v>126</v>
      </c>
      <c r="B133" s="259">
        <v>307720</v>
      </c>
      <c r="C133" s="134" t="s">
        <v>226</v>
      </c>
      <c r="D133" s="10">
        <v>7</v>
      </c>
      <c r="E133" s="10">
        <v>8</v>
      </c>
      <c r="F133" s="10">
        <v>6</v>
      </c>
      <c r="G133" s="10">
        <v>4</v>
      </c>
      <c r="H133" s="10">
        <v>5</v>
      </c>
      <c r="I133" s="10">
        <f t="shared" si="31"/>
        <v>30</v>
      </c>
      <c r="J133" s="10">
        <f t="shared" si="25"/>
        <v>4.50</v>
      </c>
      <c r="K133" s="18">
        <v>1</v>
      </c>
      <c r="L133" s="18">
        <v>3</v>
      </c>
      <c r="M133" s="18">
        <v>1</v>
      </c>
      <c r="N133" s="18">
        <v>0</v>
      </c>
      <c r="O133" s="18">
        <v>2</v>
      </c>
      <c r="P133" s="18">
        <f t="shared" si="18"/>
        <v>7</v>
      </c>
      <c r="Q133" s="116">
        <f t="shared" si="22"/>
        <v>0.35</v>
      </c>
      <c r="R133" s="105">
        <f t="shared" si="26"/>
        <v>1.1000000000000001</v>
      </c>
      <c r="S133" s="105">
        <f t="shared" si="27"/>
        <v>1.35</v>
      </c>
      <c r="T133" s="105">
        <f t="shared" si="28"/>
        <v>0.95</v>
      </c>
      <c r="U133" s="105">
        <f t="shared" si="29"/>
        <v>0.60</v>
      </c>
      <c r="V133" s="105">
        <f t="shared" si="30"/>
        <v>0.85</v>
      </c>
      <c r="W133" s="117">
        <f t="shared" si="21"/>
        <v>37</v>
      </c>
      <c r="X133" s="117">
        <f t="shared" si="23"/>
        <v>7.40</v>
      </c>
      <c r="Y133" s="146">
        <v>9</v>
      </c>
      <c r="Z133" s="116">
        <f t="shared" si="24"/>
        <v>7.20</v>
      </c>
    </row>
    <row r="134" spans="1:26" ht="19.9" customHeight="1">
      <c r="A134" s="254">
        <v>127</v>
      </c>
      <c r="B134" s="259">
        <v>307722</v>
      </c>
      <c r="C134" s="134" t="s">
        <v>227</v>
      </c>
      <c r="D134" s="10">
        <v>5</v>
      </c>
      <c r="E134" s="10">
        <v>4</v>
      </c>
      <c r="F134" s="10">
        <v>5</v>
      </c>
      <c r="G134" s="10">
        <v>5</v>
      </c>
      <c r="H134" s="10">
        <v>6</v>
      </c>
      <c r="I134" s="10">
        <f t="shared" si="31"/>
        <v>25</v>
      </c>
      <c r="J134" s="10">
        <f t="shared" si="25"/>
        <v>3.75</v>
      </c>
      <c r="K134" s="18">
        <v>4</v>
      </c>
      <c r="L134" s="18">
        <v>3</v>
      </c>
      <c r="M134" s="18">
        <v>2</v>
      </c>
      <c r="N134" s="18">
        <v>3</v>
      </c>
      <c r="O134" s="18">
        <v>2</v>
      </c>
      <c r="P134" s="18">
        <f t="shared" si="18"/>
        <v>14</v>
      </c>
      <c r="Q134" s="116">
        <f t="shared" si="22"/>
        <v>0.70</v>
      </c>
      <c r="R134" s="105">
        <f t="shared" si="26"/>
        <v>0.95</v>
      </c>
      <c r="S134" s="105">
        <f t="shared" si="27"/>
        <v>0.75</v>
      </c>
      <c r="T134" s="105">
        <f t="shared" si="28"/>
        <v>0.85</v>
      </c>
      <c r="U134" s="105">
        <f t="shared" si="29"/>
        <v>0.90</v>
      </c>
      <c r="V134" s="105">
        <f t="shared" si="30"/>
        <v>0.99999999999999989</v>
      </c>
      <c r="W134" s="117">
        <f t="shared" si="21"/>
        <v>39</v>
      </c>
      <c r="X134" s="117">
        <f t="shared" si="23"/>
        <v>7.8000000000000007</v>
      </c>
      <c r="Y134" s="146">
        <v>17</v>
      </c>
      <c r="Z134" s="116">
        <f t="shared" si="24"/>
        <v>13.60</v>
      </c>
    </row>
    <row r="135" spans="1:26" ht="19.9" customHeight="1" thickBot="1">
      <c r="A135" s="256">
        <v>128</v>
      </c>
      <c r="B135" s="134">
        <v>307723</v>
      </c>
      <c r="C135" s="134" t="s">
        <v>228</v>
      </c>
      <c r="D135" s="10">
        <v>7</v>
      </c>
      <c r="E135" s="10">
        <v>6</v>
      </c>
      <c r="F135" s="10">
        <v>7</v>
      </c>
      <c r="G135" s="10">
        <v>8</v>
      </c>
      <c r="H135" s="10">
        <v>6</v>
      </c>
      <c r="I135" s="10">
        <f t="shared" si="31"/>
        <v>34</v>
      </c>
      <c r="J135" s="10">
        <f t="shared" si="25"/>
        <v>5.0999999999999996</v>
      </c>
      <c r="K135" s="18">
        <v>4</v>
      </c>
      <c r="L135" s="18">
        <v>3</v>
      </c>
      <c r="M135" s="18">
        <v>4</v>
      </c>
      <c r="N135" s="18">
        <v>1</v>
      </c>
      <c r="O135" s="18">
        <v>2</v>
      </c>
      <c r="P135" s="18">
        <f t="shared" si="18"/>
        <v>14</v>
      </c>
      <c r="Q135" s="116">
        <f t="shared" si="22"/>
        <v>0.70</v>
      </c>
      <c r="R135" s="105">
        <f t="shared" si="26"/>
        <v>1.25</v>
      </c>
      <c r="S135" s="105">
        <f t="shared" si="27"/>
        <v>1.0499999999999998</v>
      </c>
      <c r="T135" s="105">
        <f t="shared" si="28"/>
        <v>1.25</v>
      </c>
      <c r="U135" s="105">
        <f t="shared" si="29"/>
        <v>1.25</v>
      </c>
      <c r="V135" s="105">
        <f t="shared" si="30"/>
        <v>0.99999999999999989</v>
      </c>
      <c r="W135" s="117">
        <f t="shared" si="21"/>
        <v>48</v>
      </c>
      <c r="X135" s="117">
        <f t="shared" si="23"/>
        <v>9.6000000000000014</v>
      </c>
      <c r="Y135" s="146">
        <v>16</v>
      </c>
      <c r="Z135" s="116">
        <f t="shared" si="24"/>
        <v>12.80</v>
      </c>
    </row>
    <row r="136" spans="1:26" ht="19.9" customHeight="1">
      <c r="A136" s="254">
        <v>129</v>
      </c>
      <c r="B136" s="259">
        <v>307724</v>
      </c>
      <c r="C136" s="134" t="s">
        <v>229</v>
      </c>
      <c r="D136" s="10">
        <v>3</v>
      </c>
      <c r="E136" s="10">
        <v>4</v>
      </c>
      <c r="F136" s="10">
        <v>4</v>
      </c>
      <c r="G136" s="10">
        <v>5</v>
      </c>
      <c r="H136" s="10">
        <v>3</v>
      </c>
      <c r="I136" s="10">
        <f t="shared" si="31"/>
        <v>19</v>
      </c>
      <c r="J136" s="10">
        <f t="shared" si="25"/>
        <v>2.85</v>
      </c>
      <c r="K136" s="18">
        <v>1</v>
      </c>
      <c r="L136" s="18">
        <v>2</v>
      </c>
      <c r="M136" s="18">
        <v>1</v>
      </c>
      <c r="N136" s="18">
        <v>2</v>
      </c>
      <c r="O136" s="18">
        <v>1</v>
      </c>
      <c r="P136" s="18">
        <f t="shared" si="18"/>
        <v>7</v>
      </c>
      <c r="Q136" s="116">
        <f t="shared" si="22"/>
        <v>0.35</v>
      </c>
      <c r="R136" s="105">
        <f t="shared" si="26"/>
        <v>0.49999999999999994</v>
      </c>
      <c r="S136" s="105">
        <f t="shared" si="27"/>
        <v>0.70</v>
      </c>
      <c r="T136" s="105">
        <f t="shared" si="28"/>
        <v>0.65</v>
      </c>
      <c r="U136" s="105">
        <f t="shared" si="29"/>
        <v>0.85</v>
      </c>
      <c r="V136" s="105">
        <f t="shared" si="30"/>
        <v>0.49999999999999994</v>
      </c>
      <c r="W136" s="117">
        <f t="shared" si="32" ref="W136:W165">I136+P136</f>
        <v>26</v>
      </c>
      <c r="X136" s="117">
        <f t="shared" si="23"/>
        <v>5.20</v>
      </c>
      <c r="Y136" s="146">
        <v>4</v>
      </c>
      <c r="Z136" s="116">
        <f t="shared" si="24"/>
        <v>3.20</v>
      </c>
    </row>
    <row r="137" spans="1:26" ht="19.9" customHeight="1" thickBot="1">
      <c r="A137" s="256">
        <v>130</v>
      </c>
      <c r="B137" s="258">
        <v>307726</v>
      </c>
      <c r="C137" s="134" t="s">
        <v>230</v>
      </c>
      <c r="D137" s="10">
        <v>5</v>
      </c>
      <c r="E137" s="10">
        <v>3</v>
      </c>
      <c r="F137" s="10">
        <v>4</v>
      </c>
      <c r="G137" s="10">
        <v>3</v>
      </c>
      <c r="H137" s="10">
        <v>4</v>
      </c>
      <c r="I137" s="10">
        <f t="shared" si="31"/>
        <v>19</v>
      </c>
      <c r="J137" s="10">
        <f t="shared" si="25"/>
        <v>2.85</v>
      </c>
      <c r="K137" s="18">
        <v>1</v>
      </c>
      <c r="L137" s="18">
        <v>2</v>
      </c>
      <c r="M137" s="18">
        <v>1</v>
      </c>
      <c r="N137" s="18">
        <v>0</v>
      </c>
      <c r="O137" s="18">
        <v>1</v>
      </c>
      <c r="P137" s="18">
        <f t="shared" si="18"/>
        <v>5</v>
      </c>
      <c r="Q137" s="116">
        <f t="shared" si="33" ref="Q137:Q165">P137*0.05</f>
        <v>0.25</v>
      </c>
      <c r="R137" s="105">
        <f t="shared" si="26"/>
        <v>0.80</v>
      </c>
      <c r="S137" s="105">
        <f t="shared" si="27"/>
        <v>0.54999999999999993</v>
      </c>
      <c r="T137" s="105">
        <f t="shared" si="28"/>
        <v>0.65</v>
      </c>
      <c r="U137" s="105">
        <f t="shared" si="29"/>
        <v>0.44999999999999996</v>
      </c>
      <c r="V137" s="105">
        <f t="shared" si="30"/>
        <v>0.65</v>
      </c>
      <c r="W137" s="117">
        <f t="shared" si="32"/>
        <v>24</v>
      </c>
      <c r="X137" s="117">
        <f t="shared" si="34" ref="X137:X165">(W137*0.2)</f>
        <v>4.8000000000000007</v>
      </c>
      <c r="Y137" s="146">
        <v>7</v>
      </c>
      <c r="Z137" s="116">
        <f t="shared" si="35" ref="Z137:Z165">Y137*0.8</f>
        <v>5.60</v>
      </c>
    </row>
    <row r="138" spans="1:26" ht="19.9" customHeight="1">
      <c r="A138" s="254">
        <v>131</v>
      </c>
      <c r="B138" s="134">
        <v>307729</v>
      </c>
      <c r="C138" s="134" t="s">
        <v>233</v>
      </c>
      <c r="D138" s="10">
        <v>1</v>
      </c>
      <c r="E138" s="10">
        <v>2</v>
      </c>
      <c r="F138" s="10">
        <v>3</v>
      </c>
      <c r="G138" s="10">
        <v>2</v>
      </c>
      <c r="H138" s="10">
        <v>3</v>
      </c>
      <c r="I138" s="10">
        <f t="shared" si="31"/>
        <v>11</v>
      </c>
      <c r="J138" s="10">
        <f t="shared" si="36" ref="J138:J165">I138*0.15</f>
        <v>1.65</v>
      </c>
      <c r="K138" s="18">
        <v>1</v>
      </c>
      <c r="L138" s="18">
        <v>0</v>
      </c>
      <c r="M138" s="18">
        <v>1</v>
      </c>
      <c r="N138" s="18">
        <v>0</v>
      </c>
      <c r="O138" s="18">
        <v>1</v>
      </c>
      <c r="P138" s="18">
        <f t="shared" si="18"/>
        <v>3</v>
      </c>
      <c r="Q138" s="116">
        <f t="shared" si="33"/>
        <v>0.15000000000000002</v>
      </c>
      <c r="R138" s="105">
        <f t="shared" si="26"/>
        <v>0.20</v>
      </c>
      <c r="S138" s="105">
        <f t="shared" si="27"/>
        <v>0.30</v>
      </c>
      <c r="T138" s="105">
        <f t="shared" si="28"/>
        <v>0.49999999999999994</v>
      </c>
      <c r="U138" s="105">
        <f t="shared" si="29"/>
        <v>0.30</v>
      </c>
      <c r="V138" s="105">
        <f t="shared" si="30"/>
        <v>0.49999999999999994</v>
      </c>
      <c r="W138" s="117">
        <f t="shared" si="32"/>
        <v>14</v>
      </c>
      <c r="X138" s="117">
        <f t="shared" si="34"/>
        <v>2.8000000000000003</v>
      </c>
      <c r="Y138" s="146">
        <v>2</v>
      </c>
      <c r="Z138" s="116">
        <f t="shared" si="35"/>
        <v>1.60</v>
      </c>
    </row>
    <row r="139" spans="1:26" ht="19.9" customHeight="1" thickBot="1">
      <c r="A139" s="256">
        <v>132</v>
      </c>
      <c r="B139" s="259">
        <v>307730</v>
      </c>
      <c r="C139" s="134" t="s">
        <v>234</v>
      </c>
      <c r="D139" s="10">
        <v>6</v>
      </c>
      <c r="E139" s="10">
        <v>4</v>
      </c>
      <c r="F139" s="10">
        <v>3</v>
      </c>
      <c r="G139" s="10">
        <v>2</v>
      </c>
      <c r="H139" s="10">
        <v>3</v>
      </c>
      <c r="I139" s="10">
        <f t="shared" si="31"/>
        <v>18</v>
      </c>
      <c r="J139" s="10">
        <f t="shared" si="36"/>
        <v>2.6999999999999997</v>
      </c>
      <c r="K139" s="18">
        <v>1</v>
      </c>
      <c r="L139" s="18">
        <v>0</v>
      </c>
      <c r="M139" s="18">
        <v>1</v>
      </c>
      <c r="N139" s="18">
        <v>2</v>
      </c>
      <c r="O139" s="18">
        <v>1</v>
      </c>
      <c r="P139" s="18">
        <f t="shared" si="18"/>
        <v>5</v>
      </c>
      <c r="Q139" s="116">
        <f t="shared" si="33"/>
        <v>0.25</v>
      </c>
      <c r="R139" s="105">
        <f t="shared" si="26"/>
        <v>0.95</v>
      </c>
      <c r="S139" s="105">
        <f t="shared" si="27"/>
        <v>0.60</v>
      </c>
      <c r="T139" s="105">
        <f t="shared" si="28"/>
        <v>0.49999999999999994</v>
      </c>
      <c r="U139" s="105">
        <f t="shared" si="29"/>
        <v>0.40</v>
      </c>
      <c r="V139" s="105">
        <f t="shared" si="30"/>
        <v>0.49999999999999994</v>
      </c>
      <c r="W139" s="117">
        <f t="shared" si="32"/>
        <v>23</v>
      </c>
      <c r="X139" s="117">
        <f t="shared" si="34"/>
        <v>4.6000000000000005</v>
      </c>
      <c r="Y139" s="146">
        <v>7</v>
      </c>
      <c r="Z139" s="116">
        <f t="shared" si="35"/>
        <v>5.60</v>
      </c>
    </row>
    <row r="140" spans="1:26" ht="19.9" customHeight="1">
      <c r="A140" s="254">
        <v>133</v>
      </c>
      <c r="B140" s="134">
        <v>307733</v>
      </c>
      <c r="C140" s="134" t="s">
        <v>235</v>
      </c>
      <c r="D140" s="10">
        <v>5</v>
      </c>
      <c r="E140" s="10">
        <v>6</v>
      </c>
      <c r="F140" s="10">
        <v>5</v>
      </c>
      <c r="G140" s="10">
        <v>4</v>
      </c>
      <c r="H140" s="10">
        <v>6</v>
      </c>
      <c r="I140" s="10">
        <f t="shared" si="31"/>
        <v>26</v>
      </c>
      <c r="J140" s="10">
        <f t="shared" si="36"/>
        <v>3.90</v>
      </c>
      <c r="K140" s="18">
        <v>3</v>
      </c>
      <c r="L140" s="18">
        <v>2</v>
      </c>
      <c r="M140" s="18">
        <v>3</v>
      </c>
      <c r="N140" s="18">
        <v>2</v>
      </c>
      <c r="O140" s="18">
        <v>3</v>
      </c>
      <c r="P140" s="18">
        <f t="shared" si="18"/>
        <v>13</v>
      </c>
      <c r="Q140" s="116">
        <f t="shared" si="33"/>
        <v>0.65</v>
      </c>
      <c r="R140" s="105">
        <f t="shared" si="26"/>
        <v>0.90</v>
      </c>
      <c r="S140" s="105">
        <f t="shared" si="27"/>
        <v>0.99999999999999989</v>
      </c>
      <c r="T140" s="105">
        <f t="shared" si="28"/>
        <v>0.90</v>
      </c>
      <c r="U140" s="105">
        <f t="shared" si="29"/>
        <v>0.70</v>
      </c>
      <c r="V140" s="105">
        <f t="shared" si="30"/>
        <v>1.0499999999999998</v>
      </c>
      <c r="W140" s="117">
        <f t="shared" si="32"/>
        <v>39</v>
      </c>
      <c r="X140" s="117">
        <f t="shared" si="34"/>
        <v>7.8000000000000007</v>
      </c>
      <c r="Y140" s="146">
        <v>14</v>
      </c>
      <c r="Z140" s="116">
        <f t="shared" si="35"/>
        <v>11.20</v>
      </c>
    </row>
    <row r="141" spans="1:26" ht="19.9" customHeight="1" thickBot="1">
      <c r="A141" s="256">
        <v>134</v>
      </c>
      <c r="B141" s="259">
        <v>307734</v>
      </c>
      <c r="C141" s="134" t="s">
        <v>236</v>
      </c>
      <c r="D141" s="10">
        <v>4</v>
      </c>
      <c r="E141" s="10">
        <v>5</v>
      </c>
      <c r="F141" s="10">
        <v>6</v>
      </c>
      <c r="G141" s="10">
        <v>4</v>
      </c>
      <c r="H141" s="10">
        <v>8</v>
      </c>
      <c r="I141" s="10">
        <f t="shared" si="31"/>
        <v>27</v>
      </c>
      <c r="J141" s="10">
        <f t="shared" si="36"/>
        <v>4.05</v>
      </c>
      <c r="K141" s="18">
        <v>2</v>
      </c>
      <c r="L141" s="18">
        <v>3</v>
      </c>
      <c r="M141" s="18">
        <v>2</v>
      </c>
      <c r="N141" s="18">
        <v>3</v>
      </c>
      <c r="O141" s="18">
        <v>2</v>
      </c>
      <c r="P141" s="18">
        <f t="shared" si="18"/>
        <v>12</v>
      </c>
      <c r="Q141" s="116">
        <f t="shared" si="33"/>
        <v>0.60000000000000009</v>
      </c>
      <c r="R141" s="105">
        <f t="shared" si="26"/>
        <v>0.70</v>
      </c>
      <c r="S141" s="105">
        <f t="shared" si="27"/>
        <v>0.90</v>
      </c>
      <c r="T141" s="105">
        <f t="shared" si="28"/>
        <v>0.99999999999999989</v>
      </c>
      <c r="U141" s="105">
        <f t="shared" si="29"/>
        <v>0.75</v>
      </c>
      <c r="V141" s="105">
        <f t="shared" si="30"/>
        <v>1.30</v>
      </c>
      <c r="W141" s="117">
        <f t="shared" si="32"/>
        <v>39</v>
      </c>
      <c r="X141" s="117">
        <f t="shared" si="34"/>
        <v>7.8000000000000007</v>
      </c>
      <c r="Y141" s="146">
        <v>16</v>
      </c>
      <c r="Z141" s="116">
        <f t="shared" si="35"/>
        <v>12.80</v>
      </c>
    </row>
    <row r="142" spans="1:26" ht="19.9" customHeight="1">
      <c r="A142" s="254">
        <v>135</v>
      </c>
      <c r="B142" s="259">
        <v>307736</v>
      </c>
      <c r="C142" s="134" t="s">
        <v>237</v>
      </c>
      <c r="D142" s="10">
        <v>6</v>
      </c>
      <c r="E142" s="10">
        <v>8</v>
      </c>
      <c r="F142" s="10">
        <v>6</v>
      </c>
      <c r="G142" s="10">
        <v>7</v>
      </c>
      <c r="H142" s="10">
        <v>8</v>
      </c>
      <c r="I142" s="10">
        <f t="shared" si="31"/>
        <v>35</v>
      </c>
      <c r="J142" s="10">
        <f t="shared" si="36"/>
        <v>5.25</v>
      </c>
      <c r="K142" s="18">
        <v>5</v>
      </c>
      <c r="L142" s="18">
        <v>4</v>
      </c>
      <c r="M142" s="18">
        <v>3</v>
      </c>
      <c r="N142" s="18">
        <v>4</v>
      </c>
      <c r="O142" s="18">
        <v>3</v>
      </c>
      <c r="P142" s="18">
        <f t="shared" si="18"/>
        <v>19</v>
      </c>
      <c r="Q142" s="116">
        <f t="shared" si="33"/>
        <v>0.95</v>
      </c>
      <c r="R142" s="105">
        <f t="shared" si="26"/>
        <v>1.1499999999999999</v>
      </c>
      <c r="S142" s="105">
        <f t="shared" si="27"/>
        <v>1.40</v>
      </c>
      <c r="T142" s="105">
        <f t="shared" si="28"/>
        <v>1.0499999999999998</v>
      </c>
      <c r="U142" s="105">
        <f t="shared" si="29"/>
        <v>1.25</v>
      </c>
      <c r="V142" s="105">
        <f t="shared" si="30"/>
        <v>1.35</v>
      </c>
      <c r="W142" s="117">
        <f t="shared" si="32"/>
        <v>54</v>
      </c>
      <c r="X142" s="117">
        <f t="shared" si="34"/>
        <v>10.80</v>
      </c>
      <c r="Y142" s="146">
        <v>20</v>
      </c>
      <c r="Z142" s="116">
        <f t="shared" si="35"/>
        <v>16</v>
      </c>
    </row>
    <row r="143" spans="1:26" ht="19.9" customHeight="1" thickBot="1">
      <c r="A143" s="256">
        <v>136</v>
      </c>
      <c r="B143" s="134">
        <v>307739</v>
      </c>
      <c r="C143" s="134" t="s">
        <v>238</v>
      </c>
      <c r="D143" s="10">
        <v>3</v>
      </c>
      <c r="E143" s="10">
        <v>4</v>
      </c>
      <c r="F143" s="10">
        <v>3</v>
      </c>
      <c r="G143" s="10">
        <v>5</v>
      </c>
      <c r="H143" s="10">
        <v>4</v>
      </c>
      <c r="I143" s="10">
        <f t="shared" si="31"/>
        <v>19</v>
      </c>
      <c r="J143" s="10">
        <f t="shared" si="36"/>
        <v>2.85</v>
      </c>
      <c r="K143" s="18">
        <v>1</v>
      </c>
      <c r="L143" s="18">
        <v>0</v>
      </c>
      <c r="M143" s="18">
        <v>1</v>
      </c>
      <c r="N143" s="18">
        <v>0</v>
      </c>
      <c r="O143" s="18">
        <v>2</v>
      </c>
      <c r="P143" s="18">
        <f t="shared" si="18"/>
        <v>4</v>
      </c>
      <c r="Q143" s="116">
        <f t="shared" si="33"/>
        <v>0.20</v>
      </c>
      <c r="R143" s="105">
        <f t="shared" si="26"/>
        <v>0.49999999999999994</v>
      </c>
      <c r="S143" s="105">
        <f t="shared" si="27"/>
        <v>0.60</v>
      </c>
      <c r="T143" s="105">
        <f t="shared" si="28"/>
        <v>0.49999999999999994</v>
      </c>
      <c r="U143" s="105">
        <f t="shared" si="29"/>
        <v>0.75</v>
      </c>
      <c r="V143" s="105">
        <f t="shared" si="30"/>
        <v>0.70</v>
      </c>
      <c r="W143" s="117">
        <f t="shared" si="32"/>
        <v>23</v>
      </c>
      <c r="X143" s="117">
        <f t="shared" si="34"/>
        <v>4.6000000000000005</v>
      </c>
      <c r="Y143" s="146">
        <v>6</v>
      </c>
      <c r="Z143" s="116">
        <f t="shared" si="35"/>
        <v>4.8000000000000007</v>
      </c>
    </row>
    <row r="144" spans="1:26" ht="19.9" customHeight="1">
      <c r="A144" s="254">
        <v>137</v>
      </c>
      <c r="B144" s="259">
        <v>307740</v>
      </c>
      <c r="C144" s="134" t="s">
        <v>239</v>
      </c>
      <c r="D144" s="10">
        <v>5</v>
      </c>
      <c r="E144" s="10">
        <v>3</v>
      </c>
      <c r="F144" s="10">
        <v>6</v>
      </c>
      <c r="G144" s="10">
        <v>5</v>
      </c>
      <c r="H144" s="10">
        <v>4</v>
      </c>
      <c r="I144" s="10">
        <f t="shared" si="31"/>
        <v>23</v>
      </c>
      <c r="J144" s="10">
        <f t="shared" si="36"/>
        <v>3.4499999999999997</v>
      </c>
      <c r="K144" s="18">
        <v>2</v>
      </c>
      <c r="L144" s="18">
        <v>1</v>
      </c>
      <c r="M144" s="18">
        <v>2</v>
      </c>
      <c r="N144" s="18">
        <v>1</v>
      </c>
      <c r="O144" s="18">
        <v>0</v>
      </c>
      <c r="P144" s="18">
        <f t="shared" si="18"/>
        <v>6</v>
      </c>
      <c r="Q144" s="116">
        <f t="shared" si="33"/>
        <v>0.30000000000000004</v>
      </c>
      <c r="R144" s="105">
        <f t="shared" si="26"/>
        <v>0.85</v>
      </c>
      <c r="S144" s="105">
        <f t="shared" si="27"/>
        <v>0.49999999999999994</v>
      </c>
      <c r="T144" s="105">
        <f t="shared" si="28"/>
        <v>0.99999999999999989</v>
      </c>
      <c r="U144" s="105">
        <f t="shared" si="29"/>
        <v>0.80</v>
      </c>
      <c r="V144" s="105">
        <f t="shared" si="30"/>
        <v>0.60</v>
      </c>
      <c r="W144" s="117">
        <f t="shared" si="32"/>
        <v>29</v>
      </c>
      <c r="X144" s="117">
        <f t="shared" si="34"/>
        <v>5.8000000000000007</v>
      </c>
      <c r="Y144" s="146">
        <v>8</v>
      </c>
      <c r="Z144" s="116">
        <f t="shared" si="35"/>
        <v>6.40</v>
      </c>
    </row>
    <row r="145" spans="1:26" ht="19.9" customHeight="1" thickBot="1">
      <c r="A145" s="256">
        <v>138</v>
      </c>
      <c r="B145" s="134">
        <v>307741</v>
      </c>
      <c r="C145" s="134" t="s">
        <v>240</v>
      </c>
      <c r="D145" s="10">
        <v>6</v>
      </c>
      <c r="E145" s="10">
        <v>7</v>
      </c>
      <c r="F145" s="10">
        <v>5</v>
      </c>
      <c r="G145" s="10">
        <v>6</v>
      </c>
      <c r="H145" s="10">
        <v>5</v>
      </c>
      <c r="I145" s="10">
        <f t="shared" si="31"/>
        <v>29</v>
      </c>
      <c r="J145" s="10">
        <f t="shared" si="36"/>
        <v>4.3499999999999996</v>
      </c>
      <c r="K145" s="18">
        <v>2</v>
      </c>
      <c r="L145" s="18">
        <v>3</v>
      </c>
      <c r="M145" s="18">
        <v>1</v>
      </c>
      <c r="N145" s="18">
        <v>3</v>
      </c>
      <c r="O145" s="18">
        <v>2</v>
      </c>
      <c r="P145" s="18">
        <f t="shared" si="18"/>
        <v>11</v>
      </c>
      <c r="Q145" s="116">
        <f t="shared" si="33"/>
        <v>0.55000000000000004</v>
      </c>
      <c r="R145" s="105">
        <f t="shared" si="26"/>
        <v>0.99999999999999989</v>
      </c>
      <c r="S145" s="105">
        <f t="shared" si="27"/>
        <v>1.2000000000000002</v>
      </c>
      <c r="T145" s="105">
        <f t="shared" si="28"/>
        <v>0.80</v>
      </c>
      <c r="U145" s="105">
        <f t="shared" si="29"/>
        <v>1.0499999999999998</v>
      </c>
      <c r="V145" s="105">
        <f t="shared" si="30"/>
        <v>0.85</v>
      </c>
      <c r="W145" s="117">
        <f t="shared" si="32"/>
        <v>40</v>
      </c>
      <c r="X145" s="117">
        <f t="shared" si="34"/>
        <v>8</v>
      </c>
      <c r="Y145" s="146">
        <v>15</v>
      </c>
      <c r="Z145" s="116">
        <f t="shared" si="35"/>
        <v>12</v>
      </c>
    </row>
    <row r="146" spans="1:26" ht="19.9" customHeight="1">
      <c r="A146" s="254">
        <v>139</v>
      </c>
      <c r="B146" s="259">
        <v>307746</v>
      </c>
      <c r="C146" s="134" t="s">
        <v>243</v>
      </c>
      <c r="D146" s="10">
        <v>5</v>
      </c>
      <c r="E146" s="10">
        <v>8</v>
      </c>
      <c r="F146" s="10">
        <v>6</v>
      </c>
      <c r="G146" s="10">
        <v>7</v>
      </c>
      <c r="H146" s="10">
        <v>6</v>
      </c>
      <c r="I146" s="10">
        <f t="shared" si="31"/>
        <v>32</v>
      </c>
      <c r="J146" s="10">
        <f t="shared" si="36"/>
        <v>4.80</v>
      </c>
      <c r="K146" s="18">
        <v>1</v>
      </c>
      <c r="L146" s="18">
        <v>3</v>
      </c>
      <c r="M146" s="18">
        <v>1</v>
      </c>
      <c r="N146" s="18">
        <v>3</v>
      </c>
      <c r="O146" s="18">
        <v>1</v>
      </c>
      <c r="P146" s="18">
        <f t="shared" si="18"/>
        <v>9</v>
      </c>
      <c r="Q146" s="116">
        <f t="shared" si="33"/>
        <v>0.45</v>
      </c>
      <c r="R146" s="105">
        <f t="shared" si="26"/>
        <v>0.80</v>
      </c>
      <c r="S146" s="105">
        <f t="shared" si="27"/>
        <v>1.35</v>
      </c>
      <c r="T146" s="105">
        <f t="shared" si="28"/>
        <v>0.95</v>
      </c>
      <c r="U146" s="105">
        <f t="shared" si="29"/>
        <v>1.2000000000000002</v>
      </c>
      <c r="V146" s="105">
        <f t="shared" si="30"/>
        <v>0.95</v>
      </c>
      <c r="W146" s="117">
        <f t="shared" si="32"/>
        <v>41</v>
      </c>
      <c r="X146" s="117">
        <f t="shared" si="34"/>
        <v>8.2000000000000011</v>
      </c>
      <c r="Y146" s="146">
        <v>10</v>
      </c>
      <c r="Z146" s="116">
        <f t="shared" si="35"/>
        <v>8</v>
      </c>
    </row>
    <row r="147" spans="1:26" ht="19.9" customHeight="1" thickBot="1">
      <c r="A147" s="256">
        <v>140</v>
      </c>
      <c r="B147" s="134">
        <v>307747</v>
      </c>
      <c r="C147" s="134" t="s">
        <v>244</v>
      </c>
      <c r="D147" s="10">
        <v>4</v>
      </c>
      <c r="E147" s="10">
        <v>5</v>
      </c>
      <c r="F147" s="10">
        <v>6</v>
      </c>
      <c r="G147" s="10">
        <v>4</v>
      </c>
      <c r="H147" s="10">
        <v>8</v>
      </c>
      <c r="I147" s="10">
        <f t="shared" si="31"/>
        <v>27</v>
      </c>
      <c r="J147" s="10">
        <f t="shared" si="36"/>
        <v>4.05</v>
      </c>
      <c r="K147" s="18">
        <v>2</v>
      </c>
      <c r="L147" s="18">
        <v>3</v>
      </c>
      <c r="M147" s="18">
        <v>2</v>
      </c>
      <c r="N147" s="18">
        <v>1</v>
      </c>
      <c r="O147" s="18">
        <v>2</v>
      </c>
      <c r="P147" s="18">
        <f t="shared" si="18"/>
        <v>10</v>
      </c>
      <c r="Q147" s="116">
        <f t="shared" si="33"/>
        <v>0.50</v>
      </c>
      <c r="R147" s="105">
        <f t="shared" si="26"/>
        <v>0.70</v>
      </c>
      <c r="S147" s="105">
        <f t="shared" si="27"/>
        <v>0.90</v>
      </c>
      <c r="T147" s="105">
        <f t="shared" si="28"/>
        <v>0.99999999999999989</v>
      </c>
      <c r="U147" s="105">
        <f t="shared" si="29"/>
        <v>0.65</v>
      </c>
      <c r="V147" s="105">
        <f t="shared" si="30"/>
        <v>1.30</v>
      </c>
      <c r="W147" s="117">
        <f t="shared" si="32"/>
        <v>37</v>
      </c>
      <c r="X147" s="117">
        <f t="shared" si="34"/>
        <v>7.40</v>
      </c>
      <c r="Y147" s="146">
        <v>12</v>
      </c>
      <c r="Z147" s="116">
        <f t="shared" si="35"/>
        <v>9.6000000000000014</v>
      </c>
    </row>
    <row r="148" spans="1:26" ht="19.9" customHeight="1">
      <c r="A148" s="254">
        <v>141</v>
      </c>
      <c r="B148" s="259">
        <v>307748</v>
      </c>
      <c r="C148" s="134" t="s">
        <v>245</v>
      </c>
      <c r="D148" s="10">
        <v>5</v>
      </c>
      <c r="E148" s="10">
        <v>6</v>
      </c>
      <c r="F148" s="10">
        <v>7</v>
      </c>
      <c r="G148" s="10">
        <v>8</v>
      </c>
      <c r="H148" s="10">
        <v>9</v>
      </c>
      <c r="I148" s="10">
        <f t="shared" si="31"/>
        <v>35</v>
      </c>
      <c r="J148" s="10">
        <f t="shared" si="36"/>
        <v>5.25</v>
      </c>
      <c r="K148" s="18">
        <v>3</v>
      </c>
      <c r="L148" s="18">
        <v>2</v>
      </c>
      <c r="M148" s="18">
        <v>3</v>
      </c>
      <c r="N148" s="18">
        <v>4</v>
      </c>
      <c r="O148" s="18">
        <v>3</v>
      </c>
      <c r="P148" s="18">
        <f t="shared" si="18"/>
        <v>15</v>
      </c>
      <c r="Q148" s="116">
        <f t="shared" si="33"/>
        <v>0.75</v>
      </c>
      <c r="R148" s="105">
        <f t="shared" si="26"/>
        <v>0.90</v>
      </c>
      <c r="S148" s="105">
        <f t="shared" si="27"/>
        <v>0.99999999999999989</v>
      </c>
      <c r="T148" s="105">
        <f t="shared" si="28"/>
        <v>1.2000000000000002</v>
      </c>
      <c r="U148" s="105">
        <f t="shared" si="29"/>
        <v>1.40</v>
      </c>
      <c r="V148" s="105">
        <f t="shared" si="30"/>
        <v>1.50</v>
      </c>
      <c r="W148" s="117">
        <f t="shared" si="32"/>
        <v>50</v>
      </c>
      <c r="X148" s="117">
        <f t="shared" si="34"/>
        <v>10</v>
      </c>
      <c r="Y148" s="146">
        <v>20</v>
      </c>
      <c r="Z148" s="116">
        <f t="shared" si="35"/>
        <v>16</v>
      </c>
    </row>
    <row r="149" spans="1:26" ht="19.9" customHeight="1" thickBot="1">
      <c r="A149" s="256">
        <v>142</v>
      </c>
      <c r="B149" s="134">
        <v>307749</v>
      </c>
      <c r="C149" s="134" t="s">
        <v>246</v>
      </c>
      <c r="D149" s="10">
        <v>5</v>
      </c>
      <c r="E149" s="10">
        <v>6</v>
      </c>
      <c r="F149" s="10">
        <v>7</v>
      </c>
      <c r="G149" s="10">
        <v>4</v>
      </c>
      <c r="H149" s="10">
        <v>8</v>
      </c>
      <c r="I149" s="10">
        <f t="shared" si="31"/>
        <v>30</v>
      </c>
      <c r="J149" s="10">
        <f t="shared" si="36"/>
        <v>4.50</v>
      </c>
      <c r="K149" s="18">
        <v>3</v>
      </c>
      <c r="L149" s="18">
        <v>0</v>
      </c>
      <c r="M149" s="18">
        <v>1</v>
      </c>
      <c r="N149" s="18">
        <v>2</v>
      </c>
      <c r="O149" s="18">
        <v>1</v>
      </c>
      <c r="P149" s="18">
        <f t="shared" si="18"/>
        <v>7</v>
      </c>
      <c r="Q149" s="116">
        <f t="shared" si="33"/>
        <v>0.35</v>
      </c>
      <c r="R149" s="105">
        <f t="shared" si="26"/>
        <v>0.90</v>
      </c>
      <c r="S149" s="105">
        <f t="shared" si="27"/>
        <v>0.89999999999999991</v>
      </c>
      <c r="T149" s="105">
        <f t="shared" si="28"/>
        <v>1.1000000000000001</v>
      </c>
      <c r="U149" s="105">
        <f t="shared" si="29"/>
        <v>0.70</v>
      </c>
      <c r="V149" s="105">
        <f t="shared" si="30"/>
        <v>1.25</v>
      </c>
      <c r="W149" s="117">
        <f t="shared" si="32"/>
        <v>37</v>
      </c>
      <c r="X149" s="117">
        <f t="shared" si="34"/>
        <v>7.40</v>
      </c>
      <c r="Y149" s="146">
        <v>10</v>
      </c>
      <c r="Z149" s="116">
        <f t="shared" si="35"/>
        <v>8</v>
      </c>
    </row>
    <row r="150" spans="1:26" ht="19.9" customHeight="1">
      <c r="A150" s="254">
        <v>143</v>
      </c>
      <c r="B150" s="258">
        <v>307754</v>
      </c>
      <c r="C150" s="134" t="s">
        <v>249</v>
      </c>
      <c r="D150" s="10">
        <v>5</v>
      </c>
      <c r="E150" s="10">
        <v>6</v>
      </c>
      <c r="F150" s="10">
        <v>3</v>
      </c>
      <c r="G150" s="10">
        <v>5</v>
      </c>
      <c r="H150" s="10">
        <v>6</v>
      </c>
      <c r="I150" s="10">
        <f t="shared" si="31"/>
        <v>25</v>
      </c>
      <c r="J150" s="10">
        <f t="shared" si="36"/>
        <v>3.75</v>
      </c>
      <c r="K150" s="18">
        <v>3</v>
      </c>
      <c r="L150" s="18">
        <v>2</v>
      </c>
      <c r="M150" s="18">
        <v>1</v>
      </c>
      <c r="N150" s="18">
        <v>2</v>
      </c>
      <c r="O150" s="18">
        <v>3</v>
      </c>
      <c r="P150" s="18">
        <f t="shared" si="18"/>
        <v>11</v>
      </c>
      <c r="Q150" s="116">
        <f t="shared" si="33"/>
        <v>0.55000000000000004</v>
      </c>
      <c r="R150" s="105">
        <f t="shared" si="26"/>
        <v>0.90</v>
      </c>
      <c r="S150" s="105">
        <f t="shared" si="27"/>
        <v>0.99999999999999989</v>
      </c>
      <c r="T150" s="105">
        <f t="shared" si="28"/>
        <v>0.49999999999999994</v>
      </c>
      <c r="U150" s="105">
        <f t="shared" si="29"/>
        <v>0.85</v>
      </c>
      <c r="V150" s="105">
        <f t="shared" si="30"/>
        <v>1.0499999999999998</v>
      </c>
      <c r="W150" s="117">
        <f t="shared" si="32"/>
        <v>36</v>
      </c>
      <c r="X150" s="117">
        <f t="shared" si="34"/>
        <v>7.20</v>
      </c>
      <c r="Y150" s="146">
        <v>10</v>
      </c>
      <c r="Z150" s="116">
        <f t="shared" si="35"/>
        <v>8</v>
      </c>
    </row>
    <row r="151" spans="1:26" ht="19.9" customHeight="1" thickBot="1">
      <c r="A151" s="256">
        <v>144</v>
      </c>
      <c r="B151" s="134">
        <v>307755</v>
      </c>
      <c r="C151" s="134" t="s">
        <v>250</v>
      </c>
      <c r="D151" s="10">
        <v>6</v>
      </c>
      <c r="E151" s="10">
        <v>7</v>
      </c>
      <c r="F151" s="10">
        <v>8</v>
      </c>
      <c r="G151" s="10">
        <v>6</v>
      </c>
      <c r="H151" s="10">
        <v>7</v>
      </c>
      <c r="I151" s="10">
        <f t="shared" si="31"/>
        <v>34</v>
      </c>
      <c r="J151" s="10">
        <f t="shared" si="36"/>
        <v>5.0999999999999996</v>
      </c>
      <c r="K151" s="18">
        <v>4</v>
      </c>
      <c r="L151" s="18">
        <v>2</v>
      </c>
      <c r="M151" s="18">
        <v>4</v>
      </c>
      <c r="N151" s="18">
        <v>3</v>
      </c>
      <c r="O151" s="18">
        <v>2</v>
      </c>
      <c r="P151" s="18">
        <f t="shared" si="18"/>
        <v>15</v>
      </c>
      <c r="Q151" s="116">
        <f t="shared" si="33"/>
        <v>0.75</v>
      </c>
      <c r="R151" s="105">
        <f t="shared" si="26"/>
        <v>1.0999999999999999</v>
      </c>
      <c r="S151" s="105">
        <f t="shared" si="27"/>
        <v>1.1500000000000001</v>
      </c>
      <c r="T151" s="105">
        <f t="shared" si="28"/>
        <v>1.40</v>
      </c>
      <c r="U151" s="105">
        <f t="shared" si="29"/>
        <v>1.0499999999999998</v>
      </c>
      <c r="V151" s="105">
        <f t="shared" si="30"/>
        <v>1.1500000000000001</v>
      </c>
      <c r="W151" s="117">
        <f t="shared" si="32"/>
        <v>49</v>
      </c>
      <c r="X151" s="117">
        <f t="shared" si="34"/>
        <v>9.8000000000000007</v>
      </c>
      <c r="Y151" s="146">
        <v>20</v>
      </c>
      <c r="Z151" s="116">
        <f t="shared" si="35"/>
        <v>16</v>
      </c>
    </row>
    <row r="152" spans="1:26" ht="19.9" customHeight="1">
      <c r="A152" s="254">
        <v>145</v>
      </c>
      <c r="B152" s="259">
        <v>307756</v>
      </c>
      <c r="C152" s="134" t="s">
        <v>251</v>
      </c>
      <c r="D152" s="10">
        <v>4</v>
      </c>
      <c r="E152" s="10">
        <v>5</v>
      </c>
      <c r="F152" s="10">
        <v>6</v>
      </c>
      <c r="G152" s="10">
        <v>7</v>
      </c>
      <c r="H152" s="10">
        <v>4</v>
      </c>
      <c r="I152" s="10">
        <f t="shared" si="31"/>
        <v>26</v>
      </c>
      <c r="J152" s="10">
        <f t="shared" si="36"/>
        <v>3.90</v>
      </c>
      <c r="K152" s="18">
        <v>3</v>
      </c>
      <c r="L152" s="18">
        <v>2</v>
      </c>
      <c r="M152" s="18">
        <v>1</v>
      </c>
      <c r="N152" s="18">
        <v>3</v>
      </c>
      <c r="O152" s="18">
        <v>1</v>
      </c>
      <c r="P152" s="18">
        <f t="shared" si="18"/>
        <v>10</v>
      </c>
      <c r="Q152" s="116">
        <f t="shared" si="33"/>
        <v>0.50</v>
      </c>
      <c r="R152" s="105">
        <f t="shared" si="26"/>
        <v>0.75</v>
      </c>
      <c r="S152" s="105">
        <f t="shared" si="27"/>
        <v>0.85</v>
      </c>
      <c r="T152" s="105">
        <f t="shared" si="28"/>
        <v>0.95</v>
      </c>
      <c r="U152" s="105">
        <f t="shared" si="29"/>
        <v>1.2000000000000002</v>
      </c>
      <c r="V152" s="105">
        <f t="shared" si="30"/>
        <v>0.65</v>
      </c>
      <c r="W152" s="117">
        <f t="shared" si="32"/>
        <v>36</v>
      </c>
      <c r="X152" s="117">
        <f t="shared" si="34"/>
        <v>7.20</v>
      </c>
      <c r="Y152" s="146">
        <v>11</v>
      </c>
      <c r="Z152" s="116">
        <f t="shared" si="35"/>
        <v>8.8000000000000007</v>
      </c>
    </row>
    <row r="153" spans="1:26" ht="19.9" customHeight="1" thickBot="1">
      <c r="A153" s="256">
        <v>146</v>
      </c>
      <c r="B153" s="259">
        <v>307764</v>
      </c>
      <c r="C153" s="134" t="s">
        <v>254</v>
      </c>
      <c r="D153" s="10">
        <v>3</v>
      </c>
      <c r="E153" s="10">
        <v>5</v>
      </c>
      <c r="F153" s="10">
        <v>3</v>
      </c>
      <c r="G153" s="10">
        <v>4</v>
      </c>
      <c r="H153" s="10">
        <v>8</v>
      </c>
      <c r="I153" s="10">
        <f t="shared" si="31"/>
        <v>23</v>
      </c>
      <c r="J153" s="10">
        <f t="shared" si="36"/>
        <v>3.4499999999999997</v>
      </c>
      <c r="K153" s="18">
        <v>1</v>
      </c>
      <c r="L153" s="18">
        <v>3</v>
      </c>
      <c r="M153" s="18">
        <v>2</v>
      </c>
      <c r="N153" s="18">
        <v>3</v>
      </c>
      <c r="O153" s="18">
        <v>1</v>
      </c>
      <c r="P153" s="18">
        <f t="shared" si="18"/>
        <v>10</v>
      </c>
      <c r="Q153" s="116">
        <f t="shared" si="33"/>
        <v>0.50</v>
      </c>
      <c r="R153" s="105">
        <f t="shared" si="26"/>
        <v>0.49999999999999994</v>
      </c>
      <c r="S153" s="105">
        <f t="shared" si="27"/>
        <v>0.90</v>
      </c>
      <c r="T153" s="105">
        <f t="shared" si="28"/>
        <v>0.54999999999999993</v>
      </c>
      <c r="U153" s="105">
        <f t="shared" si="29"/>
        <v>0.75</v>
      </c>
      <c r="V153" s="105">
        <f t="shared" si="30"/>
        <v>1.25</v>
      </c>
      <c r="W153" s="117">
        <f t="shared" si="32"/>
        <v>33</v>
      </c>
      <c r="X153" s="117">
        <f t="shared" si="34"/>
        <v>6.60</v>
      </c>
      <c r="Y153" s="146">
        <v>10</v>
      </c>
      <c r="Z153" s="116">
        <f t="shared" si="35"/>
        <v>8</v>
      </c>
    </row>
    <row r="154" spans="1:26" ht="19.9" customHeight="1">
      <c r="A154" s="254">
        <v>147</v>
      </c>
      <c r="B154" s="134">
        <v>307765</v>
      </c>
      <c r="C154" s="134" t="s">
        <v>255</v>
      </c>
      <c r="D154" s="10">
        <v>5</v>
      </c>
      <c r="E154" s="10">
        <v>7</v>
      </c>
      <c r="F154" s="10">
        <v>6</v>
      </c>
      <c r="G154" s="10">
        <v>7</v>
      </c>
      <c r="H154" s="10">
        <v>8</v>
      </c>
      <c r="I154" s="10">
        <f t="shared" si="31"/>
        <v>33</v>
      </c>
      <c r="J154" s="10">
        <f t="shared" si="36"/>
        <v>4.95</v>
      </c>
      <c r="K154" s="18">
        <v>4</v>
      </c>
      <c r="L154" s="18">
        <v>3</v>
      </c>
      <c r="M154" s="18">
        <v>4</v>
      </c>
      <c r="N154" s="18">
        <v>3</v>
      </c>
      <c r="O154" s="18">
        <v>4</v>
      </c>
      <c r="P154" s="18">
        <f t="shared" si="18"/>
        <v>18</v>
      </c>
      <c r="Q154" s="116">
        <f t="shared" si="33"/>
        <v>0.90</v>
      </c>
      <c r="R154" s="105">
        <f t="shared" si="26"/>
        <v>0.95</v>
      </c>
      <c r="S154" s="105">
        <f t="shared" si="27"/>
        <v>1.2000000000000002</v>
      </c>
      <c r="T154" s="105">
        <f t="shared" si="28"/>
        <v>1.0999999999999999</v>
      </c>
      <c r="U154" s="105">
        <f t="shared" si="29"/>
        <v>1.2000000000000002</v>
      </c>
      <c r="V154" s="105">
        <f t="shared" si="30"/>
        <v>1.40</v>
      </c>
      <c r="W154" s="117">
        <f t="shared" si="32"/>
        <v>51</v>
      </c>
      <c r="X154" s="117">
        <f t="shared" si="34"/>
        <v>10.200000000000001</v>
      </c>
      <c r="Y154" s="146">
        <v>22</v>
      </c>
      <c r="Z154" s="116">
        <f t="shared" si="35"/>
        <v>17.60</v>
      </c>
    </row>
    <row r="155" spans="1:26" ht="19.9" customHeight="1" thickBot="1">
      <c r="A155" s="256">
        <v>148</v>
      </c>
      <c r="B155" s="259">
        <v>307766</v>
      </c>
      <c r="C155" s="134" t="s">
        <v>256</v>
      </c>
      <c r="D155" s="10">
        <v>6</v>
      </c>
      <c r="E155" s="10">
        <v>5</v>
      </c>
      <c r="F155" s="10">
        <v>4</v>
      </c>
      <c r="G155" s="10">
        <v>5</v>
      </c>
      <c r="H155" s="10">
        <v>4</v>
      </c>
      <c r="I155" s="10">
        <f t="shared" si="31"/>
        <v>24</v>
      </c>
      <c r="J155" s="10">
        <f t="shared" si="36"/>
        <v>3.5999999999999996</v>
      </c>
      <c r="K155" s="18">
        <v>3</v>
      </c>
      <c r="L155" s="18">
        <v>2</v>
      </c>
      <c r="M155" s="18">
        <v>3</v>
      </c>
      <c r="N155" s="18">
        <v>2</v>
      </c>
      <c r="O155" s="18">
        <v>0</v>
      </c>
      <c r="P155" s="18">
        <f t="shared" si="18"/>
        <v>10</v>
      </c>
      <c r="Q155" s="116">
        <f t="shared" si="33"/>
        <v>0.50</v>
      </c>
      <c r="R155" s="105">
        <f t="shared" si="26"/>
        <v>1.0499999999999998</v>
      </c>
      <c r="S155" s="105">
        <f t="shared" si="27"/>
        <v>0.85</v>
      </c>
      <c r="T155" s="105">
        <f t="shared" si="28"/>
        <v>0.75</v>
      </c>
      <c r="U155" s="105">
        <f t="shared" si="29"/>
        <v>0.85</v>
      </c>
      <c r="V155" s="105">
        <f t="shared" si="30"/>
        <v>0.60</v>
      </c>
      <c r="W155" s="117">
        <f t="shared" si="32"/>
        <v>34</v>
      </c>
      <c r="X155" s="117">
        <f t="shared" si="34"/>
        <v>6.8000000000000007</v>
      </c>
      <c r="Y155" s="146">
        <v>12</v>
      </c>
      <c r="Z155" s="116">
        <f t="shared" si="35"/>
        <v>9.6000000000000014</v>
      </c>
    </row>
    <row r="156" spans="1:26" ht="19.9" customHeight="1">
      <c r="A156" s="254">
        <v>149</v>
      </c>
      <c r="B156" s="259">
        <v>307768</v>
      </c>
      <c r="C156" s="134" t="s">
        <v>257</v>
      </c>
      <c r="D156" s="10">
        <v>6</v>
      </c>
      <c r="E156" s="10">
        <v>8</v>
      </c>
      <c r="F156" s="10">
        <v>9</v>
      </c>
      <c r="G156" s="10">
        <v>6</v>
      </c>
      <c r="H156" s="10">
        <v>7</v>
      </c>
      <c r="I156" s="10">
        <f t="shared" si="31"/>
        <v>36</v>
      </c>
      <c r="J156" s="10">
        <f t="shared" si="36"/>
        <v>5.40</v>
      </c>
      <c r="K156" s="18">
        <v>3</v>
      </c>
      <c r="L156" s="18">
        <v>4</v>
      </c>
      <c r="M156" s="18">
        <v>3</v>
      </c>
      <c r="N156" s="18">
        <v>4</v>
      </c>
      <c r="O156" s="18">
        <v>3</v>
      </c>
      <c r="P156" s="18">
        <f t="shared" si="18"/>
        <v>17</v>
      </c>
      <c r="Q156" s="116">
        <f t="shared" si="33"/>
        <v>0.85000000000000009</v>
      </c>
      <c r="R156" s="105">
        <f t="shared" si="26"/>
        <v>1.0499999999999998</v>
      </c>
      <c r="S156" s="105">
        <f t="shared" si="27"/>
        <v>1.40</v>
      </c>
      <c r="T156" s="105">
        <f t="shared" si="28"/>
        <v>1.50</v>
      </c>
      <c r="U156" s="105">
        <f t="shared" si="29"/>
        <v>1.0999999999999999</v>
      </c>
      <c r="V156" s="105">
        <f t="shared" si="30"/>
        <v>1.2000000000000002</v>
      </c>
      <c r="W156" s="117">
        <f t="shared" si="32"/>
        <v>53</v>
      </c>
      <c r="X156" s="117">
        <f t="shared" si="34"/>
        <v>10.60</v>
      </c>
      <c r="Y156" s="146">
        <v>21</v>
      </c>
      <c r="Z156" s="116">
        <f t="shared" si="35"/>
        <v>16.80</v>
      </c>
    </row>
    <row r="157" spans="1:26" ht="19.9" customHeight="1" thickBot="1">
      <c r="A157" s="256">
        <v>150</v>
      </c>
      <c r="B157" s="134">
        <v>307773</v>
      </c>
      <c r="C157" s="134" t="s">
        <v>259</v>
      </c>
      <c r="D157" s="10">
        <v>4</v>
      </c>
      <c r="E157" s="10">
        <v>5</v>
      </c>
      <c r="F157" s="10">
        <v>3</v>
      </c>
      <c r="G157" s="10">
        <v>5</v>
      </c>
      <c r="H157" s="10">
        <v>4</v>
      </c>
      <c r="I157" s="10">
        <f t="shared" si="31"/>
        <v>21</v>
      </c>
      <c r="J157" s="10">
        <f t="shared" si="36"/>
        <v>3.15</v>
      </c>
      <c r="K157" s="18">
        <v>1</v>
      </c>
      <c r="L157" s="18">
        <v>2</v>
      </c>
      <c r="M157" s="18">
        <v>1</v>
      </c>
      <c r="N157" s="18">
        <v>2</v>
      </c>
      <c r="O157" s="18">
        <v>1</v>
      </c>
      <c r="P157" s="18">
        <f t="shared" si="18"/>
        <v>7</v>
      </c>
      <c r="Q157" s="116">
        <f t="shared" si="33"/>
        <v>0.35</v>
      </c>
      <c r="R157" s="105">
        <f t="shared" si="37" ref="R157:R165">(D157*0.15+K157*0.05)</f>
        <v>0.65</v>
      </c>
      <c r="S157" s="105">
        <f t="shared" si="38" ref="S157:S165">(E157*0.15+L157*0.05)</f>
        <v>0.85</v>
      </c>
      <c r="T157" s="105">
        <f t="shared" si="39" ref="T157:T165">(F157*0.15+M157*0.05)</f>
        <v>0.49999999999999994</v>
      </c>
      <c r="U157" s="105">
        <f t="shared" si="40" ref="U157:U165">(G157*0.15+N157*0.05)</f>
        <v>0.85</v>
      </c>
      <c r="V157" s="105">
        <f t="shared" si="41" ref="V157:V165">(H157*0.15+O157*0.05)</f>
        <v>0.65</v>
      </c>
      <c r="W157" s="117">
        <f t="shared" si="32"/>
        <v>28</v>
      </c>
      <c r="X157" s="117">
        <f t="shared" si="34"/>
        <v>5.60</v>
      </c>
      <c r="Y157" s="146">
        <v>9</v>
      </c>
      <c r="Z157" s="116">
        <f t="shared" si="35"/>
        <v>7.20</v>
      </c>
    </row>
    <row r="158" spans="1:26" ht="19.9" customHeight="1">
      <c r="A158" s="254">
        <v>151</v>
      </c>
      <c r="B158" s="134">
        <v>307775</v>
      </c>
      <c r="C158" s="134" t="s">
        <v>261</v>
      </c>
      <c r="D158" s="10">
        <v>6</v>
      </c>
      <c r="E158" s="10">
        <v>5</v>
      </c>
      <c r="F158" s="10">
        <v>4</v>
      </c>
      <c r="G158" s="10">
        <v>6</v>
      </c>
      <c r="H158" s="10">
        <v>9</v>
      </c>
      <c r="I158" s="10">
        <f t="shared" si="31"/>
        <v>30</v>
      </c>
      <c r="J158" s="10">
        <f t="shared" si="36"/>
        <v>4.50</v>
      </c>
      <c r="K158" s="18">
        <v>4</v>
      </c>
      <c r="L158" s="18">
        <v>5</v>
      </c>
      <c r="M158" s="18">
        <v>2</v>
      </c>
      <c r="N158" s="18">
        <v>2</v>
      </c>
      <c r="O158" s="18">
        <v>3</v>
      </c>
      <c r="P158" s="18">
        <f t="shared" si="18"/>
        <v>16</v>
      </c>
      <c r="Q158" s="116">
        <f t="shared" si="33"/>
        <v>0.80</v>
      </c>
      <c r="R158" s="105">
        <f t="shared" si="37"/>
        <v>1.0999999999999999</v>
      </c>
      <c r="S158" s="105">
        <f t="shared" si="38"/>
        <v>1</v>
      </c>
      <c r="T158" s="105">
        <f t="shared" si="39"/>
        <v>0.70</v>
      </c>
      <c r="U158" s="105">
        <f t="shared" si="40"/>
        <v>0.99999999999999989</v>
      </c>
      <c r="V158" s="105">
        <f t="shared" si="41"/>
        <v>1.50</v>
      </c>
      <c r="W158" s="117">
        <f t="shared" si="32"/>
        <v>46</v>
      </c>
      <c r="X158" s="117">
        <f t="shared" si="34"/>
        <v>9.2000000000000011</v>
      </c>
      <c r="Y158" s="146">
        <v>22</v>
      </c>
      <c r="Z158" s="116">
        <f t="shared" si="35"/>
        <v>17.60</v>
      </c>
    </row>
    <row r="159" spans="1:26" ht="19.9" customHeight="1" thickBot="1">
      <c r="A159" s="256">
        <v>152</v>
      </c>
      <c r="B159" s="259">
        <v>307776</v>
      </c>
      <c r="C159" s="134" t="s">
        <v>262</v>
      </c>
      <c r="D159" s="10">
        <v>9</v>
      </c>
      <c r="E159" s="10">
        <v>8</v>
      </c>
      <c r="F159" s="10">
        <v>9</v>
      </c>
      <c r="G159" s="10">
        <v>8</v>
      </c>
      <c r="H159" s="10">
        <v>7</v>
      </c>
      <c r="I159" s="10">
        <f t="shared" si="31"/>
        <v>41</v>
      </c>
      <c r="J159" s="10">
        <f t="shared" si="36"/>
        <v>6.15</v>
      </c>
      <c r="K159" s="18">
        <v>4</v>
      </c>
      <c r="L159" s="18">
        <v>3</v>
      </c>
      <c r="M159" s="18">
        <v>4</v>
      </c>
      <c r="N159" s="18">
        <v>3</v>
      </c>
      <c r="O159" s="18">
        <v>2</v>
      </c>
      <c r="P159" s="18">
        <f t="shared" si="18"/>
        <v>16</v>
      </c>
      <c r="Q159" s="116">
        <f t="shared" si="33"/>
        <v>0.80</v>
      </c>
      <c r="R159" s="105">
        <f t="shared" si="37"/>
        <v>1.5499999999999998</v>
      </c>
      <c r="S159" s="105">
        <f t="shared" si="38"/>
        <v>1.35</v>
      </c>
      <c r="T159" s="105">
        <f t="shared" si="39"/>
        <v>1.5499999999999998</v>
      </c>
      <c r="U159" s="105">
        <f t="shared" si="40"/>
        <v>1.35</v>
      </c>
      <c r="V159" s="105">
        <f t="shared" si="41"/>
        <v>1.1500000000000001</v>
      </c>
      <c r="W159" s="117">
        <f t="shared" si="32"/>
        <v>57</v>
      </c>
      <c r="X159" s="117">
        <f t="shared" si="34"/>
        <v>11.40</v>
      </c>
      <c r="Y159" s="146">
        <v>17</v>
      </c>
      <c r="Z159" s="116">
        <f t="shared" si="35"/>
        <v>13.60</v>
      </c>
    </row>
    <row r="160" spans="1:26" ht="19.9" customHeight="1">
      <c r="A160" s="254">
        <v>153</v>
      </c>
      <c r="B160" s="259">
        <v>307778</v>
      </c>
      <c r="C160" s="134" t="s">
        <v>264</v>
      </c>
      <c r="D160" s="10">
        <v>6</v>
      </c>
      <c r="E160" s="10">
        <v>7</v>
      </c>
      <c r="F160" s="10">
        <v>6</v>
      </c>
      <c r="G160" s="10">
        <v>8</v>
      </c>
      <c r="H160" s="10">
        <v>9</v>
      </c>
      <c r="I160" s="10">
        <f t="shared" si="31"/>
        <v>36</v>
      </c>
      <c r="J160" s="10">
        <f t="shared" si="36"/>
        <v>5.40</v>
      </c>
      <c r="K160" s="18">
        <v>2</v>
      </c>
      <c r="L160" s="18">
        <v>3</v>
      </c>
      <c r="M160" s="18">
        <v>4</v>
      </c>
      <c r="N160" s="18">
        <v>3</v>
      </c>
      <c r="O160" s="18">
        <v>1</v>
      </c>
      <c r="P160" s="18">
        <f t="shared" si="18"/>
        <v>13</v>
      </c>
      <c r="Q160" s="116">
        <f t="shared" si="33"/>
        <v>0.65</v>
      </c>
      <c r="R160" s="105">
        <f t="shared" si="37"/>
        <v>0.99999999999999989</v>
      </c>
      <c r="S160" s="105">
        <f t="shared" si="38"/>
        <v>1.2000000000000002</v>
      </c>
      <c r="T160" s="105">
        <f t="shared" si="39"/>
        <v>1.0999999999999999</v>
      </c>
      <c r="U160" s="105">
        <f t="shared" si="40"/>
        <v>1.35</v>
      </c>
      <c r="V160" s="105">
        <f t="shared" si="41"/>
        <v>1.40</v>
      </c>
      <c r="W160" s="117">
        <f t="shared" si="32"/>
        <v>49</v>
      </c>
      <c r="X160" s="117">
        <f t="shared" si="34"/>
        <v>9.8000000000000007</v>
      </c>
      <c r="Y160" s="146">
        <v>14</v>
      </c>
      <c r="Z160" s="116">
        <f t="shared" si="35"/>
        <v>11.20</v>
      </c>
    </row>
    <row r="161" spans="1:26" ht="19.9" customHeight="1" thickBot="1">
      <c r="A161" s="256">
        <v>154</v>
      </c>
      <c r="B161" s="259">
        <v>307782</v>
      </c>
      <c r="C161" s="134" t="s">
        <v>267</v>
      </c>
      <c r="D161" s="10">
        <v>6</v>
      </c>
      <c r="E161" s="10">
        <v>8</v>
      </c>
      <c r="F161" s="10">
        <v>7</v>
      </c>
      <c r="G161" s="10">
        <v>6</v>
      </c>
      <c r="H161" s="10">
        <v>7</v>
      </c>
      <c r="I161" s="10">
        <f t="shared" si="31"/>
        <v>34</v>
      </c>
      <c r="J161" s="10">
        <f t="shared" si="36"/>
        <v>5.0999999999999996</v>
      </c>
      <c r="K161" s="18">
        <v>4</v>
      </c>
      <c r="L161" s="18">
        <v>3</v>
      </c>
      <c r="M161" s="18">
        <v>4</v>
      </c>
      <c r="N161" s="18">
        <v>3</v>
      </c>
      <c r="O161" s="18">
        <v>4</v>
      </c>
      <c r="P161" s="18">
        <f t="shared" si="18"/>
        <v>18</v>
      </c>
      <c r="Q161" s="116">
        <f t="shared" si="33"/>
        <v>0.90</v>
      </c>
      <c r="R161" s="105">
        <f t="shared" si="37"/>
        <v>1.0999999999999999</v>
      </c>
      <c r="S161" s="105">
        <f t="shared" si="38"/>
        <v>1.35</v>
      </c>
      <c r="T161" s="105">
        <f t="shared" si="39"/>
        <v>1.25</v>
      </c>
      <c r="U161" s="105">
        <f t="shared" si="40"/>
        <v>1.0499999999999998</v>
      </c>
      <c r="V161" s="105">
        <f t="shared" si="41"/>
        <v>1.25</v>
      </c>
      <c r="W161" s="117">
        <f t="shared" si="32"/>
        <v>52</v>
      </c>
      <c r="X161" s="117">
        <f t="shared" si="34"/>
        <v>10.40</v>
      </c>
      <c r="Y161" s="146">
        <v>20</v>
      </c>
      <c r="Z161" s="116">
        <f t="shared" si="35"/>
        <v>16</v>
      </c>
    </row>
    <row r="162" spans="1:26" ht="19.9" customHeight="1">
      <c r="A162" s="254">
        <v>155</v>
      </c>
      <c r="B162" s="259">
        <v>307784</v>
      </c>
      <c r="C162" s="134" t="s">
        <v>269</v>
      </c>
      <c r="D162" s="10">
        <v>9</v>
      </c>
      <c r="E162" s="10">
        <v>8</v>
      </c>
      <c r="F162" s="10">
        <v>9</v>
      </c>
      <c r="G162" s="10">
        <v>8</v>
      </c>
      <c r="H162" s="10">
        <v>6</v>
      </c>
      <c r="I162" s="10">
        <f t="shared" si="31"/>
        <v>40</v>
      </c>
      <c r="J162" s="10">
        <f t="shared" si="36"/>
        <v>6</v>
      </c>
      <c r="K162" s="18">
        <v>4</v>
      </c>
      <c r="L162" s="18">
        <v>3</v>
      </c>
      <c r="M162" s="18">
        <v>4</v>
      </c>
      <c r="N162" s="18">
        <v>3</v>
      </c>
      <c r="O162" s="18">
        <v>2</v>
      </c>
      <c r="P162" s="18">
        <f t="shared" si="18"/>
        <v>16</v>
      </c>
      <c r="Q162" s="116">
        <f t="shared" si="33"/>
        <v>0.80</v>
      </c>
      <c r="R162" s="105">
        <f t="shared" si="37"/>
        <v>1.5499999999999998</v>
      </c>
      <c r="S162" s="105">
        <f t="shared" si="38"/>
        <v>1.35</v>
      </c>
      <c r="T162" s="105">
        <f t="shared" si="39"/>
        <v>1.5499999999999998</v>
      </c>
      <c r="U162" s="105">
        <f t="shared" si="40"/>
        <v>1.35</v>
      </c>
      <c r="V162" s="105">
        <f t="shared" si="41"/>
        <v>0.99999999999999989</v>
      </c>
      <c r="W162" s="117">
        <f t="shared" si="32"/>
        <v>56</v>
      </c>
      <c r="X162" s="117">
        <f t="shared" si="34"/>
        <v>11.20</v>
      </c>
      <c r="Y162" s="146">
        <v>23</v>
      </c>
      <c r="Z162" s="116">
        <f t="shared" si="35"/>
        <v>18.400000000000002</v>
      </c>
    </row>
    <row r="163" spans="1:26" ht="19.9" customHeight="1" thickBot="1">
      <c r="A163" s="256">
        <v>156</v>
      </c>
      <c r="B163" s="134">
        <v>307787</v>
      </c>
      <c r="C163" s="134" t="s">
        <v>270</v>
      </c>
      <c r="D163" s="10">
        <v>6</v>
      </c>
      <c r="E163" s="10">
        <v>8</v>
      </c>
      <c r="F163" s="10">
        <v>7</v>
      </c>
      <c r="G163" s="10">
        <v>8</v>
      </c>
      <c r="H163" s="10">
        <v>7</v>
      </c>
      <c r="I163" s="10">
        <f t="shared" si="31"/>
        <v>36</v>
      </c>
      <c r="J163" s="10">
        <f t="shared" si="36"/>
        <v>5.40</v>
      </c>
      <c r="K163" s="18">
        <v>4</v>
      </c>
      <c r="L163" s="18">
        <v>3</v>
      </c>
      <c r="M163" s="18">
        <v>2</v>
      </c>
      <c r="N163" s="18">
        <v>4</v>
      </c>
      <c r="O163" s="18">
        <v>4</v>
      </c>
      <c r="P163" s="18">
        <f t="shared" si="18"/>
        <v>17</v>
      </c>
      <c r="Q163" s="116">
        <f t="shared" si="33"/>
        <v>0.85000000000000009</v>
      </c>
      <c r="R163" s="105">
        <f t="shared" si="37"/>
        <v>1.0999999999999999</v>
      </c>
      <c r="S163" s="105">
        <f t="shared" si="38"/>
        <v>1.35</v>
      </c>
      <c r="T163" s="105">
        <f t="shared" si="39"/>
        <v>1.1500000000000001</v>
      </c>
      <c r="U163" s="105">
        <f t="shared" si="40"/>
        <v>1.40</v>
      </c>
      <c r="V163" s="105">
        <f t="shared" si="41"/>
        <v>1.25</v>
      </c>
      <c r="W163" s="117">
        <f t="shared" si="32"/>
        <v>53</v>
      </c>
      <c r="X163" s="117">
        <f t="shared" si="34"/>
        <v>10.60</v>
      </c>
      <c r="Y163" s="146">
        <v>26</v>
      </c>
      <c r="Z163" s="116">
        <f t="shared" si="35"/>
        <v>20.80</v>
      </c>
    </row>
    <row r="164" spans="1:26" ht="19.9" customHeight="1">
      <c r="A164" s="254">
        <v>157</v>
      </c>
      <c r="B164" s="134">
        <v>307789</v>
      </c>
      <c r="C164" s="134" t="s">
        <v>271</v>
      </c>
      <c r="D164" s="10">
        <v>8</v>
      </c>
      <c r="E164" s="10">
        <v>9</v>
      </c>
      <c r="F164" s="10">
        <v>7</v>
      </c>
      <c r="G164" s="10">
        <v>8</v>
      </c>
      <c r="H164" s="10">
        <v>7</v>
      </c>
      <c r="I164" s="10">
        <v>6</v>
      </c>
      <c r="J164" s="10">
        <f t="shared" si="36"/>
        <v>0.89999999999999991</v>
      </c>
      <c r="K164" s="18">
        <v>4</v>
      </c>
      <c r="L164" s="18">
        <v>3</v>
      </c>
      <c r="M164" s="18">
        <v>4</v>
      </c>
      <c r="N164" s="18">
        <v>3</v>
      </c>
      <c r="O164" s="18">
        <v>4</v>
      </c>
      <c r="P164" s="18">
        <f t="shared" si="18"/>
        <v>18</v>
      </c>
      <c r="Q164" s="116">
        <f t="shared" si="33"/>
        <v>0.90</v>
      </c>
      <c r="R164" s="105">
        <f t="shared" si="37"/>
        <v>1.40</v>
      </c>
      <c r="S164" s="105">
        <f t="shared" si="38"/>
        <v>1.50</v>
      </c>
      <c r="T164" s="105">
        <f t="shared" si="39"/>
        <v>1.25</v>
      </c>
      <c r="U164" s="105">
        <f t="shared" si="40"/>
        <v>1.35</v>
      </c>
      <c r="V164" s="105">
        <f t="shared" si="41"/>
        <v>1.25</v>
      </c>
      <c r="W164" s="117">
        <f t="shared" si="32"/>
        <v>24</v>
      </c>
      <c r="X164" s="117">
        <f t="shared" si="34"/>
        <v>4.8000000000000007</v>
      </c>
      <c r="Y164" s="146">
        <v>24</v>
      </c>
      <c r="Z164" s="116">
        <f t="shared" si="35"/>
        <v>19.200000000000003</v>
      </c>
    </row>
    <row r="165" spans="1:26" ht="19.9" customHeight="1">
      <c r="A165" s="256">
        <v>158</v>
      </c>
      <c r="B165" s="134">
        <v>307791</v>
      </c>
      <c r="C165" s="134" t="s">
        <v>273</v>
      </c>
      <c r="D165" s="10">
        <v>6</v>
      </c>
      <c r="E165" s="10">
        <v>7</v>
      </c>
      <c r="F165" s="10">
        <v>6</v>
      </c>
      <c r="G165" s="10">
        <v>5</v>
      </c>
      <c r="H165" s="10">
        <v>8</v>
      </c>
      <c r="I165" s="10">
        <f t="shared" si="31"/>
        <v>32</v>
      </c>
      <c r="J165" s="10">
        <f t="shared" si="36"/>
        <v>4.80</v>
      </c>
      <c r="K165" s="18">
        <v>4</v>
      </c>
      <c r="L165" s="18">
        <v>3</v>
      </c>
      <c r="M165" s="18">
        <v>4</v>
      </c>
      <c r="N165" s="18">
        <v>3</v>
      </c>
      <c r="O165" s="18">
        <v>5</v>
      </c>
      <c r="P165" s="18">
        <f t="shared" si="18"/>
        <v>19</v>
      </c>
      <c r="Q165" s="116">
        <f t="shared" si="33"/>
        <v>0.95</v>
      </c>
      <c r="R165" s="105">
        <f t="shared" si="37"/>
        <v>1.0999999999999999</v>
      </c>
      <c r="S165" s="105">
        <f t="shared" si="38"/>
        <v>1.2000000000000002</v>
      </c>
      <c r="T165" s="105">
        <f t="shared" si="39"/>
        <v>1.0999999999999999</v>
      </c>
      <c r="U165" s="105">
        <f t="shared" si="40"/>
        <v>0.90</v>
      </c>
      <c r="V165" s="105">
        <f t="shared" si="41"/>
        <v>1.45</v>
      </c>
      <c r="W165" s="117">
        <f t="shared" si="32"/>
        <v>51</v>
      </c>
      <c r="X165" s="117">
        <f t="shared" si="34"/>
        <v>10.200000000000001</v>
      </c>
      <c r="Y165" s="146">
        <v>22</v>
      </c>
      <c r="Z165" s="116">
        <f t="shared" si="35"/>
        <v>17.60</v>
      </c>
    </row>
    <row r="166" ht="21" thickBot="1"/>
    <row r="167" spans="1:26" ht="20.25">
      <c r="A167" s="158" t="s">
        <v>346</v>
      </c>
      <c r="B167" s="159"/>
      <c r="C167" s="160"/>
      <c r="D167" s="6">
        <f t="shared" si="42" ref="D167:Z167">COUNT(D8:D165)</f>
        <v>155</v>
      </c>
      <c r="E167" s="7">
        <f t="shared" si="42"/>
        <v>155</v>
      </c>
      <c r="F167" s="7">
        <f t="shared" si="42"/>
        <v>155</v>
      </c>
      <c r="G167" s="7">
        <f t="shared" si="42"/>
        <v>155</v>
      </c>
      <c r="H167" s="87">
        <f t="shared" si="42"/>
        <v>155</v>
      </c>
      <c r="I167" s="8">
        <f t="shared" si="42"/>
        <v>155</v>
      </c>
      <c r="J167" s="88">
        <f t="shared" si="42"/>
        <v>155</v>
      </c>
      <c r="K167" s="80">
        <f t="shared" si="42"/>
        <v>156</v>
      </c>
      <c r="L167" s="15">
        <f t="shared" si="42"/>
        <v>156</v>
      </c>
      <c r="M167" s="15">
        <f t="shared" si="42"/>
        <v>156</v>
      </c>
      <c r="N167" s="15">
        <f t="shared" si="42"/>
        <v>156</v>
      </c>
      <c r="O167" s="81">
        <f t="shared" si="42"/>
        <v>156</v>
      </c>
      <c r="P167" s="76">
        <f t="shared" si="42"/>
        <v>156</v>
      </c>
      <c r="Q167" s="94">
        <f t="shared" si="42"/>
        <v>157</v>
      </c>
      <c r="R167" s="97">
        <f t="shared" si="42"/>
        <v>158</v>
      </c>
      <c r="S167" s="22">
        <f t="shared" si="42"/>
        <v>158</v>
      </c>
      <c r="T167" s="22">
        <f t="shared" si="42"/>
        <v>158</v>
      </c>
      <c r="U167" s="22">
        <f t="shared" si="42"/>
        <v>158</v>
      </c>
      <c r="V167" s="23">
        <f t="shared" si="42"/>
        <v>158</v>
      </c>
      <c r="W167" s="106">
        <f t="shared" si="42"/>
        <v>158</v>
      </c>
      <c r="X167" s="100">
        <f t="shared" si="42"/>
        <v>157</v>
      </c>
      <c r="Y167" s="16">
        <f t="shared" si="42"/>
        <v>157</v>
      </c>
      <c r="Z167" s="104">
        <f t="shared" si="42"/>
        <v>158</v>
      </c>
    </row>
    <row r="168" spans="1:26" ht="21" customHeight="1">
      <c r="A168" s="186" t="s">
        <v>347</v>
      </c>
      <c r="B168" s="187"/>
      <c r="C168" s="188"/>
      <c r="D168" s="9">
        <v>10</v>
      </c>
      <c r="E168" s="10">
        <v>10</v>
      </c>
      <c r="F168" s="10">
        <v>10</v>
      </c>
      <c r="G168" s="10">
        <v>10</v>
      </c>
      <c r="H168" s="89">
        <v>10</v>
      </c>
      <c r="I168" s="11">
        <f>SUM(D168:H168)</f>
        <v>50</v>
      </c>
      <c r="J168" s="90">
        <f>I168*0.15</f>
        <v>7.50</v>
      </c>
      <c r="K168" s="82">
        <v>5</v>
      </c>
      <c r="L168" s="18">
        <v>5</v>
      </c>
      <c r="M168" s="18">
        <v>5</v>
      </c>
      <c r="N168" s="18">
        <v>5</v>
      </c>
      <c r="O168" s="83">
        <v>5</v>
      </c>
      <c r="P168" s="77">
        <f>SUM(K168:O168)</f>
        <v>25</v>
      </c>
      <c r="Q168" s="95">
        <f>P168*0.05</f>
        <v>1.25</v>
      </c>
      <c r="R168" s="98">
        <f>(D168*0.15+K168*0.05)</f>
        <v>1.75</v>
      </c>
      <c r="S168" s="24">
        <f>((E168*0.15+L168*0.05))</f>
        <v>1.75</v>
      </c>
      <c r="T168" s="24">
        <f t="shared" si="43" ref="T168:U168">((F168*0.15+M168*0.05))</f>
        <v>1.75</v>
      </c>
      <c r="U168" s="24">
        <f t="shared" si="43"/>
        <v>1.75</v>
      </c>
      <c r="V168" s="25">
        <f>((H168*0.15+O168*0.05))</f>
        <v>1.75</v>
      </c>
      <c r="W168" s="107">
        <v>75</v>
      </c>
      <c r="X168" s="101">
        <f>W168*0.2</f>
        <v>15</v>
      </c>
      <c r="Y168" s="19">
        <v>33</v>
      </c>
      <c r="Z168" s="84">
        <f>Y168*0.8</f>
        <v>26.40</v>
      </c>
    </row>
    <row r="169" spans="1:26" ht="20.25">
      <c r="A169" s="186" t="s">
        <v>72</v>
      </c>
      <c r="B169" s="187"/>
      <c r="C169" s="188"/>
      <c r="D169" s="9">
        <f>D168*0.4</f>
        <v>4</v>
      </c>
      <c r="E169" s="10">
        <f>E168*0.4</f>
        <v>4</v>
      </c>
      <c r="F169" s="10">
        <f t="shared" si="44" ref="F169:J169">F168*0.4</f>
        <v>4</v>
      </c>
      <c r="G169" s="10">
        <f t="shared" si="44"/>
        <v>4</v>
      </c>
      <c r="H169" s="89">
        <f t="shared" si="44"/>
        <v>4</v>
      </c>
      <c r="I169" s="11">
        <f t="shared" si="44"/>
        <v>20</v>
      </c>
      <c r="J169" s="90">
        <f t="shared" si="44"/>
        <v>3</v>
      </c>
      <c r="K169" s="82">
        <f>K168*0.4</f>
        <v>2</v>
      </c>
      <c r="L169" s="18">
        <f>L168*0.4</f>
        <v>2</v>
      </c>
      <c r="M169" s="18">
        <f t="shared" si="45" ref="M169:Z169">M168*0.4</f>
        <v>2</v>
      </c>
      <c r="N169" s="18">
        <f t="shared" si="45"/>
        <v>2</v>
      </c>
      <c r="O169" s="83">
        <f t="shared" si="45"/>
        <v>2</v>
      </c>
      <c r="P169" s="77">
        <f t="shared" si="45"/>
        <v>10</v>
      </c>
      <c r="Q169" s="95">
        <f t="shared" si="45"/>
        <v>0.50</v>
      </c>
      <c r="R169" s="98">
        <f t="shared" si="45"/>
        <v>0.70</v>
      </c>
      <c r="S169" s="24">
        <f t="shared" si="45"/>
        <v>0.70</v>
      </c>
      <c r="T169" s="24">
        <f t="shared" si="45"/>
        <v>0.70</v>
      </c>
      <c r="U169" s="24">
        <f t="shared" si="45"/>
        <v>0.70</v>
      </c>
      <c r="V169" s="25">
        <f t="shared" si="45"/>
        <v>0.70</v>
      </c>
      <c r="W169" s="107">
        <f t="shared" si="45"/>
        <v>30</v>
      </c>
      <c r="X169" s="101">
        <f t="shared" si="45"/>
        <v>6</v>
      </c>
      <c r="Y169" s="19">
        <f t="shared" si="45"/>
        <v>13.20</v>
      </c>
      <c r="Z169" s="84">
        <f t="shared" si="45"/>
        <v>10.560000000000002</v>
      </c>
    </row>
    <row r="170" spans="1:26" ht="21" customHeight="1">
      <c r="A170" s="186" t="s">
        <v>12</v>
      </c>
      <c r="B170" s="187"/>
      <c r="C170" s="188"/>
      <c r="D170" s="9">
        <f>COUNTIF(D8:D165,"&gt;=4")</f>
        <v>121</v>
      </c>
      <c r="E170" s="9">
        <f t="shared" si="46" ref="E170:H170">COUNTIF(E8:E165,"&gt;=4")</f>
        <v>119</v>
      </c>
      <c r="F170" s="9">
        <f t="shared" si="46"/>
        <v>111</v>
      </c>
      <c r="G170" s="9">
        <f t="shared" si="46"/>
        <v>127</v>
      </c>
      <c r="H170" s="9">
        <f t="shared" si="46"/>
        <v>117</v>
      </c>
      <c r="I170" s="11">
        <f>COUNTIF(I8:I165,"&gt;=20")</f>
        <v>108</v>
      </c>
      <c r="J170" s="90">
        <f>COUNTIF(J8:J165,"&gt;=3")</f>
        <v>108</v>
      </c>
      <c r="K170" s="82">
        <f>COUNTIF(K8:K165,"&gt;=2")</f>
        <v>109</v>
      </c>
      <c r="L170" s="82">
        <f t="shared" si="47" ref="L170:O170">COUNTIF(L8:L165,"&gt;=2")</f>
        <v>122</v>
      </c>
      <c r="M170" s="82">
        <f t="shared" si="47"/>
        <v>107</v>
      </c>
      <c r="N170" s="82">
        <f t="shared" si="47"/>
        <v>119</v>
      </c>
      <c r="O170" s="82">
        <f t="shared" si="47"/>
        <v>94</v>
      </c>
      <c r="P170" s="77">
        <f>COUNTIF(P8:P165,"&gt;=10")</f>
        <v>98</v>
      </c>
      <c r="Q170" s="95">
        <f>COUNTIF(Q8:Q165,"&gt;=0.5")</f>
        <v>98</v>
      </c>
      <c r="R170" s="98">
        <f>COUNTIF(R8:R165,"&gt;=.7")</f>
        <v>109</v>
      </c>
      <c r="S170" s="98">
        <f t="shared" si="48" ref="S170:V170">COUNTIF(S8:S165,"&gt;=.7")</f>
        <v>109</v>
      </c>
      <c r="T170" s="98">
        <f t="shared" si="48"/>
        <v>101</v>
      </c>
      <c r="U170" s="98">
        <f t="shared" si="48"/>
        <v>115</v>
      </c>
      <c r="V170" s="98">
        <f t="shared" si="48"/>
        <v>100</v>
      </c>
      <c r="W170" s="107">
        <f>COUNTIF(W8:W165,"&gt;=30")</f>
        <v>106</v>
      </c>
      <c r="X170" s="101">
        <f>COUNTIF(X8:X165,"&gt;=6")</f>
        <v>106</v>
      </c>
      <c r="Y170" s="19">
        <f>COUNTIF(Y8:Y165,"&gt;=13.2")</f>
        <v>64</v>
      </c>
      <c r="Z170" s="84">
        <f>COUNTIF(Z8:Z165,"&gt;=10.56")</f>
        <v>64</v>
      </c>
    </row>
    <row r="171" spans="1:26" ht="20.25">
      <c r="A171" s="186" t="s">
        <v>13</v>
      </c>
      <c r="B171" s="187"/>
      <c r="C171" s="188"/>
      <c r="D171" s="91" t="str">
        <f t="shared" si="49" ref="D171:Z171">IF(((D170/COUNT(D8:D165))*100)&gt;=60,"3",IF(AND(((D170/COUNT(D8:D165))*100)&lt;60,((D170/COUNT(D8:D165))*100)&gt;=50),"2",IF(AND(((D170/COUNT(D8:D165))*100)&lt;50,((D170/COUNT(D8:D165))*100)&gt;=40),"1","0")))</f>
        <v>3</v>
      </c>
      <c r="E171" s="10" t="str">
        <f t="shared" si="49"/>
        <v>3</v>
      </c>
      <c r="F171" s="10" t="str">
        <f t="shared" si="49"/>
        <v>3</v>
      </c>
      <c r="G171" s="10" t="str">
        <f t="shared" si="49"/>
        <v>3</v>
      </c>
      <c r="H171" s="89" t="str">
        <f t="shared" si="49"/>
        <v>3</v>
      </c>
      <c r="I171" s="11" t="str">
        <f t="shared" si="49"/>
        <v>3</v>
      </c>
      <c r="J171" s="90" t="str">
        <f t="shared" si="49"/>
        <v>3</v>
      </c>
      <c r="K171" s="82" t="str">
        <f t="shared" si="49"/>
        <v>3</v>
      </c>
      <c r="L171" s="17" t="str">
        <f t="shared" si="49"/>
        <v>3</v>
      </c>
      <c r="M171" s="17" t="str">
        <f t="shared" si="49"/>
        <v>3</v>
      </c>
      <c r="N171" s="17" t="str">
        <f t="shared" si="49"/>
        <v>3</v>
      </c>
      <c r="O171" s="84" t="str">
        <f t="shared" si="49"/>
        <v>3</v>
      </c>
      <c r="P171" s="77" t="str">
        <f t="shared" si="49"/>
        <v>3</v>
      </c>
      <c r="Q171" s="95" t="str">
        <f t="shared" si="49"/>
        <v>3</v>
      </c>
      <c r="R171" s="98" t="str">
        <f t="shared" si="49"/>
        <v>3</v>
      </c>
      <c r="S171" s="24" t="str">
        <f t="shared" si="49"/>
        <v>3</v>
      </c>
      <c r="T171" s="24" t="str">
        <f t="shared" si="49"/>
        <v>3</v>
      </c>
      <c r="U171" s="24" t="str">
        <f t="shared" si="49"/>
        <v>3</v>
      </c>
      <c r="V171" s="25" t="str">
        <f t="shared" si="49"/>
        <v>3</v>
      </c>
      <c r="W171" s="101" t="str">
        <f t="shared" si="49"/>
        <v>3</v>
      </c>
      <c r="X171" s="102" t="str">
        <f t="shared" si="49"/>
        <v>3</v>
      </c>
      <c r="Y171" s="95" t="str">
        <f t="shared" si="49"/>
        <v>1</v>
      </c>
      <c r="Z171" s="19" t="str">
        <f t="shared" si="49"/>
        <v>1</v>
      </c>
    </row>
    <row r="172" spans="1:26" ht="21" thickBot="1">
      <c r="A172" s="189" t="s">
        <v>14</v>
      </c>
      <c r="B172" s="190"/>
      <c r="C172" s="191"/>
      <c r="D172" s="12">
        <f t="shared" si="50" ref="D172:Z172">((D170/COUNT(D8:D165))*D171)</f>
        <v>2.3419354838709676</v>
      </c>
      <c r="E172" s="13">
        <f t="shared" si="50"/>
        <v>2.3032258064516129</v>
      </c>
      <c r="F172" s="13">
        <f t="shared" si="50"/>
        <v>2.1483870967741936</v>
      </c>
      <c r="G172" s="13">
        <f t="shared" si="50"/>
        <v>2.4580645161290322</v>
      </c>
      <c r="H172" s="92">
        <f t="shared" si="50"/>
        <v>2.2645161290322582</v>
      </c>
      <c r="I172" s="14">
        <f t="shared" si="50"/>
        <v>2.0903225806451613</v>
      </c>
      <c r="J172" s="93">
        <f t="shared" si="50"/>
        <v>2.0903225806451613</v>
      </c>
      <c r="K172" s="85">
        <f t="shared" si="50"/>
        <v>2.0961538461538458</v>
      </c>
      <c r="L172" s="20">
        <f t="shared" si="50"/>
        <v>2.3461538461538463</v>
      </c>
      <c r="M172" s="20">
        <f t="shared" si="50"/>
        <v>2.0576923076923075</v>
      </c>
      <c r="N172" s="20">
        <f t="shared" si="50"/>
        <v>2.2884615384615383</v>
      </c>
      <c r="O172" s="86">
        <f t="shared" si="50"/>
        <v>1.8076923076923075</v>
      </c>
      <c r="P172" s="78">
        <f t="shared" si="50"/>
        <v>1.8846153846153846</v>
      </c>
      <c r="Q172" s="96">
        <f t="shared" si="50"/>
        <v>1.8726114649681529</v>
      </c>
      <c r="R172" s="99">
        <f t="shared" si="50"/>
        <v>2.0696202531645569</v>
      </c>
      <c r="S172" s="26">
        <f t="shared" si="50"/>
        <v>2.0696202531645569</v>
      </c>
      <c r="T172" s="26">
        <f t="shared" si="50"/>
        <v>1.9177215189873418</v>
      </c>
      <c r="U172" s="26">
        <f t="shared" si="50"/>
        <v>2.1835443037974684</v>
      </c>
      <c r="V172" s="27">
        <f t="shared" si="50"/>
        <v>1.89873417721519</v>
      </c>
      <c r="W172" s="108">
        <f t="shared" si="50"/>
        <v>2.0126582278481013</v>
      </c>
      <c r="X172" s="103">
        <f t="shared" si="50"/>
        <v>2.0254777070063694</v>
      </c>
      <c r="Y172" s="96">
        <f t="shared" si="50"/>
        <v>0.40764331210191085</v>
      </c>
      <c r="Z172" s="21">
        <f t="shared" si="50"/>
        <v>0.4050632911392405</v>
      </c>
    </row>
    <row r="173" spans="1:4" ht="21" thickBot="1">
      <c r="A173" s="2"/>
      <c r="B173" s="2"/>
      <c r="C173" s="2"/>
      <c r="D173" s="2"/>
    </row>
    <row r="174" spans="1:19" ht="20.25">
      <c r="A174" s="192" t="s">
        <v>15</v>
      </c>
      <c r="B174" s="193"/>
      <c r="C174" s="194"/>
      <c r="D174" s="2"/>
      <c r="E174" s="180" t="s">
        <v>16</v>
      </c>
      <c r="F174" s="181"/>
      <c r="G174" s="181"/>
      <c r="H174" s="181"/>
      <c r="I174" s="181"/>
      <c r="J174" s="181"/>
      <c r="K174" s="181"/>
      <c r="L174" s="181"/>
      <c r="M174" s="181"/>
      <c r="N174" s="182"/>
      <c r="O174" s="79" t="s">
        <v>8</v>
      </c>
      <c r="P174" s="28" t="s">
        <v>3</v>
      </c>
      <c r="Q174" s="28" t="s">
        <v>4</v>
      </c>
      <c r="R174" s="28" t="s">
        <v>5</v>
      </c>
      <c r="S174" s="29" t="s">
        <v>6</v>
      </c>
    </row>
    <row r="175" spans="1:19" ht="21" thickBot="1">
      <c r="A175" s="267" t="s">
        <v>73</v>
      </c>
      <c r="B175" s="3"/>
      <c r="C175" s="30"/>
      <c r="D175" s="2"/>
      <c r="E175" s="183"/>
      <c r="F175" s="184"/>
      <c r="G175" s="184"/>
      <c r="H175" s="184"/>
      <c r="I175" s="184"/>
      <c r="J175" s="184"/>
      <c r="K175" s="184"/>
      <c r="L175" s="184"/>
      <c r="M175" s="184"/>
      <c r="N175" s="185"/>
      <c r="O175" s="4">
        <f>(R172*0.2+Z172*0.8)</f>
        <v>0.73797468354430373</v>
      </c>
      <c r="P175" s="4">
        <f>(S172*0.2+Z172*0.8)</f>
        <v>0.73797468354430373</v>
      </c>
      <c r="Q175" s="4">
        <f>(T172*0.2+Z172*0.8)</f>
        <v>0.70759493670886076</v>
      </c>
      <c r="R175" s="4">
        <f>(U172*0.2+Z172*0.8)</f>
        <v>0.76075949367088613</v>
      </c>
      <c r="S175" s="5">
        <f>(V172*0.2+Z172*0.8)</f>
        <v>0.70379746835443036</v>
      </c>
    </row>
    <row r="176" spans="1:4" ht="20.25">
      <c r="A176" s="267" t="s">
        <v>74</v>
      </c>
      <c r="B176" s="3"/>
      <c r="C176" s="30"/>
      <c r="D176" s="2"/>
    </row>
    <row r="177" spans="1:4" ht="21" thickBot="1">
      <c r="A177" s="268" t="s">
        <v>75</v>
      </c>
      <c r="B177" s="31"/>
      <c r="C177" s="32"/>
      <c r="D177" s="2"/>
    </row>
  </sheetData>
  <mergeCells count="23">
    <mergeCell ref="A167:C16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74:N175"/>
    <mergeCell ref="A168:C168"/>
    <mergeCell ref="A169:C169"/>
    <mergeCell ref="A170:C170"/>
    <mergeCell ref="A171:C171"/>
    <mergeCell ref="A172:C172"/>
    <mergeCell ref="A174:C174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01c8be-93e6-465b-afbe-3c1861218bcc}">
  <sheetPr codeName="Sheet20">
    <pageSetUpPr fitToPage="1"/>
  </sheetPr>
  <dimension ref="A1:Z177"/>
  <sheetViews>
    <sheetView zoomScale="55" zoomScaleNormal="55" workbookViewId="0" topLeftCell="A1">
      <selection pane="topLeft" activeCell="E4" sqref="E4"/>
    </sheetView>
  </sheetViews>
  <sheetFormatPr defaultColWidth="8.854285714285714" defaultRowHeight="20.25"/>
  <cols>
    <col min="1" max="1" width="11.571428571428571" style="1" customWidth="1"/>
    <col min="2" max="2" width="22" style="1" bestFit="1" customWidth="1"/>
    <col min="3" max="3" width="63.714285714285715" style="1" bestFit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32" width="8.857142857142858" style="1" customWidth="1"/>
    <col min="33" max="16384" width="8.857142857142858" style="1"/>
  </cols>
  <sheetData>
    <row r="1" spans="1:26" ht="20.25">
      <c r="A1" s="161" t="str">
        <f>'1 (4)'!A1:Z1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287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">
        <v>348</v>
      </c>
      <c r="D4" s="113" t="s">
        <v>82</v>
      </c>
      <c r="E4" s="114"/>
      <c r="F4" s="164" t="s">
        <v>282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55">
        <v>312869</v>
      </c>
      <c r="C8" s="255" t="s">
        <v>289</v>
      </c>
      <c r="D8" s="10">
        <v>6</v>
      </c>
      <c r="E8" s="10">
        <v>4</v>
      </c>
      <c r="F8" s="10">
        <v>3</v>
      </c>
      <c r="G8" s="10">
        <v>2</v>
      </c>
      <c r="H8" s="10">
        <v>3</v>
      </c>
      <c r="I8" s="10">
        <f>SUM(D8:H8)</f>
        <v>18</v>
      </c>
      <c r="J8" s="10">
        <f>I8*0.15</f>
        <v>2.6999999999999997</v>
      </c>
      <c r="K8" s="18">
        <v>1</v>
      </c>
      <c r="L8" s="18">
        <v>0</v>
      </c>
      <c r="M8" s="18">
        <v>1</v>
      </c>
      <c r="N8" s="18">
        <v>0</v>
      </c>
      <c r="O8" s="18">
        <v>2</v>
      </c>
      <c r="P8" s="18">
        <f>SUM(K8:O8)</f>
        <v>4</v>
      </c>
      <c r="Q8" s="116">
        <f>P8*0.05</f>
        <v>0.20</v>
      </c>
      <c r="R8" s="105">
        <f>(D8*0.15+K8*0.05)</f>
        <v>0.95</v>
      </c>
      <c r="S8" s="105">
        <f t="shared" si="0" ref="S8:V60">(E8*0.15+L8*0.05)</f>
        <v>0.60</v>
      </c>
      <c r="T8" s="105">
        <f t="shared" si="0"/>
        <v>0.49999999999999994</v>
      </c>
      <c r="U8" s="105">
        <f t="shared" si="0"/>
        <v>0.30</v>
      </c>
      <c r="V8" s="105">
        <f t="shared" si="0"/>
        <v>0.54999999999999993</v>
      </c>
      <c r="W8" s="117">
        <f t="shared" si="1" ref="W8:W71">I8+P8</f>
        <v>22</v>
      </c>
      <c r="X8" s="117">
        <f>(W8*0.2)</f>
        <v>4.4000000000000004</v>
      </c>
      <c r="Y8" s="255">
        <v>5</v>
      </c>
      <c r="Z8" s="116">
        <f>Y8*0.8</f>
        <v>4</v>
      </c>
    </row>
    <row r="9" spans="1:26" ht="19.9" customHeight="1" thickBot="1">
      <c r="A9" s="256">
        <v>2</v>
      </c>
      <c r="B9" s="257">
        <v>307575</v>
      </c>
      <c r="C9" s="134" t="s">
        <v>290</v>
      </c>
      <c r="D9" s="10">
        <v>5</v>
      </c>
      <c r="E9" s="10">
        <v>6</v>
      </c>
      <c r="F9" s="10">
        <v>4</v>
      </c>
      <c r="G9" s="10">
        <v>3</v>
      </c>
      <c r="H9" s="10">
        <v>4</v>
      </c>
      <c r="I9" s="10">
        <f t="shared" si="2" ref="I9:I72">SUM(D9:H9)</f>
        <v>22</v>
      </c>
      <c r="J9" s="10">
        <f t="shared" si="3" ref="J9:J72">I9*0.15</f>
        <v>3.30</v>
      </c>
      <c r="K9" s="18">
        <v>1</v>
      </c>
      <c r="L9" s="18">
        <v>3</v>
      </c>
      <c r="M9" s="18">
        <v>1</v>
      </c>
      <c r="N9" s="18">
        <v>3</v>
      </c>
      <c r="O9" s="18">
        <v>1</v>
      </c>
      <c r="P9" s="18">
        <f t="shared" si="4" ref="P9:P72">SUM(K9:O9)</f>
        <v>9</v>
      </c>
      <c r="Q9" s="116">
        <f t="shared" si="5" ref="Q9:Q72">P9*0.05</f>
        <v>0.45</v>
      </c>
      <c r="R9" s="105">
        <f t="shared" si="6" ref="R9:V72">(D9*0.15+K9*0.05)</f>
        <v>0.80</v>
      </c>
      <c r="S9" s="105">
        <f t="shared" si="0"/>
        <v>1.0499999999999998</v>
      </c>
      <c r="T9" s="105">
        <f t="shared" si="0"/>
        <v>0.65</v>
      </c>
      <c r="U9" s="105">
        <f t="shared" si="0"/>
        <v>0.60</v>
      </c>
      <c r="V9" s="105">
        <f t="shared" si="0"/>
        <v>0.65</v>
      </c>
      <c r="W9" s="117">
        <f t="shared" si="1"/>
        <v>31</v>
      </c>
      <c r="X9" s="117">
        <f t="shared" si="7" ref="X9:X72">(W9*0.2)</f>
        <v>6.20</v>
      </c>
      <c r="Y9" s="146">
        <v>12</v>
      </c>
      <c r="Z9" s="116">
        <f t="shared" si="8" ref="Z9:Z72">Y9*0.8</f>
        <v>9.6000000000000014</v>
      </c>
    </row>
    <row r="10" spans="1:26" ht="19.9" customHeight="1">
      <c r="A10" s="254">
        <v>3</v>
      </c>
      <c r="B10" s="258">
        <v>307584</v>
      </c>
      <c r="C10" s="134" t="s">
        <v>291</v>
      </c>
      <c r="D10" s="10">
        <v>2</v>
      </c>
      <c r="E10" s="10">
        <v>3</v>
      </c>
      <c r="F10" s="10">
        <v>5</v>
      </c>
      <c r="G10" s="10">
        <v>3</v>
      </c>
      <c r="H10" s="10">
        <v>5</v>
      </c>
      <c r="I10" s="10">
        <f t="shared" si="2"/>
        <v>18</v>
      </c>
      <c r="J10" s="10">
        <f t="shared" si="3"/>
        <v>2.6999999999999997</v>
      </c>
      <c r="K10" s="18">
        <v>1</v>
      </c>
      <c r="L10" s="18">
        <v>2</v>
      </c>
      <c r="M10" s="18">
        <v>3</v>
      </c>
      <c r="N10" s="18">
        <v>1</v>
      </c>
      <c r="O10" s="18">
        <v>2</v>
      </c>
      <c r="P10" s="18">
        <f t="shared" si="4"/>
        <v>9</v>
      </c>
      <c r="Q10" s="116">
        <f t="shared" si="5"/>
        <v>0.45</v>
      </c>
      <c r="R10" s="105">
        <f t="shared" si="6"/>
        <v>0.35</v>
      </c>
      <c r="S10" s="105">
        <f t="shared" si="0"/>
        <v>0.54999999999999993</v>
      </c>
      <c r="T10" s="105">
        <f t="shared" si="0"/>
        <v>0.90</v>
      </c>
      <c r="U10" s="105">
        <f t="shared" si="0"/>
        <v>0.49999999999999994</v>
      </c>
      <c r="V10" s="105">
        <f t="shared" si="0"/>
        <v>0.85</v>
      </c>
      <c r="W10" s="117">
        <f t="shared" si="1"/>
        <v>27</v>
      </c>
      <c r="X10" s="117">
        <f t="shared" si="7"/>
        <v>5.40</v>
      </c>
      <c r="Y10" s="146">
        <v>10</v>
      </c>
      <c r="Z10" s="116">
        <f t="shared" si="8"/>
        <v>8</v>
      </c>
    </row>
    <row r="11" spans="1:26" ht="18" customHeight="1" thickBot="1">
      <c r="A11" s="256">
        <v>4</v>
      </c>
      <c r="B11" s="134">
        <v>307593</v>
      </c>
      <c r="C11" s="134" t="s">
        <v>292</v>
      </c>
      <c r="D11" s="10">
        <v>2</v>
      </c>
      <c r="E11" s="10">
        <v>3</v>
      </c>
      <c r="F11" s="10">
        <v>2</v>
      </c>
      <c r="G11" s="10">
        <v>3</v>
      </c>
      <c r="H11" s="10">
        <v>3</v>
      </c>
      <c r="I11" s="10">
        <f t="shared" si="2"/>
        <v>13</v>
      </c>
      <c r="J11" s="10">
        <f t="shared" si="3"/>
        <v>1.95</v>
      </c>
      <c r="K11" s="18">
        <v>1</v>
      </c>
      <c r="L11" s="18">
        <v>0</v>
      </c>
      <c r="M11" s="18">
        <v>1</v>
      </c>
      <c r="N11" s="18">
        <v>0</v>
      </c>
      <c r="O11" s="18">
        <v>1</v>
      </c>
      <c r="P11" s="18">
        <f t="shared" si="4"/>
        <v>3</v>
      </c>
      <c r="Q11" s="116">
        <f t="shared" si="5"/>
        <v>0.15000000000000002</v>
      </c>
      <c r="R11" s="105">
        <f t="shared" si="6"/>
        <v>0.35</v>
      </c>
      <c r="S11" s="105">
        <f t="shared" si="0"/>
        <v>0.44999999999999996</v>
      </c>
      <c r="T11" s="105">
        <f t="shared" si="0"/>
        <v>0.35</v>
      </c>
      <c r="U11" s="105">
        <f t="shared" si="0"/>
        <v>0.44999999999999996</v>
      </c>
      <c r="V11" s="105">
        <f t="shared" si="0"/>
        <v>0.49999999999999994</v>
      </c>
      <c r="W11" s="117">
        <f t="shared" si="1"/>
        <v>16</v>
      </c>
      <c r="X11" s="117">
        <f t="shared" si="7"/>
        <v>3.20</v>
      </c>
      <c r="Y11" s="146">
        <v>1</v>
      </c>
      <c r="Z11" s="116">
        <f t="shared" si="8"/>
        <v>0.80</v>
      </c>
    </row>
    <row r="12" spans="1:26" ht="19.9" customHeight="1">
      <c r="A12" s="254">
        <v>5</v>
      </c>
      <c r="B12" s="134">
        <v>307597</v>
      </c>
      <c r="C12" s="134" t="s">
        <v>293</v>
      </c>
      <c r="D12" s="10">
        <v>6</v>
      </c>
      <c r="E12" s="10">
        <v>3</v>
      </c>
      <c r="F12" s="10">
        <v>6</v>
      </c>
      <c r="G12" s="10">
        <v>7</v>
      </c>
      <c r="H12" s="10">
        <v>9</v>
      </c>
      <c r="I12" s="10">
        <f t="shared" si="2"/>
        <v>31</v>
      </c>
      <c r="J12" s="10">
        <f t="shared" si="3"/>
        <v>4.6499999999999995</v>
      </c>
      <c r="K12" s="18">
        <v>2</v>
      </c>
      <c r="L12" s="18">
        <v>3</v>
      </c>
      <c r="M12" s="18">
        <v>4</v>
      </c>
      <c r="N12" s="18">
        <v>3</v>
      </c>
      <c r="O12" s="18">
        <v>4</v>
      </c>
      <c r="P12" s="18">
        <f t="shared" si="4"/>
        <v>16</v>
      </c>
      <c r="Q12" s="116">
        <f t="shared" si="5"/>
        <v>0.80</v>
      </c>
      <c r="R12" s="105">
        <f t="shared" si="6"/>
        <v>0.99999999999999989</v>
      </c>
      <c r="S12" s="105">
        <f t="shared" si="0"/>
        <v>0.60</v>
      </c>
      <c r="T12" s="105">
        <f t="shared" si="0"/>
        <v>1.0999999999999999</v>
      </c>
      <c r="U12" s="105">
        <f t="shared" si="0"/>
        <v>1.2000000000000002</v>
      </c>
      <c r="V12" s="105">
        <f t="shared" si="0"/>
        <v>1.5499999999999998</v>
      </c>
      <c r="W12" s="117">
        <f t="shared" si="1"/>
        <v>47</v>
      </c>
      <c r="X12" s="117">
        <f t="shared" si="7"/>
        <v>9.40</v>
      </c>
      <c r="Y12" s="146">
        <v>21</v>
      </c>
      <c r="Z12" s="116">
        <f t="shared" si="8"/>
        <v>16.80</v>
      </c>
    </row>
    <row r="13" spans="1:26" ht="19.9" customHeight="1" thickBot="1">
      <c r="A13" s="256">
        <v>6</v>
      </c>
      <c r="B13" s="134">
        <v>307605</v>
      </c>
      <c r="C13" s="134" t="s">
        <v>163</v>
      </c>
      <c r="D13" s="10">
        <v>1</v>
      </c>
      <c r="E13" s="10">
        <v>0</v>
      </c>
      <c r="F13" s="10">
        <v>1</v>
      </c>
      <c r="G13" s="10">
        <v>0</v>
      </c>
      <c r="H13" s="10">
        <v>1</v>
      </c>
      <c r="I13" s="10">
        <f t="shared" si="2"/>
        <v>3</v>
      </c>
      <c r="J13" s="10">
        <f t="shared" si="3"/>
        <v>0.44999999999999996</v>
      </c>
      <c r="K13" s="18">
        <v>1</v>
      </c>
      <c r="L13" s="18">
        <v>0</v>
      </c>
      <c r="M13" s="18">
        <v>1</v>
      </c>
      <c r="N13" s="18">
        <v>0</v>
      </c>
      <c r="O13" s="18">
        <v>1</v>
      </c>
      <c r="P13" s="18">
        <f t="shared" si="4"/>
        <v>3</v>
      </c>
      <c r="Q13" s="116">
        <f t="shared" si="5"/>
        <v>0.15000000000000002</v>
      </c>
      <c r="R13" s="105">
        <f t="shared" si="6"/>
        <v>0.20</v>
      </c>
      <c r="S13" s="105">
        <f t="shared" si="0"/>
        <v>0</v>
      </c>
      <c r="T13" s="105">
        <f t="shared" si="0"/>
        <v>0.20</v>
      </c>
      <c r="U13" s="105">
        <f t="shared" si="0"/>
        <v>0</v>
      </c>
      <c r="V13" s="105">
        <f t="shared" si="0"/>
        <v>0.20</v>
      </c>
      <c r="W13" s="117">
        <f t="shared" si="1"/>
        <v>6</v>
      </c>
      <c r="X13" s="117">
        <f t="shared" si="7"/>
        <v>1.2000000000000002</v>
      </c>
      <c r="Y13" s="146">
        <v>1</v>
      </c>
      <c r="Z13" s="116">
        <f t="shared" si="8"/>
        <v>0.80</v>
      </c>
    </row>
    <row r="14" spans="1:26" ht="19.9" customHeight="1">
      <c r="A14" s="254">
        <v>7</v>
      </c>
      <c r="B14" s="134">
        <v>307607</v>
      </c>
      <c r="C14" s="134" t="s">
        <v>294</v>
      </c>
      <c r="D14" s="10">
        <v>1</v>
      </c>
      <c r="E14" s="10">
        <v>0</v>
      </c>
      <c r="F14" s="10">
        <v>1</v>
      </c>
      <c r="G14" s="10">
        <v>2</v>
      </c>
      <c r="H14" s="10">
        <v>0</v>
      </c>
      <c r="I14" s="10">
        <f t="shared" si="2"/>
        <v>4</v>
      </c>
      <c r="J14" s="10">
        <f t="shared" si="3"/>
        <v>0.60</v>
      </c>
      <c r="K14" s="18">
        <v>1</v>
      </c>
      <c r="L14" s="18">
        <v>2</v>
      </c>
      <c r="M14" s="18">
        <v>1</v>
      </c>
      <c r="N14" s="18">
        <v>2</v>
      </c>
      <c r="O14" s="18">
        <v>1</v>
      </c>
      <c r="P14" s="18">
        <f t="shared" si="4"/>
        <v>7</v>
      </c>
      <c r="Q14" s="116">
        <f t="shared" si="5"/>
        <v>0.35</v>
      </c>
      <c r="R14" s="105">
        <f t="shared" si="6"/>
        <v>0.20</v>
      </c>
      <c r="S14" s="105">
        <f t="shared" si="0"/>
        <v>0.10</v>
      </c>
      <c r="T14" s="105">
        <f t="shared" si="0"/>
        <v>0.20</v>
      </c>
      <c r="U14" s="105">
        <f t="shared" si="0"/>
        <v>0.40</v>
      </c>
      <c r="V14" s="105">
        <f t="shared" si="0"/>
        <v>0.05</v>
      </c>
      <c r="W14" s="117">
        <f t="shared" si="1"/>
        <v>11</v>
      </c>
      <c r="X14" s="117">
        <f t="shared" si="7"/>
        <v>2.2000000000000002</v>
      </c>
      <c r="Y14" s="146">
        <v>5</v>
      </c>
      <c r="Z14" s="116">
        <f t="shared" si="8"/>
        <v>4</v>
      </c>
    </row>
    <row r="15" spans="1:26" ht="19.9" customHeight="1" thickBot="1">
      <c r="A15" s="256">
        <v>8</v>
      </c>
      <c r="B15" s="258">
        <v>307610</v>
      </c>
      <c r="C15" s="134" t="s">
        <v>295</v>
      </c>
      <c r="D15" s="10">
        <v>1</v>
      </c>
      <c r="E15" s="10">
        <v>0</v>
      </c>
      <c r="F15" s="10">
        <v>1</v>
      </c>
      <c r="G15" s="10">
        <v>0</v>
      </c>
      <c r="H15" s="10">
        <v>1</v>
      </c>
      <c r="I15" s="10">
        <f t="shared" si="2"/>
        <v>3</v>
      </c>
      <c r="J15" s="10">
        <f t="shared" si="3"/>
        <v>0.44999999999999996</v>
      </c>
      <c r="K15" s="18">
        <v>1</v>
      </c>
      <c r="L15" s="18">
        <v>2</v>
      </c>
      <c r="M15" s="18">
        <v>1</v>
      </c>
      <c r="N15" s="18">
        <v>3</v>
      </c>
      <c r="O15" s="18">
        <v>1</v>
      </c>
      <c r="P15" s="18">
        <f t="shared" si="4"/>
        <v>8</v>
      </c>
      <c r="Q15" s="116">
        <f t="shared" si="5"/>
        <v>0.40</v>
      </c>
      <c r="R15" s="105">
        <f t="shared" si="6"/>
        <v>0.20</v>
      </c>
      <c r="S15" s="105">
        <f t="shared" si="0"/>
        <v>0.10</v>
      </c>
      <c r="T15" s="105">
        <f t="shared" si="0"/>
        <v>0.20</v>
      </c>
      <c r="U15" s="105">
        <f t="shared" si="0"/>
        <v>0.15000000000000002</v>
      </c>
      <c r="V15" s="105">
        <f t="shared" si="0"/>
        <v>0.20</v>
      </c>
      <c r="W15" s="117">
        <f t="shared" si="1"/>
        <v>11</v>
      </c>
      <c r="X15" s="117">
        <f t="shared" si="7"/>
        <v>2.2000000000000002</v>
      </c>
      <c r="Y15" s="146">
        <v>4</v>
      </c>
      <c r="Z15" s="116">
        <f t="shared" si="8"/>
        <v>3.20</v>
      </c>
    </row>
    <row r="16" spans="1:26" ht="19.9" customHeight="1">
      <c r="A16" s="254">
        <v>9</v>
      </c>
      <c r="B16" s="257">
        <v>307617</v>
      </c>
      <c r="C16" s="134" t="s">
        <v>296</v>
      </c>
      <c r="D16" s="10">
        <v>2</v>
      </c>
      <c r="E16" s="10">
        <v>3</v>
      </c>
      <c r="F16" s="10">
        <v>1</v>
      </c>
      <c r="G16" s="10">
        <v>3</v>
      </c>
      <c r="H16" s="10">
        <v>1</v>
      </c>
      <c r="I16" s="10">
        <f t="shared" si="2"/>
        <v>10</v>
      </c>
      <c r="J16" s="10">
        <f t="shared" si="3"/>
        <v>1.50</v>
      </c>
      <c r="K16" s="18">
        <v>1</v>
      </c>
      <c r="L16" s="18">
        <v>0</v>
      </c>
      <c r="M16" s="18">
        <v>1</v>
      </c>
      <c r="N16" s="18">
        <v>2</v>
      </c>
      <c r="O16" s="18">
        <v>1</v>
      </c>
      <c r="P16" s="18">
        <f t="shared" si="4"/>
        <v>5</v>
      </c>
      <c r="Q16" s="116">
        <f t="shared" si="5"/>
        <v>0.25</v>
      </c>
      <c r="R16" s="105">
        <f t="shared" si="6"/>
        <v>0.35</v>
      </c>
      <c r="S16" s="105">
        <f t="shared" si="0"/>
        <v>0.44999999999999996</v>
      </c>
      <c r="T16" s="105">
        <f t="shared" si="0"/>
        <v>0.20</v>
      </c>
      <c r="U16" s="105">
        <f t="shared" si="0"/>
        <v>0.54999999999999993</v>
      </c>
      <c r="V16" s="105">
        <f t="shared" si="0"/>
        <v>0.20</v>
      </c>
      <c r="W16" s="117">
        <f t="shared" si="1"/>
        <v>15</v>
      </c>
      <c r="X16" s="117">
        <f t="shared" si="7"/>
        <v>3</v>
      </c>
      <c r="Y16" s="146">
        <v>1</v>
      </c>
      <c r="Z16" s="116">
        <f t="shared" si="8"/>
        <v>0.80</v>
      </c>
    </row>
    <row r="17" spans="1:26" ht="19.9" customHeight="1" thickBot="1">
      <c r="A17" s="256">
        <v>10</v>
      </c>
      <c r="B17" s="258">
        <v>307618</v>
      </c>
      <c r="C17" s="134" t="s">
        <v>297</v>
      </c>
      <c r="D17" s="10">
        <v>5</v>
      </c>
      <c r="E17" s="10">
        <v>1</v>
      </c>
      <c r="F17" s="10">
        <v>5</v>
      </c>
      <c r="G17" s="10">
        <v>1</v>
      </c>
      <c r="H17" s="10">
        <v>2</v>
      </c>
      <c r="I17" s="10">
        <f t="shared" si="2"/>
        <v>14</v>
      </c>
      <c r="J17" s="10">
        <f t="shared" si="3"/>
        <v>2.10</v>
      </c>
      <c r="K17" s="18">
        <v>1</v>
      </c>
      <c r="L17" s="18">
        <v>2</v>
      </c>
      <c r="M17" s="18">
        <v>1</v>
      </c>
      <c r="N17" s="18">
        <v>0</v>
      </c>
      <c r="O17" s="18">
        <v>1</v>
      </c>
      <c r="P17" s="18">
        <f t="shared" si="4"/>
        <v>5</v>
      </c>
      <c r="Q17" s="116">
        <f t="shared" si="5"/>
        <v>0.25</v>
      </c>
      <c r="R17" s="105">
        <f t="shared" si="6"/>
        <v>0.80</v>
      </c>
      <c r="S17" s="105">
        <f t="shared" si="0"/>
        <v>0.25</v>
      </c>
      <c r="T17" s="105">
        <f t="shared" si="0"/>
        <v>0.80</v>
      </c>
      <c r="U17" s="105">
        <f t="shared" si="0"/>
        <v>0.15</v>
      </c>
      <c r="V17" s="105">
        <f t="shared" si="0"/>
        <v>0.35</v>
      </c>
      <c r="W17" s="117">
        <f t="shared" si="1"/>
        <v>19</v>
      </c>
      <c r="X17" s="117">
        <f t="shared" si="7"/>
        <v>3.8000000000000003</v>
      </c>
      <c r="Y17" s="146">
        <v>4</v>
      </c>
      <c r="Z17" s="116">
        <f t="shared" si="8"/>
        <v>3.20</v>
      </c>
    </row>
    <row r="18" spans="1:26" ht="19.9" customHeight="1">
      <c r="A18" s="254">
        <v>11</v>
      </c>
      <c r="B18" s="258">
        <v>307628</v>
      </c>
      <c r="C18" s="134" t="s">
        <v>298</v>
      </c>
      <c r="D18" s="10">
        <v>4</v>
      </c>
      <c r="E18" s="10">
        <v>2</v>
      </c>
      <c r="F18" s="10">
        <v>1</v>
      </c>
      <c r="G18" s="10">
        <v>2</v>
      </c>
      <c r="H18" s="10">
        <v>2</v>
      </c>
      <c r="I18" s="10">
        <f t="shared" si="2"/>
        <v>11</v>
      </c>
      <c r="J18" s="10">
        <f t="shared" si="3"/>
        <v>1.65</v>
      </c>
      <c r="K18" s="18">
        <v>0</v>
      </c>
      <c r="L18" s="18">
        <v>1</v>
      </c>
      <c r="M18" s="18">
        <v>0</v>
      </c>
      <c r="N18" s="18">
        <v>1</v>
      </c>
      <c r="O18" s="18">
        <v>0</v>
      </c>
      <c r="P18" s="18">
        <f t="shared" si="4"/>
        <v>2</v>
      </c>
      <c r="Q18" s="116">
        <f t="shared" si="5"/>
        <v>0.10</v>
      </c>
      <c r="R18" s="105">
        <f t="shared" si="6"/>
        <v>0.60</v>
      </c>
      <c r="S18" s="105">
        <f t="shared" si="0"/>
        <v>0.35</v>
      </c>
      <c r="T18" s="105">
        <f t="shared" si="0"/>
        <v>0.15</v>
      </c>
      <c r="U18" s="105">
        <f t="shared" si="0"/>
        <v>0.35</v>
      </c>
      <c r="V18" s="105">
        <f t="shared" si="0"/>
        <v>0.30</v>
      </c>
      <c r="W18" s="117">
        <f t="shared" si="1"/>
        <v>13</v>
      </c>
      <c r="X18" s="117">
        <f t="shared" si="7"/>
        <v>2.60</v>
      </c>
      <c r="Y18" s="146">
        <v>3</v>
      </c>
      <c r="Z18" s="116">
        <f t="shared" si="8"/>
        <v>2.4000000000000004</v>
      </c>
    </row>
    <row r="19" spans="1:26" ht="19.9" customHeight="1" thickBot="1">
      <c r="A19" s="256">
        <v>12</v>
      </c>
      <c r="B19" s="258">
        <v>307630</v>
      </c>
      <c r="C19" s="134" t="s">
        <v>299</v>
      </c>
      <c r="D19" s="10">
        <v>3</v>
      </c>
      <c r="E19" s="10">
        <v>2</v>
      </c>
      <c r="F19" s="10">
        <v>0</v>
      </c>
      <c r="G19" s="10">
        <v>2</v>
      </c>
      <c r="H19" s="10">
        <v>1</v>
      </c>
      <c r="I19" s="10">
        <f t="shared" si="2"/>
        <v>8</v>
      </c>
      <c r="J19" s="10">
        <f t="shared" si="3"/>
        <v>1.20</v>
      </c>
      <c r="K19" s="18">
        <v>0</v>
      </c>
      <c r="L19" s="18">
        <v>1</v>
      </c>
      <c r="M19" s="18">
        <v>0</v>
      </c>
      <c r="N19" s="18">
        <v>1</v>
      </c>
      <c r="O19" s="18">
        <v>1</v>
      </c>
      <c r="P19" s="18">
        <f t="shared" si="4"/>
        <v>3</v>
      </c>
      <c r="Q19" s="116">
        <f t="shared" si="5"/>
        <v>0.15000000000000002</v>
      </c>
      <c r="R19" s="105">
        <f t="shared" si="6"/>
        <v>0.44999999999999996</v>
      </c>
      <c r="S19" s="105">
        <f t="shared" si="0"/>
        <v>0.35</v>
      </c>
      <c r="T19" s="105">
        <f t="shared" si="0"/>
        <v>0</v>
      </c>
      <c r="U19" s="105">
        <f t="shared" si="0"/>
        <v>0.35</v>
      </c>
      <c r="V19" s="105">
        <f t="shared" si="0"/>
        <v>0.20</v>
      </c>
      <c r="W19" s="117">
        <f t="shared" si="1"/>
        <v>11</v>
      </c>
      <c r="X19" s="117">
        <f t="shared" si="7"/>
        <v>2.2000000000000002</v>
      </c>
      <c r="Y19" s="146">
        <v>1</v>
      </c>
      <c r="Z19" s="116">
        <f t="shared" si="8"/>
        <v>0.80</v>
      </c>
    </row>
    <row r="20" spans="1:26" ht="19.9" customHeight="1">
      <c r="A20" s="254">
        <v>13</v>
      </c>
      <c r="B20" s="257">
        <v>307631</v>
      </c>
      <c r="C20" s="134" t="s">
        <v>300</v>
      </c>
      <c r="D20" s="10">
        <v>3</v>
      </c>
      <c r="E20" s="10">
        <v>4</v>
      </c>
      <c r="F20" s="10">
        <v>3</v>
      </c>
      <c r="G20" s="10">
        <v>4</v>
      </c>
      <c r="H20" s="10">
        <v>6</v>
      </c>
      <c r="I20" s="10">
        <f t="shared" si="2"/>
        <v>20</v>
      </c>
      <c r="J20" s="10">
        <f t="shared" si="3"/>
        <v>3</v>
      </c>
      <c r="K20" s="18">
        <v>1</v>
      </c>
      <c r="L20" s="18">
        <v>2</v>
      </c>
      <c r="M20" s="18">
        <v>1</v>
      </c>
      <c r="N20" s="18">
        <v>2</v>
      </c>
      <c r="O20" s="18">
        <v>1</v>
      </c>
      <c r="P20" s="18">
        <f t="shared" si="4"/>
        <v>7</v>
      </c>
      <c r="Q20" s="116">
        <f t="shared" si="5"/>
        <v>0.35</v>
      </c>
      <c r="R20" s="105">
        <f t="shared" si="6"/>
        <v>0.49999999999999994</v>
      </c>
      <c r="S20" s="105">
        <f t="shared" si="0"/>
        <v>0.70</v>
      </c>
      <c r="T20" s="105">
        <f t="shared" si="0"/>
        <v>0.49999999999999994</v>
      </c>
      <c r="U20" s="105">
        <f t="shared" si="0"/>
        <v>0.70</v>
      </c>
      <c r="V20" s="105">
        <f t="shared" si="0"/>
        <v>0.95</v>
      </c>
      <c r="W20" s="117">
        <f t="shared" si="1"/>
        <v>27</v>
      </c>
      <c r="X20" s="117">
        <f t="shared" si="7"/>
        <v>5.40</v>
      </c>
      <c r="Y20" s="146">
        <v>8</v>
      </c>
      <c r="Z20" s="116">
        <f t="shared" si="8"/>
        <v>6.40</v>
      </c>
    </row>
    <row r="21" spans="1:26" ht="19.9" customHeight="1" thickBot="1">
      <c r="A21" s="256">
        <v>14</v>
      </c>
      <c r="B21" s="258">
        <v>307632</v>
      </c>
      <c r="C21" s="134" t="s">
        <v>301</v>
      </c>
      <c r="D21" s="10">
        <v>5</v>
      </c>
      <c r="E21" s="10">
        <v>6</v>
      </c>
      <c r="F21" s="10">
        <v>7</v>
      </c>
      <c r="G21" s="10">
        <v>5</v>
      </c>
      <c r="H21" s="10">
        <v>4</v>
      </c>
      <c r="I21" s="10">
        <f t="shared" si="2"/>
        <v>27</v>
      </c>
      <c r="J21" s="10">
        <f t="shared" si="3"/>
        <v>4.05</v>
      </c>
      <c r="K21" s="18">
        <v>2</v>
      </c>
      <c r="L21" s="18">
        <v>1</v>
      </c>
      <c r="M21" s="18">
        <v>2</v>
      </c>
      <c r="N21" s="18">
        <v>1</v>
      </c>
      <c r="O21" s="18">
        <v>0</v>
      </c>
      <c r="P21" s="18">
        <f t="shared" si="4"/>
        <v>6</v>
      </c>
      <c r="Q21" s="116">
        <f t="shared" si="5"/>
        <v>0.30000000000000004</v>
      </c>
      <c r="R21" s="105">
        <f t="shared" si="6"/>
        <v>0.85</v>
      </c>
      <c r="S21" s="105">
        <f t="shared" si="0"/>
        <v>0.95</v>
      </c>
      <c r="T21" s="105">
        <f t="shared" si="0"/>
        <v>1.1500000000000001</v>
      </c>
      <c r="U21" s="105">
        <f t="shared" si="0"/>
        <v>0.80</v>
      </c>
      <c r="V21" s="105">
        <f t="shared" si="0"/>
        <v>0.60</v>
      </c>
      <c r="W21" s="117">
        <f t="shared" si="1"/>
        <v>33</v>
      </c>
      <c r="X21" s="117">
        <f t="shared" si="7"/>
        <v>6.60</v>
      </c>
      <c r="Y21" s="146">
        <v>7</v>
      </c>
      <c r="Z21" s="116">
        <f t="shared" si="8"/>
        <v>5.60</v>
      </c>
    </row>
    <row r="22" spans="1:26" ht="19.9" customHeight="1">
      <c r="A22" s="254">
        <v>15</v>
      </c>
      <c r="B22" s="257">
        <v>307633</v>
      </c>
      <c r="C22" s="134" t="s">
        <v>302</v>
      </c>
      <c r="D22" s="10">
        <v>6</v>
      </c>
      <c r="E22" s="10">
        <v>5</v>
      </c>
      <c r="F22" s="10">
        <v>6</v>
      </c>
      <c r="G22" s="10">
        <v>7</v>
      </c>
      <c r="H22" s="10">
        <v>9</v>
      </c>
      <c r="I22" s="10">
        <f t="shared" si="2"/>
        <v>33</v>
      </c>
      <c r="J22" s="10">
        <f t="shared" si="3"/>
        <v>4.95</v>
      </c>
      <c r="K22" s="18">
        <v>3</v>
      </c>
      <c r="L22" s="18">
        <v>2</v>
      </c>
      <c r="M22" s="18">
        <v>3</v>
      </c>
      <c r="N22" s="18">
        <v>2</v>
      </c>
      <c r="O22" s="18">
        <v>3</v>
      </c>
      <c r="P22" s="18">
        <f t="shared" si="4"/>
        <v>13</v>
      </c>
      <c r="Q22" s="116">
        <f t="shared" si="5"/>
        <v>0.65</v>
      </c>
      <c r="R22" s="105">
        <f t="shared" si="6"/>
        <v>1.0499999999999998</v>
      </c>
      <c r="S22" s="105">
        <f t="shared" si="0"/>
        <v>0.85</v>
      </c>
      <c r="T22" s="105">
        <f t="shared" si="0"/>
        <v>1.0499999999999998</v>
      </c>
      <c r="U22" s="105">
        <f t="shared" si="0"/>
        <v>1.1500000000000001</v>
      </c>
      <c r="V22" s="105">
        <f t="shared" si="0"/>
        <v>1.50</v>
      </c>
      <c r="W22" s="117">
        <f t="shared" si="1"/>
        <v>46</v>
      </c>
      <c r="X22" s="117">
        <f t="shared" si="7"/>
        <v>9.2000000000000011</v>
      </c>
      <c r="Y22" s="146">
        <v>14</v>
      </c>
      <c r="Z22" s="116">
        <f t="shared" si="8"/>
        <v>11.20</v>
      </c>
    </row>
    <row r="23" spans="1:26" ht="19.9" customHeight="1" thickBot="1">
      <c r="A23" s="256">
        <v>16</v>
      </c>
      <c r="B23" s="258">
        <v>307634</v>
      </c>
      <c r="C23" s="134" t="s">
        <v>303</v>
      </c>
      <c r="D23" s="10">
        <v>4</v>
      </c>
      <c r="E23" s="10">
        <v>2</v>
      </c>
      <c r="F23" s="10">
        <v>4</v>
      </c>
      <c r="G23" s="10">
        <v>2</v>
      </c>
      <c r="H23" s="10">
        <v>5</v>
      </c>
      <c r="I23" s="10">
        <f t="shared" si="2"/>
        <v>17</v>
      </c>
      <c r="J23" s="10">
        <f t="shared" si="3"/>
        <v>2.5499999999999998</v>
      </c>
      <c r="K23" s="18">
        <v>1</v>
      </c>
      <c r="L23" s="18">
        <v>0</v>
      </c>
      <c r="M23" s="18">
        <v>1</v>
      </c>
      <c r="N23" s="18">
        <v>0</v>
      </c>
      <c r="O23" s="18">
        <v>2</v>
      </c>
      <c r="P23" s="18">
        <f t="shared" si="4"/>
        <v>4</v>
      </c>
      <c r="Q23" s="116">
        <f t="shared" si="5"/>
        <v>0.20</v>
      </c>
      <c r="R23" s="105">
        <f t="shared" si="6"/>
        <v>0.65</v>
      </c>
      <c r="S23" s="105">
        <f t="shared" si="0"/>
        <v>0.30</v>
      </c>
      <c r="T23" s="105">
        <f t="shared" si="0"/>
        <v>0.65</v>
      </c>
      <c r="U23" s="105">
        <f t="shared" si="0"/>
        <v>0.30</v>
      </c>
      <c r="V23" s="105">
        <f t="shared" si="0"/>
        <v>0.85</v>
      </c>
      <c r="W23" s="117">
        <f t="shared" si="1"/>
        <v>21</v>
      </c>
      <c r="X23" s="117">
        <f t="shared" si="7"/>
        <v>4.20</v>
      </c>
      <c r="Y23" s="146">
        <v>7</v>
      </c>
      <c r="Z23" s="116">
        <f t="shared" si="8"/>
        <v>5.60</v>
      </c>
    </row>
    <row r="24" spans="1:26" ht="19.9" customHeight="1">
      <c r="A24" s="254">
        <v>17</v>
      </c>
      <c r="B24" s="258">
        <v>307640</v>
      </c>
      <c r="C24" s="134" t="s">
        <v>304</v>
      </c>
      <c r="D24" s="10">
        <v>3</v>
      </c>
      <c r="E24" s="10">
        <v>4</v>
      </c>
      <c r="F24" s="10">
        <v>3</v>
      </c>
      <c r="G24" s="10">
        <v>4</v>
      </c>
      <c r="H24" s="10">
        <v>3</v>
      </c>
      <c r="I24" s="10">
        <f t="shared" si="2"/>
        <v>17</v>
      </c>
      <c r="J24" s="10">
        <f t="shared" si="3"/>
        <v>2.5499999999999998</v>
      </c>
      <c r="K24" s="18">
        <v>1</v>
      </c>
      <c r="L24" s="18">
        <v>0</v>
      </c>
      <c r="M24" s="18">
        <v>1</v>
      </c>
      <c r="N24" s="18">
        <v>0</v>
      </c>
      <c r="O24" s="18">
        <v>2</v>
      </c>
      <c r="P24" s="18">
        <f t="shared" si="4"/>
        <v>4</v>
      </c>
      <c r="Q24" s="116">
        <f t="shared" si="5"/>
        <v>0.20</v>
      </c>
      <c r="R24" s="105">
        <f t="shared" si="6"/>
        <v>0.49999999999999994</v>
      </c>
      <c r="S24" s="105">
        <f t="shared" si="0"/>
        <v>0.60</v>
      </c>
      <c r="T24" s="105">
        <f t="shared" si="0"/>
        <v>0.49999999999999994</v>
      </c>
      <c r="U24" s="105">
        <f t="shared" si="0"/>
        <v>0.60</v>
      </c>
      <c r="V24" s="105">
        <f t="shared" si="0"/>
        <v>0.54999999999999993</v>
      </c>
      <c r="W24" s="117">
        <f t="shared" si="1"/>
        <v>21</v>
      </c>
      <c r="X24" s="117">
        <f t="shared" si="7"/>
        <v>4.20</v>
      </c>
      <c r="Y24" s="146">
        <v>3</v>
      </c>
      <c r="Z24" s="116">
        <f t="shared" si="8"/>
        <v>2.4000000000000004</v>
      </c>
    </row>
    <row r="25" spans="1:26" ht="19.9" customHeight="1" thickBot="1">
      <c r="A25" s="256">
        <v>18</v>
      </c>
      <c r="B25" s="257">
        <v>307641</v>
      </c>
      <c r="C25" s="134" t="s">
        <v>305</v>
      </c>
      <c r="D25" s="10">
        <v>3</v>
      </c>
      <c r="E25" s="10">
        <v>4</v>
      </c>
      <c r="F25" s="10">
        <v>2</v>
      </c>
      <c r="G25" s="10">
        <v>3</v>
      </c>
      <c r="H25" s="10">
        <v>2</v>
      </c>
      <c r="I25" s="10">
        <f t="shared" si="2"/>
        <v>14</v>
      </c>
      <c r="J25" s="10">
        <f t="shared" si="3"/>
        <v>2.10</v>
      </c>
      <c r="K25" s="18">
        <v>1</v>
      </c>
      <c r="L25" s="18">
        <v>0</v>
      </c>
      <c r="M25" s="18">
        <v>1</v>
      </c>
      <c r="N25" s="18">
        <v>0</v>
      </c>
      <c r="O25" s="18">
        <v>1</v>
      </c>
      <c r="P25" s="18">
        <f t="shared" si="4"/>
        <v>3</v>
      </c>
      <c r="Q25" s="116">
        <f t="shared" si="5"/>
        <v>0.15000000000000002</v>
      </c>
      <c r="R25" s="105">
        <f t="shared" si="6"/>
        <v>0.49999999999999994</v>
      </c>
      <c r="S25" s="105">
        <f t="shared" si="0"/>
        <v>0.60</v>
      </c>
      <c r="T25" s="105">
        <f t="shared" si="0"/>
        <v>0.35</v>
      </c>
      <c r="U25" s="105">
        <f t="shared" si="0"/>
        <v>0.44999999999999996</v>
      </c>
      <c r="V25" s="105">
        <f t="shared" si="0"/>
        <v>0.35</v>
      </c>
      <c r="W25" s="117">
        <f t="shared" si="1"/>
        <v>17</v>
      </c>
      <c r="X25" s="117">
        <f t="shared" si="7"/>
        <v>3.4000000000000004</v>
      </c>
      <c r="Y25" s="146">
        <v>3</v>
      </c>
      <c r="Z25" s="116">
        <f t="shared" si="8"/>
        <v>2.4000000000000004</v>
      </c>
    </row>
    <row r="26" spans="1:26" ht="19.9" customHeight="1">
      <c r="A26" s="254">
        <v>19</v>
      </c>
      <c r="B26" s="258">
        <v>307644</v>
      </c>
      <c r="C26" s="134" t="s">
        <v>306</v>
      </c>
      <c r="D26" s="10">
        <v>5</v>
      </c>
      <c r="E26" s="10">
        <v>4</v>
      </c>
      <c r="F26" s="10">
        <v>3</v>
      </c>
      <c r="G26" s="10">
        <v>4</v>
      </c>
      <c r="H26" s="10">
        <v>3</v>
      </c>
      <c r="I26" s="10">
        <f t="shared" si="2"/>
        <v>19</v>
      </c>
      <c r="J26" s="10">
        <f t="shared" si="3"/>
        <v>2.85</v>
      </c>
      <c r="K26" s="18">
        <v>0</v>
      </c>
      <c r="L26" s="18">
        <v>1</v>
      </c>
      <c r="M26" s="18">
        <v>2</v>
      </c>
      <c r="N26" s="18">
        <v>0</v>
      </c>
      <c r="O26" s="18">
        <v>3</v>
      </c>
      <c r="P26" s="18">
        <f t="shared" si="4"/>
        <v>6</v>
      </c>
      <c r="Q26" s="116">
        <f t="shared" si="5"/>
        <v>0.30000000000000004</v>
      </c>
      <c r="R26" s="105">
        <f t="shared" si="6"/>
        <v>0.75</v>
      </c>
      <c r="S26" s="105">
        <f t="shared" si="0"/>
        <v>0.65</v>
      </c>
      <c r="T26" s="105">
        <f t="shared" si="0"/>
        <v>0.54999999999999993</v>
      </c>
      <c r="U26" s="105">
        <f t="shared" si="0"/>
        <v>0.60</v>
      </c>
      <c r="V26" s="105">
        <f t="shared" si="0"/>
        <v>0.60</v>
      </c>
      <c r="W26" s="117">
        <f t="shared" si="1"/>
        <v>25</v>
      </c>
      <c r="X26" s="117">
        <f t="shared" si="7"/>
        <v>5</v>
      </c>
      <c r="Y26" s="146">
        <v>5</v>
      </c>
      <c r="Z26" s="116">
        <f t="shared" si="8"/>
        <v>4</v>
      </c>
    </row>
    <row r="27" spans="1:26" ht="19.9" customHeight="1" thickBot="1">
      <c r="A27" s="256">
        <v>20</v>
      </c>
      <c r="B27" s="258">
        <v>307650</v>
      </c>
      <c r="C27" s="134" t="s">
        <v>307</v>
      </c>
      <c r="D27" s="10">
        <v>4</v>
      </c>
      <c r="E27" s="10">
        <v>3</v>
      </c>
      <c r="F27" s="10">
        <v>4</v>
      </c>
      <c r="G27" s="10">
        <v>3</v>
      </c>
      <c r="H27" s="10">
        <v>2</v>
      </c>
      <c r="I27" s="10">
        <f t="shared" si="2"/>
        <v>16</v>
      </c>
      <c r="J27" s="10">
        <f t="shared" si="3"/>
        <v>2.40</v>
      </c>
      <c r="K27" s="18">
        <v>1</v>
      </c>
      <c r="L27" s="18">
        <v>2</v>
      </c>
      <c r="M27" s="18">
        <v>3</v>
      </c>
      <c r="N27" s="18">
        <v>2</v>
      </c>
      <c r="O27" s="18">
        <v>2</v>
      </c>
      <c r="P27" s="18">
        <f t="shared" si="4"/>
        <v>10</v>
      </c>
      <c r="Q27" s="116">
        <f t="shared" si="5"/>
        <v>0.50</v>
      </c>
      <c r="R27" s="105">
        <f t="shared" si="6"/>
        <v>0.65</v>
      </c>
      <c r="S27" s="105">
        <f t="shared" si="0"/>
        <v>0.54999999999999993</v>
      </c>
      <c r="T27" s="105">
        <f t="shared" si="0"/>
        <v>0.75</v>
      </c>
      <c r="U27" s="105">
        <f t="shared" si="0"/>
        <v>0.54999999999999993</v>
      </c>
      <c r="V27" s="105">
        <f t="shared" si="0"/>
        <v>0.40</v>
      </c>
      <c r="W27" s="117">
        <f t="shared" si="1"/>
        <v>26</v>
      </c>
      <c r="X27" s="117">
        <f t="shared" si="7"/>
        <v>5.20</v>
      </c>
      <c r="Y27" s="146">
        <v>11</v>
      </c>
      <c r="Z27" s="116">
        <f t="shared" si="8"/>
        <v>8.8000000000000007</v>
      </c>
    </row>
    <row r="28" spans="1:26" ht="19.9" customHeight="1">
      <c r="A28" s="254">
        <v>21</v>
      </c>
      <c r="B28" s="258">
        <v>307652</v>
      </c>
      <c r="C28" s="134" t="s">
        <v>308</v>
      </c>
      <c r="D28" s="10">
        <v>5</v>
      </c>
      <c r="E28" s="10">
        <v>6</v>
      </c>
      <c r="F28" s="10">
        <v>3</v>
      </c>
      <c r="G28" s="10">
        <v>6</v>
      </c>
      <c r="H28" s="10">
        <v>7</v>
      </c>
      <c r="I28" s="10">
        <f t="shared" si="2"/>
        <v>27</v>
      </c>
      <c r="J28" s="10">
        <f t="shared" si="3"/>
        <v>4.05</v>
      </c>
      <c r="K28" s="18">
        <v>2</v>
      </c>
      <c r="L28" s="18">
        <v>1</v>
      </c>
      <c r="M28" s="18">
        <v>2</v>
      </c>
      <c r="N28" s="18">
        <v>1</v>
      </c>
      <c r="O28" s="18">
        <v>0</v>
      </c>
      <c r="P28" s="18">
        <f t="shared" si="4"/>
        <v>6</v>
      </c>
      <c r="Q28" s="116">
        <f t="shared" si="5"/>
        <v>0.30000000000000004</v>
      </c>
      <c r="R28" s="105">
        <f t="shared" si="6"/>
        <v>0.85</v>
      </c>
      <c r="S28" s="105">
        <f t="shared" si="0"/>
        <v>0.95</v>
      </c>
      <c r="T28" s="105">
        <f t="shared" si="0"/>
        <v>0.54999999999999993</v>
      </c>
      <c r="U28" s="105">
        <f t="shared" si="0"/>
        <v>0.95</v>
      </c>
      <c r="V28" s="105">
        <f t="shared" si="0"/>
        <v>1.05</v>
      </c>
      <c r="W28" s="117">
        <f t="shared" si="1"/>
        <v>33</v>
      </c>
      <c r="X28" s="117">
        <f t="shared" si="7"/>
        <v>6.60</v>
      </c>
      <c r="Y28" s="146">
        <v>10</v>
      </c>
      <c r="Z28" s="116">
        <f t="shared" si="8"/>
        <v>8</v>
      </c>
    </row>
    <row r="29" spans="1:26" ht="19.9" customHeight="1" thickBot="1">
      <c r="A29" s="256">
        <v>22</v>
      </c>
      <c r="B29" s="257">
        <v>307655</v>
      </c>
      <c r="C29" s="134" t="s">
        <v>309</v>
      </c>
      <c r="D29" s="10">
        <v>5</v>
      </c>
      <c r="E29" s="10">
        <v>4</v>
      </c>
      <c r="F29" s="10">
        <v>3</v>
      </c>
      <c r="G29" s="10">
        <v>4</v>
      </c>
      <c r="H29" s="10">
        <v>5</v>
      </c>
      <c r="I29" s="10">
        <f t="shared" si="2"/>
        <v>21</v>
      </c>
      <c r="J29" s="10">
        <f t="shared" si="3"/>
        <v>3.15</v>
      </c>
      <c r="K29" s="18">
        <v>2</v>
      </c>
      <c r="L29" s="18">
        <v>0</v>
      </c>
      <c r="M29" s="18">
        <v>1</v>
      </c>
      <c r="N29" s="18">
        <v>3</v>
      </c>
      <c r="O29" s="18">
        <v>1</v>
      </c>
      <c r="P29" s="18">
        <f t="shared" si="4"/>
        <v>7</v>
      </c>
      <c r="Q29" s="116">
        <f t="shared" si="5"/>
        <v>0.35</v>
      </c>
      <c r="R29" s="105">
        <f t="shared" si="6"/>
        <v>0.85</v>
      </c>
      <c r="S29" s="105">
        <f t="shared" si="0"/>
        <v>0.60</v>
      </c>
      <c r="T29" s="105">
        <f t="shared" si="0"/>
        <v>0.49999999999999994</v>
      </c>
      <c r="U29" s="105">
        <f t="shared" si="0"/>
        <v>0.75</v>
      </c>
      <c r="V29" s="105">
        <f t="shared" si="0"/>
        <v>0.80</v>
      </c>
      <c r="W29" s="117">
        <f t="shared" si="1"/>
        <v>28</v>
      </c>
      <c r="X29" s="117">
        <f t="shared" si="7"/>
        <v>5.60</v>
      </c>
      <c r="Y29" s="146">
        <v>11</v>
      </c>
      <c r="Z29" s="116">
        <f t="shared" si="8"/>
        <v>8.8000000000000007</v>
      </c>
    </row>
    <row r="30" spans="1:26" ht="19.9" customHeight="1">
      <c r="A30" s="254">
        <v>23</v>
      </c>
      <c r="B30" s="258">
        <v>307658</v>
      </c>
      <c r="C30" s="134" t="s">
        <v>310</v>
      </c>
      <c r="D30" s="10">
        <v>2</v>
      </c>
      <c r="E30" s="10">
        <v>2</v>
      </c>
      <c r="F30" s="10">
        <v>4</v>
      </c>
      <c r="G30" s="10">
        <v>2</v>
      </c>
      <c r="H30" s="10">
        <v>3</v>
      </c>
      <c r="I30" s="10">
        <f t="shared" si="2"/>
        <v>13</v>
      </c>
      <c r="J30" s="10">
        <f t="shared" si="3"/>
        <v>1.95</v>
      </c>
      <c r="K30" s="18">
        <v>1</v>
      </c>
      <c r="L30" s="18">
        <v>0</v>
      </c>
      <c r="M30" s="18">
        <v>1</v>
      </c>
      <c r="N30" s="18">
        <v>1</v>
      </c>
      <c r="O30" s="18">
        <v>0</v>
      </c>
      <c r="P30" s="18">
        <f t="shared" si="4"/>
        <v>3</v>
      </c>
      <c r="Q30" s="116">
        <f t="shared" si="5"/>
        <v>0.15000000000000002</v>
      </c>
      <c r="R30" s="105">
        <f t="shared" si="6"/>
        <v>0.35</v>
      </c>
      <c r="S30" s="105">
        <f t="shared" si="0"/>
        <v>0.30</v>
      </c>
      <c r="T30" s="105">
        <f t="shared" si="0"/>
        <v>0.65</v>
      </c>
      <c r="U30" s="105">
        <f t="shared" si="0"/>
        <v>0.35</v>
      </c>
      <c r="V30" s="105">
        <f t="shared" si="0"/>
        <v>0.44999999999999996</v>
      </c>
      <c r="W30" s="117">
        <f t="shared" si="1"/>
        <v>16</v>
      </c>
      <c r="X30" s="117">
        <f t="shared" si="7"/>
        <v>3.20</v>
      </c>
      <c r="Y30" s="146">
        <v>4</v>
      </c>
      <c r="Z30" s="116">
        <f t="shared" si="8"/>
        <v>3.20</v>
      </c>
    </row>
    <row r="31" spans="1:26" ht="19.9" customHeight="1" thickBot="1">
      <c r="A31" s="256">
        <v>24</v>
      </c>
      <c r="B31" s="257">
        <v>307659</v>
      </c>
      <c r="C31" s="134" t="s">
        <v>311</v>
      </c>
      <c r="D31" s="10">
        <v>2</v>
      </c>
      <c r="E31" s="10">
        <v>3</v>
      </c>
      <c r="F31" s="10">
        <v>2</v>
      </c>
      <c r="G31" s="10">
        <v>4</v>
      </c>
      <c r="H31" s="10">
        <v>3</v>
      </c>
      <c r="I31" s="10">
        <f t="shared" si="2"/>
        <v>14</v>
      </c>
      <c r="J31" s="10">
        <f t="shared" si="3"/>
        <v>2.10</v>
      </c>
      <c r="K31" s="18">
        <v>1</v>
      </c>
      <c r="L31" s="18">
        <v>0</v>
      </c>
      <c r="M31" s="18">
        <v>1</v>
      </c>
      <c r="N31" s="18">
        <v>0</v>
      </c>
      <c r="O31" s="18">
        <v>1</v>
      </c>
      <c r="P31" s="18">
        <f t="shared" si="4"/>
        <v>3</v>
      </c>
      <c r="Q31" s="116">
        <f t="shared" si="5"/>
        <v>0.15000000000000002</v>
      </c>
      <c r="R31" s="105">
        <f t="shared" si="6"/>
        <v>0.35</v>
      </c>
      <c r="S31" s="105">
        <f t="shared" si="0"/>
        <v>0.44999999999999996</v>
      </c>
      <c r="T31" s="105">
        <f t="shared" si="0"/>
        <v>0.35</v>
      </c>
      <c r="U31" s="105">
        <f t="shared" si="0"/>
        <v>0.60</v>
      </c>
      <c r="V31" s="105">
        <f t="shared" si="0"/>
        <v>0.49999999999999994</v>
      </c>
      <c r="W31" s="117">
        <f t="shared" si="1"/>
        <v>17</v>
      </c>
      <c r="X31" s="117">
        <f t="shared" si="7"/>
        <v>3.4000000000000004</v>
      </c>
      <c r="Y31" s="146">
        <v>2</v>
      </c>
      <c r="Z31" s="116">
        <f t="shared" si="8"/>
        <v>1.60</v>
      </c>
    </row>
    <row r="32" spans="1:26" ht="19.9" customHeight="1">
      <c r="A32" s="254">
        <v>25</v>
      </c>
      <c r="B32" s="258">
        <v>307664</v>
      </c>
      <c r="C32" s="134" t="s">
        <v>312</v>
      </c>
      <c r="D32" s="10">
        <v>4</v>
      </c>
      <c r="E32" s="10">
        <v>3</v>
      </c>
      <c r="F32" s="10">
        <v>5</v>
      </c>
      <c r="G32" s="10">
        <v>3</v>
      </c>
      <c r="H32" s="10">
        <v>4</v>
      </c>
      <c r="I32" s="10">
        <f t="shared" si="2"/>
        <v>19</v>
      </c>
      <c r="J32" s="10">
        <f t="shared" si="3"/>
        <v>2.85</v>
      </c>
      <c r="K32" s="18">
        <v>2</v>
      </c>
      <c r="L32" s="18">
        <v>1</v>
      </c>
      <c r="M32" s="18">
        <v>2</v>
      </c>
      <c r="N32" s="18">
        <v>1</v>
      </c>
      <c r="O32" s="18">
        <v>0</v>
      </c>
      <c r="P32" s="18">
        <f t="shared" si="4"/>
        <v>6</v>
      </c>
      <c r="Q32" s="116">
        <f t="shared" si="5"/>
        <v>0.30000000000000004</v>
      </c>
      <c r="R32" s="105">
        <f t="shared" si="6"/>
        <v>0.70</v>
      </c>
      <c r="S32" s="105">
        <f t="shared" si="0"/>
        <v>0.49999999999999994</v>
      </c>
      <c r="T32" s="105">
        <f t="shared" si="0"/>
        <v>0.85</v>
      </c>
      <c r="U32" s="105">
        <f t="shared" si="0"/>
        <v>0.49999999999999994</v>
      </c>
      <c r="V32" s="105">
        <f t="shared" si="0"/>
        <v>0.60</v>
      </c>
      <c r="W32" s="117">
        <f t="shared" si="1"/>
        <v>25</v>
      </c>
      <c r="X32" s="117">
        <f t="shared" si="7"/>
        <v>5</v>
      </c>
      <c r="Y32" s="146">
        <v>8</v>
      </c>
      <c r="Z32" s="116">
        <f t="shared" si="8"/>
        <v>6.40</v>
      </c>
    </row>
    <row r="33" spans="1:26" ht="19.9" customHeight="1" thickBot="1">
      <c r="A33" s="256">
        <v>26</v>
      </c>
      <c r="B33" s="257">
        <v>307667</v>
      </c>
      <c r="C33" s="134" t="s">
        <v>313</v>
      </c>
      <c r="D33" s="10">
        <v>6</v>
      </c>
      <c r="E33" s="10">
        <v>7</v>
      </c>
      <c r="F33" s="10">
        <v>6</v>
      </c>
      <c r="G33" s="10">
        <v>7</v>
      </c>
      <c r="H33" s="10">
        <v>6</v>
      </c>
      <c r="I33" s="10">
        <f t="shared" si="2"/>
        <v>32</v>
      </c>
      <c r="J33" s="10">
        <f t="shared" si="3"/>
        <v>4.80</v>
      </c>
      <c r="K33" s="18">
        <v>2</v>
      </c>
      <c r="L33" s="18">
        <v>1</v>
      </c>
      <c r="M33" s="18">
        <v>2</v>
      </c>
      <c r="N33" s="18">
        <v>0</v>
      </c>
      <c r="O33" s="18">
        <v>1</v>
      </c>
      <c r="P33" s="18">
        <f t="shared" si="4"/>
        <v>6</v>
      </c>
      <c r="Q33" s="116">
        <f t="shared" si="5"/>
        <v>0.30000000000000004</v>
      </c>
      <c r="R33" s="105">
        <f t="shared" si="6"/>
        <v>0.99999999999999989</v>
      </c>
      <c r="S33" s="105">
        <f t="shared" si="0"/>
        <v>1.1000000000000001</v>
      </c>
      <c r="T33" s="105">
        <f t="shared" si="0"/>
        <v>0.99999999999999989</v>
      </c>
      <c r="U33" s="105">
        <f t="shared" si="0"/>
        <v>1.05</v>
      </c>
      <c r="V33" s="105">
        <f t="shared" si="0"/>
        <v>0.95</v>
      </c>
      <c r="W33" s="117">
        <f t="shared" si="1"/>
        <v>38</v>
      </c>
      <c r="X33" s="117">
        <f t="shared" si="7"/>
        <v>7.60</v>
      </c>
      <c r="Y33" s="146">
        <v>11</v>
      </c>
      <c r="Z33" s="116">
        <f t="shared" si="8"/>
        <v>8.8000000000000007</v>
      </c>
    </row>
    <row r="34" spans="1:26" ht="19.9" customHeight="1">
      <c r="A34" s="254">
        <v>27</v>
      </c>
      <c r="B34" s="258">
        <v>307668</v>
      </c>
      <c r="C34" s="134" t="s">
        <v>314</v>
      </c>
      <c r="D34" s="10">
        <v>5</v>
      </c>
      <c r="E34" s="10">
        <v>3</v>
      </c>
      <c r="F34" s="10">
        <v>4</v>
      </c>
      <c r="G34" s="10">
        <v>6</v>
      </c>
      <c r="H34" s="10">
        <v>5</v>
      </c>
      <c r="I34" s="10">
        <f t="shared" si="2"/>
        <v>23</v>
      </c>
      <c r="J34" s="10">
        <f t="shared" si="3"/>
        <v>3.4499999999999997</v>
      </c>
      <c r="K34" s="18">
        <v>1</v>
      </c>
      <c r="L34" s="18">
        <v>0</v>
      </c>
      <c r="M34" s="18">
        <v>1</v>
      </c>
      <c r="N34" s="18">
        <v>0</v>
      </c>
      <c r="O34" s="18">
        <v>1</v>
      </c>
      <c r="P34" s="18">
        <f t="shared" si="4"/>
        <v>3</v>
      </c>
      <c r="Q34" s="116">
        <f t="shared" si="5"/>
        <v>0.15000000000000002</v>
      </c>
      <c r="R34" s="105">
        <f t="shared" si="6"/>
        <v>0.80</v>
      </c>
      <c r="S34" s="105">
        <f t="shared" si="0"/>
        <v>0.44999999999999996</v>
      </c>
      <c r="T34" s="105">
        <f t="shared" si="0"/>
        <v>0.65</v>
      </c>
      <c r="U34" s="105">
        <f t="shared" si="0"/>
        <v>0.89999999999999991</v>
      </c>
      <c r="V34" s="105">
        <f t="shared" si="0"/>
        <v>0.80</v>
      </c>
      <c r="W34" s="117">
        <f t="shared" si="1"/>
        <v>26</v>
      </c>
      <c r="X34" s="117">
        <f t="shared" si="7"/>
        <v>5.20</v>
      </c>
      <c r="Y34" s="146">
        <v>5</v>
      </c>
      <c r="Z34" s="116">
        <f t="shared" si="8"/>
        <v>4</v>
      </c>
    </row>
    <row r="35" spans="1:26" ht="19.9" customHeight="1" thickBot="1">
      <c r="A35" s="256">
        <v>28</v>
      </c>
      <c r="B35" s="257">
        <v>307671</v>
      </c>
      <c r="C35" s="134" t="s">
        <v>315</v>
      </c>
      <c r="D35" s="10">
        <v>2</v>
      </c>
      <c r="E35" s="10">
        <v>3</v>
      </c>
      <c r="F35" s="10">
        <v>2</v>
      </c>
      <c r="G35" s="10">
        <v>3</v>
      </c>
      <c r="H35" s="10">
        <v>2</v>
      </c>
      <c r="I35" s="10">
        <f t="shared" si="2"/>
        <v>12</v>
      </c>
      <c r="J35" s="10">
        <f t="shared" si="3"/>
        <v>1.7999999999999998</v>
      </c>
      <c r="K35" s="18">
        <v>1</v>
      </c>
      <c r="L35" s="18">
        <v>0</v>
      </c>
      <c r="M35" s="18">
        <v>1</v>
      </c>
      <c r="N35" s="18">
        <v>0</v>
      </c>
      <c r="O35" s="18">
        <v>1</v>
      </c>
      <c r="P35" s="18">
        <f t="shared" si="4"/>
        <v>3</v>
      </c>
      <c r="Q35" s="116">
        <f t="shared" si="5"/>
        <v>0.15000000000000002</v>
      </c>
      <c r="R35" s="105">
        <f t="shared" si="6"/>
        <v>0.35</v>
      </c>
      <c r="S35" s="105">
        <f t="shared" si="0"/>
        <v>0.44999999999999996</v>
      </c>
      <c r="T35" s="105">
        <f t="shared" si="0"/>
        <v>0.35</v>
      </c>
      <c r="U35" s="105">
        <f t="shared" si="0"/>
        <v>0.44999999999999996</v>
      </c>
      <c r="V35" s="105">
        <f t="shared" si="0"/>
        <v>0.35</v>
      </c>
      <c r="W35" s="117">
        <f t="shared" si="1"/>
        <v>15</v>
      </c>
      <c r="X35" s="117">
        <f t="shared" si="7"/>
        <v>3</v>
      </c>
      <c r="Y35" s="146">
        <v>3</v>
      </c>
      <c r="Z35" s="116">
        <f t="shared" si="8"/>
        <v>2.4000000000000004</v>
      </c>
    </row>
    <row r="36" spans="1:26" ht="19.9" customHeight="1">
      <c r="A36" s="254">
        <v>29</v>
      </c>
      <c r="B36" s="258">
        <v>307672</v>
      </c>
      <c r="C36" s="134" t="s">
        <v>316</v>
      </c>
      <c r="D36" s="10">
        <v>4</v>
      </c>
      <c r="E36" s="10">
        <v>3</v>
      </c>
      <c r="F36" s="10">
        <v>4</v>
      </c>
      <c r="G36" s="10">
        <v>3</v>
      </c>
      <c r="H36" s="10">
        <v>4</v>
      </c>
      <c r="I36" s="10">
        <f t="shared" si="2"/>
        <v>18</v>
      </c>
      <c r="J36" s="10">
        <f t="shared" si="3"/>
        <v>2.6999999999999997</v>
      </c>
      <c r="K36" s="18">
        <v>1</v>
      </c>
      <c r="L36" s="18">
        <v>0</v>
      </c>
      <c r="M36" s="18">
        <v>2</v>
      </c>
      <c r="N36" s="18">
        <v>1</v>
      </c>
      <c r="O36" s="18">
        <v>2</v>
      </c>
      <c r="P36" s="18">
        <f t="shared" si="4"/>
        <v>6</v>
      </c>
      <c r="Q36" s="116">
        <f t="shared" si="5"/>
        <v>0.30000000000000004</v>
      </c>
      <c r="R36" s="105">
        <f t="shared" si="6"/>
        <v>0.65</v>
      </c>
      <c r="S36" s="105">
        <f t="shared" si="0"/>
        <v>0.44999999999999996</v>
      </c>
      <c r="T36" s="105">
        <f t="shared" si="0"/>
        <v>0.70</v>
      </c>
      <c r="U36" s="105">
        <f t="shared" si="0"/>
        <v>0.49999999999999994</v>
      </c>
      <c r="V36" s="105">
        <f t="shared" si="0"/>
        <v>0.70</v>
      </c>
      <c r="W36" s="117">
        <f t="shared" si="1"/>
        <v>24</v>
      </c>
      <c r="X36" s="117">
        <f t="shared" si="7"/>
        <v>4.8000000000000007</v>
      </c>
      <c r="Y36" s="146">
        <v>6</v>
      </c>
      <c r="Z36" s="116">
        <f t="shared" si="8"/>
        <v>4.8000000000000007</v>
      </c>
    </row>
    <row r="37" spans="1:26" ht="19.9" customHeight="1" thickBot="1">
      <c r="A37" s="256">
        <v>30</v>
      </c>
      <c r="B37" s="257">
        <v>307679</v>
      </c>
      <c r="C37" s="134" t="s">
        <v>317</v>
      </c>
      <c r="D37" s="10">
        <v>3</v>
      </c>
      <c r="E37" s="10">
        <v>2</v>
      </c>
      <c r="F37" s="10">
        <v>4</v>
      </c>
      <c r="G37" s="10">
        <v>3</v>
      </c>
      <c r="H37" s="10">
        <v>4</v>
      </c>
      <c r="I37" s="10">
        <f t="shared" si="2"/>
        <v>16</v>
      </c>
      <c r="J37" s="10">
        <f t="shared" si="3"/>
        <v>2.40</v>
      </c>
      <c r="K37" s="18">
        <v>2</v>
      </c>
      <c r="L37" s="18">
        <v>0</v>
      </c>
      <c r="M37" s="18">
        <v>2</v>
      </c>
      <c r="N37" s="18">
        <v>1</v>
      </c>
      <c r="O37" s="18">
        <v>0</v>
      </c>
      <c r="P37" s="18">
        <f t="shared" si="4"/>
        <v>5</v>
      </c>
      <c r="Q37" s="116">
        <f t="shared" si="5"/>
        <v>0.25</v>
      </c>
      <c r="R37" s="105">
        <f t="shared" si="6"/>
        <v>0.54999999999999993</v>
      </c>
      <c r="S37" s="105">
        <f t="shared" si="0"/>
        <v>0.30</v>
      </c>
      <c r="T37" s="105">
        <f t="shared" si="0"/>
        <v>0.70</v>
      </c>
      <c r="U37" s="105">
        <f t="shared" si="0"/>
        <v>0.49999999999999994</v>
      </c>
      <c r="V37" s="105">
        <f t="shared" si="0"/>
        <v>0.60</v>
      </c>
      <c r="W37" s="117">
        <f t="shared" si="1"/>
        <v>21</v>
      </c>
      <c r="X37" s="117">
        <f t="shared" si="7"/>
        <v>4.20</v>
      </c>
      <c r="Y37" s="146">
        <v>8</v>
      </c>
      <c r="Z37" s="116">
        <f t="shared" si="8"/>
        <v>6.40</v>
      </c>
    </row>
    <row r="38" spans="1:26" ht="19.9" customHeight="1">
      <c r="A38" s="254">
        <v>31</v>
      </c>
      <c r="B38" s="259">
        <v>307682</v>
      </c>
      <c r="C38" s="134" t="s">
        <v>318</v>
      </c>
      <c r="D38" s="10">
        <v>1</v>
      </c>
      <c r="E38" s="10">
        <v>2</v>
      </c>
      <c r="F38" s="10">
        <v>1</v>
      </c>
      <c r="G38" s="10">
        <v>3</v>
      </c>
      <c r="H38" s="10">
        <v>4</v>
      </c>
      <c r="I38" s="10">
        <f t="shared" si="2"/>
        <v>11</v>
      </c>
      <c r="J38" s="10">
        <f t="shared" si="3"/>
        <v>1.65</v>
      </c>
      <c r="K38" s="18">
        <v>1</v>
      </c>
      <c r="L38" s="18">
        <v>0</v>
      </c>
      <c r="M38" s="18">
        <v>1</v>
      </c>
      <c r="N38" s="18">
        <v>0</v>
      </c>
      <c r="O38" s="18">
        <v>1</v>
      </c>
      <c r="P38" s="18">
        <f t="shared" si="4"/>
        <v>3</v>
      </c>
      <c r="Q38" s="116">
        <f t="shared" si="5"/>
        <v>0.15000000000000002</v>
      </c>
      <c r="R38" s="105">
        <f t="shared" si="6"/>
        <v>0.20</v>
      </c>
      <c r="S38" s="105">
        <f t="shared" si="0"/>
        <v>0.30</v>
      </c>
      <c r="T38" s="105">
        <f t="shared" si="0"/>
        <v>0.20</v>
      </c>
      <c r="U38" s="105">
        <f t="shared" si="0"/>
        <v>0.44999999999999996</v>
      </c>
      <c r="V38" s="105">
        <f t="shared" si="0"/>
        <v>0.65</v>
      </c>
      <c r="W38" s="117">
        <f t="shared" si="1"/>
        <v>14</v>
      </c>
      <c r="X38" s="117">
        <f t="shared" si="7"/>
        <v>2.8000000000000003</v>
      </c>
      <c r="Y38" s="146">
        <v>4</v>
      </c>
      <c r="Z38" s="116">
        <f t="shared" si="8"/>
        <v>3.20</v>
      </c>
    </row>
    <row r="39" spans="1:26" ht="19.9" customHeight="1" thickBot="1">
      <c r="A39" s="256">
        <v>32</v>
      </c>
      <c r="B39" s="259">
        <v>307690</v>
      </c>
      <c r="C39" s="134" t="s">
        <v>319</v>
      </c>
      <c r="D39" s="10">
        <v>4</v>
      </c>
      <c r="E39" s="10">
        <v>5</v>
      </c>
      <c r="F39" s="10">
        <v>6</v>
      </c>
      <c r="G39" s="10">
        <v>3</v>
      </c>
      <c r="H39" s="10">
        <v>4</v>
      </c>
      <c r="I39" s="10">
        <f t="shared" si="2"/>
        <v>22</v>
      </c>
      <c r="J39" s="10">
        <f t="shared" si="3"/>
        <v>3.30</v>
      </c>
      <c r="K39" s="18">
        <v>1</v>
      </c>
      <c r="L39" s="18">
        <v>1</v>
      </c>
      <c r="M39" s="18">
        <v>0</v>
      </c>
      <c r="N39" s="18">
        <v>1</v>
      </c>
      <c r="O39" s="18">
        <v>1</v>
      </c>
      <c r="P39" s="18">
        <f t="shared" si="4"/>
        <v>4</v>
      </c>
      <c r="Q39" s="116">
        <f t="shared" si="5"/>
        <v>0.20</v>
      </c>
      <c r="R39" s="105">
        <f t="shared" si="6"/>
        <v>0.65</v>
      </c>
      <c r="S39" s="105">
        <f t="shared" si="0"/>
        <v>0.80</v>
      </c>
      <c r="T39" s="105">
        <f t="shared" si="0"/>
        <v>0.89999999999999991</v>
      </c>
      <c r="U39" s="105">
        <f t="shared" si="0"/>
        <v>0.49999999999999994</v>
      </c>
      <c r="V39" s="105">
        <f t="shared" si="0"/>
        <v>0.65</v>
      </c>
      <c r="W39" s="117">
        <f t="shared" si="1"/>
        <v>26</v>
      </c>
      <c r="X39" s="117">
        <f t="shared" si="7"/>
        <v>5.20</v>
      </c>
      <c r="Y39" s="146">
        <v>4</v>
      </c>
      <c r="Z39" s="116">
        <f t="shared" si="8"/>
        <v>3.20</v>
      </c>
    </row>
    <row r="40" spans="1:26" ht="19.9" customHeight="1">
      <c r="A40" s="254">
        <v>33</v>
      </c>
      <c r="B40" s="134">
        <v>307697</v>
      </c>
      <c r="C40" s="134" t="s">
        <v>320</v>
      </c>
      <c r="D40" s="10">
        <v>6</v>
      </c>
      <c r="E40" s="10">
        <v>5</v>
      </c>
      <c r="F40" s="10">
        <v>4</v>
      </c>
      <c r="G40" s="10">
        <v>7</v>
      </c>
      <c r="H40" s="10">
        <v>4</v>
      </c>
      <c r="I40" s="10">
        <f t="shared" si="2"/>
        <v>26</v>
      </c>
      <c r="J40" s="10">
        <f t="shared" si="3"/>
        <v>3.90</v>
      </c>
      <c r="K40" s="18">
        <v>1</v>
      </c>
      <c r="L40" s="18">
        <v>2</v>
      </c>
      <c r="M40" s="18">
        <v>3</v>
      </c>
      <c r="N40" s="18">
        <v>2</v>
      </c>
      <c r="O40" s="18">
        <v>1</v>
      </c>
      <c r="P40" s="18">
        <f t="shared" si="4"/>
        <v>9</v>
      </c>
      <c r="Q40" s="116">
        <f t="shared" si="5"/>
        <v>0.45</v>
      </c>
      <c r="R40" s="105">
        <f t="shared" si="6"/>
        <v>0.95</v>
      </c>
      <c r="S40" s="105">
        <f t="shared" si="0"/>
        <v>0.85</v>
      </c>
      <c r="T40" s="105">
        <f t="shared" si="0"/>
        <v>0.75</v>
      </c>
      <c r="U40" s="105">
        <f t="shared" si="0"/>
        <v>1.1500000000000001</v>
      </c>
      <c r="V40" s="105">
        <f t="shared" si="0"/>
        <v>0.65</v>
      </c>
      <c r="W40" s="117">
        <f t="shared" si="1"/>
        <v>35</v>
      </c>
      <c r="X40" s="117">
        <f t="shared" si="7"/>
        <v>7</v>
      </c>
      <c r="Y40" s="146">
        <v>12</v>
      </c>
      <c r="Z40" s="116">
        <f t="shared" si="8"/>
        <v>9.6000000000000014</v>
      </c>
    </row>
    <row r="41" spans="1:26" ht="19.9" customHeight="1" thickBot="1">
      <c r="A41" s="256">
        <v>34</v>
      </c>
      <c r="B41" s="259">
        <v>307698</v>
      </c>
      <c r="C41" s="134" t="s">
        <v>321</v>
      </c>
      <c r="D41" s="10">
        <v>3</v>
      </c>
      <c r="E41" s="10">
        <v>2</v>
      </c>
      <c r="F41" s="10">
        <v>3</v>
      </c>
      <c r="G41" s="10">
        <v>2</v>
      </c>
      <c r="H41" s="10">
        <v>4</v>
      </c>
      <c r="I41" s="10">
        <f t="shared" si="2"/>
        <v>14</v>
      </c>
      <c r="J41" s="10">
        <f t="shared" si="3"/>
        <v>2.10</v>
      </c>
      <c r="K41" s="18">
        <v>1</v>
      </c>
      <c r="L41" s="18">
        <v>0</v>
      </c>
      <c r="M41" s="18">
        <v>1</v>
      </c>
      <c r="N41" s="18">
        <v>0</v>
      </c>
      <c r="O41" s="18">
        <v>1</v>
      </c>
      <c r="P41" s="18">
        <f t="shared" si="4"/>
        <v>3</v>
      </c>
      <c r="Q41" s="116">
        <f t="shared" si="5"/>
        <v>0.15000000000000002</v>
      </c>
      <c r="R41" s="105">
        <f t="shared" si="6"/>
        <v>0.49999999999999994</v>
      </c>
      <c r="S41" s="105">
        <f t="shared" si="0"/>
        <v>0.30</v>
      </c>
      <c r="T41" s="105">
        <f t="shared" si="0"/>
        <v>0.49999999999999994</v>
      </c>
      <c r="U41" s="105">
        <f t="shared" si="0"/>
        <v>0.30</v>
      </c>
      <c r="V41" s="105">
        <f t="shared" si="0"/>
        <v>0.65</v>
      </c>
      <c r="W41" s="117">
        <f t="shared" si="1"/>
        <v>17</v>
      </c>
      <c r="X41" s="117">
        <f t="shared" si="7"/>
        <v>3.4000000000000004</v>
      </c>
      <c r="Y41" s="146">
        <v>5</v>
      </c>
      <c r="Z41" s="116">
        <f t="shared" si="8"/>
        <v>4</v>
      </c>
    </row>
    <row r="42" spans="1:26" ht="19.9" customHeight="1">
      <c r="A42" s="254">
        <v>35</v>
      </c>
      <c r="B42" s="134">
        <v>307703</v>
      </c>
      <c r="C42" s="134" t="s">
        <v>322</v>
      </c>
      <c r="D42" s="10">
        <v>3</v>
      </c>
      <c r="E42" s="10">
        <v>4</v>
      </c>
      <c r="F42" s="10">
        <v>3</v>
      </c>
      <c r="G42" s="10">
        <v>4</v>
      </c>
      <c r="H42" s="10">
        <v>5</v>
      </c>
      <c r="I42" s="10">
        <f t="shared" si="2"/>
        <v>19</v>
      </c>
      <c r="J42" s="10">
        <f t="shared" si="3"/>
        <v>2.85</v>
      </c>
      <c r="K42" s="18">
        <v>2</v>
      </c>
      <c r="L42" s="18">
        <v>1</v>
      </c>
      <c r="M42" s="18">
        <v>2</v>
      </c>
      <c r="N42" s="18">
        <v>1</v>
      </c>
      <c r="O42" s="18">
        <v>2</v>
      </c>
      <c r="P42" s="18">
        <f t="shared" si="4"/>
        <v>8</v>
      </c>
      <c r="Q42" s="116">
        <f t="shared" si="5"/>
        <v>0.40</v>
      </c>
      <c r="R42" s="105">
        <f t="shared" si="6"/>
        <v>0.54999999999999993</v>
      </c>
      <c r="S42" s="105">
        <f t="shared" si="0"/>
        <v>0.65</v>
      </c>
      <c r="T42" s="105">
        <f t="shared" si="0"/>
        <v>0.54999999999999993</v>
      </c>
      <c r="U42" s="105">
        <f t="shared" si="0"/>
        <v>0.65</v>
      </c>
      <c r="V42" s="105">
        <f t="shared" si="0"/>
        <v>0.85</v>
      </c>
      <c r="W42" s="117">
        <f t="shared" si="1"/>
        <v>27</v>
      </c>
      <c r="X42" s="117">
        <f t="shared" si="7"/>
        <v>5.40</v>
      </c>
      <c r="Y42" s="146">
        <v>13</v>
      </c>
      <c r="Z42" s="116">
        <f t="shared" si="8"/>
        <v>10.40</v>
      </c>
    </row>
    <row r="43" spans="1:26" ht="19.9" customHeight="1" thickBot="1">
      <c r="A43" s="256">
        <v>36</v>
      </c>
      <c r="B43" s="259">
        <v>307704</v>
      </c>
      <c r="C43" s="134" t="s">
        <v>323</v>
      </c>
      <c r="D43" s="10">
        <v>1</v>
      </c>
      <c r="E43" s="10">
        <v>3</v>
      </c>
      <c r="F43" s="10">
        <v>1</v>
      </c>
      <c r="G43" s="10">
        <v>3</v>
      </c>
      <c r="H43" s="10">
        <v>2</v>
      </c>
      <c r="I43" s="10">
        <f t="shared" si="2"/>
        <v>10</v>
      </c>
      <c r="J43" s="10">
        <f t="shared" si="3"/>
        <v>1.50</v>
      </c>
      <c r="K43" s="18">
        <v>1</v>
      </c>
      <c r="L43" s="18">
        <v>0</v>
      </c>
      <c r="M43" s="18">
        <v>1</v>
      </c>
      <c r="N43" s="18">
        <v>1</v>
      </c>
      <c r="O43" s="18">
        <v>0</v>
      </c>
      <c r="P43" s="18">
        <f t="shared" si="4"/>
        <v>3</v>
      </c>
      <c r="Q43" s="116">
        <f t="shared" si="5"/>
        <v>0.15000000000000002</v>
      </c>
      <c r="R43" s="105">
        <f t="shared" si="6"/>
        <v>0.20</v>
      </c>
      <c r="S43" s="105">
        <f t="shared" si="0"/>
        <v>0.44999999999999996</v>
      </c>
      <c r="T43" s="105">
        <f t="shared" si="0"/>
        <v>0.20</v>
      </c>
      <c r="U43" s="105">
        <f t="shared" si="0"/>
        <v>0.49999999999999994</v>
      </c>
      <c r="V43" s="105">
        <f t="shared" si="0"/>
        <v>0.30</v>
      </c>
      <c r="W43" s="117">
        <f t="shared" si="1"/>
        <v>13</v>
      </c>
      <c r="X43" s="117">
        <f t="shared" si="7"/>
        <v>2.60</v>
      </c>
      <c r="Y43" s="146">
        <v>2</v>
      </c>
      <c r="Z43" s="116">
        <f t="shared" si="8"/>
        <v>1.60</v>
      </c>
    </row>
    <row r="44" spans="1:26" ht="19.9" customHeight="1">
      <c r="A44" s="254">
        <v>37</v>
      </c>
      <c r="B44" s="259">
        <v>307708</v>
      </c>
      <c r="C44" s="134" t="s">
        <v>324</v>
      </c>
      <c r="D44" s="10">
        <v>5</v>
      </c>
      <c r="E44" s="10">
        <v>2</v>
      </c>
      <c r="F44" s="10">
        <v>3</v>
      </c>
      <c r="G44" s="10">
        <v>2</v>
      </c>
      <c r="H44" s="10">
        <v>5</v>
      </c>
      <c r="I44" s="10">
        <f t="shared" si="2"/>
        <v>17</v>
      </c>
      <c r="J44" s="10">
        <f t="shared" si="3"/>
        <v>2.5499999999999998</v>
      </c>
      <c r="K44" s="18">
        <v>0</v>
      </c>
      <c r="L44" s="18">
        <v>2</v>
      </c>
      <c r="M44" s="18">
        <v>0</v>
      </c>
      <c r="N44" s="18">
        <v>2</v>
      </c>
      <c r="O44" s="18">
        <v>1</v>
      </c>
      <c r="P44" s="18">
        <f t="shared" si="4"/>
        <v>5</v>
      </c>
      <c r="Q44" s="116">
        <f t="shared" si="5"/>
        <v>0.25</v>
      </c>
      <c r="R44" s="105">
        <f t="shared" si="6"/>
        <v>0.75</v>
      </c>
      <c r="S44" s="105">
        <f t="shared" si="0"/>
        <v>0.40</v>
      </c>
      <c r="T44" s="105">
        <f t="shared" si="0"/>
        <v>0.44999999999999996</v>
      </c>
      <c r="U44" s="105">
        <f t="shared" si="0"/>
        <v>0.40</v>
      </c>
      <c r="V44" s="105">
        <f t="shared" si="0"/>
        <v>0.80</v>
      </c>
      <c r="W44" s="117">
        <f t="shared" si="1"/>
        <v>22</v>
      </c>
      <c r="X44" s="117">
        <f t="shared" si="7"/>
        <v>4.4000000000000004</v>
      </c>
      <c r="Y44" s="146">
        <v>11</v>
      </c>
      <c r="Z44" s="116">
        <f t="shared" si="8"/>
        <v>8.8000000000000007</v>
      </c>
    </row>
    <row r="45" spans="1:26" ht="19.9" customHeight="1" thickBot="1">
      <c r="A45" s="256">
        <v>38</v>
      </c>
      <c r="B45" s="134">
        <v>307709</v>
      </c>
      <c r="C45" s="134" t="s">
        <v>325</v>
      </c>
      <c r="D45" s="10">
        <v>5</v>
      </c>
      <c r="E45" s="10">
        <v>6</v>
      </c>
      <c r="F45" s="10">
        <v>5</v>
      </c>
      <c r="G45" s="10">
        <v>4</v>
      </c>
      <c r="H45" s="10">
        <v>3</v>
      </c>
      <c r="I45" s="10">
        <f t="shared" si="2"/>
        <v>23</v>
      </c>
      <c r="J45" s="10">
        <f t="shared" si="3"/>
        <v>3.4499999999999997</v>
      </c>
      <c r="K45" s="18">
        <v>1</v>
      </c>
      <c r="L45" s="18">
        <v>2</v>
      </c>
      <c r="M45" s="18">
        <v>1</v>
      </c>
      <c r="N45" s="18">
        <v>2</v>
      </c>
      <c r="O45" s="18">
        <v>1</v>
      </c>
      <c r="P45" s="18">
        <f t="shared" si="4"/>
        <v>7</v>
      </c>
      <c r="Q45" s="116">
        <f t="shared" si="5"/>
        <v>0.35</v>
      </c>
      <c r="R45" s="105">
        <f t="shared" si="6"/>
        <v>0.80</v>
      </c>
      <c r="S45" s="105">
        <f t="shared" si="0"/>
        <v>0.99999999999999989</v>
      </c>
      <c r="T45" s="105">
        <f t="shared" si="0"/>
        <v>0.80</v>
      </c>
      <c r="U45" s="105">
        <f t="shared" si="0"/>
        <v>0.70</v>
      </c>
      <c r="V45" s="105">
        <f t="shared" si="0"/>
        <v>0.49999999999999994</v>
      </c>
      <c r="W45" s="117">
        <f t="shared" si="1"/>
        <v>30</v>
      </c>
      <c r="X45" s="117">
        <f t="shared" si="7"/>
        <v>6</v>
      </c>
      <c r="Y45" s="146">
        <v>9</v>
      </c>
      <c r="Z45" s="116">
        <f t="shared" si="8"/>
        <v>7.20</v>
      </c>
    </row>
    <row r="46" spans="1:26" ht="19.9" customHeight="1">
      <c r="A46" s="254">
        <v>39</v>
      </c>
      <c r="B46" s="134">
        <v>307711</v>
      </c>
      <c r="C46" s="134" t="s">
        <v>326</v>
      </c>
      <c r="D46" s="10">
        <v>4</v>
      </c>
      <c r="E46" s="10">
        <v>3</v>
      </c>
      <c r="F46" s="10">
        <v>4</v>
      </c>
      <c r="G46" s="10">
        <v>8</v>
      </c>
      <c r="H46" s="10">
        <v>7</v>
      </c>
      <c r="I46" s="10">
        <f t="shared" si="2"/>
        <v>26</v>
      </c>
      <c r="J46" s="10">
        <f t="shared" si="3"/>
        <v>3.90</v>
      </c>
      <c r="K46" s="18">
        <v>1</v>
      </c>
      <c r="L46" s="18">
        <v>3</v>
      </c>
      <c r="M46" s="18">
        <v>2</v>
      </c>
      <c r="N46" s="18">
        <v>3</v>
      </c>
      <c r="O46" s="18">
        <v>2</v>
      </c>
      <c r="P46" s="18">
        <f t="shared" si="4"/>
        <v>11</v>
      </c>
      <c r="Q46" s="116">
        <f t="shared" si="5"/>
        <v>0.55000000000000004</v>
      </c>
      <c r="R46" s="105">
        <f t="shared" si="6"/>
        <v>0.65</v>
      </c>
      <c r="S46" s="105">
        <f t="shared" si="0"/>
        <v>0.60</v>
      </c>
      <c r="T46" s="105">
        <f t="shared" si="0"/>
        <v>0.70</v>
      </c>
      <c r="U46" s="105">
        <f t="shared" si="0"/>
        <v>1.35</v>
      </c>
      <c r="V46" s="105">
        <f t="shared" si="0"/>
        <v>1.1500000000000001</v>
      </c>
      <c r="W46" s="117">
        <f t="shared" si="1"/>
        <v>37</v>
      </c>
      <c r="X46" s="117">
        <f t="shared" si="7"/>
        <v>7.40</v>
      </c>
      <c r="Y46" s="146">
        <v>15</v>
      </c>
      <c r="Z46" s="116">
        <f t="shared" si="8"/>
        <v>12</v>
      </c>
    </row>
    <row r="47" spans="1:26" ht="19.9" customHeight="1" thickBot="1">
      <c r="A47" s="256">
        <v>40</v>
      </c>
      <c r="B47" s="259">
        <v>307712</v>
      </c>
      <c r="C47" s="134" t="s">
        <v>327</v>
      </c>
      <c r="D47" s="10">
        <v>3</v>
      </c>
      <c r="E47" s="10">
        <v>4</v>
      </c>
      <c r="F47" s="10">
        <v>7</v>
      </c>
      <c r="G47" s="10">
        <v>4</v>
      </c>
      <c r="H47" s="10">
        <v>7</v>
      </c>
      <c r="I47" s="10">
        <f t="shared" si="2"/>
        <v>25</v>
      </c>
      <c r="J47" s="10">
        <f t="shared" si="3"/>
        <v>3.75</v>
      </c>
      <c r="K47" s="18">
        <v>2</v>
      </c>
      <c r="L47" s="18">
        <v>0</v>
      </c>
      <c r="M47" s="18">
        <v>2</v>
      </c>
      <c r="N47" s="18">
        <v>3</v>
      </c>
      <c r="O47" s="18">
        <v>1</v>
      </c>
      <c r="P47" s="18">
        <f t="shared" si="4"/>
        <v>8</v>
      </c>
      <c r="Q47" s="116">
        <f t="shared" si="5"/>
        <v>0.40</v>
      </c>
      <c r="R47" s="105">
        <f t="shared" si="6"/>
        <v>0.54999999999999993</v>
      </c>
      <c r="S47" s="105">
        <f t="shared" si="0"/>
        <v>0.60</v>
      </c>
      <c r="T47" s="105">
        <f t="shared" si="0"/>
        <v>1.1500000000000001</v>
      </c>
      <c r="U47" s="105">
        <f t="shared" si="0"/>
        <v>0.75</v>
      </c>
      <c r="V47" s="105">
        <f t="shared" si="0"/>
        <v>1.1000000000000001</v>
      </c>
      <c r="W47" s="117">
        <f t="shared" si="1"/>
        <v>33</v>
      </c>
      <c r="X47" s="117">
        <f t="shared" si="7"/>
        <v>6.60</v>
      </c>
      <c r="Y47" s="146">
        <v>12</v>
      </c>
      <c r="Z47" s="116">
        <f t="shared" si="8"/>
        <v>9.6000000000000014</v>
      </c>
    </row>
    <row r="48" spans="1:26" ht="19.9" customHeight="1">
      <c r="A48" s="254">
        <v>41</v>
      </c>
      <c r="B48" s="134">
        <v>307721</v>
      </c>
      <c r="C48" s="134" t="s">
        <v>328</v>
      </c>
      <c r="D48" s="10">
        <v>7</v>
      </c>
      <c r="E48" s="10">
        <v>6</v>
      </c>
      <c r="F48" s="10">
        <v>3</v>
      </c>
      <c r="G48" s="10">
        <v>4</v>
      </c>
      <c r="H48" s="10">
        <v>6</v>
      </c>
      <c r="I48" s="10">
        <f t="shared" si="2"/>
        <v>26</v>
      </c>
      <c r="J48" s="10">
        <f t="shared" si="3"/>
        <v>3.90</v>
      </c>
      <c r="K48" s="18">
        <v>1</v>
      </c>
      <c r="L48" s="18">
        <v>2</v>
      </c>
      <c r="M48" s="18">
        <v>3</v>
      </c>
      <c r="N48" s="18">
        <v>2</v>
      </c>
      <c r="O48" s="18">
        <v>4</v>
      </c>
      <c r="P48" s="18">
        <f t="shared" si="4"/>
        <v>12</v>
      </c>
      <c r="Q48" s="116">
        <f t="shared" si="5"/>
        <v>0.60000000000000009</v>
      </c>
      <c r="R48" s="105">
        <f t="shared" si="6"/>
        <v>1.1000000000000001</v>
      </c>
      <c r="S48" s="105">
        <f t="shared" si="0"/>
        <v>0.99999999999999989</v>
      </c>
      <c r="T48" s="105">
        <f t="shared" si="0"/>
        <v>0.60</v>
      </c>
      <c r="U48" s="105">
        <f t="shared" si="0"/>
        <v>0.70</v>
      </c>
      <c r="V48" s="105">
        <f t="shared" si="0"/>
        <v>1.0999999999999999</v>
      </c>
      <c r="W48" s="117">
        <f t="shared" si="1"/>
        <v>38</v>
      </c>
      <c r="X48" s="117">
        <f t="shared" si="7"/>
        <v>7.60</v>
      </c>
      <c r="Y48" s="146">
        <v>17</v>
      </c>
      <c r="Z48" s="116">
        <f t="shared" si="8"/>
        <v>13.60</v>
      </c>
    </row>
    <row r="49" spans="1:26" ht="19.9" customHeight="1" thickBot="1">
      <c r="A49" s="256">
        <v>42</v>
      </c>
      <c r="B49" s="134">
        <v>307731</v>
      </c>
      <c r="C49" s="134" t="s">
        <v>329</v>
      </c>
      <c r="D49" s="10">
        <v>2</v>
      </c>
      <c r="E49" s="10">
        <v>3</v>
      </c>
      <c r="F49" s="10">
        <v>2</v>
      </c>
      <c r="G49" s="10">
        <v>3</v>
      </c>
      <c r="H49" s="10">
        <v>1</v>
      </c>
      <c r="I49" s="10">
        <f t="shared" si="2"/>
        <v>11</v>
      </c>
      <c r="J49" s="10">
        <f t="shared" si="3"/>
        <v>1.65</v>
      </c>
      <c r="K49" s="18">
        <v>0</v>
      </c>
      <c r="L49" s="18">
        <v>1</v>
      </c>
      <c r="M49" s="18">
        <v>0</v>
      </c>
      <c r="N49" s="18">
        <v>1</v>
      </c>
      <c r="O49" s="18">
        <v>2</v>
      </c>
      <c r="P49" s="18">
        <f t="shared" si="4"/>
        <v>4</v>
      </c>
      <c r="Q49" s="116">
        <f t="shared" si="5"/>
        <v>0.20</v>
      </c>
      <c r="R49" s="105">
        <f t="shared" si="6"/>
        <v>0.30</v>
      </c>
      <c r="S49" s="105">
        <f t="shared" si="0"/>
        <v>0.49999999999999994</v>
      </c>
      <c r="T49" s="105">
        <f t="shared" si="0"/>
        <v>0.30</v>
      </c>
      <c r="U49" s="105">
        <f t="shared" si="0"/>
        <v>0.49999999999999994</v>
      </c>
      <c r="V49" s="105">
        <f t="shared" si="0"/>
        <v>0.25</v>
      </c>
      <c r="W49" s="117">
        <f t="shared" si="1"/>
        <v>15</v>
      </c>
      <c r="X49" s="117">
        <f t="shared" si="7"/>
        <v>3</v>
      </c>
      <c r="Y49" s="146">
        <v>1</v>
      </c>
      <c r="Z49" s="116">
        <f t="shared" si="8"/>
        <v>0.80</v>
      </c>
    </row>
    <row r="50" spans="1:26" ht="19.9" customHeight="1">
      <c r="A50" s="254">
        <v>43</v>
      </c>
      <c r="B50" s="259">
        <v>307732</v>
      </c>
      <c r="C50" s="134" t="s">
        <v>330</v>
      </c>
      <c r="D50" s="10">
        <v>3</v>
      </c>
      <c r="E50" s="10">
        <v>4</v>
      </c>
      <c r="F50" s="10">
        <v>3</v>
      </c>
      <c r="G50" s="10">
        <v>4</v>
      </c>
      <c r="H50" s="10">
        <v>3</v>
      </c>
      <c r="I50" s="10">
        <f t="shared" si="2"/>
        <v>17</v>
      </c>
      <c r="J50" s="10">
        <f t="shared" si="3"/>
        <v>2.5499999999999998</v>
      </c>
      <c r="K50" s="18">
        <v>2</v>
      </c>
      <c r="L50" s="18">
        <v>0</v>
      </c>
      <c r="M50" s="18">
        <v>1</v>
      </c>
      <c r="N50" s="18">
        <v>0</v>
      </c>
      <c r="O50" s="18">
        <v>1</v>
      </c>
      <c r="P50" s="18">
        <f t="shared" si="4"/>
        <v>4</v>
      </c>
      <c r="Q50" s="116">
        <f t="shared" si="5"/>
        <v>0.20</v>
      </c>
      <c r="R50" s="105">
        <f t="shared" si="6"/>
        <v>0.54999999999999993</v>
      </c>
      <c r="S50" s="105">
        <f t="shared" si="0"/>
        <v>0.60</v>
      </c>
      <c r="T50" s="105">
        <f t="shared" si="0"/>
        <v>0.49999999999999994</v>
      </c>
      <c r="U50" s="105">
        <f t="shared" si="0"/>
        <v>0.60</v>
      </c>
      <c r="V50" s="105">
        <f t="shared" si="0"/>
        <v>0.49999999999999994</v>
      </c>
      <c r="W50" s="117">
        <f t="shared" si="1"/>
        <v>21</v>
      </c>
      <c r="X50" s="117">
        <f t="shared" si="7"/>
        <v>4.20</v>
      </c>
      <c r="Y50" s="146">
        <v>8</v>
      </c>
      <c r="Z50" s="116">
        <f t="shared" si="8"/>
        <v>6.40</v>
      </c>
    </row>
    <row r="51" spans="1:26" ht="19.9" customHeight="1" thickBot="1">
      <c r="A51" s="256">
        <v>44</v>
      </c>
      <c r="B51" s="134">
        <v>307735</v>
      </c>
      <c r="C51" s="134" t="s">
        <v>331</v>
      </c>
      <c r="D51" s="10">
        <v>5</v>
      </c>
      <c r="E51" s="10">
        <v>6</v>
      </c>
      <c r="F51" s="10">
        <v>7</v>
      </c>
      <c r="G51" s="10">
        <v>5</v>
      </c>
      <c r="H51" s="10">
        <v>4</v>
      </c>
      <c r="I51" s="10">
        <f t="shared" si="2"/>
        <v>27</v>
      </c>
      <c r="J51" s="10">
        <f t="shared" si="3"/>
        <v>4.05</v>
      </c>
      <c r="K51" s="18" t="s">
        <v>44</v>
      </c>
      <c r="L51" s="18">
        <v>2</v>
      </c>
      <c r="M51" s="18">
        <v>1</v>
      </c>
      <c r="N51" s="18">
        <v>2</v>
      </c>
      <c r="O51" s="18">
        <v>3</v>
      </c>
      <c r="P51" s="18">
        <f t="shared" si="4"/>
        <v>8</v>
      </c>
      <c r="Q51" s="116">
        <f t="shared" si="5"/>
        <v>0.40</v>
      </c>
      <c r="R51" s="105" t="e">
        <f t="shared" si="6"/>
        <v>#VALUE!</v>
      </c>
      <c r="S51" s="105">
        <f t="shared" si="0"/>
        <v>0.99999999999999989</v>
      </c>
      <c r="T51" s="105">
        <f t="shared" si="0"/>
        <v>1.1000000000000001</v>
      </c>
      <c r="U51" s="105">
        <f t="shared" si="0"/>
        <v>0.85</v>
      </c>
      <c r="V51" s="105">
        <f t="shared" si="0"/>
        <v>0.75</v>
      </c>
      <c r="W51" s="117">
        <f t="shared" si="1"/>
        <v>35</v>
      </c>
      <c r="X51" s="117">
        <f t="shared" si="7"/>
        <v>7</v>
      </c>
      <c r="Y51" s="146">
        <v>9</v>
      </c>
      <c r="Z51" s="116">
        <f t="shared" si="8"/>
        <v>7.20</v>
      </c>
    </row>
    <row r="52" spans="1:26" ht="19.9" customHeight="1">
      <c r="A52" s="254">
        <v>45</v>
      </c>
      <c r="B52" s="134">
        <v>307737</v>
      </c>
      <c r="C52" s="134" t="s">
        <v>332</v>
      </c>
      <c r="D52" s="10">
        <v>6</v>
      </c>
      <c r="E52" s="10">
        <v>8</v>
      </c>
      <c r="F52" s="10">
        <v>6</v>
      </c>
      <c r="G52" s="10">
        <v>8</v>
      </c>
      <c r="H52" s="10">
        <v>9</v>
      </c>
      <c r="I52" s="10">
        <f t="shared" si="2"/>
        <v>37</v>
      </c>
      <c r="J52" s="10">
        <f t="shared" si="3"/>
        <v>5.55</v>
      </c>
      <c r="K52" s="18">
        <v>3</v>
      </c>
      <c r="L52" s="18">
        <v>4</v>
      </c>
      <c r="M52" s="18">
        <v>3</v>
      </c>
      <c r="N52" s="18">
        <v>5</v>
      </c>
      <c r="O52" s="18">
        <v>4</v>
      </c>
      <c r="P52" s="18">
        <f t="shared" si="4"/>
        <v>19</v>
      </c>
      <c r="Q52" s="116">
        <f t="shared" si="5"/>
        <v>0.95</v>
      </c>
      <c r="R52" s="105">
        <f t="shared" si="6"/>
        <v>1.0499999999999998</v>
      </c>
      <c r="S52" s="105">
        <f t="shared" si="0"/>
        <v>1.40</v>
      </c>
      <c r="T52" s="105">
        <f t="shared" si="0"/>
        <v>1.0499999999999998</v>
      </c>
      <c r="U52" s="105">
        <f t="shared" si="0"/>
        <v>1.45</v>
      </c>
      <c r="V52" s="105">
        <f t="shared" si="0"/>
        <v>1.5499999999999998</v>
      </c>
      <c r="W52" s="117">
        <f t="shared" si="1"/>
        <v>56</v>
      </c>
      <c r="X52" s="117">
        <f t="shared" si="7"/>
        <v>11.20</v>
      </c>
      <c r="Y52" s="146">
        <v>23</v>
      </c>
      <c r="Z52" s="116">
        <f t="shared" si="8"/>
        <v>18.400000000000002</v>
      </c>
    </row>
    <row r="53" spans="1:26" ht="19.9" customHeight="1" thickBot="1">
      <c r="A53" s="256">
        <v>46</v>
      </c>
      <c r="B53" s="259">
        <v>307738</v>
      </c>
      <c r="C53" s="134" t="s">
        <v>333</v>
      </c>
      <c r="D53" s="10">
        <v>4</v>
      </c>
      <c r="E53" s="10">
        <v>0</v>
      </c>
      <c r="F53" s="10">
        <v>4</v>
      </c>
      <c r="G53" s="10">
        <v>1</v>
      </c>
      <c r="H53" s="10">
        <v>3</v>
      </c>
      <c r="I53" s="10">
        <f t="shared" si="2"/>
        <v>12</v>
      </c>
      <c r="J53" s="10">
        <f t="shared" si="3"/>
        <v>1.7999999999999998</v>
      </c>
      <c r="K53" s="18">
        <v>1</v>
      </c>
      <c r="L53" s="269">
        <v>0</v>
      </c>
      <c r="M53" s="18">
        <v>1</v>
      </c>
      <c r="N53" s="18">
        <v>0</v>
      </c>
      <c r="O53" s="18">
        <v>1</v>
      </c>
      <c r="P53" s="18">
        <v>0</v>
      </c>
      <c r="Q53" s="116">
        <f t="shared" si="5"/>
        <v>0</v>
      </c>
      <c r="R53" s="105">
        <f t="shared" si="6"/>
        <v>0.65</v>
      </c>
      <c r="S53" s="105">
        <f t="shared" si="0"/>
        <v>0</v>
      </c>
      <c r="T53" s="105">
        <f t="shared" si="0"/>
        <v>0.65</v>
      </c>
      <c r="U53" s="105">
        <f t="shared" si="0"/>
        <v>0.15</v>
      </c>
      <c r="V53" s="105">
        <f t="shared" si="0"/>
        <v>0.49999999999999994</v>
      </c>
      <c r="W53" s="117">
        <f t="shared" si="1"/>
        <v>12</v>
      </c>
      <c r="X53" s="117">
        <f t="shared" si="7"/>
        <v>2.4000000000000004</v>
      </c>
      <c r="Y53" s="146">
        <v>1</v>
      </c>
      <c r="Z53" s="116">
        <f t="shared" si="8"/>
        <v>0.80</v>
      </c>
    </row>
    <row r="54" spans="1:26" ht="19.9" customHeight="1">
      <c r="A54" s="254">
        <v>47</v>
      </c>
      <c r="B54" s="259">
        <v>307744</v>
      </c>
      <c r="C54" s="134" t="s">
        <v>334</v>
      </c>
      <c r="D54" s="10">
        <v>3</v>
      </c>
      <c r="E54" s="10">
        <v>4</v>
      </c>
      <c r="F54" s="10">
        <v>3</v>
      </c>
      <c r="G54" s="10">
        <v>4</v>
      </c>
      <c r="H54" s="10">
        <v>3</v>
      </c>
      <c r="I54" s="10">
        <f t="shared" si="2"/>
        <v>17</v>
      </c>
      <c r="J54" s="10">
        <f t="shared" si="3"/>
        <v>2.5499999999999998</v>
      </c>
      <c r="K54" s="18">
        <v>2</v>
      </c>
      <c r="L54" s="269">
        <v>0</v>
      </c>
      <c r="M54" s="18">
        <v>2</v>
      </c>
      <c r="N54" s="18">
        <v>3</v>
      </c>
      <c r="O54" s="18">
        <v>3</v>
      </c>
      <c r="P54" s="18">
        <f t="shared" si="4"/>
        <v>10</v>
      </c>
      <c r="Q54" s="116">
        <f t="shared" si="5"/>
        <v>0.50</v>
      </c>
      <c r="R54" s="105">
        <f t="shared" si="6"/>
        <v>0.54999999999999993</v>
      </c>
      <c r="S54" s="105">
        <f t="shared" si="0"/>
        <v>0.60</v>
      </c>
      <c r="T54" s="105">
        <f t="shared" si="0"/>
        <v>0.54999999999999993</v>
      </c>
      <c r="U54" s="105">
        <f t="shared" si="0"/>
        <v>0.75</v>
      </c>
      <c r="V54" s="105">
        <f t="shared" si="0"/>
        <v>0.60</v>
      </c>
      <c r="W54" s="117">
        <f t="shared" si="1"/>
        <v>27</v>
      </c>
      <c r="X54" s="117">
        <f t="shared" si="7"/>
        <v>5.40</v>
      </c>
      <c r="Y54" s="146">
        <v>9</v>
      </c>
      <c r="Z54" s="116">
        <f t="shared" si="8"/>
        <v>7.20</v>
      </c>
    </row>
    <row r="55" spans="1:26" ht="19.9" customHeight="1" thickBot="1">
      <c r="A55" s="256">
        <v>48</v>
      </c>
      <c r="B55" s="134">
        <v>307745</v>
      </c>
      <c r="C55" s="134" t="s">
        <v>335</v>
      </c>
      <c r="D55" s="10">
        <v>3</v>
      </c>
      <c r="E55" s="10">
        <v>1</v>
      </c>
      <c r="F55" s="10">
        <v>2</v>
      </c>
      <c r="G55" s="10">
        <v>3</v>
      </c>
      <c r="H55" s="10">
        <v>1</v>
      </c>
      <c r="I55" s="10">
        <f t="shared" si="2"/>
        <v>10</v>
      </c>
      <c r="J55" s="10">
        <f t="shared" si="3"/>
        <v>1.50</v>
      </c>
      <c r="K55" s="18">
        <v>1</v>
      </c>
      <c r="L55" s="269">
        <v>0</v>
      </c>
      <c r="M55" s="18">
        <v>1</v>
      </c>
      <c r="N55" s="18">
        <v>1</v>
      </c>
      <c r="O55" s="18">
        <v>0</v>
      </c>
      <c r="P55" s="18">
        <f t="shared" si="4"/>
        <v>3</v>
      </c>
      <c r="Q55" s="116">
        <f t="shared" si="5"/>
        <v>0.15000000000000002</v>
      </c>
      <c r="R55" s="105">
        <f t="shared" si="6"/>
        <v>0.49999999999999994</v>
      </c>
      <c r="S55" s="105">
        <f t="shared" si="0"/>
        <v>0.15</v>
      </c>
      <c r="T55" s="105">
        <f t="shared" si="0"/>
        <v>0.35</v>
      </c>
      <c r="U55" s="105">
        <f t="shared" si="0"/>
        <v>0.49999999999999994</v>
      </c>
      <c r="V55" s="105">
        <f t="shared" si="0"/>
        <v>0.15</v>
      </c>
      <c r="W55" s="117">
        <f t="shared" si="1"/>
        <v>13</v>
      </c>
      <c r="X55" s="117">
        <f t="shared" si="7"/>
        <v>2.60</v>
      </c>
      <c r="Y55" s="146">
        <v>4</v>
      </c>
      <c r="Z55" s="116">
        <f t="shared" si="8"/>
        <v>3.20</v>
      </c>
    </row>
    <row r="56" spans="1:26" ht="19.9" customHeight="1">
      <c r="A56" s="254">
        <v>49</v>
      </c>
      <c r="B56" s="134">
        <v>307757</v>
      </c>
      <c r="C56" s="134" t="s">
        <v>336</v>
      </c>
      <c r="D56" s="10">
        <v>5</v>
      </c>
      <c r="E56" s="10">
        <v>2</v>
      </c>
      <c r="F56" s="10">
        <v>3</v>
      </c>
      <c r="G56" s="10">
        <v>1</v>
      </c>
      <c r="H56" s="10">
        <v>2</v>
      </c>
      <c r="I56" s="10">
        <f t="shared" si="2"/>
        <v>13</v>
      </c>
      <c r="J56" s="10">
        <f t="shared" si="3"/>
        <v>1.95</v>
      </c>
      <c r="K56" s="18">
        <v>1</v>
      </c>
      <c r="L56" s="18">
        <v>0</v>
      </c>
      <c r="M56" s="18">
        <v>1</v>
      </c>
      <c r="N56" s="18">
        <v>0</v>
      </c>
      <c r="O56" s="18">
        <v>1</v>
      </c>
      <c r="P56" s="18">
        <f t="shared" si="4"/>
        <v>3</v>
      </c>
      <c r="Q56" s="116">
        <f t="shared" si="5"/>
        <v>0.15000000000000002</v>
      </c>
      <c r="R56" s="105">
        <f t="shared" si="6"/>
        <v>0.80</v>
      </c>
      <c r="S56" s="105">
        <f t="shared" si="0"/>
        <v>0.30</v>
      </c>
      <c r="T56" s="105">
        <f t="shared" si="0"/>
        <v>0.49999999999999994</v>
      </c>
      <c r="U56" s="105">
        <f t="shared" si="0"/>
        <v>0.15</v>
      </c>
      <c r="V56" s="105">
        <f t="shared" si="0"/>
        <v>0.35</v>
      </c>
      <c r="W56" s="117">
        <f t="shared" si="1"/>
        <v>16</v>
      </c>
      <c r="X56" s="117">
        <f t="shared" si="7"/>
        <v>3.20</v>
      </c>
      <c r="Y56" s="146">
        <v>2</v>
      </c>
      <c r="Z56" s="116">
        <f t="shared" si="8"/>
        <v>1.60</v>
      </c>
    </row>
    <row r="57" spans="1:26" s="270" customFormat="1" ht="19.9" customHeight="1" thickBot="1">
      <c r="A57" s="271">
        <v>50</v>
      </c>
      <c r="B57" s="134">
        <v>307761</v>
      </c>
      <c r="C57" s="134" t="s">
        <v>337</v>
      </c>
      <c r="D57" s="10">
        <v>4</v>
      </c>
      <c r="E57" s="10">
        <v>3</v>
      </c>
      <c r="F57" s="10">
        <v>4</v>
      </c>
      <c r="G57" s="10">
        <v>7</v>
      </c>
      <c r="H57" s="10">
        <v>5</v>
      </c>
      <c r="I57" s="10">
        <f t="shared" si="2"/>
        <v>23</v>
      </c>
      <c r="J57" s="10">
        <f t="shared" si="3"/>
        <v>3.4499999999999997</v>
      </c>
      <c r="K57" s="18">
        <v>3</v>
      </c>
      <c r="L57" s="262">
        <v>1</v>
      </c>
      <c r="M57" s="262">
        <v>0</v>
      </c>
      <c r="N57" s="262">
        <v>2</v>
      </c>
      <c r="O57" s="262">
        <v>1</v>
      </c>
      <c r="P57" s="262">
        <f t="shared" si="4"/>
        <v>7</v>
      </c>
      <c r="Q57" s="116">
        <f t="shared" si="5"/>
        <v>0.35</v>
      </c>
      <c r="R57" s="105">
        <f t="shared" si="6"/>
        <v>0.75</v>
      </c>
      <c r="S57" s="272">
        <f t="shared" si="0"/>
        <v>0.49999999999999994</v>
      </c>
      <c r="T57" s="272">
        <f t="shared" si="0"/>
        <v>0.60</v>
      </c>
      <c r="U57" s="272">
        <f t="shared" si="0"/>
        <v>1.1500000000000001</v>
      </c>
      <c r="V57" s="272">
        <f t="shared" si="0"/>
        <v>0.80</v>
      </c>
      <c r="W57" s="117">
        <f t="shared" si="1"/>
        <v>30</v>
      </c>
      <c r="X57" s="117">
        <f t="shared" si="7"/>
        <v>6</v>
      </c>
      <c r="Y57" s="146">
        <v>8</v>
      </c>
      <c r="Z57" s="272">
        <f t="shared" si="8"/>
        <v>6.40</v>
      </c>
    </row>
    <row r="58" spans="1:26" ht="19.9" customHeight="1">
      <c r="A58" s="254">
        <v>51</v>
      </c>
      <c r="B58" s="259">
        <v>307762</v>
      </c>
      <c r="C58" s="134" t="s">
        <v>338</v>
      </c>
      <c r="D58" s="10">
        <v>5</v>
      </c>
      <c r="E58" s="10">
        <v>6</v>
      </c>
      <c r="F58" s="10">
        <v>3</v>
      </c>
      <c r="G58" s="10">
        <v>6</v>
      </c>
      <c r="H58" s="10">
        <v>4</v>
      </c>
      <c r="I58" s="10">
        <f t="shared" si="2"/>
        <v>24</v>
      </c>
      <c r="J58" s="10">
        <f t="shared" si="3"/>
        <v>3.5999999999999996</v>
      </c>
      <c r="K58" s="18">
        <v>0</v>
      </c>
      <c r="L58" s="18">
        <v>1</v>
      </c>
      <c r="M58" s="18">
        <v>2</v>
      </c>
      <c r="N58" s="18">
        <v>1</v>
      </c>
      <c r="O58" s="18">
        <v>0</v>
      </c>
      <c r="P58" s="18">
        <f t="shared" si="4"/>
        <v>4</v>
      </c>
      <c r="Q58" s="116">
        <f t="shared" si="5"/>
        <v>0.20</v>
      </c>
      <c r="R58" s="105">
        <f t="shared" si="6"/>
        <v>0.75</v>
      </c>
      <c r="S58" s="105">
        <f t="shared" si="0"/>
        <v>0.95</v>
      </c>
      <c r="T58" s="105">
        <f t="shared" si="0"/>
        <v>0.54999999999999993</v>
      </c>
      <c r="U58" s="105">
        <f t="shared" si="0"/>
        <v>0.95</v>
      </c>
      <c r="V58" s="105">
        <f t="shared" si="0"/>
        <v>0.60</v>
      </c>
      <c r="W58" s="117">
        <f t="shared" si="1"/>
        <v>28</v>
      </c>
      <c r="X58" s="117">
        <f t="shared" si="7"/>
        <v>5.60</v>
      </c>
      <c r="Y58" s="146">
        <v>6</v>
      </c>
      <c r="Z58" s="116">
        <f t="shared" si="8"/>
        <v>4.8000000000000007</v>
      </c>
    </row>
    <row r="59" spans="1:26" ht="19.9" customHeight="1" thickBot="1">
      <c r="A59" s="256">
        <v>52</v>
      </c>
      <c r="B59" s="134">
        <v>307763</v>
      </c>
      <c r="C59" s="134" t="s">
        <v>339</v>
      </c>
      <c r="D59" s="10">
        <v>3</v>
      </c>
      <c r="E59" s="10">
        <v>4</v>
      </c>
      <c r="F59" s="10">
        <v>3</v>
      </c>
      <c r="G59" s="10">
        <v>2</v>
      </c>
      <c r="H59" s="10">
        <v>5</v>
      </c>
      <c r="I59" s="10">
        <f t="shared" si="2"/>
        <v>17</v>
      </c>
      <c r="J59" s="10">
        <f t="shared" si="3"/>
        <v>2.5499999999999998</v>
      </c>
      <c r="K59" s="18">
        <v>1</v>
      </c>
      <c r="L59" s="18">
        <v>0</v>
      </c>
      <c r="M59" s="18">
        <v>1</v>
      </c>
      <c r="N59" s="18">
        <v>0</v>
      </c>
      <c r="O59" s="18">
        <v>1</v>
      </c>
      <c r="P59" s="18">
        <f t="shared" si="4"/>
        <v>3</v>
      </c>
      <c r="Q59" s="116">
        <f t="shared" si="5"/>
        <v>0.15000000000000002</v>
      </c>
      <c r="R59" s="105">
        <f t="shared" si="6"/>
        <v>0.49999999999999994</v>
      </c>
      <c r="S59" s="105">
        <f t="shared" si="0"/>
        <v>0.60</v>
      </c>
      <c r="T59" s="105">
        <f t="shared" si="0"/>
        <v>0.49999999999999994</v>
      </c>
      <c r="U59" s="105">
        <f t="shared" si="0"/>
        <v>0.30</v>
      </c>
      <c r="V59" s="105">
        <f t="shared" si="0"/>
        <v>0.80</v>
      </c>
      <c r="W59" s="117">
        <f t="shared" si="1"/>
        <v>20</v>
      </c>
      <c r="X59" s="117">
        <f t="shared" si="7"/>
        <v>4</v>
      </c>
      <c r="Y59" s="146">
        <v>5</v>
      </c>
      <c r="Z59" s="116">
        <f t="shared" si="8"/>
        <v>4</v>
      </c>
    </row>
    <row r="60" spans="1:26" ht="19.9" customHeight="1">
      <c r="A60" s="254">
        <v>53</v>
      </c>
      <c r="B60" s="134">
        <v>307767</v>
      </c>
      <c r="C60" s="134" t="s">
        <v>340</v>
      </c>
      <c r="D60" s="10"/>
      <c r="E60" s="10"/>
      <c r="F60" s="10"/>
      <c r="G60" s="10"/>
      <c r="H60" s="10"/>
      <c r="I60" s="10"/>
      <c r="J60" s="10"/>
      <c r="K60" s="18"/>
      <c r="L60" s="18"/>
      <c r="M60" s="18"/>
      <c r="N60" s="18"/>
      <c r="O60" s="18"/>
      <c r="P60" s="18"/>
      <c r="Q60" s="116"/>
      <c r="R60" s="105">
        <f t="shared" si="6"/>
        <v>0</v>
      </c>
      <c r="S60" s="105">
        <f t="shared" si="0"/>
        <v>0</v>
      </c>
      <c r="T60" s="105">
        <f t="shared" si="0"/>
        <v>0</v>
      </c>
      <c r="U60" s="105">
        <f t="shared" si="0"/>
        <v>0</v>
      </c>
      <c r="V60" s="105">
        <f t="shared" si="0"/>
        <v>0</v>
      </c>
      <c r="W60" s="117">
        <f t="shared" si="1"/>
        <v>0</v>
      </c>
      <c r="X60" s="117">
        <f t="shared" si="7"/>
        <v>0</v>
      </c>
      <c r="Y60" s="146" t="s">
        <v>205</v>
      </c>
      <c r="Z60" s="116" t="e">
        <f t="shared" si="8"/>
        <v>#VALUE!</v>
      </c>
    </row>
    <row r="61" spans="1:26" ht="19.9" customHeight="1" thickBot="1">
      <c r="A61" s="256">
        <v>54</v>
      </c>
      <c r="B61" s="259">
        <v>307772</v>
      </c>
      <c r="C61" s="134" t="s">
        <v>341</v>
      </c>
      <c r="D61" s="10">
        <v>0</v>
      </c>
      <c r="E61" s="10">
        <v>3</v>
      </c>
      <c r="F61" s="10">
        <v>2</v>
      </c>
      <c r="G61" s="10">
        <v>4</v>
      </c>
      <c r="H61" s="10">
        <v>1</v>
      </c>
      <c r="I61" s="10">
        <f t="shared" si="2"/>
        <v>10</v>
      </c>
      <c r="J61" s="10">
        <f t="shared" si="3"/>
        <v>1.50</v>
      </c>
      <c r="K61" s="18">
        <v>0</v>
      </c>
      <c r="L61" s="18">
        <v>1</v>
      </c>
      <c r="M61" s="18">
        <v>0</v>
      </c>
      <c r="N61" s="18">
        <v>1</v>
      </c>
      <c r="O61" s="18">
        <v>0</v>
      </c>
      <c r="P61" s="18">
        <f t="shared" si="4"/>
        <v>2</v>
      </c>
      <c r="Q61" s="116">
        <f t="shared" si="5"/>
        <v>0.10</v>
      </c>
      <c r="R61" s="105">
        <f t="shared" si="6"/>
        <v>0</v>
      </c>
      <c r="S61" s="105">
        <f t="shared" si="6"/>
        <v>0.49999999999999994</v>
      </c>
      <c r="T61" s="105">
        <f t="shared" si="6"/>
        <v>0.30</v>
      </c>
      <c r="U61" s="105">
        <f t="shared" si="6"/>
        <v>0.65</v>
      </c>
      <c r="V61" s="105">
        <f t="shared" si="6"/>
        <v>0.15</v>
      </c>
      <c r="W61" s="117">
        <f t="shared" si="1"/>
        <v>12</v>
      </c>
      <c r="X61" s="117">
        <f t="shared" si="7"/>
        <v>2.4000000000000004</v>
      </c>
      <c r="Y61" s="146">
        <v>1</v>
      </c>
      <c r="Z61" s="116">
        <f t="shared" si="8"/>
        <v>0.80</v>
      </c>
    </row>
    <row r="62" spans="1:26" ht="19.9" customHeight="1">
      <c r="A62" s="254">
        <v>55</v>
      </c>
      <c r="B62" s="259">
        <v>307780</v>
      </c>
      <c r="C62" s="134" t="s">
        <v>342</v>
      </c>
      <c r="D62" s="10">
        <v>4</v>
      </c>
      <c r="E62" s="10">
        <v>3</v>
      </c>
      <c r="F62" s="10">
        <v>5</v>
      </c>
      <c r="G62" s="10">
        <v>3</v>
      </c>
      <c r="H62" s="10">
        <v>2</v>
      </c>
      <c r="I62" s="10">
        <f t="shared" si="2"/>
        <v>17</v>
      </c>
      <c r="J62" s="10">
        <f t="shared" si="3"/>
        <v>2.5499999999999998</v>
      </c>
      <c r="K62" s="18">
        <v>1</v>
      </c>
      <c r="L62" s="18">
        <v>2</v>
      </c>
      <c r="M62" s="18">
        <v>1</v>
      </c>
      <c r="N62" s="18">
        <v>2</v>
      </c>
      <c r="O62" s="18">
        <v>1</v>
      </c>
      <c r="P62" s="18">
        <f t="shared" si="4"/>
        <v>7</v>
      </c>
      <c r="Q62" s="116">
        <f t="shared" si="5"/>
        <v>0.35</v>
      </c>
      <c r="R62" s="105">
        <f t="shared" si="6"/>
        <v>0.65</v>
      </c>
      <c r="S62" s="105">
        <f t="shared" si="6"/>
        <v>0.54999999999999993</v>
      </c>
      <c r="T62" s="105">
        <f t="shared" si="6"/>
        <v>0.80</v>
      </c>
      <c r="U62" s="105">
        <f t="shared" si="6"/>
        <v>0.54999999999999993</v>
      </c>
      <c r="V62" s="105">
        <f t="shared" si="6"/>
        <v>0.35</v>
      </c>
      <c r="W62" s="117">
        <f t="shared" si="1"/>
        <v>24</v>
      </c>
      <c r="X62" s="117">
        <f t="shared" si="7"/>
        <v>4.8000000000000007</v>
      </c>
      <c r="Y62" s="146">
        <v>7</v>
      </c>
      <c r="Z62" s="116">
        <f t="shared" si="8"/>
        <v>5.60</v>
      </c>
    </row>
    <row r="63" spans="1:26" ht="19.9" customHeight="1" thickBot="1">
      <c r="A63" s="256">
        <v>56</v>
      </c>
      <c r="B63" s="259">
        <v>307786</v>
      </c>
      <c r="C63" s="134" t="s">
        <v>343</v>
      </c>
      <c r="D63" s="10">
        <v>4</v>
      </c>
      <c r="E63" s="10">
        <v>3</v>
      </c>
      <c r="F63" s="10">
        <v>2</v>
      </c>
      <c r="G63" s="10">
        <v>4</v>
      </c>
      <c r="H63" s="10">
        <v>6</v>
      </c>
      <c r="I63" s="10">
        <f t="shared" si="2"/>
        <v>19</v>
      </c>
      <c r="J63" s="10">
        <f t="shared" si="3"/>
        <v>2.85</v>
      </c>
      <c r="K63" s="18">
        <v>0</v>
      </c>
      <c r="L63" s="18">
        <v>1</v>
      </c>
      <c r="M63" s="18">
        <v>0</v>
      </c>
      <c r="N63" s="18">
        <v>2</v>
      </c>
      <c r="O63" s="18">
        <v>1</v>
      </c>
      <c r="P63" s="18">
        <f t="shared" si="4"/>
        <v>4</v>
      </c>
      <c r="Q63" s="116">
        <f t="shared" si="5"/>
        <v>0.20</v>
      </c>
      <c r="R63" s="105">
        <f t="shared" si="6"/>
        <v>0.60</v>
      </c>
      <c r="S63" s="105">
        <f t="shared" si="6"/>
        <v>0.49999999999999994</v>
      </c>
      <c r="T63" s="105">
        <f t="shared" si="6"/>
        <v>0.30</v>
      </c>
      <c r="U63" s="105">
        <f t="shared" si="6"/>
        <v>0.70</v>
      </c>
      <c r="V63" s="105">
        <f t="shared" si="6"/>
        <v>0.95</v>
      </c>
      <c r="W63" s="117">
        <f t="shared" si="1"/>
        <v>23</v>
      </c>
      <c r="X63" s="117">
        <f t="shared" si="7"/>
        <v>4.6000000000000005</v>
      </c>
      <c r="Y63" s="146">
        <v>5</v>
      </c>
      <c r="Z63" s="116">
        <f t="shared" si="8"/>
        <v>4</v>
      </c>
    </row>
    <row r="64" spans="1:26" ht="19.9" customHeight="1">
      <c r="A64" s="254">
        <v>57</v>
      </c>
      <c r="B64" s="259">
        <v>307788</v>
      </c>
      <c r="C64" s="134" t="s">
        <v>344</v>
      </c>
      <c r="D64" s="10">
        <v>5</v>
      </c>
      <c r="E64" s="10">
        <v>3</v>
      </c>
      <c r="F64" s="10">
        <v>4</v>
      </c>
      <c r="G64" s="10">
        <v>3</v>
      </c>
      <c r="H64" s="10">
        <v>5</v>
      </c>
      <c r="I64" s="10">
        <f t="shared" si="2"/>
        <v>20</v>
      </c>
      <c r="J64" s="10">
        <f t="shared" si="3"/>
        <v>3</v>
      </c>
      <c r="K64" s="18">
        <v>1</v>
      </c>
      <c r="L64" s="18">
        <v>0</v>
      </c>
      <c r="M64" s="18">
        <v>1</v>
      </c>
      <c r="N64" s="18">
        <v>0</v>
      </c>
      <c r="O64" s="18">
        <v>1</v>
      </c>
      <c r="P64" s="18">
        <f t="shared" si="4"/>
        <v>3</v>
      </c>
      <c r="Q64" s="116">
        <f t="shared" si="5"/>
        <v>0.15000000000000002</v>
      </c>
      <c r="R64" s="105">
        <f t="shared" si="6"/>
        <v>0.80</v>
      </c>
      <c r="S64" s="105">
        <f t="shared" si="6"/>
        <v>0.44999999999999996</v>
      </c>
      <c r="T64" s="105">
        <f t="shared" si="6"/>
        <v>0.65</v>
      </c>
      <c r="U64" s="105">
        <f t="shared" si="6"/>
        <v>0.44999999999999996</v>
      </c>
      <c r="V64" s="105">
        <f t="shared" si="6"/>
        <v>0.80</v>
      </c>
      <c r="W64" s="117">
        <f t="shared" si="1"/>
        <v>23</v>
      </c>
      <c r="X64" s="117">
        <f t="shared" si="7"/>
        <v>4.6000000000000005</v>
      </c>
      <c r="Y64" s="146">
        <v>6</v>
      </c>
      <c r="Z64" s="116">
        <f t="shared" si="8"/>
        <v>4.8000000000000007</v>
      </c>
    </row>
    <row r="65" spans="1:26" ht="19.9" customHeight="1" thickBot="1">
      <c r="A65" s="256">
        <v>58</v>
      </c>
      <c r="B65" s="258">
        <v>307792</v>
      </c>
      <c r="C65" s="134" t="s">
        <v>345</v>
      </c>
      <c r="D65" s="10">
        <v>2</v>
      </c>
      <c r="E65" s="10">
        <v>3</v>
      </c>
      <c r="F65" s="10">
        <v>2</v>
      </c>
      <c r="G65" s="10">
        <v>3</v>
      </c>
      <c r="H65" s="10">
        <v>2</v>
      </c>
      <c r="I65" s="10">
        <f t="shared" si="2"/>
        <v>12</v>
      </c>
      <c r="J65" s="10">
        <f t="shared" si="3"/>
        <v>1.7999999999999998</v>
      </c>
      <c r="K65" s="18">
        <v>0</v>
      </c>
      <c r="L65" s="18">
        <v>1</v>
      </c>
      <c r="M65" s="18">
        <v>2</v>
      </c>
      <c r="N65" s="18">
        <v>1</v>
      </c>
      <c r="O65" s="18">
        <v>0</v>
      </c>
      <c r="P65" s="18">
        <f t="shared" si="4"/>
        <v>4</v>
      </c>
      <c r="Q65" s="116">
        <f t="shared" si="5"/>
        <v>0.20</v>
      </c>
      <c r="R65" s="105">
        <f t="shared" si="6"/>
        <v>0.30</v>
      </c>
      <c r="S65" s="105">
        <f t="shared" si="6"/>
        <v>0.49999999999999994</v>
      </c>
      <c r="T65" s="105">
        <f t="shared" si="6"/>
        <v>0.40</v>
      </c>
      <c r="U65" s="105">
        <f t="shared" si="6"/>
        <v>0.49999999999999994</v>
      </c>
      <c r="V65" s="105">
        <f t="shared" si="6"/>
        <v>0.30</v>
      </c>
      <c r="W65" s="117">
        <f t="shared" si="1"/>
        <v>16</v>
      </c>
      <c r="X65" s="117">
        <f t="shared" si="7"/>
        <v>3.20</v>
      </c>
      <c r="Y65" s="146">
        <v>6</v>
      </c>
      <c r="Z65" s="116">
        <f t="shared" si="8"/>
        <v>4.8000000000000007</v>
      </c>
    </row>
    <row r="66" spans="1:26" ht="19.9" customHeight="1">
      <c r="A66" s="254">
        <v>59</v>
      </c>
      <c r="B66" s="265">
        <v>307570</v>
      </c>
      <c r="C66" s="266" t="s">
        <v>137</v>
      </c>
      <c r="D66" s="10">
        <v>4</v>
      </c>
      <c r="E66" s="10">
        <v>6</v>
      </c>
      <c r="F66" s="10">
        <v>4</v>
      </c>
      <c r="G66" s="10">
        <v>5</v>
      </c>
      <c r="H66" s="10">
        <v>4</v>
      </c>
      <c r="I66" s="10">
        <f t="shared" si="2"/>
        <v>23</v>
      </c>
      <c r="J66" s="10">
        <f t="shared" si="3"/>
        <v>3.4499999999999997</v>
      </c>
      <c r="K66" s="18">
        <v>3</v>
      </c>
      <c r="L66" s="18">
        <v>1</v>
      </c>
      <c r="M66" s="18">
        <v>2</v>
      </c>
      <c r="N66" s="18">
        <v>1</v>
      </c>
      <c r="O66" s="18">
        <v>2</v>
      </c>
      <c r="P66" s="18">
        <f t="shared" si="4"/>
        <v>9</v>
      </c>
      <c r="Q66" s="116">
        <f t="shared" si="5"/>
        <v>0.45</v>
      </c>
      <c r="R66" s="105">
        <f t="shared" si="6"/>
        <v>0.75</v>
      </c>
      <c r="S66" s="105">
        <f t="shared" si="6"/>
        <v>0.95</v>
      </c>
      <c r="T66" s="105">
        <f t="shared" si="6"/>
        <v>0.70</v>
      </c>
      <c r="U66" s="105">
        <f t="shared" si="6"/>
        <v>0.80</v>
      </c>
      <c r="V66" s="105">
        <f t="shared" si="6"/>
        <v>0.70</v>
      </c>
      <c r="W66" s="117">
        <f t="shared" si="1"/>
        <v>32</v>
      </c>
      <c r="X66" s="117">
        <f t="shared" si="7"/>
        <v>6.40</v>
      </c>
      <c r="Y66" s="146">
        <v>15</v>
      </c>
      <c r="Z66" s="116">
        <f t="shared" si="8"/>
        <v>12</v>
      </c>
    </row>
    <row r="67" spans="1:26" ht="19.9" customHeight="1" thickBot="1">
      <c r="A67" s="256">
        <v>60</v>
      </c>
      <c r="B67" s="257">
        <v>307571</v>
      </c>
      <c r="C67" s="134" t="s">
        <v>138</v>
      </c>
      <c r="D67" s="10">
        <v>5</v>
      </c>
      <c r="E67" s="10">
        <v>6</v>
      </c>
      <c r="F67" s="10">
        <v>4</v>
      </c>
      <c r="G67" s="10">
        <v>6</v>
      </c>
      <c r="H67" s="10">
        <v>4</v>
      </c>
      <c r="I67" s="10">
        <f t="shared" si="2"/>
        <v>25</v>
      </c>
      <c r="J67" s="10">
        <f t="shared" si="3"/>
        <v>3.75</v>
      </c>
      <c r="K67" s="18">
        <v>4</v>
      </c>
      <c r="L67" s="18">
        <v>3</v>
      </c>
      <c r="M67" s="18">
        <v>2</v>
      </c>
      <c r="N67" s="18">
        <v>3</v>
      </c>
      <c r="O67" s="18">
        <v>2</v>
      </c>
      <c r="P67" s="18">
        <f t="shared" si="4"/>
        <v>14</v>
      </c>
      <c r="Q67" s="116">
        <f t="shared" si="5"/>
        <v>0.70</v>
      </c>
      <c r="R67" s="105">
        <f t="shared" si="6"/>
        <v>0.95</v>
      </c>
      <c r="S67" s="105">
        <f t="shared" si="6"/>
        <v>1.0499999999999998</v>
      </c>
      <c r="T67" s="105">
        <f t="shared" si="6"/>
        <v>0.70</v>
      </c>
      <c r="U67" s="105">
        <f t="shared" si="6"/>
        <v>1.0499999999999998</v>
      </c>
      <c r="V67" s="105">
        <f t="shared" si="6"/>
        <v>0.70</v>
      </c>
      <c r="W67" s="117">
        <f t="shared" si="1"/>
        <v>39</v>
      </c>
      <c r="X67" s="117">
        <f t="shared" si="7"/>
        <v>7.8000000000000007</v>
      </c>
      <c r="Y67" s="146">
        <v>17</v>
      </c>
      <c r="Z67" s="116">
        <f t="shared" si="8"/>
        <v>13.60</v>
      </c>
    </row>
    <row r="68" spans="1:26" ht="19.9" customHeight="1">
      <c r="A68" s="254">
        <v>61</v>
      </c>
      <c r="B68" s="259">
        <v>307572</v>
      </c>
      <c r="C68" s="134" t="s">
        <v>139</v>
      </c>
      <c r="D68" s="10">
        <v>1</v>
      </c>
      <c r="E68" s="10">
        <v>2</v>
      </c>
      <c r="F68" s="10">
        <v>1</v>
      </c>
      <c r="G68" s="10">
        <v>3</v>
      </c>
      <c r="H68" s="10">
        <v>4</v>
      </c>
      <c r="I68" s="10">
        <f t="shared" si="2"/>
        <v>11</v>
      </c>
      <c r="J68" s="10">
        <f t="shared" si="3"/>
        <v>1.65</v>
      </c>
      <c r="K68" s="18">
        <v>1</v>
      </c>
      <c r="L68" s="18">
        <v>0</v>
      </c>
      <c r="M68" s="18">
        <v>2</v>
      </c>
      <c r="N68" s="18">
        <v>2</v>
      </c>
      <c r="O68" s="18">
        <v>1</v>
      </c>
      <c r="P68" s="18">
        <f t="shared" si="4"/>
        <v>6</v>
      </c>
      <c r="Q68" s="116">
        <f t="shared" si="5"/>
        <v>0.30000000000000004</v>
      </c>
      <c r="R68" s="105">
        <f t="shared" si="6"/>
        <v>0.20</v>
      </c>
      <c r="S68" s="105">
        <f t="shared" si="6"/>
        <v>0.30</v>
      </c>
      <c r="T68" s="105">
        <f t="shared" si="6"/>
        <v>0.25</v>
      </c>
      <c r="U68" s="105">
        <f t="shared" si="6"/>
        <v>0.54999999999999993</v>
      </c>
      <c r="V68" s="105">
        <f t="shared" si="6"/>
        <v>0.65</v>
      </c>
      <c r="W68" s="117">
        <f t="shared" si="1"/>
        <v>17</v>
      </c>
      <c r="X68" s="117">
        <f t="shared" si="7"/>
        <v>3.4000000000000004</v>
      </c>
      <c r="Y68" s="146">
        <v>0</v>
      </c>
      <c r="Z68" s="116">
        <f t="shared" si="8"/>
        <v>0</v>
      </c>
    </row>
    <row r="69" spans="1:26" ht="19.9" customHeight="1" thickBot="1">
      <c r="A69" s="256">
        <v>62</v>
      </c>
      <c r="B69" s="257">
        <v>307573</v>
      </c>
      <c r="C69" s="134" t="s">
        <v>140</v>
      </c>
      <c r="D69" s="10">
        <v>4</v>
      </c>
      <c r="E69" s="10">
        <v>5</v>
      </c>
      <c r="F69" s="10">
        <v>6</v>
      </c>
      <c r="G69" s="10">
        <v>3</v>
      </c>
      <c r="H69" s="10">
        <v>4</v>
      </c>
      <c r="I69" s="10">
        <f t="shared" si="2"/>
        <v>22</v>
      </c>
      <c r="J69" s="10">
        <f t="shared" si="3"/>
        <v>3.30</v>
      </c>
      <c r="K69" s="18">
        <v>1</v>
      </c>
      <c r="L69" s="18">
        <v>0</v>
      </c>
      <c r="M69" s="18">
        <v>1</v>
      </c>
      <c r="N69" s="18">
        <v>1</v>
      </c>
      <c r="O69" s="18">
        <v>1</v>
      </c>
      <c r="P69" s="18">
        <f t="shared" si="4"/>
        <v>4</v>
      </c>
      <c r="Q69" s="116">
        <f t="shared" si="5"/>
        <v>0.20</v>
      </c>
      <c r="R69" s="105">
        <f t="shared" si="6"/>
        <v>0.65</v>
      </c>
      <c r="S69" s="105">
        <f t="shared" si="6"/>
        <v>0.75</v>
      </c>
      <c r="T69" s="105">
        <f t="shared" si="6"/>
        <v>0.95</v>
      </c>
      <c r="U69" s="105">
        <f t="shared" si="6"/>
        <v>0.49999999999999994</v>
      </c>
      <c r="V69" s="105">
        <f t="shared" si="9" ref="V69:V80">(H59*0.15+O59*0.05)</f>
        <v>0.80</v>
      </c>
      <c r="W69" s="117">
        <f t="shared" si="1"/>
        <v>26</v>
      </c>
      <c r="X69" s="117">
        <f t="shared" si="7"/>
        <v>5.20</v>
      </c>
      <c r="Y69" s="146">
        <v>1</v>
      </c>
      <c r="Z69" s="116">
        <f t="shared" si="8"/>
        <v>0.80</v>
      </c>
    </row>
    <row r="70" spans="1:26" ht="19.9" customHeight="1">
      <c r="A70" s="254">
        <v>63</v>
      </c>
      <c r="B70" s="257">
        <v>307577</v>
      </c>
      <c r="C70" s="134" t="s">
        <v>143</v>
      </c>
      <c r="D70" s="10">
        <v>6</v>
      </c>
      <c r="E70" s="10">
        <v>5</v>
      </c>
      <c r="F70" s="10">
        <v>4</v>
      </c>
      <c r="G70" s="10">
        <v>7</v>
      </c>
      <c r="H70" s="10">
        <v>4</v>
      </c>
      <c r="I70" s="10">
        <f t="shared" si="2"/>
        <v>26</v>
      </c>
      <c r="J70" s="10">
        <f t="shared" si="3"/>
        <v>3.90</v>
      </c>
      <c r="K70" s="18">
        <v>2</v>
      </c>
      <c r="L70" s="18">
        <v>1</v>
      </c>
      <c r="M70" s="18">
        <v>2</v>
      </c>
      <c r="N70" s="18">
        <v>1</v>
      </c>
      <c r="O70" s="18">
        <v>2</v>
      </c>
      <c r="P70" s="18">
        <f t="shared" si="4"/>
        <v>8</v>
      </c>
      <c r="Q70" s="116">
        <f t="shared" si="5"/>
        <v>0.40</v>
      </c>
      <c r="R70" s="105">
        <f t="shared" si="6"/>
        <v>0.99999999999999989</v>
      </c>
      <c r="S70" s="105">
        <f t="shared" si="6"/>
        <v>0.80</v>
      </c>
      <c r="T70" s="105">
        <f t="shared" si="6"/>
        <v>0.70</v>
      </c>
      <c r="U70" s="105">
        <f t="shared" si="6"/>
        <v>1.1000000000000001</v>
      </c>
      <c r="V70" s="105">
        <f t="shared" si="9"/>
        <v>0</v>
      </c>
      <c r="W70" s="117">
        <f t="shared" si="1"/>
        <v>34</v>
      </c>
      <c r="X70" s="117">
        <f t="shared" si="7"/>
        <v>6.8000000000000007</v>
      </c>
      <c r="Y70" s="146">
        <v>11</v>
      </c>
      <c r="Z70" s="116">
        <f t="shared" si="8"/>
        <v>8.8000000000000007</v>
      </c>
    </row>
    <row r="71" spans="1:26" ht="19.9" customHeight="1" thickBot="1">
      <c r="A71" s="256">
        <v>64</v>
      </c>
      <c r="B71" s="258">
        <v>307578</v>
      </c>
      <c r="C71" s="134" t="s">
        <v>144</v>
      </c>
      <c r="D71" s="10">
        <v>3</v>
      </c>
      <c r="E71" s="10">
        <v>2</v>
      </c>
      <c r="F71" s="10">
        <v>3</v>
      </c>
      <c r="G71" s="10">
        <v>2</v>
      </c>
      <c r="H71" s="10">
        <v>4</v>
      </c>
      <c r="I71" s="10">
        <f t="shared" si="2"/>
        <v>14</v>
      </c>
      <c r="J71" s="10">
        <f t="shared" si="3"/>
        <v>2.10</v>
      </c>
      <c r="K71" s="18">
        <v>4</v>
      </c>
      <c r="L71" s="18">
        <v>3</v>
      </c>
      <c r="M71" s="18">
        <v>4</v>
      </c>
      <c r="N71" s="18">
        <v>3</v>
      </c>
      <c r="O71" s="18">
        <v>4</v>
      </c>
      <c r="P71" s="18">
        <f t="shared" si="4"/>
        <v>18</v>
      </c>
      <c r="Q71" s="116">
        <f t="shared" si="5"/>
        <v>0.90</v>
      </c>
      <c r="R71" s="105">
        <f t="shared" si="6"/>
        <v>0.64999999999999991</v>
      </c>
      <c r="S71" s="105">
        <f t="shared" si="6"/>
        <v>0.45</v>
      </c>
      <c r="T71" s="105">
        <f t="shared" si="6"/>
        <v>0.64999999999999991</v>
      </c>
      <c r="U71" s="105">
        <f t="shared" si="6"/>
        <v>0.45</v>
      </c>
      <c r="V71" s="105">
        <f t="shared" si="9"/>
        <v>0.15</v>
      </c>
      <c r="W71" s="117">
        <f t="shared" si="1"/>
        <v>32</v>
      </c>
      <c r="X71" s="117">
        <f t="shared" si="7"/>
        <v>6.40</v>
      </c>
      <c r="Y71" s="146">
        <v>23</v>
      </c>
      <c r="Z71" s="116">
        <f t="shared" si="8"/>
        <v>18.400000000000002</v>
      </c>
    </row>
    <row r="72" spans="1:26" ht="19.9" customHeight="1">
      <c r="A72" s="254">
        <v>65</v>
      </c>
      <c r="B72" s="257">
        <v>307579</v>
      </c>
      <c r="C72" s="134" t="s">
        <v>145</v>
      </c>
      <c r="D72" s="10">
        <v>3</v>
      </c>
      <c r="E72" s="10">
        <v>4</v>
      </c>
      <c r="F72" s="10">
        <v>3</v>
      </c>
      <c r="G72" s="10">
        <v>4</v>
      </c>
      <c r="H72" s="10">
        <v>5</v>
      </c>
      <c r="I72" s="10">
        <f t="shared" si="2"/>
        <v>19</v>
      </c>
      <c r="J72" s="10">
        <f t="shared" si="3"/>
        <v>2.85</v>
      </c>
      <c r="K72" s="18">
        <v>1</v>
      </c>
      <c r="L72" s="18">
        <v>0</v>
      </c>
      <c r="M72" s="18">
        <v>1</v>
      </c>
      <c r="N72" s="18">
        <v>0</v>
      </c>
      <c r="O72" s="18">
        <v>1</v>
      </c>
      <c r="P72" s="18">
        <f t="shared" si="4"/>
        <v>3</v>
      </c>
      <c r="Q72" s="116">
        <f t="shared" si="5"/>
        <v>0.15000000000000002</v>
      </c>
      <c r="R72" s="105">
        <f t="shared" si="6"/>
        <v>0.49999999999999994</v>
      </c>
      <c r="S72" s="105">
        <f t="shared" si="6"/>
        <v>0.60</v>
      </c>
      <c r="T72" s="105">
        <f t="shared" si="6"/>
        <v>0.49999999999999994</v>
      </c>
      <c r="U72" s="105">
        <f t="shared" si="6"/>
        <v>0.60</v>
      </c>
      <c r="V72" s="105">
        <f t="shared" si="9"/>
        <v>0.35</v>
      </c>
      <c r="W72" s="117">
        <f t="shared" si="10" ref="W72:W135">I72+P72</f>
        <v>22</v>
      </c>
      <c r="X72" s="117">
        <f t="shared" si="7"/>
        <v>4.4000000000000004</v>
      </c>
      <c r="Y72" s="146">
        <v>5</v>
      </c>
      <c r="Z72" s="116">
        <f t="shared" si="8"/>
        <v>4</v>
      </c>
    </row>
    <row r="73" spans="1:26" ht="19.9" customHeight="1" thickBot="1">
      <c r="A73" s="256">
        <v>66</v>
      </c>
      <c r="B73" s="258">
        <v>307580</v>
      </c>
      <c r="C73" s="134" t="s">
        <v>146</v>
      </c>
      <c r="D73" s="10">
        <v>1</v>
      </c>
      <c r="E73" s="10">
        <v>3</v>
      </c>
      <c r="F73" s="10">
        <v>1</v>
      </c>
      <c r="G73" s="10">
        <v>3</v>
      </c>
      <c r="H73" s="10">
        <v>2</v>
      </c>
      <c r="I73" s="10">
        <f t="shared" si="11" ref="I73:I136">SUM(D73:H73)</f>
        <v>10</v>
      </c>
      <c r="J73" s="10">
        <f t="shared" si="12" ref="J73:J136">I73*0.15</f>
        <v>1.50</v>
      </c>
      <c r="K73" s="18">
        <v>2</v>
      </c>
      <c r="L73" s="18">
        <v>3</v>
      </c>
      <c r="M73" s="18">
        <v>2</v>
      </c>
      <c r="N73" s="18">
        <v>0</v>
      </c>
      <c r="O73" s="18">
        <v>1</v>
      </c>
      <c r="P73" s="18">
        <f t="shared" si="13" ref="P73:P135">SUM(K73:O73)</f>
        <v>8</v>
      </c>
      <c r="Q73" s="116">
        <f t="shared" si="14" ref="Q73:Q136">P73*0.05</f>
        <v>0.40</v>
      </c>
      <c r="R73" s="105">
        <f t="shared" si="15" ref="R73:U136">(D73*0.15+K73*0.05)</f>
        <v>0.25</v>
      </c>
      <c r="S73" s="105">
        <f t="shared" si="15"/>
        <v>0.60</v>
      </c>
      <c r="T73" s="105">
        <f t="shared" si="15"/>
        <v>0.25</v>
      </c>
      <c r="U73" s="105">
        <f t="shared" si="15"/>
        <v>0.44999999999999996</v>
      </c>
      <c r="V73" s="105">
        <f t="shared" si="9"/>
        <v>0.95</v>
      </c>
      <c r="W73" s="117">
        <f t="shared" si="10"/>
        <v>18</v>
      </c>
      <c r="X73" s="117">
        <f t="shared" si="16" ref="X73:X136">(W73*0.2)</f>
        <v>3.60</v>
      </c>
      <c r="Y73" s="146">
        <v>13</v>
      </c>
      <c r="Z73" s="116">
        <f t="shared" si="17" ref="Z73:Z136">Y73*0.8</f>
        <v>10.40</v>
      </c>
    </row>
    <row r="74" spans="1:26" ht="19.9" customHeight="1">
      <c r="A74" s="254">
        <v>67</v>
      </c>
      <c r="B74" s="257">
        <v>307581</v>
      </c>
      <c r="C74" s="134" t="s">
        <v>147</v>
      </c>
      <c r="D74" s="10">
        <v>5</v>
      </c>
      <c r="E74" s="10">
        <v>2</v>
      </c>
      <c r="F74" s="10">
        <v>3</v>
      </c>
      <c r="G74" s="10">
        <v>2</v>
      </c>
      <c r="H74" s="10">
        <v>5</v>
      </c>
      <c r="I74" s="10">
        <f t="shared" si="11"/>
        <v>17</v>
      </c>
      <c r="J74" s="10">
        <f t="shared" si="12"/>
        <v>2.5499999999999998</v>
      </c>
      <c r="K74" s="18">
        <v>1</v>
      </c>
      <c r="L74" s="18">
        <v>2</v>
      </c>
      <c r="M74" s="18">
        <v>1</v>
      </c>
      <c r="N74" s="18">
        <v>2</v>
      </c>
      <c r="O74" s="18">
        <v>1</v>
      </c>
      <c r="P74" s="18">
        <f t="shared" si="13"/>
        <v>7</v>
      </c>
      <c r="Q74" s="116">
        <f t="shared" si="14"/>
        <v>0.35</v>
      </c>
      <c r="R74" s="105">
        <f t="shared" si="15"/>
        <v>0.80</v>
      </c>
      <c r="S74" s="105">
        <f t="shared" si="15"/>
        <v>0.40</v>
      </c>
      <c r="T74" s="105">
        <f t="shared" si="15"/>
        <v>0.49999999999999994</v>
      </c>
      <c r="U74" s="105">
        <f t="shared" si="15"/>
        <v>0.40</v>
      </c>
      <c r="V74" s="105">
        <f t="shared" si="9"/>
        <v>0.80</v>
      </c>
      <c r="W74" s="117">
        <f t="shared" si="10"/>
        <v>24</v>
      </c>
      <c r="X74" s="117">
        <f t="shared" si="16"/>
        <v>4.8000000000000007</v>
      </c>
      <c r="Y74" s="146">
        <v>13</v>
      </c>
      <c r="Z74" s="116">
        <f t="shared" si="17"/>
        <v>10.40</v>
      </c>
    </row>
    <row r="75" spans="1:26" ht="19.9" customHeight="1" thickBot="1">
      <c r="A75" s="256">
        <v>68</v>
      </c>
      <c r="B75" s="257">
        <v>307583</v>
      </c>
      <c r="C75" s="134" t="s">
        <v>149</v>
      </c>
      <c r="D75" s="10">
        <v>5</v>
      </c>
      <c r="E75" s="10">
        <v>6</v>
      </c>
      <c r="F75" s="10">
        <v>5</v>
      </c>
      <c r="G75" s="10">
        <v>4</v>
      </c>
      <c r="H75" s="10">
        <v>3</v>
      </c>
      <c r="I75" s="10">
        <f t="shared" si="11"/>
        <v>23</v>
      </c>
      <c r="J75" s="10">
        <f t="shared" si="12"/>
        <v>3.4499999999999997</v>
      </c>
      <c r="K75" s="18">
        <v>2</v>
      </c>
      <c r="L75" s="18">
        <v>1</v>
      </c>
      <c r="M75" s="18">
        <v>2</v>
      </c>
      <c r="N75" s="18">
        <v>1</v>
      </c>
      <c r="O75" s="18">
        <v>0</v>
      </c>
      <c r="P75" s="18">
        <f t="shared" si="13"/>
        <v>6</v>
      </c>
      <c r="Q75" s="116">
        <f t="shared" si="14"/>
        <v>0.30000000000000004</v>
      </c>
      <c r="R75" s="105">
        <f t="shared" si="15"/>
        <v>0.85</v>
      </c>
      <c r="S75" s="105">
        <f t="shared" si="15"/>
        <v>0.95</v>
      </c>
      <c r="T75" s="105">
        <f t="shared" si="15"/>
        <v>0.85</v>
      </c>
      <c r="U75" s="105">
        <f t="shared" si="15"/>
        <v>0.65</v>
      </c>
      <c r="V75" s="105">
        <f t="shared" si="9"/>
        <v>0.30</v>
      </c>
      <c r="W75" s="117">
        <f t="shared" si="10"/>
        <v>29</v>
      </c>
      <c r="X75" s="117">
        <f t="shared" si="16"/>
        <v>5.8000000000000007</v>
      </c>
      <c r="Y75" s="146">
        <v>7</v>
      </c>
      <c r="Z75" s="116">
        <f t="shared" si="17"/>
        <v>5.60</v>
      </c>
    </row>
    <row r="76" spans="1:26" ht="19.9" customHeight="1">
      <c r="A76" s="254">
        <v>69</v>
      </c>
      <c r="B76" s="257">
        <v>307585</v>
      </c>
      <c r="C76" s="134" t="s">
        <v>150</v>
      </c>
      <c r="D76" s="10">
        <v>4</v>
      </c>
      <c r="E76" s="10">
        <v>3</v>
      </c>
      <c r="F76" s="10">
        <v>4</v>
      </c>
      <c r="G76" s="10">
        <v>8</v>
      </c>
      <c r="H76" s="10">
        <v>7</v>
      </c>
      <c r="I76" s="10">
        <f t="shared" si="11"/>
        <v>26</v>
      </c>
      <c r="J76" s="10">
        <f t="shared" si="12"/>
        <v>3.90</v>
      </c>
      <c r="K76" s="18">
        <v>2</v>
      </c>
      <c r="L76" s="18">
        <v>1</v>
      </c>
      <c r="M76" s="18">
        <v>2</v>
      </c>
      <c r="N76" s="18">
        <v>1</v>
      </c>
      <c r="O76" s="18">
        <v>2</v>
      </c>
      <c r="P76" s="18">
        <f t="shared" si="13"/>
        <v>8</v>
      </c>
      <c r="Q76" s="116">
        <f t="shared" si="14"/>
        <v>0.40</v>
      </c>
      <c r="R76" s="105">
        <f t="shared" si="15"/>
        <v>0.70</v>
      </c>
      <c r="S76" s="105">
        <f t="shared" si="15"/>
        <v>0.49999999999999994</v>
      </c>
      <c r="T76" s="105">
        <f t="shared" si="15"/>
        <v>0.70</v>
      </c>
      <c r="U76" s="105">
        <f t="shared" si="15"/>
        <v>1.25</v>
      </c>
      <c r="V76" s="105">
        <f t="shared" si="9"/>
        <v>0.70</v>
      </c>
      <c r="W76" s="117">
        <f t="shared" si="10"/>
        <v>34</v>
      </c>
      <c r="X76" s="117">
        <f t="shared" si="16"/>
        <v>6.8000000000000007</v>
      </c>
      <c r="Y76" s="146">
        <v>9</v>
      </c>
      <c r="Z76" s="116">
        <f t="shared" si="17"/>
        <v>7.20</v>
      </c>
    </row>
    <row r="77" spans="1:26" ht="19.9" customHeight="1" thickBot="1">
      <c r="A77" s="256">
        <v>70</v>
      </c>
      <c r="B77" s="258">
        <v>307586</v>
      </c>
      <c r="C77" s="134" t="s">
        <v>98</v>
      </c>
      <c r="D77" s="10">
        <v>3</v>
      </c>
      <c r="E77" s="10">
        <v>4</v>
      </c>
      <c r="F77" s="10">
        <v>7</v>
      </c>
      <c r="G77" s="10">
        <v>4</v>
      </c>
      <c r="H77" s="10">
        <v>7</v>
      </c>
      <c r="I77" s="10">
        <f t="shared" si="11"/>
        <v>25</v>
      </c>
      <c r="J77" s="10">
        <f t="shared" si="12"/>
        <v>3.75</v>
      </c>
      <c r="K77" s="18">
        <v>1</v>
      </c>
      <c r="L77" s="18">
        <v>0</v>
      </c>
      <c r="M77" s="18">
        <v>1</v>
      </c>
      <c r="N77" s="18">
        <v>0</v>
      </c>
      <c r="O77" s="18">
        <v>1</v>
      </c>
      <c r="P77" s="18">
        <f t="shared" si="13"/>
        <v>3</v>
      </c>
      <c r="Q77" s="116">
        <f t="shared" si="14"/>
        <v>0.15000000000000002</v>
      </c>
      <c r="R77" s="105">
        <f t="shared" si="15"/>
        <v>0.49999999999999994</v>
      </c>
      <c r="S77" s="105">
        <f t="shared" si="15"/>
        <v>0.60</v>
      </c>
      <c r="T77" s="105">
        <f t="shared" si="15"/>
        <v>1.1000000000000001</v>
      </c>
      <c r="U77" s="105">
        <f t="shared" si="15"/>
        <v>0.60</v>
      </c>
      <c r="V77" s="105">
        <f t="shared" si="9"/>
        <v>0.70</v>
      </c>
      <c r="W77" s="117">
        <f t="shared" si="10"/>
        <v>28</v>
      </c>
      <c r="X77" s="117">
        <f t="shared" si="16"/>
        <v>5.60</v>
      </c>
      <c r="Y77" s="258">
        <v>6</v>
      </c>
      <c r="Z77" s="116">
        <f t="shared" si="17"/>
        <v>4.8000000000000007</v>
      </c>
    </row>
    <row r="78" spans="1:26" ht="19.9" customHeight="1">
      <c r="A78" s="254">
        <v>71</v>
      </c>
      <c r="B78" s="258">
        <v>307588</v>
      </c>
      <c r="C78" s="134" t="s">
        <v>151</v>
      </c>
      <c r="D78" s="10">
        <v>7</v>
      </c>
      <c r="E78" s="10">
        <v>6</v>
      </c>
      <c r="F78" s="10">
        <v>3</v>
      </c>
      <c r="G78" s="10">
        <v>4</v>
      </c>
      <c r="H78" s="10">
        <v>6</v>
      </c>
      <c r="I78" s="10">
        <f t="shared" si="11"/>
        <v>26</v>
      </c>
      <c r="J78" s="10">
        <f t="shared" si="12"/>
        <v>3.90</v>
      </c>
      <c r="K78" s="18">
        <v>2</v>
      </c>
      <c r="L78" s="18">
        <v>1</v>
      </c>
      <c r="M78" s="18">
        <v>2</v>
      </c>
      <c r="N78" s="18">
        <v>1</v>
      </c>
      <c r="O78" s="18">
        <v>0</v>
      </c>
      <c r="P78" s="18">
        <f t="shared" si="13"/>
        <v>6</v>
      </c>
      <c r="Q78" s="116">
        <f t="shared" si="14"/>
        <v>0.30000000000000004</v>
      </c>
      <c r="R78" s="105">
        <f t="shared" si="15"/>
        <v>1.1500000000000001</v>
      </c>
      <c r="S78" s="105">
        <f t="shared" si="15"/>
        <v>0.95</v>
      </c>
      <c r="T78" s="105">
        <f t="shared" si="15"/>
        <v>0.54999999999999993</v>
      </c>
      <c r="U78" s="105">
        <f t="shared" si="15"/>
        <v>0.65</v>
      </c>
      <c r="V78" s="105">
        <f t="shared" si="9"/>
        <v>0.65</v>
      </c>
      <c r="W78" s="117">
        <f t="shared" si="10"/>
        <v>32</v>
      </c>
      <c r="X78" s="117">
        <f t="shared" si="16"/>
        <v>6.40</v>
      </c>
      <c r="Y78" s="146">
        <v>7</v>
      </c>
      <c r="Z78" s="116">
        <f t="shared" si="17"/>
        <v>5.60</v>
      </c>
    </row>
    <row r="79" spans="1:26" ht="19.9" customHeight="1" thickBot="1">
      <c r="A79" s="256">
        <v>72</v>
      </c>
      <c r="B79" s="257">
        <v>307589</v>
      </c>
      <c r="C79" s="134" t="s">
        <v>152</v>
      </c>
      <c r="D79" s="10">
        <v>2</v>
      </c>
      <c r="E79" s="10">
        <v>3</v>
      </c>
      <c r="F79" s="10">
        <v>2</v>
      </c>
      <c r="G79" s="10">
        <v>3</v>
      </c>
      <c r="H79" s="10">
        <v>6</v>
      </c>
      <c r="I79" s="10">
        <f t="shared" si="11"/>
        <v>16</v>
      </c>
      <c r="J79" s="10">
        <f t="shared" si="12"/>
        <v>2.40</v>
      </c>
      <c r="K79" s="18">
        <v>1</v>
      </c>
      <c r="L79" s="18">
        <v>2</v>
      </c>
      <c r="M79" s="18">
        <v>1</v>
      </c>
      <c r="N79" s="18">
        <v>0</v>
      </c>
      <c r="O79" s="18">
        <v>1</v>
      </c>
      <c r="P79" s="18">
        <f t="shared" si="13"/>
        <v>5</v>
      </c>
      <c r="Q79" s="116">
        <f t="shared" si="14"/>
        <v>0.25</v>
      </c>
      <c r="R79" s="105">
        <f t="shared" si="15"/>
        <v>0.35</v>
      </c>
      <c r="S79" s="105">
        <f t="shared" si="15"/>
        <v>0.54999999999999993</v>
      </c>
      <c r="T79" s="105">
        <f t="shared" si="15"/>
        <v>0.35</v>
      </c>
      <c r="U79" s="105">
        <f t="shared" si="15"/>
        <v>0.44999999999999996</v>
      </c>
      <c r="V79" s="105">
        <f t="shared" si="9"/>
        <v>0.65</v>
      </c>
      <c r="W79" s="117">
        <f t="shared" si="10"/>
        <v>21</v>
      </c>
      <c r="X79" s="117">
        <f t="shared" si="16"/>
        <v>4.20</v>
      </c>
      <c r="Y79" s="146">
        <v>8</v>
      </c>
      <c r="Z79" s="116">
        <f t="shared" si="17"/>
        <v>6.40</v>
      </c>
    </row>
    <row r="80" spans="1:26" ht="19.9" customHeight="1">
      <c r="A80" s="254">
        <v>73</v>
      </c>
      <c r="B80" s="258">
        <v>307592</v>
      </c>
      <c r="C80" s="134" t="s">
        <v>154</v>
      </c>
      <c r="D80" s="10">
        <v>6</v>
      </c>
      <c r="E80" s="10">
        <v>4</v>
      </c>
      <c r="F80" s="10">
        <v>8</v>
      </c>
      <c r="G80" s="10">
        <v>4</v>
      </c>
      <c r="H80" s="10">
        <v>6</v>
      </c>
      <c r="I80" s="10">
        <f t="shared" si="11"/>
        <v>28</v>
      </c>
      <c r="J80" s="10">
        <f t="shared" si="12"/>
        <v>4.20</v>
      </c>
      <c r="K80" s="18">
        <v>1</v>
      </c>
      <c r="L80" s="18">
        <v>2</v>
      </c>
      <c r="M80" s="18">
        <v>1</v>
      </c>
      <c r="N80" s="18">
        <v>2</v>
      </c>
      <c r="O80" s="18">
        <v>1</v>
      </c>
      <c r="P80" s="18">
        <f t="shared" si="13"/>
        <v>7</v>
      </c>
      <c r="Q80" s="116">
        <f t="shared" si="14"/>
        <v>0.35</v>
      </c>
      <c r="R80" s="105">
        <f t="shared" si="15"/>
        <v>0.95</v>
      </c>
      <c r="S80" s="105">
        <f t="shared" si="15"/>
        <v>0.70</v>
      </c>
      <c r="T80" s="105">
        <f t="shared" si="15"/>
        <v>1.25</v>
      </c>
      <c r="U80" s="105">
        <f t="shared" si="15"/>
        <v>0.70</v>
      </c>
      <c r="V80" s="105">
        <f t="shared" si="9"/>
        <v>0.70</v>
      </c>
      <c r="W80" s="117">
        <f t="shared" si="10"/>
        <v>35</v>
      </c>
      <c r="X80" s="117">
        <f t="shared" si="16"/>
        <v>7</v>
      </c>
      <c r="Y80" s="146">
        <v>14</v>
      </c>
      <c r="Z80" s="116">
        <f t="shared" si="17"/>
        <v>11.20</v>
      </c>
    </row>
    <row r="81" spans="1:26" ht="19.9" customHeight="1" thickBot="1">
      <c r="A81" s="256">
        <v>74</v>
      </c>
      <c r="B81" s="258">
        <v>307594</v>
      </c>
      <c r="C81" s="134" t="s">
        <v>155</v>
      </c>
      <c r="D81" s="10"/>
      <c r="E81" s="10"/>
      <c r="F81" s="10"/>
      <c r="G81" s="10"/>
      <c r="H81" s="10"/>
      <c r="I81" s="10"/>
      <c r="J81" s="10"/>
      <c r="K81" s="18"/>
      <c r="L81" s="18"/>
      <c r="M81" s="18"/>
      <c r="N81" s="18"/>
      <c r="O81" s="18"/>
      <c r="P81" s="18"/>
      <c r="Q81" s="116"/>
      <c r="R81" s="105"/>
      <c r="S81" s="105"/>
      <c r="T81" s="105"/>
      <c r="U81" s="105"/>
      <c r="V81" s="105"/>
      <c r="W81" s="117"/>
      <c r="X81" s="117"/>
      <c r="Y81" s="146"/>
      <c r="Z81" s="116"/>
    </row>
    <row r="82" spans="1:26" ht="19.9" customHeight="1">
      <c r="A82" s="254">
        <v>75</v>
      </c>
      <c r="B82" s="257">
        <v>307595</v>
      </c>
      <c r="C82" s="134" t="s">
        <v>156</v>
      </c>
      <c r="D82" s="10">
        <v>4</v>
      </c>
      <c r="E82" s="10">
        <v>3</v>
      </c>
      <c r="F82" s="10">
        <v>4</v>
      </c>
      <c r="G82" s="10">
        <v>5</v>
      </c>
      <c r="H82" s="10">
        <v>4</v>
      </c>
      <c r="I82" s="10">
        <f t="shared" si="11"/>
        <v>20</v>
      </c>
      <c r="J82" s="10">
        <f t="shared" si="12"/>
        <v>3</v>
      </c>
      <c r="K82" s="18">
        <v>1</v>
      </c>
      <c r="L82" s="18">
        <v>0</v>
      </c>
      <c r="M82" s="18">
        <v>1</v>
      </c>
      <c r="N82" s="18">
        <v>0</v>
      </c>
      <c r="O82" s="18">
        <v>1</v>
      </c>
      <c r="P82" s="18">
        <f t="shared" si="13"/>
        <v>3</v>
      </c>
      <c r="Q82" s="116">
        <f t="shared" si="14"/>
        <v>0.15000000000000002</v>
      </c>
      <c r="R82" s="105">
        <f t="shared" si="15"/>
        <v>0.65</v>
      </c>
      <c r="S82" s="105">
        <f t="shared" si="15"/>
        <v>0.44999999999999996</v>
      </c>
      <c r="T82" s="105">
        <f t="shared" si="15"/>
        <v>0.65</v>
      </c>
      <c r="U82" s="105">
        <f t="shared" si="15"/>
        <v>0.75</v>
      </c>
      <c r="V82" s="105">
        <f t="shared" si="18" ref="V82:V113">(H72*0.15+O72*0.05)</f>
        <v>0.80</v>
      </c>
      <c r="W82" s="117">
        <f t="shared" si="10"/>
        <v>23</v>
      </c>
      <c r="X82" s="117">
        <f t="shared" si="16"/>
        <v>4.6000000000000005</v>
      </c>
      <c r="Y82" s="146">
        <v>6</v>
      </c>
      <c r="Z82" s="116">
        <f t="shared" si="17"/>
        <v>4.8000000000000007</v>
      </c>
    </row>
    <row r="83" spans="1:26" ht="19.9" customHeight="1" thickBot="1">
      <c r="A83" s="256">
        <v>76</v>
      </c>
      <c r="B83" s="258">
        <v>307596</v>
      </c>
      <c r="C83" s="134" t="s">
        <v>157</v>
      </c>
      <c r="D83" s="10">
        <v>5</v>
      </c>
      <c r="E83" s="10">
        <v>6</v>
      </c>
      <c r="F83" s="10">
        <v>3</v>
      </c>
      <c r="G83" s="10">
        <v>6</v>
      </c>
      <c r="H83" s="10">
        <v>7</v>
      </c>
      <c r="I83" s="10">
        <f t="shared" si="11"/>
        <v>27</v>
      </c>
      <c r="J83" s="10">
        <f t="shared" si="12"/>
        <v>4.05</v>
      </c>
      <c r="K83" s="18">
        <v>3</v>
      </c>
      <c r="L83" s="18">
        <v>1</v>
      </c>
      <c r="M83" s="18">
        <v>3</v>
      </c>
      <c r="N83" s="18">
        <v>1</v>
      </c>
      <c r="O83" s="18">
        <v>2</v>
      </c>
      <c r="P83" s="18">
        <f t="shared" si="13"/>
        <v>10</v>
      </c>
      <c r="Q83" s="116">
        <f t="shared" si="14"/>
        <v>0.50</v>
      </c>
      <c r="R83" s="105">
        <f t="shared" si="15"/>
        <v>0.90</v>
      </c>
      <c r="S83" s="105">
        <f t="shared" si="15"/>
        <v>0.95</v>
      </c>
      <c r="T83" s="105">
        <f t="shared" si="15"/>
        <v>0.60</v>
      </c>
      <c r="U83" s="105">
        <f t="shared" si="15"/>
        <v>0.95</v>
      </c>
      <c r="V83" s="105">
        <f t="shared" si="18"/>
        <v>0.35</v>
      </c>
      <c r="W83" s="117">
        <f t="shared" si="10"/>
        <v>37</v>
      </c>
      <c r="X83" s="117">
        <f t="shared" si="16"/>
        <v>7.40</v>
      </c>
      <c r="Y83" s="146">
        <v>12</v>
      </c>
      <c r="Z83" s="116">
        <f t="shared" si="17"/>
        <v>9.6000000000000014</v>
      </c>
    </row>
    <row r="84" spans="1:26" ht="19.9" customHeight="1">
      <c r="A84" s="254">
        <v>77</v>
      </c>
      <c r="B84" s="257">
        <v>307597</v>
      </c>
      <c r="C84" s="134" t="s">
        <v>293</v>
      </c>
      <c r="D84" s="10">
        <v>4</v>
      </c>
      <c r="E84" s="10">
        <v>3</v>
      </c>
      <c r="F84" s="10">
        <v>5</v>
      </c>
      <c r="G84" s="10">
        <v>4</v>
      </c>
      <c r="H84" s="10">
        <v>6</v>
      </c>
      <c r="I84" s="10">
        <f t="shared" si="11"/>
        <v>22</v>
      </c>
      <c r="J84" s="10">
        <f t="shared" si="12"/>
        <v>3.30</v>
      </c>
      <c r="K84" s="18">
        <v>1</v>
      </c>
      <c r="L84" s="18">
        <v>0</v>
      </c>
      <c r="M84" s="18">
        <v>1</v>
      </c>
      <c r="N84" s="18">
        <v>0</v>
      </c>
      <c r="O84" s="18">
        <v>2</v>
      </c>
      <c r="P84" s="18">
        <f t="shared" si="13"/>
        <v>4</v>
      </c>
      <c r="Q84" s="116">
        <f t="shared" si="14"/>
        <v>0.20</v>
      </c>
      <c r="R84" s="105">
        <f t="shared" si="15"/>
        <v>0.65</v>
      </c>
      <c r="S84" s="105">
        <f t="shared" si="15"/>
        <v>0.44999999999999996</v>
      </c>
      <c r="T84" s="105">
        <f t="shared" si="15"/>
        <v>0.80</v>
      </c>
      <c r="U84" s="105">
        <f t="shared" si="15"/>
        <v>0.60</v>
      </c>
      <c r="V84" s="105">
        <f t="shared" si="18"/>
        <v>0.80</v>
      </c>
      <c r="W84" s="117">
        <f t="shared" si="10"/>
        <v>26</v>
      </c>
      <c r="X84" s="117">
        <f t="shared" si="16"/>
        <v>5.20</v>
      </c>
      <c r="Y84" s="146">
        <v>13</v>
      </c>
      <c r="Z84" s="116">
        <f t="shared" si="17"/>
        <v>10.40</v>
      </c>
    </row>
    <row r="85" spans="1:26" ht="19.9" customHeight="1" thickBot="1">
      <c r="A85" s="256">
        <v>78</v>
      </c>
      <c r="B85" s="257">
        <v>307599</v>
      </c>
      <c r="C85" s="134" t="s">
        <v>279</v>
      </c>
      <c r="D85" s="10">
        <v>3</v>
      </c>
      <c r="E85" s="10">
        <v>4</v>
      </c>
      <c r="F85" s="10">
        <v>3</v>
      </c>
      <c r="G85" s="10">
        <v>4</v>
      </c>
      <c r="H85" s="10">
        <v>5</v>
      </c>
      <c r="I85" s="10">
        <f t="shared" si="11"/>
        <v>19</v>
      </c>
      <c r="J85" s="10">
        <f t="shared" si="12"/>
        <v>2.85</v>
      </c>
      <c r="K85" s="18">
        <v>1</v>
      </c>
      <c r="L85" s="18">
        <v>0</v>
      </c>
      <c r="M85" s="18">
        <v>1</v>
      </c>
      <c r="N85" s="18">
        <v>0</v>
      </c>
      <c r="O85" s="18">
        <v>1</v>
      </c>
      <c r="P85" s="18">
        <f t="shared" si="13"/>
        <v>3</v>
      </c>
      <c r="Q85" s="116">
        <f t="shared" si="14"/>
        <v>0.15000000000000002</v>
      </c>
      <c r="R85" s="105">
        <f t="shared" si="15"/>
        <v>0.49999999999999994</v>
      </c>
      <c r="S85" s="105">
        <f t="shared" si="15"/>
        <v>0.60</v>
      </c>
      <c r="T85" s="105">
        <f t="shared" si="15"/>
        <v>0.49999999999999994</v>
      </c>
      <c r="U85" s="105">
        <f t="shared" si="15"/>
        <v>0.60</v>
      </c>
      <c r="V85" s="105">
        <f t="shared" si="18"/>
        <v>0.44999999999999996</v>
      </c>
      <c r="W85" s="117">
        <f t="shared" si="10"/>
        <v>22</v>
      </c>
      <c r="X85" s="117">
        <f t="shared" si="16"/>
        <v>4.4000000000000004</v>
      </c>
      <c r="Y85" s="146">
        <v>4</v>
      </c>
      <c r="Z85" s="116">
        <f t="shared" si="17"/>
        <v>3.20</v>
      </c>
    </row>
    <row r="86" spans="1:26" ht="19.9" customHeight="1">
      <c r="A86" s="254">
        <v>79</v>
      </c>
      <c r="B86" s="257">
        <v>307601</v>
      </c>
      <c r="C86" s="134" t="s">
        <v>159</v>
      </c>
      <c r="D86" s="10">
        <v>4</v>
      </c>
      <c r="E86" s="10">
        <v>3</v>
      </c>
      <c r="F86" s="10">
        <v>4</v>
      </c>
      <c r="G86" s="10">
        <v>3</v>
      </c>
      <c r="H86" s="10">
        <v>3</v>
      </c>
      <c r="I86" s="10">
        <f t="shared" si="11"/>
        <v>17</v>
      </c>
      <c r="J86" s="10">
        <f t="shared" si="12"/>
        <v>2.5499999999999998</v>
      </c>
      <c r="K86" s="18">
        <v>1</v>
      </c>
      <c r="L86" s="18">
        <v>0</v>
      </c>
      <c r="M86" s="18">
        <v>1</v>
      </c>
      <c r="N86" s="18">
        <v>0</v>
      </c>
      <c r="O86" s="18">
        <v>0</v>
      </c>
      <c r="P86" s="18">
        <f t="shared" si="13"/>
        <v>2</v>
      </c>
      <c r="Q86" s="116">
        <f t="shared" si="14"/>
        <v>0.10</v>
      </c>
      <c r="R86" s="105">
        <f t="shared" si="15"/>
        <v>0.65</v>
      </c>
      <c r="S86" s="105">
        <f t="shared" si="15"/>
        <v>0.44999999999999996</v>
      </c>
      <c r="T86" s="105">
        <f t="shared" si="15"/>
        <v>0.65</v>
      </c>
      <c r="U86" s="105">
        <f t="shared" si="15"/>
        <v>0.44999999999999996</v>
      </c>
      <c r="V86" s="105">
        <f t="shared" si="18"/>
        <v>1.1500000000000001</v>
      </c>
      <c r="W86" s="117">
        <f t="shared" si="10"/>
        <v>19</v>
      </c>
      <c r="X86" s="117">
        <f t="shared" si="16"/>
        <v>3.8000000000000003</v>
      </c>
      <c r="Y86" s="146">
        <v>2</v>
      </c>
      <c r="Z86" s="116">
        <f t="shared" si="17"/>
        <v>1.60</v>
      </c>
    </row>
    <row r="87" spans="1:26" ht="19.9" customHeight="1" thickBot="1">
      <c r="A87" s="256">
        <v>80</v>
      </c>
      <c r="B87" s="258">
        <v>307602</v>
      </c>
      <c r="C87" s="134" t="s">
        <v>160</v>
      </c>
      <c r="D87" s="10">
        <v>4</v>
      </c>
      <c r="E87" s="10">
        <v>3</v>
      </c>
      <c r="F87" s="10">
        <v>4</v>
      </c>
      <c r="G87" s="10">
        <v>5</v>
      </c>
      <c r="H87" s="10">
        <v>4</v>
      </c>
      <c r="I87" s="10">
        <f t="shared" si="11"/>
        <v>20</v>
      </c>
      <c r="J87" s="10">
        <f t="shared" si="12"/>
        <v>3</v>
      </c>
      <c r="K87" s="18">
        <v>0</v>
      </c>
      <c r="L87" s="18">
        <v>1</v>
      </c>
      <c r="M87" s="18">
        <v>1</v>
      </c>
      <c r="N87" s="18">
        <v>1</v>
      </c>
      <c r="O87" s="18">
        <v>1</v>
      </c>
      <c r="P87" s="18">
        <f t="shared" si="13"/>
        <v>4</v>
      </c>
      <c r="Q87" s="116">
        <f t="shared" si="14"/>
        <v>0.20</v>
      </c>
      <c r="R87" s="105">
        <f t="shared" si="15"/>
        <v>0.60</v>
      </c>
      <c r="S87" s="105">
        <f t="shared" si="15"/>
        <v>0.49999999999999994</v>
      </c>
      <c r="T87" s="105">
        <f t="shared" si="15"/>
        <v>0.65</v>
      </c>
      <c r="U87" s="105">
        <f t="shared" si="15"/>
        <v>0.80</v>
      </c>
      <c r="V87" s="105">
        <f t="shared" si="18"/>
        <v>1.1000000000000001</v>
      </c>
      <c r="W87" s="117">
        <f t="shared" si="10"/>
        <v>24</v>
      </c>
      <c r="X87" s="117">
        <f t="shared" si="16"/>
        <v>4.8000000000000007</v>
      </c>
      <c r="Y87" s="146">
        <v>4</v>
      </c>
      <c r="Z87" s="116">
        <f t="shared" si="17"/>
        <v>3.20</v>
      </c>
    </row>
    <row r="88" spans="1:26" ht="19.9" customHeight="1">
      <c r="A88" s="254">
        <v>81</v>
      </c>
      <c r="B88" s="258">
        <v>307606</v>
      </c>
      <c r="C88" s="134" t="s">
        <v>163</v>
      </c>
      <c r="D88" s="10">
        <v>1</v>
      </c>
      <c r="E88" s="10">
        <v>2</v>
      </c>
      <c r="F88" s="10">
        <v>3</v>
      </c>
      <c r="G88" s="10">
        <v>4</v>
      </c>
      <c r="H88" s="10">
        <v>3</v>
      </c>
      <c r="I88" s="10">
        <f t="shared" si="11"/>
        <v>13</v>
      </c>
      <c r="J88" s="10">
        <f t="shared" si="12"/>
        <v>1.95</v>
      </c>
      <c r="K88" s="18">
        <v>1</v>
      </c>
      <c r="L88" s="18">
        <v>0</v>
      </c>
      <c r="M88" s="18">
        <v>2</v>
      </c>
      <c r="N88" s="18">
        <v>1</v>
      </c>
      <c r="O88" s="18">
        <v>0</v>
      </c>
      <c r="P88" s="18">
        <f t="shared" si="13"/>
        <v>4</v>
      </c>
      <c r="Q88" s="116">
        <f t="shared" si="14"/>
        <v>0.20</v>
      </c>
      <c r="R88" s="105">
        <f t="shared" si="15"/>
        <v>0.20</v>
      </c>
      <c r="S88" s="105">
        <f t="shared" si="15"/>
        <v>0.30</v>
      </c>
      <c r="T88" s="105">
        <f t="shared" si="15"/>
        <v>0.54999999999999993</v>
      </c>
      <c r="U88" s="105">
        <f t="shared" si="15"/>
        <v>0.65</v>
      </c>
      <c r="V88" s="105">
        <f t="shared" si="18"/>
        <v>0.89999999999999991</v>
      </c>
      <c r="W88" s="117">
        <f t="shared" si="10"/>
        <v>17</v>
      </c>
      <c r="X88" s="117">
        <f t="shared" si="16"/>
        <v>3.4000000000000004</v>
      </c>
      <c r="Y88" s="146">
        <v>3</v>
      </c>
      <c r="Z88" s="116">
        <f t="shared" si="17"/>
        <v>2.4000000000000004</v>
      </c>
    </row>
    <row r="89" spans="1:26" ht="19.9" customHeight="1" thickBot="1">
      <c r="A89" s="256">
        <v>82</v>
      </c>
      <c r="B89" s="258">
        <v>307608</v>
      </c>
      <c r="C89" s="134" t="s">
        <v>164</v>
      </c>
      <c r="D89" s="10">
        <v>3</v>
      </c>
      <c r="E89" s="10">
        <v>2</v>
      </c>
      <c r="F89" s="10">
        <v>4</v>
      </c>
      <c r="G89" s="10">
        <v>2</v>
      </c>
      <c r="H89" s="10">
        <v>5</v>
      </c>
      <c r="I89" s="10">
        <f t="shared" si="11"/>
        <v>16</v>
      </c>
      <c r="J89" s="10">
        <f t="shared" si="12"/>
        <v>2.40</v>
      </c>
      <c r="K89" s="18">
        <v>1</v>
      </c>
      <c r="L89" s="18">
        <v>0</v>
      </c>
      <c r="M89" s="18">
        <v>1</v>
      </c>
      <c r="N89" s="18">
        <v>0</v>
      </c>
      <c r="O89" s="18">
        <v>1</v>
      </c>
      <c r="P89" s="18">
        <f t="shared" si="13"/>
        <v>3</v>
      </c>
      <c r="Q89" s="116">
        <f t="shared" si="14"/>
        <v>0.15000000000000002</v>
      </c>
      <c r="R89" s="105">
        <f t="shared" si="15"/>
        <v>0.49999999999999994</v>
      </c>
      <c r="S89" s="105">
        <f t="shared" si="15"/>
        <v>0.30</v>
      </c>
      <c r="T89" s="105">
        <f t="shared" si="15"/>
        <v>0.65</v>
      </c>
      <c r="U89" s="105">
        <f t="shared" si="15"/>
        <v>0.30</v>
      </c>
      <c r="V89" s="105">
        <f t="shared" si="18"/>
        <v>0.95</v>
      </c>
      <c r="W89" s="117">
        <f t="shared" si="10"/>
        <v>19</v>
      </c>
      <c r="X89" s="117">
        <f t="shared" si="16"/>
        <v>3.8000000000000003</v>
      </c>
      <c r="Y89" s="146">
        <v>3</v>
      </c>
      <c r="Z89" s="116">
        <f t="shared" si="17"/>
        <v>2.4000000000000004</v>
      </c>
    </row>
    <row r="90" spans="1:26" ht="19.9" customHeight="1">
      <c r="A90" s="254">
        <v>83</v>
      </c>
      <c r="B90" s="257">
        <v>307609</v>
      </c>
      <c r="C90" s="134" t="s">
        <v>165</v>
      </c>
      <c r="D90" s="10">
        <v>4</v>
      </c>
      <c r="E90" s="10">
        <v>6</v>
      </c>
      <c r="F90" s="10">
        <v>4</v>
      </c>
      <c r="G90" s="10">
        <v>3</v>
      </c>
      <c r="H90" s="10">
        <v>5</v>
      </c>
      <c r="I90" s="10">
        <f t="shared" si="11"/>
        <v>22</v>
      </c>
      <c r="J90" s="10">
        <f t="shared" si="12"/>
        <v>3.30</v>
      </c>
      <c r="K90" s="18">
        <v>2</v>
      </c>
      <c r="L90" s="18">
        <v>1</v>
      </c>
      <c r="M90" s="18">
        <v>3</v>
      </c>
      <c r="N90" s="18">
        <v>1</v>
      </c>
      <c r="O90" s="18">
        <v>2</v>
      </c>
      <c r="P90" s="18">
        <f t="shared" si="13"/>
        <v>9</v>
      </c>
      <c r="Q90" s="116">
        <f t="shared" si="14"/>
        <v>0.45</v>
      </c>
      <c r="R90" s="105">
        <f t="shared" si="15"/>
        <v>0.70</v>
      </c>
      <c r="S90" s="105">
        <f t="shared" si="15"/>
        <v>0.95</v>
      </c>
      <c r="T90" s="105">
        <f t="shared" si="15"/>
        <v>0.75</v>
      </c>
      <c r="U90" s="105">
        <f t="shared" si="15"/>
        <v>0.49999999999999994</v>
      </c>
      <c r="V90" s="105">
        <f t="shared" si="18"/>
        <v>0.95</v>
      </c>
      <c r="W90" s="117">
        <f t="shared" si="10"/>
        <v>31</v>
      </c>
      <c r="X90" s="117">
        <f t="shared" si="16"/>
        <v>6.20</v>
      </c>
      <c r="Y90" s="146">
        <v>14</v>
      </c>
      <c r="Z90" s="116">
        <f t="shared" si="17"/>
        <v>11.20</v>
      </c>
    </row>
    <row r="91" spans="1:26" ht="19.9" customHeight="1" thickBot="1">
      <c r="A91" s="256">
        <v>84</v>
      </c>
      <c r="B91" s="257">
        <v>307611</v>
      </c>
      <c r="C91" s="134" t="s">
        <v>166</v>
      </c>
      <c r="D91" s="10">
        <v>2</v>
      </c>
      <c r="E91" s="10">
        <v>2</v>
      </c>
      <c r="F91" s="10">
        <v>1</v>
      </c>
      <c r="G91" s="10">
        <v>2</v>
      </c>
      <c r="H91" s="10">
        <v>1</v>
      </c>
      <c r="I91" s="10">
        <f t="shared" si="11"/>
        <v>8</v>
      </c>
      <c r="J91" s="10">
        <f t="shared" si="12"/>
        <v>1.20</v>
      </c>
      <c r="K91" s="18">
        <v>1</v>
      </c>
      <c r="L91" s="18">
        <v>0</v>
      </c>
      <c r="M91" s="18">
        <v>1</v>
      </c>
      <c r="N91" s="18">
        <v>2</v>
      </c>
      <c r="O91" s="18">
        <v>1</v>
      </c>
      <c r="P91" s="18">
        <f t="shared" si="13"/>
        <v>5</v>
      </c>
      <c r="Q91" s="116">
        <f t="shared" si="14"/>
        <v>0.25</v>
      </c>
      <c r="R91" s="105">
        <f t="shared" si="15"/>
        <v>0.35</v>
      </c>
      <c r="S91" s="105">
        <f t="shared" si="15"/>
        <v>0.30</v>
      </c>
      <c r="T91" s="105">
        <f t="shared" si="15"/>
        <v>0.20</v>
      </c>
      <c r="U91" s="105">
        <f t="shared" si="15"/>
        <v>0.40</v>
      </c>
      <c r="V91" s="105">
        <f t="shared" si="18"/>
        <v>0</v>
      </c>
      <c r="W91" s="117">
        <f t="shared" si="10"/>
        <v>13</v>
      </c>
      <c r="X91" s="117">
        <f t="shared" si="16"/>
        <v>2.60</v>
      </c>
      <c r="Y91" s="146">
        <v>1</v>
      </c>
      <c r="Z91" s="116">
        <f t="shared" si="17"/>
        <v>0.80</v>
      </c>
    </row>
    <row r="92" spans="1:26" ht="19.9" customHeight="1">
      <c r="A92" s="254">
        <v>85</v>
      </c>
      <c r="B92" s="257">
        <v>307613</v>
      </c>
      <c r="C92" s="134" t="s">
        <v>168</v>
      </c>
      <c r="D92" s="10">
        <v>9</v>
      </c>
      <c r="E92" s="10">
        <v>4</v>
      </c>
      <c r="F92" s="10">
        <v>3</v>
      </c>
      <c r="G92" s="10">
        <v>7</v>
      </c>
      <c r="H92" s="10">
        <v>5</v>
      </c>
      <c r="I92" s="10">
        <f t="shared" si="11"/>
        <v>28</v>
      </c>
      <c r="J92" s="10">
        <f t="shared" si="12"/>
        <v>4.20</v>
      </c>
      <c r="K92" s="18">
        <v>2</v>
      </c>
      <c r="L92" s="18">
        <v>3</v>
      </c>
      <c r="M92" s="18">
        <v>4</v>
      </c>
      <c r="N92" s="18">
        <v>2</v>
      </c>
      <c r="O92" s="18">
        <v>4</v>
      </c>
      <c r="P92" s="18">
        <f t="shared" si="13"/>
        <v>15</v>
      </c>
      <c r="Q92" s="116">
        <f t="shared" si="14"/>
        <v>0.75</v>
      </c>
      <c r="R92" s="105">
        <f t="shared" si="15"/>
        <v>1.45</v>
      </c>
      <c r="S92" s="105">
        <f t="shared" si="15"/>
        <v>0.75</v>
      </c>
      <c r="T92" s="105">
        <f t="shared" si="15"/>
        <v>0.64999999999999991</v>
      </c>
      <c r="U92" s="105">
        <f t="shared" si="15"/>
        <v>1.1500000000000001</v>
      </c>
      <c r="V92" s="105">
        <f t="shared" si="18"/>
        <v>0.65</v>
      </c>
      <c r="W92" s="117">
        <f t="shared" si="10"/>
        <v>43</v>
      </c>
      <c r="X92" s="117">
        <f t="shared" si="16"/>
        <v>8.60</v>
      </c>
      <c r="Y92" s="146">
        <v>13</v>
      </c>
      <c r="Z92" s="116">
        <f t="shared" si="17"/>
        <v>10.40</v>
      </c>
    </row>
    <row r="93" spans="1:26" ht="19.9" customHeight="1" thickBot="1">
      <c r="A93" s="256">
        <v>86</v>
      </c>
      <c r="B93" s="258">
        <v>307614</v>
      </c>
      <c r="C93" s="134" t="s">
        <v>169</v>
      </c>
      <c r="D93" s="10">
        <v>4</v>
      </c>
      <c r="E93" s="10">
        <v>1</v>
      </c>
      <c r="F93" s="10">
        <v>3</v>
      </c>
      <c r="G93" s="10">
        <v>1</v>
      </c>
      <c r="H93" s="10">
        <v>3</v>
      </c>
      <c r="I93" s="10">
        <f t="shared" si="11"/>
        <v>12</v>
      </c>
      <c r="J93" s="10">
        <f t="shared" si="12"/>
        <v>1.7999999999999998</v>
      </c>
      <c r="K93" s="18">
        <v>1</v>
      </c>
      <c r="L93" s="18">
        <v>1</v>
      </c>
      <c r="M93" s="18">
        <v>1</v>
      </c>
      <c r="N93" s="18">
        <v>0</v>
      </c>
      <c r="O93" s="18">
        <v>1</v>
      </c>
      <c r="P93" s="18">
        <f t="shared" si="13"/>
        <v>4</v>
      </c>
      <c r="Q93" s="116">
        <f t="shared" si="14"/>
        <v>0.20</v>
      </c>
      <c r="R93" s="105">
        <f t="shared" si="15"/>
        <v>0.65</v>
      </c>
      <c r="S93" s="105">
        <f t="shared" si="15"/>
        <v>0.20</v>
      </c>
      <c r="T93" s="105">
        <f t="shared" si="15"/>
        <v>0.49999999999999994</v>
      </c>
      <c r="U93" s="105">
        <f t="shared" si="15"/>
        <v>0.15</v>
      </c>
      <c r="V93" s="105">
        <f t="shared" si="18"/>
        <v>1.1500000000000001</v>
      </c>
      <c r="W93" s="117">
        <f t="shared" si="10"/>
        <v>16</v>
      </c>
      <c r="X93" s="117">
        <f t="shared" si="16"/>
        <v>3.20</v>
      </c>
      <c r="Y93" s="146">
        <v>2</v>
      </c>
      <c r="Z93" s="116">
        <f t="shared" si="17"/>
        <v>1.60</v>
      </c>
    </row>
    <row r="94" spans="1:26" ht="19.9" customHeight="1">
      <c r="A94" s="254">
        <v>87</v>
      </c>
      <c r="B94" s="258">
        <v>307616</v>
      </c>
      <c r="C94" s="134" t="s">
        <v>171</v>
      </c>
      <c r="D94" s="10">
        <v>3</v>
      </c>
      <c r="E94" s="10">
        <v>2</v>
      </c>
      <c r="F94" s="10">
        <v>3</v>
      </c>
      <c r="G94" s="10">
        <v>4</v>
      </c>
      <c r="H94" s="10">
        <v>3</v>
      </c>
      <c r="I94" s="10">
        <f t="shared" si="11"/>
        <v>15</v>
      </c>
      <c r="J94" s="10">
        <f t="shared" si="12"/>
        <v>2.25</v>
      </c>
      <c r="K94" s="18">
        <v>2</v>
      </c>
      <c r="L94" s="18">
        <v>1</v>
      </c>
      <c r="M94" s="18">
        <v>2</v>
      </c>
      <c r="N94" s="18">
        <v>1</v>
      </c>
      <c r="O94" s="18">
        <v>2</v>
      </c>
      <c r="P94" s="18">
        <f t="shared" si="13"/>
        <v>8</v>
      </c>
      <c r="Q94" s="116">
        <f t="shared" si="14"/>
        <v>0.40</v>
      </c>
      <c r="R94" s="105">
        <f t="shared" si="15"/>
        <v>0.54999999999999993</v>
      </c>
      <c r="S94" s="105">
        <f t="shared" si="15"/>
        <v>0.35</v>
      </c>
      <c r="T94" s="105">
        <f t="shared" si="15"/>
        <v>0.54999999999999993</v>
      </c>
      <c r="U94" s="105">
        <f t="shared" si="15"/>
        <v>0.65</v>
      </c>
      <c r="V94" s="105">
        <f t="shared" si="18"/>
        <v>0.99999999999999989</v>
      </c>
      <c r="W94" s="117">
        <f t="shared" si="10"/>
        <v>23</v>
      </c>
      <c r="X94" s="117">
        <f t="shared" si="16"/>
        <v>4.6000000000000005</v>
      </c>
      <c r="Y94" s="146">
        <v>6</v>
      </c>
      <c r="Z94" s="116">
        <f t="shared" si="17"/>
        <v>4.8000000000000007</v>
      </c>
    </row>
    <row r="95" spans="1:26" ht="19.9" customHeight="1" thickBot="1">
      <c r="A95" s="256">
        <v>88</v>
      </c>
      <c r="B95" s="258">
        <v>307622</v>
      </c>
      <c r="C95" s="134" t="s">
        <v>173</v>
      </c>
      <c r="D95" s="10">
        <v>6</v>
      </c>
      <c r="E95" s="10">
        <v>4</v>
      </c>
      <c r="F95" s="10">
        <v>3</v>
      </c>
      <c r="G95" s="10">
        <v>2</v>
      </c>
      <c r="H95" s="10">
        <v>3</v>
      </c>
      <c r="I95" s="10">
        <f t="shared" si="11"/>
        <v>18</v>
      </c>
      <c r="J95" s="10">
        <f t="shared" si="12"/>
        <v>2.6999999999999997</v>
      </c>
      <c r="K95" s="18">
        <v>1</v>
      </c>
      <c r="L95" s="18">
        <v>2</v>
      </c>
      <c r="M95" s="18">
        <v>1</v>
      </c>
      <c r="N95" s="18">
        <v>1</v>
      </c>
      <c r="O95" s="18">
        <v>2</v>
      </c>
      <c r="P95" s="18">
        <f t="shared" si="13"/>
        <v>7</v>
      </c>
      <c r="Q95" s="116">
        <f t="shared" si="14"/>
        <v>0.35</v>
      </c>
      <c r="R95" s="105">
        <f t="shared" si="15"/>
        <v>0.95</v>
      </c>
      <c r="S95" s="105">
        <f t="shared" si="15"/>
        <v>0.70</v>
      </c>
      <c r="T95" s="105">
        <f t="shared" si="15"/>
        <v>0.49999999999999994</v>
      </c>
      <c r="U95" s="105">
        <f t="shared" si="15"/>
        <v>0.35</v>
      </c>
      <c r="V95" s="105">
        <f t="shared" si="18"/>
        <v>0.80</v>
      </c>
      <c r="W95" s="117">
        <f t="shared" si="10"/>
        <v>25</v>
      </c>
      <c r="X95" s="117">
        <f t="shared" si="16"/>
        <v>5</v>
      </c>
      <c r="Y95" s="146">
        <v>4</v>
      </c>
      <c r="Z95" s="116">
        <f t="shared" si="17"/>
        <v>3.20</v>
      </c>
    </row>
    <row r="96" spans="1:26" ht="19.9" customHeight="1">
      <c r="A96" s="254">
        <v>89</v>
      </c>
      <c r="B96" s="258">
        <v>307626</v>
      </c>
      <c r="C96" s="134" t="s">
        <v>176</v>
      </c>
      <c r="D96" s="10">
        <v>5</v>
      </c>
      <c r="E96" s="10">
        <v>6</v>
      </c>
      <c r="F96" s="10">
        <v>4</v>
      </c>
      <c r="G96" s="10">
        <v>3</v>
      </c>
      <c r="H96" s="10">
        <v>4</v>
      </c>
      <c r="I96" s="10">
        <f t="shared" si="11"/>
        <v>22</v>
      </c>
      <c r="J96" s="10">
        <f t="shared" si="12"/>
        <v>3.30</v>
      </c>
      <c r="K96" s="18">
        <v>1</v>
      </c>
      <c r="L96" s="18">
        <v>2</v>
      </c>
      <c r="M96" s="18">
        <v>1</v>
      </c>
      <c r="N96" s="18">
        <v>2</v>
      </c>
      <c r="O96" s="18">
        <v>3</v>
      </c>
      <c r="P96" s="18">
        <f t="shared" si="13"/>
        <v>9</v>
      </c>
      <c r="Q96" s="116">
        <f t="shared" si="14"/>
        <v>0.45</v>
      </c>
      <c r="R96" s="105">
        <f t="shared" si="15"/>
        <v>0.80</v>
      </c>
      <c r="S96" s="105">
        <f t="shared" si="15"/>
        <v>0.99999999999999989</v>
      </c>
      <c r="T96" s="105">
        <f t="shared" si="15"/>
        <v>0.65</v>
      </c>
      <c r="U96" s="105">
        <f t="shared" si="15"/>
        <v>0.54999999999999993</v>
      </c>
      <c r="V96" s="105">
        <f t="shared" si="18"/>
        <v>0.44999999999999996</v>
      </c>
      <c r="W96" s="117">
        <f t="shared" si="10"/>
        <v>31</v>
      </c>
      <c r="X96" s="117">
        <f t="shared" si="16"/>
        <v>6.20</v>
      </c>
      <c r="Y96" s="146">
        <v>12</v>
      </c>
      <c r="Z96" s="116">
        <f t="shared" si="17"/>
        <v>9.6000000000000014</v>
      </c>
    </row>
    <row r="97" spans="1:26" ht="19.9" customHeight="1" thickBot="1">
      <c r="A97" s="256">
        <v>90</v>
      </c>
      <c r="B97" s="257">
        <v>307627</v>
      </c>
      <c r="C97" s="134" t="s">
        <v>177</v>
      </c>
      <c r="D97" s="10">
        <v>2</v>
      </c>
      <c r="E97" s="10">
        <v>3</v>
      </c>
      <c r="F97" s="10">
        <v>5</v>
      </c>
      <c r="G97" s="10">
        <v>3</v>
      </c>
      <c r="H97" s="10">
        <v>5</v>
      </c>
      <c r="I97" s="10">
        <f t="shared" si="11"/>
        <v>18</v>
      </c>
      <c r="J97" s="10">
        <f t="shared" si="12"/>
        <v>2.6999999999999997</v>
      </c>
      <c r="K97" s="18">
        <v>1</v>
      </c>
      <c r="L97" s="18">
        <v>0</v>
      </c>
      <c r="M97" s="18">
        <v>1</v>
      </c>
      <c r="N97" s="18">
        <v>0</v>
      </c>
      <c r="O97" s="18">
        <v>1</v>
      </c>
      <c r="P97" s="18">
        <f t="shared" si="13"/>
        <v>3</v>
      </c>
      <c r="Q97" s="116">
        <f t="shared" si="14"/>
        <v>0.15000000000000002</v>
      </c>
      <c r="R97" s="105">
        <f t="shared" si="15"/>
        <v>0.35</v>
      </c>
      <c r="S97" s="105">
        <f t="shared" si="15"/>
        <v>0.44999999999999996</v>
      </c>
      <c r="T97" s="105">
        <f t="shared" si="15"/>
        <v>0.80</v>
      </c>
      <c r="U97" s="105">
        <f t="shared" si="19" ref="U97:U128">(G79*0.15+N79*0.05)</f>
        <v>0.44999999999999996</v>
      </c>
      <c r="V97" s="105">
        <f t="shared" si="18"/>
        <v>0.65</v>
      </c>
      <c r="W97" s="117">
        <f t="shared" si="10"/>
        <v>21</v>
      </c>
      <c r="X97" s="117">
        <f t="shared" si="16"/>
        <v>4.20</v>
      </c>
      <c r="Y97" s="146">
        <v>2</v>
      </c>
      <c r="Z97" s="116">
        <f t="shared" si="17"/>
        <v>1.60</v>
      </c>
    </row>
    <row r="98" spans="1:26" ht="19.9" customHeight="1">
      <c r="A98" s="254">
        <v>91</v>
      </c>
      <c r="B98" s="257">
        <v>307629</v>
      </c>
      <c r="C98" s="134" t="s">
        <v>178</v>
      </c>
      <c r="D98" s="10">
        <v>5</v>
      </c>
      <c r="E98" s="10">
        <v>3</v>
      </c>
      <c r="F98" s="10">
        <v>6</v>
      </c>
      <c r="G98" s="10">
        <v>7</v>
      </c>
      <c r="H98" s="10">
        <v>8</v>
      </c>
      <c r="I98" s="10">
        <f t="shared" si="11"/>
        <v>29</v>
      </c>
      <c r="J98" s="10">
        <f t="shared" si="12"/>
        <v>4.3499999999999996</v>
      </c>
      <c r="K98" s="18">
        <v>2</v>
      </c>
      <c r="L98" s="18">
        <v>1</v>
      </c>
      <c r="M98" s="18">
        <v>2</v>
      </c>
      <c r="N98" s="18">
        <v>1</v>
      </c>
      <c r="O98" s="18">
        <v>2</v>
      </c>
      <c r="P98" s="18">
        <f t="shared" si="13"/>
        <v>8</v>
      </c>
      <c r="Q98" s="116">
        <f t="shared" si="14"/>
        <v>0.40</v>
      </c>
      <c r="R98" s="105">
        <f t="shared" si="15"/>
        <v>0.85</v>
      </c>
      <c r="S98" s="105">
        <f t="shared" si="15"/>
        <v>0.49999999999999994</v>
      </c>
      <c r="T98" s="105">
        <f t="shared" si="15"/>
        <v>0.99999999999999989</v>
      </c>
      <c r="U98" s="105">
        <f t="shared" si="19"/>
        <v>0.70</v>
      </c>
      <c r="V98" s="105">
        <f t="shared" si="18"/>
        <v>0.44999999999999996</v>
      </c>
      <c r="W98" s="117">
        <f t="shared" si="10"/>
        <v>37</v>
      </c>
      <c r="X98" s="117">
        <f t="shared" si="16"/>
        <v>7.40</v>
      </c>
      <c r="Y98" s="146">
        <v>10</v>
      </c>
      <c r="Z98" s="116">
        <f t="shared" si="17"/>
        <v>8</v>
      </c>
    </row>
    <row r="99" spans="1:26" ht="19.9" customHeight="1" thickBot="1">
      <c r="A99" s="256">
        <v>92</v>
      </c>
      <c r="B99" s="257">
        <v>307635</v>
      </c>
      <c r="C99" s="134" t="s">
        <v>179</v>
      </c>
      <c r="D99" s="10">
        <v>9</v>
      </c>
      <c r="E99" s="10">
        <v>8</v>
      </c>
      <c r="F99" s="10">
        <v>9</v>
      </c>
      <c r="G99" s="10">
        <v>8</v>
      </c>
      <c r="H99" s="10">
        <v>9</v>
      </c>
      <c r="I99" s="10">
        <f t="shared" si="11"/>
        <v>43</v>
      </c>
      <c r="J99" s="10">
        <f t="shared" si="12"/>
        <v>6.45</v>
      </c>
      <c r="K99" s="18">
        <v>5</v>
      </c>
      <c r="L99" s="18">
        <v>4</v>
      </c>
      <c r="M99" s="18">
        <v>5</v>
      </c>
      <c r="N99" s="18">
        <v>4</v>
      </c>
      <c r="O99" s="18">
        <v>5</v>
      </c>
      <c r="P99" s="18">
        <f t="shared" si="13"/>
        <v>23</v>
      </c>
      <c r="Q99" s="116">
        <f t="shared" si="14"/>
        <v>1.1500000000000001</v>
      </c>
      <c r="R99" s="105">
        <f t="shared" si="15"/>
        <v>1.60</v>
      </c>
      <c r="S99" s="105">
        <f t="shared" si="15"/>
        <v>1.40</v>
      </c>
      <c r="T99" s="105">
        <f t="shared" si="15"/>
        <v>1.60</v>
      </c>
      <c r="U99" s="105">
        <f t="shared" si="19"/>
        <v>0</v>
      </c>
      <c r="V99" s="105">
        <f t="shared" si="18"/>
        <v>0.80</v>
      </c>
      <c r="W99" s="117">
        <f t="shared" si="10"/>
        <v>66</v>
      </c>
      <c r="X99" s="117">
        <f t="shared" si="16"/>
        <v>13.20</v>
      </c>
      <c r="Y99" s="146">
        <v>27</v>
      </c>
      <c r="Z99" s="116">
        <f t="shared" si="17"/>
        <v>21.60</v>
      </c>
    </row>
    <row r="100" spans="1:26" ht="19.9" customHeight="1">
      <c r="A100" s="254">
        <v>93</v>
      </c>
      <c r="B100" s="258">
        <v>307638</v>
      </c>
      <c r="C100" s="134" t="s">
        <v>182</v>
      </c>
      <c r="D100" s="10">
        <v>4</v>
      </c>
      <c r="E100" s="10">
        <v>5</v>
      </c>
      <c r="F100" s="10">
        <v>6</v>
      </c>
      <c r="G100" s="10">
        <v>5</v>
      </c>
      <c r="H100" s="10">
        <v>6</v>
      </c>
      <c r="I100" s="10">
        <f t="shared" si="11"/>
        <v>26</v>
      </c>
      <c r="J100" s="10">
        <f t="shared" si="12"/>
        <v>3.90</v>
      </c>
      <c r="K100" s="18">
        <v>2</v>
      </c>
      <c r="L100" s="18">
        <v>3</v>
      </c>
      <c r="M100" s="18">
        <v>1</v>
      </c>
      <c r="N100" s="18">
        <v>2</v>
      </c>
      <c r="O100" s="18">
        <v>3</v>
      </c>
      <c r="P100" s="18">
        <f t="shared" si="13"/>
        <v>11</v>
      </c>
      <c r="Q100" s="116">
        <f t="shared" si="14"/>
        <v>0.55000000000000004</v>
      </c>
      <c r="R100" s="105">
        <f t="shared" si="15"/>
        <v>0.70</v>
      </c>
      <c r="S100" s="105">
        <f t="shared" si="15"/>
        <v>0.90</v>
      </c>
      <c r="T100" s="105">
        <f t="shared" si="15"/>
        <v>0.95</v>
      </c>
      <c r="U100" s="105">
        <f t="shared" si="19"/>
        <v>0.75</v>
      </c>
      <c r="V100" s="105">
        <f t="shared" si="18"/>
        <v>0.85</v>
      </c>
      <c r="W100" s="117">
        <f t="shared" si="10"/>
        <v>37</v>
      </c>
      <c r="X100" s="117">
        <f t="shared" si="16"/>
        <v>7.40</v>
      </c>
      <c r="Y100" s="146">
        <v>12</v>
      </c>
      <c r="Z100" s="116">
        <f t="shared" si="17"/>
        <v>9.6000000000000014</v>
      </c>
    </row>
    <row r="101" spans="1:26" ht="19.9" customHeight="1" thickBot="1">
      <c r="A101" s="256">
        <v>94</v>
      </c>
      <c r="B101" s="258">
        <v>307642</v>
      </c>
      <c r="C101" s="134" t="s">
        <v>183</v>
      </c>
      <c r="D101" s="10">
        <v>4</v>
      </c>
      <c r="E101" s="10">
        <v>3</v>
      </c>
      <c r="F101" s="10">
        <v>4</v>
      </c>
      <c r="G101" s="10">
        <v>3</v>
      </c>
      <c r="H101" s="10">
        <v>4</v>
      </c>
      <c r="I101" s="10">
        <f t="shared" si="11"/>
        <v>18</v>
      </c>
      <c r="J101" s="10">
        <f t="shared" si="12"/>
        <v>2.6999999999999997</v>
      </c>
      <c r="K101" s="18">
        <v>1</v>
      </c>
      <c r="L101" s="18">
        <v>0</v>
      </c>
      <c r="M101" s="18">
        <v>1</v>
      </c>
      <c r="N101" s="18">
        <v>0</v>
      </c>
      <c r="O101" s="18">
        <v>1</v>
      </c>
      <c r="P101" s="18">
        <f t="shared" si="13"/>
        <v>3</v>
      </c>
      <c r="Q101" s="116">
        <f t="shared" si="14"/>
        <v>0.15000000000000002</v>
      </c>
      <c r="R101" s="105">
        <f t="shared" si="15"/>
        <v>0.65</v>
      </c>
      <c r="S101" s="105">
        <f t="shared" si="15"/>
        <v>0.44999999999999996</v>
      </c>
      <c r="T101" s="105">
        <f t="shared" si="15"/>
        <v>0.65</v>
      </c>
      <c r="U101" s="105">
        <f t="shared" si="19"/>
        <v>0.95</v>
      </c>
      <c r="V101" s="105">
        <f t="shared" si="18"/>
        <v>0.20</v>
      </c>
      <c r="W101" s="117">
        <f t="shared" si="10"/>
        <v>21</v>
      </c>
      <c r="X101" s="117">
        <f t="shared" si="16"/>
        <v>4.20</v>
      </c>
      <c r="Y101" s="146">
        <v>3</v>
      </c>
      <c r="Z101" s="116">
        <f t="shared" si="17"/>
        <v>2.4000000000000004</v>
      </c>
    </row>
    <row r="102" spans="1:26" ht="19.9" customHeight="1">
      <c r="A102" s="254">
        <v>95</v>
      </c>
      <c r="B102" s="257">
        <v>307645</v>
      </c>
      <c r="C102" s="134" t="s">
        <v>184</v>
      </c>
      <c r="D102" s="10">
        <v>5</v>
      </c>
      <c r="E102" s="10">
        <v>7</v>
      </c>
      <c r="F102" s="10">
        <v>4</v>
      </c>
      <c r="G102" s="10">
        <v>6</v>
      </c>
      <c r="H102" s="10">
        <v>4</v>
      </c>
      <c r="I102" s="10">
        <f t="shared" si="11"/>
        <v>26</v>
      </c>
      <c r="J102" s="10">
        <f t="shared" si="12"/>
        <v>3.90</v>
      </c>
      <c r="K102" s="18">
        <v>1</v>
      </c>
      <c r="L102" s="18">
        <v>0</v>
      </c>
      <c r="M102" s="18">
        <v>1</v>
      </c>
      <c r="N102" s="18">
        <v>0</v>
      </c>
      <c r="O102" s="18">
        <v>1</v>
      </c>
      <c r="P102" s="18">
        <f t="shared" si="13"/>
        <v>3</v>
      </c>
      <c r="Q102" s="116">
        <f t="shared" si="14"/>
        <v>0.15000000000000002</v>
      </c>
      <c r="R102" s="105">
        <f t="shared" si="15"/>
        <v>0.80</v>
      </c>
      <c r="S102" s="105">
        <f t="shared" si="15"/>
        <v>1.05</v>
      </c>
      <c r="T102" s="105">
        <f t="shared" si="15"/>
        <v>0.65</v>
      </c>
      <c r="U102" s="105">
        <f t="shared" si="19"/>
        <v>0.60</v>
      </c>
      <c r="V102" s="105">
        <f t="shared" si="18"/>
        <v>0.95</v>
      </c>
      <c r="W102" s="117">
        <f t="shared" si="10"/>
        <v>29</v>
      </c>
      <c r="X102" s="117">
        <f t="shared" si="16"/>
        <v>5.8000000000000007</v>
      </c>
      <c r="Y102" s="146">
        <v>5</v>
      </c>
      <c r="Z102" s="116">
        <f t="shared" si="17"/>
        <v>4</v>
      </c>
    </row>
    <row r="103" spans="1:26" ht="19.9" customHeight="1" thickBot="1">
      <c r="A103" s="256">
        <v>96</v>
      </c>
      <c r="B103" s="258">
        <v>307648</v>
      </c>
      <c r="C103" s="134" t="s">
        <v>186</v>
      </c>
      <c r="D103" s="10">
        <v>2</v>
      </c>
      <c r="E103" s="10">
        <v>3</v>
      </c>
      <c r="F103" s="10">
        <v>1</v>
      </c>
      <c r="G103" s="10">
        <v>3</v>
      </c>
      <c r="H103" s="10">
        <v>1</v>
      </c>
      <c r="I103" s="10">
        <f t="shared" si="11"/>
        <v>10</v>
      </c>
      <c r="J103" s="10">
        <f t="shared" si="12"/>
        <v>1.50</v>
      </c>
      <c r="K103" s="18">
        <v>2</v>
      </c>
      <c r="L103" s="18">
        <v>1</v>
      </c>
      <c r="M103" s="18">
        <v>0</v>
      </c>
      <c r="N103" s="18">
        <v>1</v>
      </c>
      <c r="O103" s="18">
        <v>0</v>
      </c>
      <c r="P103" s="18">
        <f t="shared" si="13"/>
        <v>4</v>
      </c>
      <c r="Q103" s="116">
        <f t="shared" si="14"/>
        <v>0.20</v>
      </c>
      <c r="R103" s="105">
        <f t="shared" si="15"/>
        <v>0.40</v>
      </c>
      <c r="S103" s="105">
        <f t="shared" si="15"/>
        <v>0.49999999999999994</v>
      </c>
      <c r="T103" s="105">
        <f t="shared" si="15"/>
        <v>0.15</v>
      </c>
      <c r="U103" s="105">
        <f t="shared" si="19"/>
        <v>0.60</v>
      </c>
      <c r="V103" s="105">
        <f t="shared" si="18"/>
        <v>0.49999999999999994</v>
      </c>
      <c r="W103" s="117">
        <f t="shared" si="10"/>
        <v>14</v>
      </c>
      <c r="X103" s="117">
        <f t="shared" si="16"/>
        <v>2.8000000000000003</v>
      </c>
      <c r="Y103" s="146">
        <v>5</v>
      </c>
      <c r="Z103" s="116">
        <f t="shared" si="17"/>
        <v>4</v>
      </c>
    </row>
    <row r="104" spans="1:26" ht="19.9" customHeight="1">
      <c r="A104" s="254">
        <v>97</v>
      </c>
      <c r="B104" s="257">
        <v>307649</v>
      </c>
      <c r="C104" s="134" t="s">
        <v>187</v>
      </c>
      <c r="D104" s="10">
        <v>5</v>
      </c>
      <c r="E104" s="10">
        <v>1</v>
      </c>
      <c r="F104" s="10">
        <v>5</v>
      </c>
      <c r="G104" s="10">
        <v>1</v>
      </c>
      <c r="H104" s="10">
        <v>2</v>
      </c>
      <c r="I104" s="10">
        <f t="shared" si="11"/>
        <v>14</v>
      </c>
      <c r="J104" s="10">
        <f t="shared" si="12"/>
        <v>2.10</v>
      </c>
      <c r="K104" s="18">
        <v>3</v>
      </c>
      <c r="L104" s="18">
        <v>2</v>
      </c>
      <c r="M104" s="18">
        <v>3</v>
      </c>
      <c r="N104" s="18">
        <v>2</v>
      </c>
      <c r="O104" s="18">
        <v>1</v>
      </c>
      <c r="P104" s="18">
        <f t="shared" si="13"/>
        <v>11</v>
      </c>
      <c r="Q104" s="116">
        <f t="shared" si="14"/>
        <v>0.55000000000000004</v>
      </c>
      <c r="R104" s="105">
        <f t="shared" si="15"/>
        <v>0.90</v>
      </c>
      <c r="S104" s="105">
        <f t="shared" si="15"/>
        <v>0.25</v>
      </c>
      <c r="T104" s="105">
        <f t="shared" si="15"/>
        <v>0.90</v>
      </c>
      <c r="U104" s="105">
        <f t="shared" si="19"/>
        <v>0.44999999999999996</v>
      </c>
      <c r="V104" s="105">
        <f t="shared" si="18"/>
        <v>0.54999999999999993</v>
      </c>
      <c r="W104" s="117">
        <f t="shared" si="10"/>
        <v>25</v>
      </c>
      <c r="X104" s="117">
        <f t="shared" si="16"/>
        <v>5</v>
      </c>
      <c r="Y104" s="146">
        <v>12</v>
      </c>
      <c r="Z104" s="116">
        <f t="shared" si="17"/>
        <v>9.6000000000000014</v>
      </c>
    </row>
    <row r="105" spans="1:26" ht="19.9" customHeight="1" thickBot="1">
      <c r="A105" s="256">
        <v>98</v>
      </c>
      <c r="B105" s="257">
        <v>307651</v>
      </c>
      <c r="C105" s="134" t="s">
        <v>188</v>
      </c>
      <c r="D105" s="10">
        <v>4</v>
      </c>
      <c r="E105" s="10">
        <v>2</v>
      </c>
      <c r="F105" s="10">
        <v>1</v>
      </c>
      <c r="G105" s="10">
        <v>2</v>
      </c>
      <c r="H105" s="10">
        <v>2</v>
      </c>
      <c r="I105" s="10">
        <f t="shared" si="11"/>
        <v>11</v>
      </c>
      <c r="J105" s="10">
        <f t="shared" si="12"/>
        <v>1.65</v>
      </c>
      <c r="K105" s="18">
        <v>3</v>
      </c>
      <c r="L105" s="18">
        <v>2</v>
      </c>
      <c r="M105" s="18">
        <v>3</v>
      </c>
      <c r="N105" s="18">
        <v>2</v>
      </c>
      <c r="O105" s="18">
        <v>1</v>
      </c>
      <c r="P105" s="18">
        <f t="shared" si="13"/>
        <v>11</v>
      </c>
      <c r="Q105" s="116">
        <f t="shared" si="14"/>
        <v>0.55000000000000004</v>
      </c>
      <c r="R105" s="105">
        <f t="shared" si="15"/>
        <v>0.75</v>
      </c>
      <c r="S105" s="105">
        <f t="shared" si="15"/>
        <v>0.40</v>
      </c>
      <c r="T105" s="105">
        <f t="shared" si="15"/>
        <v>0.30000000000000004</v>
      </c>
      <c r="U105" s="105">
        <f t="shared" si="19"/>
        <v>0.80</v>
      </c>
      <c r="V105" s="105">
        <f t="shared" si="18"/>
        <v>0.54999999999999993</v>
      </c>
      <c r="W105" s="117">
        <f t="shared" si="10"/>
        <v>22</v>
      </c>
      <c r="X105" s="117">
        <f t="shared" si="16"/>
        <v>4.4000000000000004</v>
      </c>
      <c r="Y105" s="146">
        <v>12</v>
      </c>
      <c r="Z105" s="116">
        <f t="shared" si="17"/>
        <v>9.6000000000000014</v>
      </c>
    </row>
    <row r="106" spans="1:26" ht="19.9" customHeight="1">
      <c r="A106" s="254">
        <v>99</v>
      </c>
      <c r="B106" s="257">
        <v>307653</v>
      </c>
      <c r="C106" s="134" t="s">
        <v>189</v>
      </c>
      <c r="D106" s="10">
        <v>3</v>
      </c>
      <c r="E106" s="10">
        <v>2</v>
      </c>
      <c r="F106" s="10">
        <v>0</v>
      </c>
      <c r="G106" s="10">
        <v>2</v>
      </c>
      <c r="H106" s="10">
        <v>1</v>
      </c>
      <c r="I106" s="10">
        <f t="shared" si="11"/>
        <v>8</v>
      </c>
      <c r="J106" s="10">
        <f t="shared" si="12"/>
        <v>1.20</v>
      </c>
      <c r="K106" s="18">
        <v>2</v>
      </c>
      <c r="L106" s="18">
        <v>3</v>
      </c>
      <c r="M106" s="18">
        <v>2</v>
      </c>
      <c r="N106" s="18">
        <v>2</v>
      </c>
      <c r="O106" s="18">
        <v>1</v>
      </c>
      <c r="P106" s="18">
        <f t="shared" si="13"/>
        <v>10</v>
      </c>
      <c r="Q106" s="116">
        <f t="shared" si="14"/>
        <v>0.50</v>
      </c>
      <c r="R106" s="105">
        <f t="shared" si="15"/>
        <v>0.54999999999999993</v>
      </c>
      <c r="S106" s="105">
        <f t="shared" si="15"/>
        <v>0.45</v>
      </c>
      <c r="T106" s="105">
        <f t="shared" si="15"/>
        <v>0.10</v>
      </c>
      <c r="U106" s="105">
        <f t="shared" si="19"/>
        <v>0.65</v>
      </c>
      <c r="V106" s="105">
        <f t="shared" si="18"/>
        <v>0.75</v>
      </c>
      <c r="W106" s="117">
        <f t="shared" si="10"/>
        <v>18</v>
      </c>
      <c r="X106" s="117">
        <f t="shared" si="16"/>
        <v>3.60</v>
      </c>
      <c r="Y106" s="146">
        <v>4</v>
      </c>
      <c r="Z106" s="116">
        <f t="shared" si="17"/>
        <v>3.20</v>
      </c>
    </row>
    <row r="107" spans="1:26" ht="19.9" customHeight="1" thickBot="1">
      <c r="A107" s="256">
        <v>100</v>
      </c>
      <c r="B107" s="258">
        <v>307654</v>
      </c>
      <c r="C107" s="134" t="s">
        <v>190</v>
      </c>
      <c r="D107" s="10">
        <v>3</v>
      </c>
      <c r="E107" s="10">
        <v>4</v>
      </c>
      <c r="F107" s="10">
        <v>3</v>
      </c>
      <c r="G107" s="10">
        <v>4</v>
      </c>
      <c r="H107" s="10">
        <v>5</v>
      </c>
      <c r="I107" s="10">
        <f t="shared" si="11"/>
        <v>19</v>
      </c>
      <c r="J107" s="10">
        <f t="shared" si="12"/>
        <v>2.85</v>
      </c>
      <c r="K107" s="18">
        <v>1</v>
      </c>
      <c r="L107" s="18">
        <v>0</v>
      </c>
      <c r="M107" s="18">
        <v>1</v>
      </c>
      <c r="N107" s="18">
        <v>0</v>
      </c>
      <c r="O107" s="18">
        <v>1</v>
      </c>
      <c r="P107" s="18">
        <f t="shared" si="13"/>
        <v>3</v>
      </c>
      <c r="Q107" s="116">
        <f t="shared" si="14"/>
        <v>0.15000000000000002</v>
      </c>
      <c r="R107" s="105">
        <f t="shared" si="15"/>
        <v>0.49999999999999994</v>
      </c>
      <c r="S107" s="105">
        <f t="shared" si="15"/>
        <v>0.60</v>
      </c>
      <c r="T107" s="105">
        <f t="shared" si="15"/>
        <v>0.49999999999999994</v>
      </c>
      <c r="U107" s="105">
        <f t="shared" si="19"/>
        <v>0.30</v>
      </c>
      <c r="V107" s="105">
        <f t="shared" si="18"/>
        <v>0.80</v>
      </c>
      <c r="W107" s="117">
        <f t="shared" si="10"/>
        <v>22</v>
      </c>
      <c r="X107" s="117">
        <f t="shared" si="16"/>
        <v>4.4000000000000004</v>
      </c>
      <c r="Y107" s="146">
        <v>5</v>
      </c>
      <c r="Z107" s="116">
        <f t="shared" si="17"/>
        <v>4</v>
      </c>
    </row>
    <row r="108" spans="1:26" ht="19.9" customHeight="1">
      <c r="A108" s="254">
        <v>101</v>
      </c>
      <c r="B108" s="258">
        <v>307656</v>
      </c>
      <c r="C108" s="134" t="s">
        <v>191</v>
      </c>
      <c r="D108" s="10">
        <v>4</v>
      </c>
      <c r="E108" s="10">
        <v>6</v>
      </c>
      <c r="F108" s="10">
        <v>3</v>
      </c>
      <c r="G108" s="10">
        <v>4</v>
      </c>
      <c r="H108" s="10">
        <v>3</v>
      </c>
      <c r="I108" s="10">
        <f t="shared" si="11"/>
        <v>20</v>
      </c>
      <c r="J108" s="10">
        <f t="shared" si="12"/>
        <v>3</v>
      </c>
      <c r="K108" s="18">
        <v>1</v>
      </c>
      <c r="L108" s="18">
        <v>0</v>
      </c>
      <c r="M108" s="18">
        <v>1</v>
      </c>
      <c r="N108" s="18">
        <v>0</v>
      </c>
      <c r="O108" s="18">
        <v>1</v>
      </c>
      <c r="P108" s="18">
        <f t="shared" si="13"/>
        <v>3</v>
      </c>
      <c r="Q108" s="116">
        <f t="shared" si="14"/>
        <v>0.15000000000000002</v>
      </c>
      <c r="R108" s="105">
        <f t="shared" si="15"/>
        <v>0.65</v>
      </c>
      <c r="S108" s="105">
        <f t="shared" si="15"/>
        <v>0.89999999999999991</v>
      </c>
      <c r="T108" s="105">
        <f t="shared" si="15"/>
        <v>0.49999999999999994</v>
      </c>
      <c r="U108" s="105">
        <f t="shared" si="19"/>
        <v>0.49999999999999994</v>
      </c>
      <c r="V108" s="105">
        <f t="shared" si="18"/>
        <v>1.30</v>
      </c>
      <c r="W108" s="117">
        <f t="shared" si="10"/>
        <v>23</v>
      </c>
      <c r="X108" s="117">
        <f t="shared" si="16"/>
        <v>4.6000000000000005</v>
      </c>
      <c r="Y108" s="146">
        <v>6</v>
      </c>
      <c r="Z108" s="116">
        <f t="shared" si="17"/>
        <v>4.8000000000000007</v>
      </c>
    </row>
    <row r="109" spans="1:26" ht="19.9" customHeight="1" thickBot="1">
      <c r="A109" s="256">
        <v>102</v>
      </c>
      <c r="B109" s="257">
        <v>307661</v>
      </c>
      <c r="C109" s="134" t="s">
        <v>193</v>
      </c>
      <c r="D109" s="10">
        <v>6</v>
      </c>
      <c r="E109" s="10">
        <v>5</v>
      </c>
      <c r="F109" s="10">
        <v>4</v>
      </c>
      <c r="G109" s="10">
        <v>5</v>
      </c>
      <c r="H109" s="10">
        <v>4</v>
      </c>
      <c r="I109" s="10">
        <f t="shared" si="11"/>
        <v>24</v>
      </c>
      <c r="J109" s="10">
        <f t="shared" si="12"/>
        <v>3.5999999999999996</v>
      </c>
      <c r="K109" s="18">
        <v>2</v>
      </c>
      <c r="L109" s="18">
        <v>3</v>
      </c>
      <c r="M109" s="18">
        <v>2</v>
      </c>
      <c r="N109" s="18">
        <v>0</v>
      </c>
      <c r="O109" s="18">
        <v>1</v>
      </c>
      <c r="P109" s="18">
        <f t="shared" si="13"/>
        <v>8</v>
      </c>
      <c r="Q109" s="116">
        <f t="shared" si="14"/>
        <v>0.40</v>
      </c>
      <c r="R109" s="105">
        <f t="shared" si="15"/>
        <v>0.99999999999999989</v>
      </c>
      <c r="S109" s="105">
        <f t="shared" si="15"/>
        <v>0.90</v>
      </c>
      <c r="T109" s="105">
        <f t="shared" si="15"/>
        <v>0.70</v>
      </c>
      <c r="U109" s="105">
        <f t="shared" si="19"/>
        <v>0.40</v>
      </c>
      <c r="V109" s="105">
        <f t="shared" si="18"/>
        <v>1.60</v>
      </c>
      <c r="W109" s="117">
        <f t="shared" si="10"/>
        <v>32</v>
      </c>
      <c r="X109" s="117">
        <f t="shared" si="16"/>
        <v>6.40</v>
      </c>
      <c r="Y109" s="146">
        <v>10</v>
      </c>
      <c r="Z109" s="116">
        <f t="shared" si="17"/>
        <v>8</v>
      </c>
    </row>
    <row r="110" spans="1:26" ht="19.9" customHeight="1">
      <c r="A110" s="254">
        <v>103</v>
      </c>
      <c r="B110" s="257">
        <v>307665</v>
      </c>
      <c r="C110" s="134" t="s">
        <v>196</v>
      </c>
      <c r="D110" s="10">
        <v>7</v>
      </c>
      <c r="E110" s="10">
        <v>3</v>
      </c>
      <c r="F110" s="10">
        <v>4</v>
      </c>
      <c r="G110" s="10">
        <v>3</v>
      </c>
      <c r="H110" s="10">
        <v>4</v>
      </c>
      <c r="I110" s="10">
        <f t="shared" si="11"/>
        <v>21</v>
      </c>
      <c r="J110" s="10">
        <f t="shared" si="12"/>
        <v>3.15</v>
      </c>
      <c r="K110" s="18">
        <v>2</v>
      </c>
      <c r="L110" s="18">
        <v>1</v>
      </c>
      <c r="M110" s="18">
        <v>2</v>
      </c>
      <c r="N110" s="18">
        <v>1</v>
      </c>
      <c r="O110" s="18">
        <v>0</v>
      </c>
      <c r="P110" s="18">
        <f t="shared" si="13"/>
        <v>6</v>
      </c>
      <c r="Q110" s="116">
        <f t="shared" si="14"/>
        <v>0.30000000000000004</v>
      </c>
      <c r="R110" s="105">
        <f t="shared" si="15"/>
        <v>1.1500000000000001</v>
      </c>
      <c r="S110" s="105">
        <f t="shared" si="15"/>
        <v>0.49999999999999994</v>
      </c>
      <c r="T110" s="105">
        <f t="shared" si="15"/>
        <v>0.70</v>
      </c>
      <c r="U110" s="105">
        <f t="shared" si="19"/>
        <v>1.1500000000000001</v>
      </c>
      <c r="V110" s="105">
        <f t="shared" si="18"/>
        <v>1.0499999999999998</v>
      </c>
      <c r="W110" s="117">
        <f t="shared" si="10"/>
        <v>27</v>
      </c>
      <c r="X110" s="117">
        <f t="shared" si="16"/>
        <v>5.40</v>
      </c>
      <c r="Y110" s="146">
        <v>8</v>
      </c>
      <c r="Z110" s="116">
        <f t="shared" si="17"/>
        <v>6.40</v>
      </c>
    </row>
    <row r="111" spans="1:26" ht="19.9" customHeight="1" thickBot="1">
      <c r="A111" s="256">
        <v>104</v>
      </c>
      <c r="B111" s="258">
        <v>307670</v>
      </c>
      <c r="C111" s="134" t="s">
        <v>198</v>
      </c>
      <c r="D111" s="10">
        <v>4</v>
      </c>
      <c r="E111" s="10">
        <v>2</v>
      </c>
      <c r="F111" s="10">
        <v>1</v>
      </c>
      <c r="G111" s="10">
        <v>3</v>
      </c>
      <c r="H111" s="10">
        <v>1</v>
      </c>
      <c r="I111" s="10">
        <f t="shared" si="11"/>
        <v>11</v>
      </c>
      <c r="J111" s="10">
        <f t="shared" si="12"/>
        <v>1.65</v>
      </c>
      <c r="K111" s="18">
        <v>1</v>
      </c>
      <c r="L111" s="18">
        <v>0</v>
      </c>
      <c r="M111" s="18">
        <v>1</v>
      </c>
      <c r="N111" s="18">
        <v>0</v>
      </c>
      <c r="O111" s="18">
        <v>1</v>
      </c>
      <c r="P111" s="18">
        <f t="shared" si="13"/>
        <v>3</v>
      </c>
      <c r="Q111" s="116">
        <f t="shared" si="14"/>
        <v>0.15000000000000002</v>
      </c>
      <c r="R111" s="105">
        <f t="shared" si="15"/>
        <v>0.65</v>
      </c>
      <c r="S111" s="105">
        <f t="shared" si="15"/>
        <v>0.30</v>
      </c>
      <c r="T111" s="105">
        <f t="shared" si="15"/>
        <v>0.20</v>
      </c>
      <c r="U111" s="105">
        <f t="shared" si="19"/>
        <v>0.15</v>
      </c>
      <c r="V111" s="105">
        <f t="shared" si="18"/>
        <v>0.65</v>
      </c>
      <c r="W111" s="117">
        <f t="shared" si="10"/>
        <v>14</v>
      </c>
      <c r="X111" s="117">
        <f t="shared" si="16"/>
        <v>2.8000000000000003</v>
      </c>
      <c r="Y111" s="146">
        <v>3</v>
      </c>
      <c r="Z111" s="116">
        <f t="shared" si="17"/>
        <v>2.4000000000000004</v>
      </c>
    </row>
    <row r="112" spans="1:26" ht="19.9" customHeight="1">
      <c r="A112" s="254">
        <v>105</v>
      </c>
      <c r="B112" s="257">
        <v>307673</v>
      </c>
      <c r="C112" s="134" t="s">
        <v>199</v>
      </c>
      <c r="D112" s="10">
        <v>4</v>
      </c>
      <c r="E112" s="10">
        <v>3</v>
      </c>
      <c r="F112" s="10">
        <v>4</v>
      </c>
      <c r="G112" s="10">
        <v>3</v>
      </c>
      <c r="H112" s="10">
        <v>4</v>
      </c>
      <c r="I112" s="10">
        <f t="shared" si="11"/>
        <v>18</v>
      </c>
      <c r="J112" s="10">
        <f t="shared" si="12"/>
        <v>2.6999999999999997</v>
      </c>
      <c r="K112" s="18">
        <v>1</v>
      </c>
      <c r="L112" s="18">
        <v>1</v>
      </c>
      <c r="M112" s="18">
        <v>0</v>
      </c>
      <c r="N112" s="18">
        <v>1</v>
      </c>
      <c r="O112" s="18">
        <v>1</v>
      </c>
      <c r="P112" s="18">
        <f t="shared" si="13"/>
        <v>4</v>
      </c>
      <c r="Q112" s="116">
        <f t="shared" si="14"/>
        <v>0.20</v>
      </c>
      <c r="R112" s="105">
        <f t="shared" si="15"/>
        <v>0.65</v>
      </c>
      <c r="S112" s="105">
        <f t="shared" si="15"/>
        <v>0.49999999999999994</v>
      </c>
      <c r="T112" s="105">
        <f t="shared" si="15"/>
        <v>0.60</v>
      </c>
      <c r="U112" s="105">
        <f t="shared" si="19"/>
        <v>0.65</v>
      </c>
      <c r="V112" s="105">
        <f t="shared" si="18"/>
        <v>0.65</v>
      </c>
      <c r="W112" s="117">
        <f t="shared" si="10"/>
        <v>22</v>
      </c>
      <c r="X112" s="117">
        <f t="shared" si="16"/>
        <v>4.4000000000000004</v>
      </c>
      <c r="Y112" s="146">
        <v>4</v>
      </c>
      <c r="Z112" s="116">
        <f t="shared" si="17"/>
        <v>3.20</v>
      </c>
    </row>
    <row r="113" spans="1:26" ht="19.9" customHeight="1" thickBot="1">
      <c r="A113" s="256">
        <v>106</v>
      </c>
      <c r="B113" s="257">
        <v>307675</v>
      </c>
      <c r="C113" s="134" t="s">
        <v>200</v>
      </c>
      <c r="D113" s="10">
        <v>6</v>
      </c>
      <c r="E113" s="10">
        <v>4</v>
      </c>
      <c r="F113" s="10">
        <v>3</v>
      </c>
      <c r="G113" s="10">
        <v>4</v>
      </c>
      <c r="H113" s="10">
        <v>3</v>
      </c>
      <c r="I113" s="10">
        <f t="shared" si="11"/>
        <v>20</v>
      </c>
      <c r="J113" s="10">
        <f t="shared" si="12"/>
        <v>3</v>
      </c>
      <c r="K113" s="18">
        <v>2</v>
      </c>
      <c r="L113" s="18">
        <v>3</v>
      </c>
      <c r="M113" s="18">
        <v>1</v>
      </c>
      <c r="N113" s="18">
        <v>0</v>
      </c>
      <c r="O113" s="18">
        <v>1</v>
      </c>
      <c r="P113" s="18">
        <f t="shared" si="13"/>
        <v>7</v>
      </c>
      <c r="Q113" s="116">
        <f t="shared" si="14"/>
        <v>0.35</v>
      </c>
      <c r="R113" s="105">
        <f t="shared" si="15"/>
        <v>0.99999999999999989</v>
      </c>
      <c r="S113" s="105">
        <f t="shared" si="15"/>
        <v>0.75</v>
      </c>
      <c r="T113" s="105">
        <f t="shared" si="15"/>
        <v>0.49999999999999994</v>
      </c>
      <c r="U113" s="105">
        <f t="shared" si="19"/>
        <v>0.35</v>
      </c>
      <c r="V113" s="105">
        <f t="shared" si="18"/>
        <v>0.15</v>
      </c>
      <c r="W113" s="117">
        <f t="shared" si="10"/>
        <v>27</v>
      </c>
      <c r="X113" s="117">
        <f t="shared" si="16"/>
        <v>5.40</v>
      </c>
      <c r="Y113" s="146">
        <v>8</v>
      </c>
      <c r="Z113" s="116">
        <f t="shared" si="17"/>
        <v>6.40</v>
      </c>
    </row>
    <row r="114" spans="1:26" ht="19.9" customHeight="1">
      <c r="A114" s="254">
        <v>107</v>
      </c>
      <c r="B114" s="258">
        <v>307676</v>
      </c>
      <c r="C114" s="134" t="s">
        <v>200</v>
      </c>
      <c r="D114" s="10">
        <v>4</v>
      </c>
      <c r="E114" s="10">
        <v>5</v>
      </c>
      <c r="F114" s="10">
        <v>5</v>
      </c>
      <c r="G114" s="10">
        <v>6</v>
      </c>
      <c r="H114" s="10">
        <v>5</v>
      </c>
      <c r="I114" s="10">
        <f t="shared" si="11"/>
        <v>25</v>
      </c>
      <c r="J114" s="10">
        <f t="shared" si="12"/>
        <v>3.75</v>
      </c>
      <c r="K114" s="18">
        <v>3</v>
      </c>
      <c r="L114" s="18">
        <v>2</v>
      </c>
      <c r="M114" s="18">
        <v>3</v>
      </c>
      <c r="N114" s="18">
        <v>2</v>
      </c>
      <c r="O114" s="18">
        <v>3</v>
      </c>
      <c r="P114" s="18">
        <f t="shared" si="13"/>
        <v>13</v>
      </c>
      <c r="Q114" s="116">
        <f t="shared" si="14"/>
        <v>0.65</v>
      </c>
      <c r="R114" s="105">
        <f t="shared" si="15"/>
        <v>0.75</v>
      </c>
      <c r="S114" s="105">
        <f t="shared" si="15"/>
        <v>0.85</v>
      </c>
      <c r="T114" s="105">
        <f t="shared" si="15"/>
        <v>0.90</v>
      </c>
      <c r="U114" s="105">
        <f t="shared" si="19"/>
        <v>0.54999999999999993</v>
      </c>
      <c r="V114" s="105">
        <f t="shared" si="20" ref="V114:V145">(H104*0.15+O104*0.05)</f>
        <v>0.35</v>
      </c>
      <c r="W114" s="117">
        <f t="shared" si="10"/>
        <v>38</v>
      </c>
      <c r="X114" s="117">
        <f t="shared" si="16"/>
        <v>7.60</v>
      </c>
      <c r="Y114" s="146">
        <v>15</v>
      </c>
      <c r="Z114" s="116">
        <f t="shared" si="17"/>
        <v>12</v>
      </c>
    </row>
    <row r="115" spans="1:26" ht="19.9" customHeight="1" thickBot="1">
      <c r="A115" s="256">
        <v>108</v>
      </c>
      <c r="B115" s="257">
        <v>307677</v>
      </c>
      <c r="C115" s="134" t="s">
        <v>201</v>
      </c>
      <c r="D115" s="10">
        <v>3</v>
      </c>
      <c r="E115" s="10">
        <v>8</v>
      </c>
      <c r="F115" s="10">
        <v>7</v>
      </c>
      <c r="G115" s="10">
        <v>8</v>
      </c>
      <c r="H115" s="10">
        <v>7</v>
      </c>
      <c r="I115" s="10">
        <f t="shared" si="11"/>
        <v>33</v>
      </c>
      <c r="J115" s="10">
        <f t="shared" si="12"/>
        <v>4.95</v>
      </c>
      <c r="K115" s="18">
        <v>2</v>
      </c>
      <c r="L115" s="18">
        <v>3</v>
      </c>
      <c r="M115" s="18">
        <v>2</v>
      </c>
      <c r="N115" s="18">
        <v>3</v>
      </c>
      <c r="O115" s="18">
        <v>2</v>
      </c>
      <c r="P115" s="18">
        <f t="shared" si="13"/>
        <v>12</v>
      </c>
      <c r="Q115" s="116">
        <f t="shared" si="14"/>
        <v>0.60000000000000009</v>
      </c>
      <c r="R115" s="105">
        <f t="shared" si="15"/>
        <v>0.54999999999999993</v>
      </c>
      <c r="S115" s="105">
        <f t="shared" si="15"/>
        <v>1.35</v>
      </c>
      <c r="T115" s="105">
        <f t="shared" si="15"/>
        <v>1.1500000000000001</v>
      </c>
      <c r="U115" s="105">
        <f t="shared" si="19"/>
        <v>0.44999999999999996</v>
      </c>
      <c r="V115" s="105">
        <f t="shared" si="20"/>
        <v>0.35</v>
      </c>
      <c r="W115" s="117">
        <f t="shared" si="10"/>
        <v>45</v>
      </c>
      <c r="X115" s="117">
        <f t="shared" si="16"/>
        <v>9</v>
      </c>
      <c r="Y115" s="146">
        <v>18</v>
      </c>
      <c r="Z115" s="116">
        <f t="shared" si="17"/>
        <v>14.40</v>
      </c>
    </row>
    <row r="116" spans="1:26" ht="19.9" customHeight="1">
      <c r="A116" s="254">
        <v>109</v>
      </c>
      <c r="B116" s="258">
        <v>307680</v>
      </c>
      <c r="C116" s="134" t="s">
        <v>202</v>
      </c>
      <c r="D116" s="10">
        <v>9</v>
      </c>
      <c r="E116" s="10">
        <v>8</v>
      </c>
      <c r="F116" s="10">
        <v>8</v>
      </c>
      <c r="G116" s="10">
        <v>7</v>
      </c>
      <c r="H116" s="10">
        <v>9</v>
      </c>
      <c r="I116" s="10">
        <f t="shared" si="11"/>
        <v>41</v>
      </c>
      <c r="J116" s="10">
        <f t="shared" si="12"/>
        <v>6.15</v>
      </c>
      <c r="K116" s="18">
        <v>4</v>
      </c>
      <c r="L116" s="18">
        <v>3</v>
      </c>
      <c r="M116" s="18">
        <v>4</v>
      </c>
      <c r="N116" s="18">
        <v>3</v>
      </c>
      <c r="O116" s="18">
        <v>4</v>
      </c>
      <c r="P116" s="18">
        <f t="shared" si="13"/>
        <v>18</v>
      </c>
      <c r="Q116" s="116">
        <f t="shared" si="14"/>
        <v>0.90</v>
      </c>
      <c r="R116" s="105">
        <f t="shared" si="15"/>
        <v>1.5499999999999998</v>
      </c>
      <c r="S116" s="105">
        <f t="shared" si="15"/>
        <v>1.35</v>
      </c>
      <c r="T116" s="105">
        <f t="shared" si="15"/>
        <v>1.40</v>
      </c>
      <c r="U116" s="105">
        <f t="shared" si="19"/>
        <v>1.1000000000000001</v>
      </c>
      <c r="V116" s="105">
        <f t="shared" si="20"/>
        <v>0.20</v>
      </c>
      <c r="W116" s="117">
        <f t="shared" si="10"/>
        <v>59</v>
      </c>
      <c r="X116" s="117">
        <f t="shared" si="16"/>
        <v>11.80</v>
      </c>
      <c r="Y116" s="146">
        <v>26</v>
      </c>
      <c r="Z116" s="116">
        <f t="shared" si="17"/>
        <v>20.80</v>
      </c>
    </row>
    <row r="117" spans="1:26" ht="19.9" customHeight="1" thickBot="1">
      <c r="A117" s="256">
        <v>110</v>
      </c>
      <c r="B117" s="134">
        <v>307683</v>
      </c>
      <c r="C117" s="134" t="s">
        <v>206</v>
      </c>
      <c r="D117" s="10">
        <v>4</v>
      </c>
      <c r="E117" s="10">
        <v>3</v>
      </c>
      <c r="F117" s="10">
        <v>4</v>
      </c>
      <c r="G117" s="10">
        <v>3</v>
      </c>
      <c r="H117" s="10">
        <v>4</v>
      </c>
      <c r="I117" s="10">
        <f t="shared" si="11"/>
        <v>18</v>
      </c>
      <c r="J117" s="10">
        <f t="shared" si="12"/>
        <v>2.6999999999999997</v>
      </c>
      <c r="K117" s="18">
        <v>1</v>
      </c>
      <c r="L117" s="18">
        <v>2</v>
      </c>
      <c r="M117" s="18">
        <v>0</v>
      </c>
      <c r="N117" s="18">
        <v>0</v>
      </c>
      <c r="O117" s="18">
        <v>1</v>
      </c>
      <c r="P117" s="18">
        <f t="shared" si="13"/>
        <v>4</v>
      </c>
      <c r="Q117" s="116">
        <f t="shared" si="14"/>
        <v>0.20</v>
      </c>
      <c r="R117" s="105">
        <f t="shared" si="15"/>
        <v>0.65</v>
      </c>
      <c r="S117" s="105">
        <f t="shared" si="15"/>
        <v>0.54999999999999993</v>
      </c>
      <c r="T117" s="105">
        <f t="shared" si="15"/>
        <v>0.60</v>
      </c>
      <c r="U117" s="105">
        <f t="shared" si="19"/>
        <v>1.40</v>
      </c>
      <c r="V117" s="105">
        <f t="shared" si="20"/>
        <v>0.80</v>
      </c>
      <c r="W117" s="117">
        <f t="shared" si="10"/>
        <v>22</v>
      </c>
      <c r="X117" s="117">
        <f t="shared" si="16"/>
        <v>4.4000000000000004</v>
      </c>
      <c r="Y117" s="146">
        <v>3</v>
      </c>
      <c r="Z117" s="116">
        <f t="shared" si="17"/>
        <v>2.4000000000000004</v>
      </c>
    </row>
    <row r="118" spans="1:26" ht="19.9" customHeight="1">
      <c r="A118" s="254">
        <v>111</v>
      </c>
      <c r="B118" s="259">
        <v>307684</v>
      </c>
      <c r="C118" s="134" t="s">
        <v>207</v>
      </c>
      <c r="D118" s="10">
        <v>5</v>
      </c>
      <c r="E118" s="10">
        <v>6</v>
      </c>
      <c r="F118" s="10">
        <v>5</v>
      </c>
      <c r="G118" s="10">
        <v>6</v>
      </c>
      <c r="H118" s="10">
        <v>5</v>
      </c>
      <c r="I118" s="10">
        <f t="shared" si="11"/>
        <v>27</v>
      </c>
      <c r="J118" s="10">
        <f t="shared" si="12"/>
        <v>4.05</v>
      </c>
      <c r="K118" s="18">
        <v>3</v>
      </c>
      <c r="L118" s="18">
        <v>1</v>
      </c>
      <c r="M118" s="18">
        <v>3</v>
      </c>
      <c r="N118" s="18">
        <v>2</v>
      </c>
      <c r="O118" s="18">
        <v>3</v>
      </c>
      <c r="P118" s="18">
        <f t="shared" si="13"/>
        <v>12</v>
      </c>
      <c r="Q118" s="116">
        <f t="shared" si="14"/>
        <v>0.60000000000000009</v>
      </c>
      <c r="R118" s="105">
        <f t="shared" si="15"/>
        <v>0.90</v>
      </c>
      <c r="S118" s="105">
        <f t="shared" si="15"/>
        <v>0.95</v>
      </c>
      <c r="T118" s="105">
        <f t="shared" si="15"/>
        <v>0.90</v>
      </c>
      <c r="U118" s="105">
        <f t="shared" si="19"/>
        <v>0.85</v>
      </c>
      <c r="V118" s="105">
        <f t="shared" si="20"/>
        <v>0.49999999999999994</v>
      </c>
      <c r="W118" s="117">
        <f t="shared" si="10"/>
        <v>39</v>
      </c>
      <c r="X118" s="117">
        <f t="shared" si="16"/>
        <v>7.8000000000000007</v>
      </c>
      <c r="Y118" s="146">
        <v>17</v>
      </c>
      <c r="Z118" s="116">
        <f t="shared" si="17"/>
        <v>13.60</v>
      </c>
    </row>
    <row r="119" spans="1:26" ht="19.9" customHeight="1" thickBot="1">
      <c r="A119" s="256">
        <v>112</v>
      </c>
      <c r="B119" s="259">
        <v>307688</v>
      </c>
      <c r="C119" s="134" t="s">
        <v>210</v>
      </c>
      <c r="D119" s="10">
        <v>5</v>
      </c>
      <c r="E119" s="10">
        <v>3</v>
      </c>
      <c r="F119" s="10">
        <v>6</v>
      </c>
      <c r="G119" s="10">
        <v>5</v>
      </c>
      <c r="H119" s="10">
        <v>8</v>
      </c>
      <c r="I119" s="10">
        <f t="shared" si="11"/>
        <v>27</v>
      </c>
      <c r="J119" s="10">
        <f t="shared" si="12"/>
        <v>4.05</v>
      </c>
      <c r="K119" s="18">
        <v>2</v>
      </c>
      <c r="L119" s="18">
        <v>1</v>
      </c>
      <c r="M119" s="18">
        <v>2</v>
      </c>
      <c r="N119" s="18">
        <v>1</v>
      </c>
      <c r="O119" s="18">
        <v>0</v>
      </c>
      <c r="P119" s="18">
        <f t="shared" si="13"/>
        <v>6</v>
      </c>
      <c r="Q119" s="116">
        <f t="shared" si="14"/>
        <v>0.30000000000000004</v>
      </c>
      <c r="R119" s="105">
        <f t="shared" si="15"/>
        <v>0.85</v>
      </c>
      <c r="S119" s="105">
        <f t="shared" si="15"/>
        <v>0.49999999999999994</v>
      </c>
      <c r="T119" s="105">
        <f t="shared" si="21" ref="T119:T165">(F117*0.15+M117*0.05)</f>
        <v>0.60</v>
      </c>
      <c r="U119" s="105">
        <f t="shared" si="19"/>
        <v>0.44999999999999996</v>
      </c>
      <c r="V119" s="105">
        <f t="shared" si="20"/>
        <v>0.65</v>
      </c>
      <c r="W119" s="117">
        <f t="shared" si="10"/>
        <v>33</v>
      </c>
      <c r="X119" s="117">
        <f t="shared" si="16"/>
        <v>6.60</v>
      </c>
      <c r="Y119" s="146">
        <v>11</v>
      </c>
      <c r="Z119" s="116">
        <f t="shared" si="17"/>
        <v>8.8000000000000007</v>
      </c>
    </row>
    <row r="120" spans="1:26" ht="19.9" customHeight="1">
      <c r="A120" s="254">
        <v>113</v>
      </c>
      <c r="B120" s="134">
        <v>307689</v>
      </c>
      <c r="C120" s="134" t="s">
        <v>211</v>
      </c>
      <c r="D120" s="10">
        <v>9</v>
      </c>
      <c r="E120" s="10">
        <v>5</v>
      </c>
      <c r="F120" s="10">
        <v>9</v>
      </c>
      <c r="G120" s="10">
        <v>5</v>
      </c>
      <c r="H120" s="10">
        <v>9</v>
      </c>
      <c r="I120" s="10">
        <f t="shared" si="11"/>
        <v>37</v>
      </c>
      <c r="J120" s="10">
        <f t="shared" si="12"/>
        <v>5.55</v>
      </c>
      <c r="K120" s="18">
        <v>3</v>
      </c>
      <c r="L120" s="18">
        <v>2</v>
      </c>
      <c r="M120" s="18">
        <v>3</v>
      </c>
      <c r="N120" s="18">
        <v>2</v>
      </c>
      <c r="O120" s="18">
        <v>3</v>
      </c>
      <c r="P120" s="18">
        <f t="shared" si="13"/>
        <v>13</v>
      </c>
      <c r="Q120" s="116">
        <f t="shared" si="14"/>
        <v>0.65</v>
      </c>
      <c r="R120" s="105">
        <f t="shared" si="15"/>
        <v>1.50</v>
      </c>
      <c r="S120" s="105">
        <f t="shared" si="15"/>
        <v>0.85</v>
      </c>
      <c r="T120" s="105">
        <f t="shared" si="21"/>
        <v>0.90</v>
      </c>
      <c r="U120" s="105">
        <f t="shared" si="19"/>
        <v>0.89999999999999991</v>
      </c>
      <c r="V120" s="105">
        <f t="shared" si="20"/>
        <v>0.60</v>
      </c>
      <c r="W120" s="117">
        <f t="shared" si="10"/>
        <v>50</v>
      </c>
      <c r="X120" s="117">
        <f t="shared" si="16"/>
        <v>10</v>
      </c>
      <c r="Y120" s="146">
        <v>14</v>
      </c>
      <c r="Z120" s="116">
        <f t="shared" si="17"/>
        <v>11.20</v>
      </c>
    </row>
    <row r="121" spans="1:26" ht="19.9" customHeight="1" thickBot="1">
      <c r="A121" s="256">
        <v>114</v>
      </c>
      <c r="B121" s="134">
        <v>307693</v>
      </c>
      <c r="C121" s="134" t="s">
        <v>212</v>
      </c>
      <c r="D121" s="10">
        <v>4</v>
      </c>
      <c r="E121" s="10">
        <v>3</v>
      </c>
      <c r="F121" s="10">
        <v>6</v>
      </c>
      <c r="G121" s="10">
        <v>4</v>
      </c>
      <c r="H121" s="10">
        <v>6</v>
      </c>
      <c r="I121" s="10">
        <f t="shared" si="11"/>
        <v>23</v>
      </c>
      <c r="J121" s="10">
        <f t="shared" si="12"/>
        <v>3.4499999999999997</v>
      </c>
      <c r="K121" s="18">
        <v>1</v>
      </c>
      <c r="L121" s="18">
        <v>2</v>
      </c>
      <c r="M121" s="18">
        <v>1</v>
      </c>
      <c r="N121" s="18">
        <v>2</v>
      </c>
      <c r="O121" s="18">
        <v>1</v>
      </c>
      <c r="P121" s="18">
        <f t="shared" si="13"/>
        <v>7</v>
      </c>
      <c r="Q121" s="116">
        <f t="shared" si="14"/>
        <v>0.35</v>
      </c>
      <c r="R121" s="105">
        <f t="shared" si="15"/>
        <v>0.65</v>
      </c>
      <c r="S121" s="105">
        <f t="shared" si="15"/>
        <v>0.54999999999999993</v>
      </c>
      <c r="T121" s="105">
        <f t="shared" si="21"/>
        <v>0.99999999999999989</v>
      </c>
      <c r="U121" s="105">
        <f t="shared" si="19"/>
        <v>0.49999999999999994</v>
      </c>
      <c r="V121" s="105">
        <f t="shared" si="20"/>
        <v>0.20</v>
      </c>
      <c r="W121" s="117">
        <f t="shared" si="10"/>
        <v>30</v>
      </c>
      <c r="X121" s="117">
        <f t="shared" si="16"/>
        <v>6</v>
      </c>
      <c r="Y121" s="146">
        <v>8</v>
      </c>
      <c r="Z121" s="116">
        <f t="shared" si="17"/>
        <v>6.40</v>
      </c>
    </row>
    <row r="122" spans="1:26" ht="19.9" customHeight="1">
      <c r="A122" s="254">
        <v>115</v>
      </c>
      <c r="B122" s="259">
        <v>307694</v>
      </c>
      <c r="C122" s="134" t="s">
        <v>213</v>
      </c>
      <c r="D122" s="10">
        <v>4</v>
      </c>
      <c r="E122" s="10">
        <v>3</v>
      </c>
      <c r="F122" s="10">
        <v>4</v>
      </c>
      <c r="G122" s="10">
        <v>3</v>
      </c>
      <c r="H122" s="10">
        <v>4</v>
      </c>
      <c r="I122" s="10">
        <f t="shared" si="11"/>
        <v>18</v>
      </c>
      <c r="J122" s="10">
        <f t="shared" si="12"/>
        <v>2.6999999999999997</v>
      </c>
      <c r="K122" s="18">
        <v>3</v>
      </c>
      <c r="L122" s="18">
        <v>2</v>
      </c>
      <c r="M122" s="18">
        <v>1</v>
      </c>
      <c r="N122" s="18">
        <v>2</v>
      </c>
      <c r="O122" s="18">
        <v>1</v>
      </c>
      <c r="P122" s="18">
        <f t="shared" si="13"/>
        <v>9</v>
      </c>
      <c r="Q122" s="116">
        <f t="shared" si="14"/>
        <v>0.45</v>
      </c>
      <c r="R122" s="105">
        <f t="shared" si="15"/>
        <v>0.75</v>
      </c>
      <c r="S122" s="105">
        <f t="shared" si="15"/>
        <v>0.54999999999999993</v>
      </c>
      <c r="T122" s="105">
        <f t="shared" si="21"/>
        <v>1.50</v>
      </c>
      <c r="U122" s="105">
        <f t="shared" si="19"/>
        <v>0.25</v>
      </c>
      <c r="V122" s="105">
        <f t="shared" si="20"/>
        <v>0.65</v>
      </c>
      <c r="W122" s="117">
        <f t="shared" si="10"/>
        <v>27</v>
      </c>
      <c r="X122" s="117">
        <f t="shared" si="16"/>
        <v>5.40</v>
      </c>
      <c r="Y122" s="146">
        <v>12</v>
      </c>
      <c r="Z122" s="116">
        <f t="shared" si="17"/>
        <v>9.6000000000000014</v>
      </c>
    </row>
    <row r="123" spans="1:26" ht="19.9" customHeight="1" thickBot="1">
      <c r="A123" s="256">
        <v>116</v>
      </c>
      <c r="B123" s="134">
        <v>307695</v>
      </c>
      <c r="C123" s="134" t="s">
        <v>214</v>
      </c>
      <c r="D123" s="10">
        <v>6</v>
      </c>
      <c r="E123" s="10">
        <v>7</v>
      </c>
      <c r="F123" s="10">
        <v>8</v>
      </c>
      <c r="G123" s="10">
        <v>9</v>
      </c>
      <c r="H123" s="10">
        <v>4</v>
      </c>
      <c r="I123" s="10">
        <f t="shared" si="11"/>
        <v>34</v>
      </c>
      <c r="J123" s="10">
        <f t="shared" si="12"/>
        <v>5.0999999999999996</v>
      </c>
      <c r="K123" s="18">
        <v>4</v>
      </c>
      <c r="L123" s="18">
        <v>5</v>
      </c>
      <c r="M123" s="18">
        <v>3</v>
      </c>
      <c r="N123" s="18">
        <v>2</v>
      </c>
      <c r="O123" s="18">
        <v>3</v>
      </c>
      <c r="P123" s="18">
        <f t="shared" si="13"/>
        <v>17</v>
      </c>
      <c r="Q123" s="116">
        <f t="shared" si="14"/>
        <v>0.85000000000000009</v>
      </c>
      <c r="R123" s="105">
        <f t="shared" si="15"/>
        <v>1.0999999999999999</v>
      </c>
      <c r="S123" s="105">
        <f t="shared" si="15"/>
        <v>1.30</v>
      </c>
      <c r="T123" s="105">
        <f t="shared" si="21"/>
        <v>0.95</v>
      </c>
      <c r="U123" s="105">
        <f t="shared" si="19"/>
        <v>0.40</v>
      </c>
      <c r="V123" s="105">
        <f t="shared" si="20"/>
        <v>0.49999999999999994</v>
      </c>
      <c r="W123" s="117">
        <f t="shared" si="10"/>
        <v>51</v>
      </c>
      <c r="X123" s="117">
        <f t="shared" si="16"/>
        <v>10.200000000000001</v>
      </c>
      <c r="Y123" s="146">
        <v>20</v>
      </c>
      <c r="Z123" s="116">
        <f t="shared" si="17"/>
        <v>16</v>
      </c>
    </row>
    <row r="124" spans="1:26" ht="19.9" customHeight="1">
      <c r="A124" s="254">
        <v>117</v>
      </c>
      <c r="B124" s="134">
        <v>307699</v>
      </c>
      <c r="C124" s="134" t="s">
        <v>215</v>
      </c>
      <c r="D124" s="10">
        <v>4</v>
      </c>
      <c r="E124" s="10">
        <v>2</v>
      </c>
      <c r="F124" s="10">
        <v>4</v>
      </c>
      <c r="G124" s="10">
        <v>6</v>
      </c>
      <c r="H124" s="10">
        <v>3</v>
      </c>
      <c r="I124" s="10">
        <f t="shared" si="11"/>
        <v>19</v>
      </c>
      <c r="J124" s="10">
        <f t="shared" si="12"/>
        <v>2.85</v>
      </c>
      <c r="K124" s="18">
        <v>1</v>
      </c>
      <c r="L124" s="18">
        <v>0</v>
      </c>
      <c r="M124" s="18">
        <v>1</v>
      </c>
      <c r="N124" s="18">
        <v>0</v>
      </c>
      <c r="O124" s="18">
        <v>1</v>
      </c>
      <c r="P124" s="18">
        <f t="shared" si="13"/>
        <v>3</v>
      </c>
      <c r="Q124" s="116">
        <f t="shared" si="14"/>
        <v>0.15000000000000002</v>
      </c>
      <c r="R124" s="105">
        <f t="shared" si="15"/>
        <v>0.65</v>
      </c>
      <c r="S124" s="105">
        <f t="shared" si="15"/>
        <v>0.30</v>
      </c>
      <c r="T124" s="105">
        <f t="shared" si="21"/>
        <v>0.65</v>
      </c>
      <c r="U124" s="105">
        <f t="shared" si="19"/>
        <v>0.40</v>
      </c>
      <c r="V124" s="105">
        <f t="shared" si="20"/>
        <v>0.90</v>
      </c>
      <c r="W124" s="117">
        <f t="shared" si="10"/>
        <v>22</v>
      </c>
      <c r="X124" s="117">
        <f t="shared" si="16"/>
        <v>4.4000000000000004</v>
      </c>
      <c r="Y124" s="146">
        <v>4</v>
      </c>
      <c r="Z124" s="116">
        <f t="shared" si="17"/>
        <v>3.20</v>
      </c>
    </row>
    <row r="125" spans="1:26" ht="19.9" customHeight="1" thickBot="1">
      <c r="A125" s="256">
        <v>118</v>
      </c>
      <c r="B125" s="259">
        <v>307700</v>
      </c>
      <c r="C125" s="134" t="s">
        <v>216</v>
      </c>
      <c r="D125" s="10">
        <v>5</v>
      </c>
      <c r="E125" s="10">
        <v>1</v>
      </c>
      <c r="F125" s="10">
        <v>5</v>
      </c>
      <c r="G125" s="10">
        <v>1</v>
      </c>
      <c r="H125" s="10">
        <v>2</v>
      </c>
      <c r="I125" s="10">
        <f t="shared" si="11"/>
        <v>14</v>
      </c>
      <c r="J125" s="10">
        <f t="shared" si="12"/>
        <v>2.10</v>
      </c>
      <c r="K125" s="18">
        <v>2</v>
      </c>
      <c r="L125" s="18">
        <v>1</v>
      </c>
      <c r="M125" s="18">
        <v>2</v>
      </c>
      <c r="N125" s="18">
        <v>3</v>
      </c>
      <c r="O125" s="18">
        <v>1</v>
      </c>
      <c r="P125" s="18">
        <f t="shared" si="13"/>
        <v>9</v>
      </c>
      <c r="Q125" s="116">
        <f t="shared" si="14"/>
        <v>0.45</v>
      </c>
      <c r="R125" s="105">
        <f t="shared" si="15"/>
        <v>0.85</v>
      </c>
      <c r="S125" s="105">
        <f t="shared" si="15"/>
        <v>0.20</v>
      </c>
      <c r="T125" s="105">
        <f t="shared" si="21"/>
        <v>1.35</v>
      </c>
      <c r="U125" s="105">
        <f t="shared" si="19"/>
        <v>0.60</v>
      </c>
      <c r="V125" s="105">
        <f t="shared" si="20"/>
        <v>1.1500000000000001</v>
      </c>
      <c r="W125" s="117">
        <f t="shared" si="10"/>
        <v>23</v>
      </c>
      <c r="X125" s="117">
        <f t="shared" si="16"/>
        <v>4.6000000000000005</v>
      </c>
      <c r="Y125" s="146">
        <v>7</v>
      </c>
      <c r="Z125" s="116">
        <f t="shared" si="17"/>
        <v>5.60</v>
      </c>
    </row>
    <row r="126" spans="1:26" ht="19.9" customHeight="1">
      <c r="A126" s="254">
        <v>119</v>
      </c>
      <c r="B126" s="259">
        <v>307706</v>
      </c>
      <c r="C126" s="134" t="s">
        <v>217</v>
      </c>
      <c r="D126" s="10">
        <v>4</v>
      </c>
      <c r="E126" s="10">
        <v>6</v>
      </c>
      <c r="F126" s="10">
        <v>5</v>
      </c>
      <c r="G126" s="10">
        <v>4</v>
      </c>
      <c r="H126" s="10">
        <v>3</v>
      </c>
      <c r="I126" s="10">
        <f t="shared" si="11"/>
        <v>22</v>
      </c>
      <c r="J126" s="10">
        <f t="shared" si="12"/>
        <v>3.30</v>
      </c>
      <c r="K126" s="18">
        <v>3</v>
      </c>
      <c r="L126" s="18">
        <v>2</v>
      </c>
      <c r="M126" s="18">
        <v>3</v>
      </c>
      <c r="N126" s="18">
        <v>1</v>
      </c>
      <c r="O126" s="18">
        <v>2</v>
      </c>
      <c r="P126" s="18">
        <f t="shared" si="13"/>
        <v>11</v>
      </c>
      <c r="Q126" s="116">
        <f t="shared" si="14"/>
        <v>0.55000000000000004</v>
      </c>
      <c r="R126" s="105">
        <f t="shared" si="15"/>
        <v>0.75</v>
      </c>
      <c r="S126" s="105">
        <f t="shared" si="15"/>
        <v>0.99999999999999989</v>
      </c>
      <c r="T126" s="105">
        <f t="shared" si="21"/>
        <v>0.65</v>
      </c>
      <c r="U126" s="105">
        <f t="shared" si="19"/>
        <v>0.60</v>
      </c>
      <c r="V126" s="105">
        <f t="shared" si="20"/>
        <v>1.5499999999999998</v>
      </c>
      <c r="W126" s="117">
        <f t="shared" si="10"/>
        <v>33</v>
      </c>
      <c r="X126" s="117">
        <f t="shared" si="16"/>
        <v>6.60</v>
      </c>
      <c r="Y126" s="146">
        <v>13</v>
      </c>
      <c r="Z126" s="116">
        <f t="shared" si="17"/>
        <v>10.40</v>
      </c>
    </row>
    <row r="127" spans="1:26" ht="19.9" customHeight="1" thickBot="1">
      <c r="A127" s="256">
        <v>120</v>
      </c>
      <c r="B127" s="134">
        <v>307707</v>
      </c>
      <c r="C127" s="134" t="s">
        <v>218</v>
      </c>
      <c r="D127" s="10">
        <v>6</v>
      </c>
      <c r="E127" s="10">
        <v>4</v>
      </c>
      <c r="F127" s="10">
        <v>3</v>
      </c>
      <c r="G127" s="10">
        <v>5</v>
      </c>
      <c r="H127" s="10">
        <v>4</v>
      </c>
      <c r="I127" s="10">
        <f t="shared" si="11"/>
        <v>22</v>
      </c>
      <c r="J127" s="10">
        <f t="shared" si="12"/>
        <v>3.30</v>
      </c>
      <c r="K127" s="18">
        <v>1</v>
      </c>
      <c r="L127" s="18">
        <v>0</v>
      </c>
      <c r="M127" s="18">
        <v>1</v>
      </c>
      <c r="N127" s="18">
        <v>1</v>
      </c>
      <c r="O127" s="18">
        <v>2</v>
      </c>
      <c r="P127" s="18">
        <f t="shared" si="13"/>
        <v>5</v>
      </c>
      <c r="Q127" s="116">
        <f t="shared" si="14"/>
        <v>0.25</v>
      </c>
      <c r="R127" s="105">
        <f t="shared" si="15"/>
        <v>0.95</v>
      </c>
      <c r="S127" s="105">
        <f t="shared" si="15"/>
        <v>0.60</v>
      </c>
      <c r="T127" s="105">
        <f t="shared" si="21"/>
        <v>0.85</v>
      </c>
      <c r="U127" s="105">
        <f t="shared" si="19"/>
        <v>0.75</v>
      </c>
      <c r="V127" s="105">
        <f t="shared" si="20"/>
        <v>0.65</v>
      </c>
      <c r="W127" s="117">
        <f t="shared" si="10"/>
        <v>27</v>
      </c>
      <c r="X127" s="117">
        <f t="shared" si="16"/>
        <v>5.40</v>
      </c>
      <c r="Y127" s="146">
        <v>9</v>
      </c>
      <c r="Z127" s="116">
        <f t="shared" si="17"/>
        <v>7.20</v>
      </c>
    </row>
    <row r="128" spans="1:26" ht="19.9" customHeight="1">
      <c r="A128" s="254">
        <v>121</v>
      </c>
      <c r="B128" s="259">
        <v>307710</v>
      </c>
      <c r="C128" s="134" t="s">
        <v>219</v>
      </c>
      <c r="D128" s="10">
        <v>3</v>
      </c>
      <c r="E128" s="10">
        <v>4</v>
      </c>
      <c r="F128" s="10">
        <v>5</v>
      </c>
      <c r="G128" s="10">
        <v>8</v>
      </c>
      <c r="H128" s="10">
        <v>7</v>
      </c>
      <c r="I128" s="10">
        <f t="shared" si="11"/>
        <v>27</v>
      </c>
      <c r="J128" s="10">
        <f t="shared" si="12"/>
        <v>4.05</v>
      </c>
      <c r="K128" s="18">
        <v>2</v>
      </c>
      <c r="L128" s="18">
        <v>1</v>
      </c>
      <c r="M128" s="18">
        <v>2</v>
      </c>
      <c r="N128" s="18">
        <v>1</v>
      </c>
      <c r="O128" s="18">
        <v>3</v>
      </c>
      <c r="P128" s="18">
        <f t="shared" si="13"/>
        <v>9</v>
      </c>
      <c r="Q128" s="116">
        <f t="shared" si="14"/>
        <v>0.45</v>
      </c>
      <c r="R128" s="105">
        <f t="shared" si="15"/>
        <v>0.54999999999999993</v>
      </c>
      <c r="S128" s="105">
        <f t="shared" si="15"/>
        <v>0.65</v>
      </c>
      <c r="T128" s="105">
        <f t="shared" si="21"/>
        <v>0.90</v>
      </c>
      <c r="U128" s="105">
        <f t="shared" si="19"/>
        <v>0.49999999999999994</v>
      </c>
      <c r="V128" s="105">
        <f t="shared" si="20"/>
        <v>0.90</v>
      </c>
      <c r="W128" s="117">
        <f t="shared" si="10"/>
        <v>36</v>
      </c>
      <c r="X128" s="117">
        <f t="shared" si="16"/>
        <v>7.20</v>
      </c>
      <c r="Y128" s="146">
        <v>11</v>
      </c>
      <c r="Z128" s="116">
        <f t="shared" si="17"/>
        <v>8.8000000000000007</v>
      </c>
    </row>
    <row r="129" spans="1:26" ht="19.9" customHeight="1" thickBot="1">
      <c r="A129" s="256">
        <v>122</v>
      </c>
      <c r="B129" s="134">
        <v>307713</v>
      </c>
      <c r="C129" s="134" t="s">
        <v>220</v>
      </c>
      <c r="D129" s="10">
        <v>4</v>
      </c>
      <c r="E129" s="10">
        <v>1</v>
      </c>
      <c r="F129" s="10">
        <v>2</v>
      </c>
      <c r="G129" s="10">
        <v>4</v>
      </c>
      <c r="H129" s="10">
        <v>3</v>
      </c>
      <c r="I129" s="10">
        <f t="shared" si="11"/>
        <v>14</v>
      </c>
      <c r="J129" s="10">
        <f t="shared" si="12"/>
        <v>2.10</v>
      </c>
      <c r="K129" s="18">
        <v>1</v>
      </c>
      <c r="L129" s="18">
        <v>0</v>
      </c>
      <c r="M129" s="18">
        <v>1</v>
      </c>
      <c r="N129" s="18">
        <v>1</v>
      </c>
      <c r="O129" s="18">
        <v>0</v>
      </c>
      <c r="P129" s="18">
        <f t="shared" si="13"/>
        <v>3</v>
      </c>
      <c r="Q129" s="116">
        <f t="shared" si="14"/>
        <v>0.15000000000000002</v>
      </c>
      <c r="R129" s="105">
        <f t="shared" si="15"/>
        <v>0.65</v>
      </c>
      <c r="S129" s="105">
        <f t="shared" si="15"/>
        <v>0.15</v>
      </c>
      <c r="T129" s="105">
        <f t="shared" si="21"/>
        <v>0.49999999999999994</v>
      </c>
      <c r="U129" s="105">
        <f t="shared" si="22" ref="U129:U160">(G111*0.15+N111*0.05)</f>
        <v>0.44999999999999996</v>
      </c>
      <c r="V129" s="105">
        <f t="shared" si="20"/>
        <v>1.20</v>
      </c>
      <c r="W129" s="117">
        <f t="shared" si="10"/>
        <v>17</v>
      </c>
      <c r="X129" s="117">
        <f t="shared" si="16"/>
        <v>3.4000000000000004</v>
      </c>
      <c r="Y129" s="146">
        <v>5</v>
      </c>
      <c r="Z129" s="116">
        <f t="shared" si="17"/>
        <v>4</v>
      </c>
    </row>
    <row r="130" spans="1:26" ht="19.9" customHeight="1">
      <c r="A130" s="254">
        <v>123</v>
      </c>
      <c r="B130" s="134">
        <v>307717</v>
      </c>
      <c r="C130" s="134" t="s">
        <v>223</v>
      </c>
      <c r="D130" s="10">
        <v>6</v>
      </c>
      <c r="E130" s="10">
        <v>5</v>
      </c>
      <c r="F130" s="10">
        <v>4</v>
      </c>
      <c r="G130" s="10">
        <v>5</v>
      </c>
      <c r="H130" s="10">
        <v>4</v>
      </c>
      <c r="I130" s="10">
        <f t="shared" si="11"/>
        <v>24</v>
      </c>
      <c r="J130" s="10">
        <f t="shared" si="12"/>
        <v>3.5999999999999996</v>
      </c>
      <c r="K130" s="18">
        <v>1</v>
      </c>
      <c r="L130" s="18">
        <v>0</v>
      </c>
      <c r="M130" s="18">
        <v>1</v>
      </c>
      <c r="N130" s="18">
        <v>0</v>
      </c>
      <c r="O130" s="18">
        <v>1</v>
      </c>
      <c r="P130" s="18">
        <f t="shared" si="13"/>
        <v>3</v>
      </c>
      <c r="Q130" s="116">
        <f t="shared" si="14"/>
        <v>0.15000000000000002</v>
      </c>
      <c r="R130" s="105">
        <f t="shared" si="15"/>
        <v>0.95</v>
      </c>
      <c r="S130" s="105">
        <f t="shared" si="15"/>
        <v>0.75</v>
      </c>
      <c r="T130" s="105">
        <f t="shared" si="21"/>
        <v>0.85</v>
      </c>
      <c r="U130" s="105">
        <f t="shared" si="22"/>
        <v>0.49999999999999994</v>
      </c>
      <c r="V130" s="105">
        <f t="shared" si="20"/>
        <v>1.50</v>
      </c>
      <c r="W130" s="117">
        <f t="shared" si="10"/>
        <v>27</v>
      </c>
      <c r="X130" s="117">
        <f t="shared" si="16"/>
        <v>5.40</v>
      </c>
      <c r="Y130" s="146">
        <v>3</v>
      </c>
      <c r="Z130" s="116">
        <f t="shared" si="17"/>
        <v>2.4000000000000004</v>
      </c>
    </row>
    <row r="131" spans="1:26" ht="19.9" customHeight="1" thickBot="1">
      <c r="A131" s="256">
        <v>124</v>
      </c>
      <c r="B131" s="259">
        <v>307718</v>
      </c>
      <c r="C131" s="134" t="s">
        <v>224</v>
      </c>
      <c r="D131" s="10">
        <v>3</v>
      </c>
      <c r="E131" s="10">
        <v>3</v>
      </c>
      <c r="F131" s="10">
        <v>4</v>
      </c>
      <c r="G131" s="10">
        <v>3</v>
      </c>
      <c r="H131" s="10">
        <v>4</v>
      </c>
      <c r="I131" s="10">
        <f t="shared" si="11"/>
        <v>17</v>
      </c>
      <c r="J131" s="10">
        <f t="shared" si="12"/>
        <v>2.5499999999999998</v>
      </c>
      <c r="K131" s="18">
        <v>0</v>
      </c>
      <c r="L131" s="18">
        <v>1</v>
      </c>
      <c r="M131" s="18">
        <v>2</v>
      </c>
      <c r="N131" s="18">
        <v>1</v>
      </c>
      <c r="O131" s="18">
        <v>0</v>
      </c>
      <c r="P131" s="18">
        <f t="shared" si="13"/>
        <v>4</v>
      </c>
      <c r="Q131" s="116">
        <f t="shared" si="14"/>
        <v>0.20</v>
      </c>
      <c r="R131" s="105">
        <f t="shared" si="15"/>
        <v>0.44999999999999996</v>
      </c>
      <c r="S131" s="105">
        <f t="shared" si="15"/>
        <v>0.49999999999999994</v>
      </c>
      <c r="T131" s="105">
        <f t="shared" si="21"/>
        <v>0.35</v>
      </c>
      <c r="U131" s="105">
        <f t="shared" si="22"/>
        <v>0.60</v>
      </c>
      <c r="V131" s="105">
        <f t="shared" si="20"/>
        <v>0.95</v>
      </c>
      <c r="W131" s="117">
        <f t="shared" si="10"/>
        <v>21</v>
      </c>
      <c r="X131" s="117">
        <f t="shared" si="16"/>
        <v>4.20</v>
      </c>
      <c r="Y131" s="146">
        <v>4</v>
      </c>
      <c r="Z131" s="116">
        <f t="shared" si="17"/>
        <v>3.20</v>
      </c>
    </row>
    <row r="132" spans="1:26" ht="19.9" customHeight="1">
      <c r="A132" s="254">
        <v>125</v>
      </c>
      <c r="B132" s="134">
        <v>307719</v>
      </c>
      <c r="C132" s="134" t="s">
        <v>225</v>
      </c>
      <c r="D132" s="10">
        <v>4</v>
      </c>
      <c r="E132" s="10">
        <v>5</v>
      </c>
      <c r="F132" s="10">
        <v>4</v>
      </c>
      <c r="G132" s="10">
        <v>3</v>
      </c>
      <c r="H132" s="10">
        <v>4</v>
      </c>
      <c r="I132" s="10">
        <f t="shared" si="11"/>
        <v>20</v>
      </c>
      <c r="J132" s="10">
        <f t="shared" si="12"/>
        <v>3</v>
      </c>
      <c r="K132" s="18">
        <v>2</v>
      </c>
      <c r="L132" s="18">
        <v>3</v>
      </c>
      <c r="M132" s="18">
        <v>2</v>
      </c>
      <c r="N132" s="18">
        <v>3</v>
      </c>
      <c r="O132" s="18">
        <v>2</v>
      </c>
      <c r="P132" s="18">
        <f t="shared" si="13"/>
        <v>12</v>
      </c>
      <c r="Q132" s="116">
        <f t="shared" si="14"/>
        <v>0.60000000000000009</v>
      </c>
      <c r="R132" s="105">
        <f t="shared" si="15"/>
        <v>0.70</v>
      </c>
      <c r="S132" s="105">
        <f t="shared" si="15"/>
        <v>0.90</v>
      </c>
      <c r="T132" s="105">
        <f t="shared" si="21"/>
        <v>0.65</v>
      </c>
      <c r="U132" s="105">
        <f t="shared" si="22"/>
        <v>0.99999999999999989</v>
      </c>
      <c r="V132" s="105">
        <f t="shared" si="20"/>
        <v>0.65</v>
      </c>
      <c r="W132" s="117">
        <f t="shared" si="10"/>
        <v>32</v>
      </c>
      <c r="X132" s="117">
        <f t="shared" si="16"/>
        <v>6.40</v>
      </c>
      <c r="Y132" s="146">
        <v>10</v>
      </c>
      <c r="Z132" s="116">
        <f t="shared" si="17"/>
        <v>8</v>
      </c>
    </row>
    <row r="133" spans="1:26" ht="19.9" customHeight="1" thickBot="1">
      <c r="A133" s="256">
        <v>126</v>
      </c>
      <c r="B133" s="259">
        <v>307720</v>
      </c>
      <c r="C133" s="134" t="s">
        <v>226</v>
      </c>
      <c r="D133" s="10">
        <v>5</v>
      </c>
      <c r="E133" s="10">
        <v>3</v>
      </c>
      <c r="F133" s="10">
        <v>4</v>
      </c>
      <c r="G133" s="10">
        <v>5</v>
      </c>
      <c r="H133" s="10">
        <v>4</v>
      </c>
      <c r="I133" s="10">
        <f t="shared" si="11"/>
        <v>21</v>
      </c>
      <c r="J133" s="10">
        <f t="shared" si="12"/>
        <v>3.15</v>
      </c>
      <c r="K133" s="18">
        <v>2</v>
      </c>
      <c r="L133" s="18">
        <v>1</v>
      </c>
      <c r="M133" s="18">
        <v>2</v>
      </c>
      <c r="N133" s="18">
        <v>1</v>
      </c>
      <c r="O133" s="18">
        <v>2</v>
      </c>
      <c r="P133" s="18">
        <f t="shared" si="13"/>
        <v>8</v>
      </c>
      <c r="Q133" s="116">
        <f t="shared" si="14"/>
        <v>0.40</v>
      </c>
      <c r="R133" s="105">
        <f t="shared" si="15"/>
        <v>0.85</v>
      </c>
      <c r="S133" s="105">
        <f t="shared" si="15"/>
        <v>0.49999999999999994</v>
      </c>
      <c r="T133" s="105">
        <f t="shared" si="21"/>
        <v>0.70</v>
      </c>
      <c r="U133" s="105">
        <f t="shared" si="22"/>
        <v>1.35</v>
      </c>
      <c r="V133" s="105">
        <f t="shared" si="20"/>
        <v>0.75</v>
      </c>
      <c r="W133" s="117">
        <f t="shared" si="10"/>
        <v>29</v>
      </c>
      <c r="X133" s="117">
        <f t="shared" si="16"/>
        <v>5.8000000000000007</v>
      </c>
      <c r="Y133" s="146">
        <v>14</v>
      </c>
      <c r="Z133" s="116">
        <f t="shared" si="17"/>
        <v>11.20</v>
      </c>
    </row>
    <row r="134" spans="1:26" ht="19.9" customHeight="1">
      <c r="A134" s="254">
        <v>127</v>
      </c>
      <c r="B134" s="259">
        <v>307722</v>
      </c>
      <c r="C134" s="134" t="s">
        <v>227</v>
      </c>
      <c r="D134" s="10">
        <v>5</v>
      </c>
      <c r="E134" s="10">
        <v>4</v>
      </c>
      <c r="F134" s="10">
        <v>3</v>
      </c>
      <c r="G134" s="10">
        <v>4</v>
      </c>
      <c r="H134" s="10">
        <v>3</v>
      </c>
      <c r="I134" s="10">
        <f t="shared" si="11"/>
        <v>19</v>
      </c>
      <c r="J134" s="10">
        <f t="shared" si="12"/>
        <v>2.85</v>
      </c>
      <c r="K134" s="18">
        <v>1</v>
      </c>
      <c r="L134" s="18">
        <v>0</v>
      </c>
      <c r="M134" s="18">
        <v>1</v>
      </c>
      <c r="N134" s="18">
        <v>3</v>
      </c>
      <c r="O134" s="18">
        <v>2</v>
      </c>
      <c r="P134" s="18">
        <f t="shared" si="13"/>
        <v>7</v>
      </c>
      <c r="Q134" s="116">
        <f t="shared" si="14"/>
        <v>0.35</v>
      </c>
      <c r="R134" s="105">
        <f t="shared" si="15"/>
        <v>0.80</v>
      </c>
      <c r="S134" s="105">
        <f t="shared" si="15"/>
        <v>0.60</v>
      </c>
      <c r="T134" s="105">
        <f t="shared" si="21"/>
        <v>0.70</v>
      </c>
      <c r="U134" s="105">
        <f t="shared" si="22"/>
        <v>1.2000000000000002</v>
      </c>
      <c r="V134" s="105">
        <f t="shared" si="20"/>
        <v>0.49999999999999994</v>
      </c>
      <c r="W134" s="117">
        <f t="shared" si="10"/>
        <v>26</v>
      </c>
      <c r="X134" s="117">
        <f t="shared" si="16"/>
        <v>5.20</v>
      </c>
      <c r="Y134" s="146">
        <v>8</v>
      </c>
      <c r="Z134" s="116">
        <f t="shared" si="17"/>
        <v>6.40</v>
      </c>
    </row>
    <row r="135" spans="1:26" ht="19.9" customHeight="1" thickBot="1">
      <c r="A135" s="256">
        <v>128</v>
      </c>
      <c r="B135" s="134">
        <v>307723</v>
      </c>
      <c r="C135" s="134" t="s">
        <v>228</v>
      </c>
      <c r="D135" s="10">
        <v>1</v>
      </c>
      <c r="E135" s="10">
        <v>3</v>
      </c>
      <c r="F135" s="10">
        <v>1</v>
      </c>
      <c r="G135" s="10">
        <v>2</v>
      </c>
      <c r="H135" s="10">
        <v>5</v>
      </c>
      <c r="I135" s="10">
        <f t="shared" si="11"/>
        <v>12</v>
      </c>
      <c r="J135" s="10">
        <f t="shared" si="12"/>
        <v>1.7999999999999998</v>
      </c>
      <c r="K135" s="18">
        <v>1</v>
      </c>
      <c r="L135" s="18">
        <v>0</v>
      </c>
      <c r="M135" s="18">
        <v>1</v>
      </c>
      <c r="N135" s="18">
        <v>0</v>
      </c>
      <c r="O135" s="18">
        <v>1</v>
      </c>
      <c r="P135" s="18">
        <f t="shared" si="13"/>
        <v>3</v>
      </c>
      <c r="Q135" s="116">
        <f t="shared" si="14"/>
        <v>0.15000000000000002</v>
      </c>
      <c r="R135" s="105">
        <f t="shared" si="15"/>
        <v>0.20</v>
      </c>
      <c r="S135" s="105">
        <f t="shared" si="15"/>
        <v>0.44999999999999996</v>
      </c>
      <c r="T135" s="105">
        <f t="shared" si="21"/>
        <v>0.70</v>
      </c>
      <c r="U135" s="105">
        <f t="shared" si="22"/>
        <v>0.44999999999999996</v>
      </c>
      <c r="V135" s="105">
        <f t="shared" si="20"/>
        <v>0.35</v>
      </c>
      <c r="W135" s="117">
        <f t="shared" si="10"/>
        <v>15</v>
      </c>
      <c r="X135" s="117">
        <f t="shared" si="16"/>
        <v>3</v>
      </c>
      <c r="Y135" s="146">
        <v>4</v>
      </c>
      <c r="Z135" s="116">
        <f t="shared" si="17"/>
        <v>3.20</v>
      </c>
    </row>
    <row r="136" spans="1:26" ht="19.9" customHeight="1">
      <c r="A136" s="254">
        <v>129</v>
      </c>
      <c r="B136" s="259">
        <v>307724</v>
      </c>
      <c r="C136" s="134" t="s">
        <v>229</v>
      </c>
      <c r="D136" s="10">
        <v>3</v>
      </c>
      <c r="E136" s="10">
        <v>4</v>
      </c>
      <c r="F136" s="10">
        <v>3</v>
      </c>
      <c r="G136" s="10">
        <v>4</v>
      </c>
      <c r="H136" s="10">
        <v>3</v>
      </c>
      <c r="I136" s="10">
        <f t="shared" si="11"/>
        <v>17</v>
      </c>
      <c r="J136" s="10">
        <f t="shared" si="12"/>
        <v>2.5499999999999998</v>
      </c>
      <c r="K136" s="18">
        <v>1</v>
      </c>
      <c r="L136" s="18">
        <v>2</v>
      </c>
      <c r="M136" s="18">
        <v>1</v>
      </c>
      <c r="N136" s="18">
        <v>2</v>
      </c>
      <c r="O136" s="18">
        <v>1</v>
      </c>
      <c r="P136" s="18">
        <f t="shared" si="23" ref="P136:P165">SUM(K136:O136)</f>
        <v>7</v>
      </c>
      <c r="Q136" s="116">
        <f t="shared" si="14"/>
        <v>0.35</v>
      </c>
      <c r="R136" s="105">
        <f t="shared" si="15"/>
        <v>0.49999999999999994</v>
      </c>
      <c r="S136" s="105">
        <f t="shared" si="15"/>
        <v>0.70</v>
      </c>
      <c r="T136" s="105">
        <f t="shared" si="21"/>
        <v>0.49999999999999994</v>
      </c>
      <c r="U136" s="105">
        <f t="shared" si="22"/>
        <v>0.99999999999999989</v>
      </c>
      <c r="V136" s="105">
        <f t="shared" si="20"/>
        <v>0.54999999999999993</v>
      </c>
      <c r="W136" s="117">
        <f t="shared" si="24" ref="W136:W165">I136+P136</f>
        <v>24</v>
      </c>
      <c r="X136" s="117">
        <f t="shared" si="16"/>
        <v>4.8000000000000007</v>
      </c>
      <c r="Y136" s="146">
        <v>6</v>
      </c>
      <c r="Z136" s="116">
        <f t="shared" si="17"/>
        <v>4.8000000000000007</v>
      </c>
    </row>
    <row r="137" spans="1:26" ht="19.9" customHeight="1" thickBot="1">
      <c r="A137" s="256">
        <v>130</v>
      </c>
      <c r="B137" s="258">
        <v>307726</v>
      </c>
      <c r="C137" s="134" t="s">
        <v>230</v>
      </c>
      <c r="D137" s="10">
        <v>5</v>
      </c>
      <c r="E137" s="10">
        <v>4</v>
      </c>
      <c r="F137" s="10">
        <v>3</v>
      </c>
      <c r="G137" s="10">
        <v>4</v>
      </c>
      <c r="H137" s="10">
        <v>5</v>
      </c>
      <c r="I137" s="10">
        <f t="shared" si="25" ref="I137:I165">SUM(D137:H137)</f>
        <v>21</v>
      </c>
      <c r="J137" s="10">
        <f t="shared" si="26" ref="J137:J165">I137*0.15</f>
        <v>3.15</v>
      </c>
      <c r="K137" s="18">
        <v>1</v>
      </c>
      <c r="L137" s="18">
        <v>0</v>
      </c>
      <c r="M137" s="18">
        <v>1</v>
      </c>
      <c r="N137" s="18">
        <v>0</v>
      </c>
      <c r="O137" s="18">
        <v>1</v>
      </c>
      <c r="P137" s="18">
        <f t="shared" si="23"/>
        <v>3</v>
      </c>
      <c r="Q137" s="116">
        <f t="shared" si="27" ref="Q137:Q165">P137*0.05</f>
        <v>0.15000000000000002</v>
      </c>
      <c r="R137" s="105">
        <f t="shared" si="28" ref="R137:S165">(D137*0.15+K137*0.05)</f>
        <v>0.80</v>
      </c>
      <c r="S137" s="105">
        <f t="shared" si="28"/>
        <v>0.60</v>
      </c>
      <c r="T137" s="105">
        <f t="shared" si="21"/>
        <v>0.20</v>
      </c>
      <c r="U137" s="105">
        <f t="shared" si="22"/>
        <v>0.80</v>
      </c>
      <c r="V137" s="105">
        <f t="shared" si="20"/>
        <v>0.70</v>
      </c>
      <c r="W137" s="117">
        <f t="shared" si="24"/>
        <v>24</v>
      </c>
      <c r="X137" s="117">
        <f t="shared" si="29" ref="X137:X165">(W137*0.2)</f>
        <v>4.8000000000000007</v>
      </c>
      <c r="Y137" s="146">
        <v>6</v>
      </c>
      <c r="Z137" s="116">
        <f t="shared" si="30" ref="Z137:Z165">Y137*0.8</f>
        <v>4.8000000000000007</v>
      </c>
    </row>
    <row r="138" spans="1:26" ht="19.9" customHeight="1">
      <c r="A138" s="254">
        <v>131</v>
      </c>
      <c r="B138" s="134">
        <v>307729</v>
      </c>
      <c r="C138" s="134" t="s">
        <v>233</v>
      </c>
      <c r="D138" s="10">
        <v>4</v>
      </c>
      <c r="E138" s="10">
        <v>5</v>
      </c>
      <c r="F138" s="10">
        <v>4</v>
      </c>
      <c r="G138" s="10">
        <v>3</v>
      </c>
      <c r="H138" s="10">
        <v>4</v>
      </c>
      <c r="I138" s="10">
        <f t="shared" si="25"/>
        <v>20</v>
      </c>
      <c r="J138" s="10">
        <f t="shared" si="26"/>
        <v>3</v>
      </c>
      <c r="K138" s="18">
        <v>2</v>
      </c>
      <c r="L138" s="18">
        <v>1</v>
      </c>
      <c r="M138" s="18">
        <v>2</v>
      </c>
      <c r="N138" s="18">
        <v>1</v>
      </c>
      <c r="O138" s="18">
        <v>0</v>
      </c>
      <c r="P138" s="18">
        <f t="shared" si="23"/>
        <v>6</v>
      </c>
      <c r="Q138" s="116">
        <f t="shared" si="27"/>
        <v>0.30000000000000004</v>
      </c>
      <c r="R138" s="105">
        <f t="shared" si="28"/>
        <v>0.70</v>
      </c>
      <c r="S138" s="105">
        <f t="shared" si="28"/>
        <v>0.80</v>
      </c>
      <c r="T138" s="105">
        <f t="shared" si="21"/>
        <v>0.49999999999999994</v>
      </c>
      <c r="U138" s="105">
        <f t="shared" si="22"/>
        <v>0.85</v>
      </c>
      <c r="V138" s="105">
        <f t="shared" si="20"/>
        <v>1.2000000000000002</v>
      </c>
      <c r="W138" s="117">
        <f t="shared" si="24"/>
        <v>26</v>
      </c>
      <c r="X138" s="117">
        <f t="shared" si="29"/>
        <v>5.20</v>
      </c>
      <c r="Y138" s="146">
        <v>7</v>
      </c>
      <c r="Z138" s="116">
        <f t="shared" si="30"/>
        <v>5.60</v>
      </c>
    </row>
    <row r="139" spans="1:26" ht="19.9" customHeight="1" thickBot="1">
      <c r="A139" s="256">
        <v>132</v>
      </c>
      <c r="B139" s="259">
        <v>307730</v>
      </c>
      <c r="C139" s="134" t="s">
        <v>234</v>
      </c>
      <c r="D139" s="10">
        <v>2</v>
      </c>
      <c r="E139" s="10">
        <v>3</v>
      </c>
      <c r="F139" s="10">
        <v>2</v>
      </c>
      <c r="G139" s="10">
        <v>3</v>
      </c>
      <c r="H139" s="10">
        <v>2</v>
      </c>
      <c r="I139" s="10">
        <f t="shared" si="25"/>
        <v>12</v>
      </c>
      <c r="J139" s="10">
        <f t="shared" si="26"/>
        <v>1.7999999999999998</v>
      </c>
      <c r="K139" s="18">
        <v>0</v>
      </c>
      <c r="L139" s="18">
        <v>1</v>
      </c>
      <c r="M139" s="18">
        <v>0</v>
      </c>
      <c r="N139" s="18">
        <v>2</v>
      </c>
      <c r="O139" s="18">
        <v>0</v>
      </c>
      <c r="P139" s="18">
        <f t="shared" si="23"/>
        <v>3</v>
      </c>
      <c r="Q139" s="116">
        <f t="shared" si="27"/>
        <v>0.15000000000000002</v>
      </c>
      <c r="R139" s="105">
        <f t="shared" si="28"/>
        <v>0.30</v>
      </c>
      <c r="S139" s="105">
        <f t="shared" si="28"/>
        <v>0.49999999999999994</v>
      </c>
      <c r="T139" s="105">
        <f t="shared" si="21"/>
        <v>0.49999999999999994</v>
      </c>
      <c r="U139" s="105">
        <f t="shared" si="22"/>
        <v>0.70</v>
      </c>
      <c r="V139" s="105">
        <f t="shared" si="20"/>
        <v>0.44999999999999996</v>
      </c>
      <c r="W139" s="117">
        <f t="shared" si="24"/>
        <v>15</v>
      </c>
      <c r="X139" s="117">
        <f t="shared" si="29"/>
        <v>3</v>
      </c>
      <c r="Y139" s="146">
        <v>3</v>
      </c>
      <c r="Z139" s="116">
        <f t="shared" si="30"/>
        <v>2.4000000000000004</v>
      </c>
    </row>
    <row r="140" spans="1:26" ht="19.9" customHeight="1">
      <c r="A140" s="254">
        <v>133</v>
      </c>
      <c r="B140" s="134">
        <v>307733</v>
      </c>
      <c r="C140" s="134" t="s">
        <v>235</v>
      </c>
      <c r="D140" s="10">
        <v>6</v>
      </c>
      <c r="E140" s="10">
        <v>7</v>
      </c>
      <c r="F140" s="10">
        <v>5</v>
      </c>
      <c r="G140" s="10">
        <v>6</v>
      </c>
      <c r="H140" s="10">
        <v>4</v>
      </c>
      <c r="I140" s="10">
        <f t="shared" si="25"/>
        <v>28</v>
      </c>
      <c r="J140" s="10">
        <f t="shared" si="26"/>
        <v>4.20</v>
      </c>
      <c r="K140" s="18">
        <v>4</v>
      </c>
      <c r="L140" s="18">
        <v>3</v>
      </c>
      <c r="M140" s="18">
        <v>1</v>
      </c>
      <c r="N140" s="18">
        <v>2</v>
      </c>
      <c r="O140" s="18">
        <v>3</v>
      </c>
      <c r="P140" s="18">
        <f t="shared" si="23"/>
        <v>13</v>
      </c>
      <c r="Q140" s="116">
        <f t="shared" si="27"/>
        <v>0.65</v>
      </c>
      <c r="R140" s="105">
        <f t="shared" si="28"/>
        <v>1.0999999999999999</v>
      </c>
      <c r="S140" s="105">
        <f t="shared" si="28"/>
        <v>1.2000000000000002</v>
      </c>
      <c r="T140" s="105">
        <f t="shared" si="21"/>
        <v>0.70</v>
      </c>
      <c r="U140" s="105">
        <f t="shared" si="22"/>
        <v>0.54999999999999993</v>
      </c>
      <c r="V140" s="105">
        <f t="shared" si="20"/>
        <v>0.65</v>
      </c>
      <c r="W140" s="117">
        <f t="shared" si="24"/>
        <v>41</v>
      </c>
      <c r="X140" s="117">
        <f t="shared" si="29"/>
        <v>8.2000000000000011</v>
      </c>
      <c r="Y140" s="146">
        <v>17</v>
      </c>
      <c r="Z140" s="116">
        <f t="shared" si="30"/>
        <v>13.60</v>
      </c>
    </row>
    <row r="141" spans="1:26" ht="19.9" customHeight="1" thickBot="1">
      <c r="A141" s="256">
        <v>134</v>
      </c>
      <c r="B141" s="259">
        <v>307734</v>
      </c>
      <c r="C141" s="134" t="s">
        <v>236</v>
      </c>
      <c r="D141" s="10">
        <v>5</v>
      </c>
      <c r="E141" s="10">
        <v>4</v>
      </c>
      <c r="F141" s="10">
        <v>3</v>
      </c>
      <c r="G141" s="10">
        <v>4</v>
      </c>
      <c r="H141" s="10">
        <v>5</v>
      </c>
      <c r="I141" s="10">
        <f t="shared" si="25"/>
        <v>21</v>
      </c>
      <c r="J141" s="10">
        <f t="shared" si="26"/>
        <v>3.15</v>
      </c>
      <c r="K141" s="18">
        <v>2</v>
      </c>
      <c r="L141" s="18">
        <v>0</v>
      </c>
      <c r="M141" s="18">
        <v>1</v>
      </c>
      <c r="N141" s="18">
        <v>2</v>
      </c>
      <c r="O141" s="18">
        <v>1</v>
      </c>
      <c r="P141" s="18">
        <f t="shared" si="23"/>
        <v>6</v>
      </c>
      <c r="Q141" s="116">
        <f t="shared" si="27"/>
        <v>0.30000000000000004</v>
      </c>
      <c r="R141" s="105">
        <f t="shared" si="28"/>
        <v>0.85</v>
      </c>
      <c r="S141" s="105">
        <f t="shared" si="28"/>
        <v>0.60</v>
      </c>
      <c r="T141" s="105">
        <f t="shared" si="21"/>
        <v>0.30</v>
      </c>
      <c r="U141" s="105">
        <f t="shared" si="22"/>
        <v>1.45</v>
      </c>
      <c r="V141" s="105">
        <f t="shared" si="20"/>
        <v>0.60</v>
      </c>
      <c r="W141" s="117">
        <f t="shared" si="24"/>
        <v>27</v>
      </c>
      <c r="X141" s="117">
        <f t="shared" si="29"/>
        <v>5.40</v>
      </c>
      <c r="Y141" s="146">
        <v>9</v>
      </c>
      <c r="Z141" s="116">
        <f t="shared" si="30"/>
        <v>7.20</v>
      </c>
    </row>
    <row r="142" spans="1:26" ht="19.9" customHeight="1">
      <c r="A142" s="254">
        <v>135</v>
      </c>
      <c r="B142" s="259">
        <v>307736</v>
      </c>
      <c r="C142" s="134" t="s">
        <v>237</v>
      </c>
      <c r="D142" s="10">
        <v>5</v>
      </c>
      <c r="E142" s="10">
        <v>4</v>
      </c>
      <c r="F142" s="10">
        <v>4</v>
      </c>
      <c r="G142" s="10">
        <v>6</v>
      </c>
      <c r="H142" s="10">
        <v>4</v>
      </c>
      <c r="I142" s="10">
        <f t="shared" si="25"/>
        <v>23</v>
      </c>
      <c r="J142" s="10">
        <f t="shared" si="26"/>
        <v>3.4499999999999997</v>
      </c>
      <c r="K142" s="18">
        <v>1</v>
      </c>
      <c r="L142" s="18">
        <v>3</v>
      </c>
      <c r="M142" s="18">
        <v>4</v>
      </c>
      <c r="N142" s="18">
        <v>5</v>
      </c>
      <c r="O142" s="18">
        <v>1</v>
      </c>
      <c r="P142" s="18">
        <f t="shared" si="23"/>
        <v>14</v>
      </c>
      <c r="Q142" s="116">
        <f t="shared" si="27"/>
        <v>0.70</v>
      </c>
      <c r="R142" s="105">
        <f t="shared" si="28"/>
        <v>0.80</v>
      </c>
      <c r="S142" s="105">
        <f t="shared" si="28"/>
        <v>0.75</v>
      </c>
      <c r="T142" s="105">
        <f t="shared" si="21"/>
        <v>0.80</v>
      </c>
      <c r="U142" s="105">
        <f t="shared" si="22"/>
        <v>0.89999999999999991</v>
      </c>
      <c r="V142" s="105">
        <f t="shared" si="20"/>
        <v>0.70</v>
      </c>
      <c r="W142" s="117">
        <f t="shared" si="24"/>
        <v>37</v>
      </c>
      <c r="X142" s="117">
        <f t="shared" si="29"/>
        <v>7.40</v>
      </c>
      <c r="Y142" s="146">
        <v>18</v>
      </c>
      <c r="Z142" s="116">
        <f t="shared" si="30"/>
        <v>14.40</v>
      </c>
    </row>
    <row r="143" spans="1:26" ht="19.9" customHeight="1" thickBot="1">
      <c r="A143" s="256">
        <v>136</v>
      </c>
      <c r="B143" s="134">
        <v>307739</v>
      </c>
      <c r="C143" s="134" t="s">
        <v>238</v>
      </c>
      <c r="D143" s="10">
        <v>3</v>
      </c>
      <c r="E143" s="10">
        <v>4</v>
      </c>
      <c r="F143" s="10">
        <v>3</v>
      </c>
      <c r="G143" s="10">
        <v>4</v>
      </c>
      <c r="H143" s="10">
        <v>5</v>
      </c>
      <c r="I143" s="10">
        <f t="shared" si="25"/>
        <v>19</v>
      </c>
      <c r="J143" s="10">
        <f t="shared" si="26"/>
        <v>2.85</v>
      </c>
      <c r="K143" s="18">
        <v>2</v>
      </c>
      <c r="L143" s="18">
        <v>1</v>
      </c>
      <c r="M143" s="18">
        <v>0</v>
      </c>
      <c r="N143" s="18">
        <v>1</v>
      </c>
      <c r="O143" s="18">
        <v>0</v>
      </c>
      <c r="P143" s="18">
        <f t="shared" si="23"/>
        <v>4</v>
      </c>
      <c r="Q143" s="116">
        <f t="shared" si="27"/>
        <v>0.20</v>
      </c>
      <c r="R143" s="105">
        <f t="shared" si="28"/>
        <v>0.54999999999999993</v>
      </c>
      <c r="S143" s="105">
        <f t="shared" si="28"/>
        <v>0.65</v>
      </c>
      <c r="T143" s="105">
        <f t="shared" si="21"/>
        <v>0.49999999999999994</v>
      </c>
      <c r="U143" s="105">
        <f t="shared" si="22"/>
        <v>0.30000000000000004</v>
      </c>
      <c r="V143" s="105">
        <f t="shared" si="20"/>
        <v>0.70</v>
      </c>
      <c r="W143" s="117">
        <f t="shared" si="24"/>
        <v>23</v>
      </c>
      <c r="X143" s="117">
        <f t="shared" si="29"/>
        <v>4.6000000000000005</v>
      </c>
      <c r="Y143" s="146">
        <v>5</v>
      </c>
      <c r="Z143" s="116">
        <f t="shared" si="30"/>
        <v>4</v>
      </c>
    </row>
    <row r="144" spans="1:26" ht="19.9" customHeight="1">
      <c r="A144" s="254">
        <v>137</v>
      </c>
      <c r="B144" s="259">
        <v>307740</v>
      </c>
      <c r="C144" s="134" t="s">
        <v>239</v>
      </c>
      <c r="D144" s="10">
        <v>3</v>
      </c>
      <c r="E144" s="10">
        <v>4</v>
      </c>
      <c r="F144" s="10">
        <v>3</v>
      </c>
      <c r="G144" s="10">
        <v>4</v>
      </c>
      <c r="H144" s="10">
        <v>5</v>
      </c>
      <c r="I144" s="10">
        <f t="shared" si="25"/>
        <v>19</v>
      </c>
      <c r="J144" s="10">
        <f t="shared" si="26"/>
        <v>2.85</v>
      </c>
      <c r="K144" s="18">
        <v>1</v>
      </c>
      <c r="L144" s="18">
        <v>0</v>
      </c>
      <c r="M144" s="18">
        <v>1</v>
      </c>
      <c r="N144" s="18">
        <v>0</v>
      </c>
      <c r="O144" s="18">
        <v>1</v>
      </c>
      <c r="P144" s="18">
        <f t="shared" si="23"/>
        <v>3</v>
      </c>
      <c r="Q144" s="116">
        <f t="shared" si="27"/>
        <v>0.15000000000000002</v>
      </c>
      <c r="R144" s="105">
        <f t="shared" si="28"/>
        <v>0.49999999999999994</v>
      </c>
      <c r="S144" s="105">
        <f t="shared" si="28"/>
        <v>0.60</v>
      </c>
      <c r="T144" s="105">
        <f t="shared" si="21"/>
        <v>0.80</v>
      </c>
      <c r="U144" s="105">
        <f t="shared" si="22"/>
        <v>0.65</v>
      </c>
      <c r="V144" s="105">
        <f t="shared" si="20"/>
        <v>0.54999999999999993</v>
      </c>
      <c r="W144" s="117">
        <f t="shared" si="24"/>
        <v>22</v>
      </c>
      <c r="X144" s="117">
        <f t="shared" si="29"/>
        <v>4.4000000000000004</v>
      </c>
      <c r="Y144" s="146">
        <v>4</v>
      </c>
      <c r="Z144" s="116">
        <f t="shared" si="30"/>
        <v>3.20</v>
      </c>
    </row>
    <row r="145" spans="1:26" ht="19.9" customHeight="1" thickBot="1">
      <c r="A145" s="256">
        <v>138</v>
      </c>
      <c r="B145" s="134">
        <v>307741</v>
      </c>
      <c r="C145" s="134" t="s">
        <v>240</v>
      </c>
      <c r="D145" s="10">
        <v>6</v>
      </c>
      <c r="E145" s="10">
        <v>5</v>
      </c>
      <c r="F145" s="10">
        <v>6</v>
      </c>
      <c r="G145" s="10">
        <v>5</v>
      </c>
      <c r="H145" s="10">
        <v>4</v>
      </c>
      <c r="I145" s="10">
        <f t="shared" si="25"/>
        <v>26</v>
      </c>
      <c r="J145" s="10">
        <f t="shared" si="26"/>
        <v>3.90</v>
      </c>
      <c r="K145" s="18">
        <v>2</v>
      </c>
      <c r="L145" s="18">
        <v>1</v>
      </c>
      <c r="M145" s="18">
        <v>1</v>
      </c>
      <c r="N145" s="18">
        <v>3</v>
      </c>
      <c r="O145" s="18">
        <v>1</v>
      </c>
      <c r="P145" s="18">
        <f t="shared" si="23"/>
        <v>8</v>
      </c>
      <c r="Q145" s="116">
        <f t="shared" si="27"/>
        <v>0.40</v>
      </c>
      <c r="R145" s="105">
        <f t="shared" si="28"/>
        <v>0.99999999999999989</v>
      </c>
      <c r="S145" s="105">
        <f t="shared" si="28"/>
        <v>0.80</v>
      </c>
      <c r="T145" s="105">
        <f t="shared" si="21"/>
        <v>0.44999999999999996</v>
      </c>
      <c r="U145" s="105">
        <f t="shared" si="22"/>
        <v>0.80</v>
      </c>
      <c r="V145" s="105">
        <f t="shared" si="20"/>
        <v>0.80</v>
      </c>
      <c r="W145" s="117">
        <f t="shared" si="24"/>
        <v>34</v>
      </c>
      <c r="X145" s="117">
        <f t="shared" si="29"/>
        <v>6.8000000000000007</v>
      </c>
      <c r="Y145" s="146">
        <v>11</v>
      </c>
      <c r="Z145" s="116">
        <f t="shared" si="30"/>
        <v>8.8000000000000007</v>
      </c>
    </row>
    <row r="146" spans="1:26" ht="19.9" customHeight="1">
      <c r="A146" s="254">
        <v>139</v>
      </c>
      <c r="B146" s="259">
        <v>307746</v>
      </c>
      <c r="C146" s="134" t="s">
        <v>243</v>
      </c>
      <c r="D146" s="10">
        <v>3</v>
      </c>
      <c r="E146" s="10">
        <v>4</v>
      </c>
      <c r="F146" s="10">
        <v>3</v>
      </c>
      <c r="G146" s="10">
        <v>4</v>
      </c>
      <c r="H146" s="10">
        <v>2</v>
      </c>
      <c r="I146" s="10">
        <f t="shared" si="25"/>
        <v>16</v>
      </c>
      <c r="J146" s="10">
        <f t="shared" si="26"/>
        <v>2.40</v>
      </c>
      <c r="K146" s="18">
        <v>2</v>
      </c>
      <c r="L146" s="18">
        <v>1</v>
      </c>
      <c r="M146" s="18">
        <v>0</v>
      </c>
      <c r="N146" s="18">
        <v>0</v>
      </c>
      <c r="O146" s="18">
        <v>1</v>
      </c>
      <c r="P146" s="18">
        <f t="shared" si="23"/>
        <v>4</v>
      </c>
      <c r="Q146" s="116">
        <f t="shared" si="27"/>
        <v>0.20</v>
      </c>
      <c r="R146" s="105">
        <f t="shared" si="28"/>
        <v>0.54999999999999993</v>
      </c>
      <c r="S146" s="105">
        <f t="shared" si="28"/>
        <v>0.65</v>
      </c>
      <c r="T146" s="105">
        <f t="shared" si="21"/>
        <v>0.49999999999999994</v>
      </c>
      <c r="U146" s="105">
        <f t="shared" si="22"/>
        <v>1.25</v>
      </c>
      <c r="V146" s="105">
        <f t="shared" si="31" ref="V146:V165">(H136*0.15+O136*0.05)</f>
        <v>0.49999999999999994</v>
      </c>
      <c r="W146" s="117">
        <f t="shared" si="24"/>
        <v>20</v>
      </c>
      <c r="X146" s="117">
        <f t="shared" si="29"/>
        <v>4</v>
      </c>
      <c r="Y146" s="146">
        <v>5</v>
      </c>
      <c r="Z146" s="116">
        <f t="shared" si="30"/>
        <v>4</v>
      </c>
    </row>
    <row r="147" spans="1:26" ht="19.9" customHeight="1" thickBot="1">
      <c r="A147" s="256">
        <v>140</v>
      </c>
      <c r="B147" s="134">
        <v>307747</v>
      </c>
      <c r="C147" s="134" t="s">
        <v>244</v>
      </c>
      <c r="D147" s="10">
        <v>5</v>
      </c>
      <c r="E147" s="10">
        <v>4</v>
      </c>
      <c r="F147" s="10">
        <v>6</v>
      </c>
      <c r="G147" s="10">
        <v>4</v>
      </c>
      <c r="H147" s="10">
        <v>5</v>
      </c>
      <c r="I147" s="10">
        <f t="shared" si="25"/>
        <v>24</v>
      </c>
      <c r="J147" s="10">
        <f t="shared" si="26"/>
        <v>3.5999999999999996</v>
      </c>
      <c r="K147" s="18">
        <v>1</v>
      </c>
      <c r="L147" s="18">
        <v>0</v>
      </c>
      <c r="M147" s="18">
        <v>1</v>
      </c>
      <c r="N147" s="18">
        <v>0</v>
      </c>
      <c r="O147" s="18">
        <v>1</v>
      </c>
      <c r="P147" s="18">
        <f t="shared" si="23"/>
        <v>3</v>
      </c>
      <c r="Q147" s="116">
        <f t="shared" si="27"/>
        <v>0.15000000000000002</v>
      </c>
      <c r="R147" s="105">
        <f t="shared" si="28"/>
        <v>0.80</v>
      </c>
      <c r="S147" s="105">
        <f t="shared" si="28"/>
        <v>0.60</v>
      </c>
      <c r="T147" s="105">
        <f t="shared" si="21"/>
        <v>0.95</v>
      </c>
      <c r="U147" s="105">
        <f t="shared" si="22"/>
        <v>0.65</v>
      </c>
      <c r="V147" s="105">
        <f t="shared" si="31"/>
        <v>0.80</v>
      </c>
      <c r="W147" s="117">
        <f t="shared" si="24"/>
        <v>27</v>
      </c>
      <c r="X147" s="117">
        <f t="shared" si="29"/>
        <v>5.40</v>
      </c>
      <c r="Y147" s="146">
        <v>13</v>
      </c>
      <c r="Z147" s="116">
        <f t="shared" si="30"/>
        <v>10.40</v>
      </c>
    </row>
    <row r="148" spans="1:26" ht="19.9" customHeight="1">
      <c r="A148" s="254">
        <v>141</v>
      </c>
      <c r="B148" s="259">
        <v>307748</v>
      </c>
      <c r="C148" s="134" t="s">
        <v>245</v>
      </c>
      <c r="D148" s="10">
        <v>4</v>
      </c>
      <c r="E148" s="10">
        <v>6</v>
      </c>
      <c r="F148" s="10">
        <v>4</v>
      </c>
      <c r="G148" s="10">
        <v>6</v>
      </c>
      <c r="H148" s="10">
        <v>5</v>
      </c>
      <c r="I148" s="10">
        <f t="shared" si="25"/>
        <v>25</v>
      </c>
      <c r="J148" s="10">
        <f t="shared" si="26"/>
        <v>3.75</v>
      </c>
      <c r="K148" s="18">
        <v>1</v>
      </c>
      <c r="L148" s="18">
        <v>2</v>
      </c>
      <c r="M148" s="18">
        <v>1</v>
      </c>
      <c r="N148" s="18">
        <v>2</v>
      </c>
      <c r="O148" s="18">
        <v>1</v>
      </c>
      <c r="P148" s="18">
        <f t="shared" si="23"/>
        <v>7</v>
      </c>
      <c r="Q148" s="116">
        <f t="shared" si="27"/>
        <v>0.35</v>
      </c>
      <c r="R148" s="105">
        <f t="shared" si="28"/>
        <v>0.65</v>
      </c>
      <c r="S148" s="105">
        <f t="shared" si="28"/>
        <v>0.99999999999999989</v>
      </c>
      <c r="T148" s="105">
        <f t="shared" si="21"/>
        <v>0.44999999999999996</v>
      </c>
      <c r="U148" s="105">
        <f t="shared" si="22"/>
        <v>0.75</v>
      </c>
      <c r="V148" s="105">
        <f t="shared" si="31"/>
        <v>0.60</v>
      </c>
      <c r="W148" s="117">
        <f t="shared" si="24"/>
        <v>32</v>
      </c>
      <c r="X148" s="117">
        <f t="shared" si="29"/>
        <v>6.40</v>
      </c>
      <c r="Y148" s="146">
        <v>9</v>
      </c>
      <c r="Z148" s="116">
        <f t="shared" si="30"/>
        <v>7.20</v>
      </c>
    </row>
    <row r="149" spans="1:26" ht="19.9" customHeight="1" thickBot="1">
      <c r="A149" s="256">
        <v>142</v>
      </c>
      <c r="B149" s="134">
        <v>307749</v>
      </c>
      <c r="C149" s="134" t="s">
        <v>246</v>
      </c>
      <c r="D149" s="10">
        <v>5</v>
      </c>
      <c r="E149" s="10">
        <v>4</v>
      </c>
      <c r="F149" s="10">
        <v>5</v>
      </c>
      <c r="G149" s="10">
        <v>4</v>
      </c>
      <c r="H149" s="10">
        <v>6</v>
      </c>
      <c r="I149" s="10">
        <f t="shared" si="25"/>
        <v>24</v>
      </c>
      <c r="J149" s="10">
        <f t="shared" si="26"/>
        <v>3.5999999999999996</v>
      </c>
      <c r="K149" s="18">
        <v>2</v>
      </c>
      <c r="L149" s="18">
        <v>3</v>
      </c>
      <c r="M149" s="18">
        <v>2</v>
      </c>
      <c r="N149" s="18">
        <v>1</v>
      </c>
      <c r="O149" s="18">
        <v>1</v>
      </c>
      <c r="P149" s="18">
        <f t="shared" si="23"/>
        <v>9</v>
      </c>
      <c r="Q149" s="116">
        <f t="shared" si="27"/>
        <v>0.45</v>
      </c>
      <c r="R149" s="105">
        <f t="shared" si="28"/>
        <v>0.85</v>
      </c>
      <c r="S149" s="105">
        <f t="shared" si="28"/>
        <v>0.75</v>
      </c>
      <c r="T149" s="105">
        <f t="shared" si="21"/>
        <v>0.95</v>
      </c>
      <c r="U149" s="105">
        <f t="shared" si="22"/>
        <v>0.49999999999999994</v>
      </c>
      <c r="V149" s="105">
        <f t="shared" si="31"/>
        <v>0.30</v>
      </c>
      <c r="W149" s="117">
        <f t="shared" si="24"/>
        <v>33</v>
      </c>
      <c r="X149" s="117">
        <f t="shared" si="29"/>
        <v>6.60</v>
      </c>
      <c r="Y149" s="146">
        <v>15</v>
      </c>
      <c r="Z149" s="116">
        <f t="shared" si="30"/>
        <v>12</v>
      </c>
    </row>
    <row r="150" spans="1:26" ht="19.9" customHeight="1">
      <c r="A150" s="254">
        <v>143</v>
      </c>
      <c r="B150" s="258">
        <v>307754</v>
      </c>
      <c r="C150" s="134" t="s">
        <v>249</v>
      </c>
      <c r="D150" s="10">
        <v>1</v>
      </c>
      <c r="E150" s="10">
        <v>2</v>
      </c>
      <c r="F150" s="10">
        <v>4</v>
      </c>
      <c r="G150" s="10">
        <v>5</v>
      </c>
      <c r="H150" s="10">
        <v>3</v>
      </c>
      <c r="I150" s="10">
        <f t="shared" si="25"/>
        <v>15</v>
      </c>
      <c r="J150" s="10">
        <f t="shared" si="26"/>
        <v>2.25</v>
      </c>
      <c r="K150" s="18"/>
      <c r="L150" s="18"/>
      <c r="M150" s="18"/>
      <c r="N150" s="18"/>
      <c r="O150" s="18"/>
      <c r="P150" s="18"/>
      <c r="Q150" s="116"/>
      <c r="R150" s="105">
        <f t="shared" si="28"/>
        <v>0.15</v>
      </c>
      <c r="S150" s="105">
        <f t="shared" si="28"/>
        <v>0.30</v>
      </c>
      <c r="T150" s="105">
        <f t="shared" si="21"/>
        <v>0.65</v>
      </c>
      <c r="U150" s="105">
        <f t="shared" si="22"/>
        <v>0.60</v>
      </c>
      <c r="V150" s="105">
        <f t="shared" si="31"/>
        <v>0.75</v>
      </c>
      <c r="W150" s="117">
        <f t="shared" si="24"/>
        <v>15</v>
      </c>
      <c r="X150" s="117">
        <f t="shared" si="29"/>
        <v>3</v>
      </c>
      <c r="Y150" s="146">
        <v>0</v>
      </c>
      <c r="Z150" s="116">
        <f t="shared" si="30"/>
        <v>0</v>
      </c>
    </row>
    <row r="151" spans="1:26" ht="19.9" customHeight="1" thickBot="1">
      <c r="A151" s="256">
        <v>144</v>
      </c>
      <c r="B151" s="134">
        <v>307755</v>
      </c>
      <c r="C151" s="134" t="s">
        <v>250</v>
      </c>
      <c r="D151" s="10">
        <v>9</v>
      </c>
      <c r="E151" s="10">
        <v>4</v>
      </c>
      <c r="F151" s="10">
        <v>3</v>
      </c>
      <c r="G151" s="10">
        <v>7</v>
      </c>
      <c r="H151" s="10">
        <v>5</v>
      </c>
      <c r="I151" s="10">
        <f t="shared" si="25"/>
        <v>28</v>
      </c>
      <c r="J151" s="10">
        <f t="shared" si="26"/>
        <v>4.20</v>
      </c>
      <c r="K151" s="18">
        <v>3</v>
      </c>
      <c r="L151" s="18">
        <v>2</v>
      </c>
      <c r="M151" s="18">
        <v>3</v>
      </c>
      <c r="N151" s="18">
        <v>2</v>
      </c>
      <c r="O151" s="18">
        <v>1</v>
      </c>
      <c r="P151" s="18">
        <f t="shared" si="23"/>
        <v>11</v>
      </c>
      <c r="Q151" s="116">
        <f t="shared" si="27"/>
        <v>0.55000000000000004</v>
      </c>
      <c r="R151" s="105">
        <f t="shared" si="28"/>
        <v>1.50</v>
      </c>
      <c r="S151" s="105">
        <f t="shared" si="28"/>
        <v>0.70</v>
      </c>
      <c r="T151" s="105">
        <f t="shared" si="21"/>
        <v>0.85</v>
      </c>
      <c r="U151" s="105">
        <f t="shared" si="22"/>
        <v>0.80</v>
      </c>
      <c r="V151" s="105">
        <f t="shared" si="31"/>
        <v>0.80</v>
      </c>
      <c r="W151" s="117">
        <f t="shared" si="24"/>
        <v>39</v>
      </c>
      <c r="X151" s="117">
        <f t="shared" si="29"/>
        <v>7.8000000000000007</v>
      </c>
      <c r="Y151" s="146">
        <v>15</v>
      </c>
      <c r="Z151" s="116">
        <f t="shared" si="30"/>
        <v>12</v>
      </c>
    </row>
    <row r="152" spans="1:26" ht="19.9" customHeight="1">
      <c r="A152" s="254">
        <v>145</v>
      </c>
      <c r="B152" s="259">
        <v>307756</v>
      </c>
      <c r="C152" s="134" t="s">
        <v>251</v>
      </c>
      <c r="D152" s="10">
        <v>4</v>
      </c>
      <c r="E152" s="10">
        <v>1</v>
      </c>
      <c r="F152" s="10">
        <v>3</v>
      </c>
      <c r="G152" s="10">
        <v>1</v>
      </c>
      <c r="H152" s="10">
        <v>3</v>
      </c>
      <c r="I152" s="10">
        <f t="shared" si="25"/>
        <v>12</v>
      </c>
      <c r="J152" s="10">
        <f t="shared" si="26"/>
        <v>1.7999999999999998</v>
      </c>
      <c r="K152" s="18">
        <v>0</v>
      </c>
      <c r="L152" s="18">
        <v>1</v>
      </c>
      <c r="M152" s="18">
        <v>0</v>
      </c>
      <c r="N152" s="18">
        <v>1</v>
      </c>
      <c r="O152" s="18">
        <v>1</v>
      </c>
      <c r="P152" s="18">
        <f t="shared" si="23"/>
        <v>3</v>
      </c>
      <c r="Q152" s="116">
        <f t="shared" si="27"/>
        <v>0.15000000000000002</v>
      </c>
      <c r="R152" s="105">
        <f t="shared" si="28"/>
        <v>0.60</v>
      </c>
      <c r="S152" s="105">
        <f t="shared" si="28"/>
        <v>0.20</v>
      </c>
      <c r="T152" s="105">
        <f t="shared" si="21"/>
        <v>0.60</v>
      </c>
      <c r="U152" s="105">
        <f t="shared" si="22"/>
        <v>0.75</v>
      </c>
      <c r="V152" s="105">
        <f t="shared" si="31"/>
        <v>0.65</v>
      </c>
      <c r="W152" s="117">
        <f t="shared" si="24"/>
        <v>15</v>
      </c>
      <c r="X152" s="117">
        <f t="shared" si="29"/>
        <v>3</v>
      </c>
      <c r="Y152" s="146">
        <v>2</v>
      </c>
      <c r="Z152" s="116">
        <f t="shared" si="30"/>
        <v>1.60</v>
      </c>
    </row>
    <row r="153" spans="1:26" ht="19.9" customHeight="1" thickBot="1">
      <c r="A153" s="256">
        <v>146</v>
      </c>
      <c r="B153" s="259">
        <v>307764</v>
      </c>
      <c r="C153" s="134" t="s">
        <v>254</v>
      </c>
      <c r="D153" s="10">
        <v>1</v>
      </c>
      <c r="E153" s="10">
        <v>2</v>
      </c>
      <c r="F153" s="10">
        <v>1</v>
      </c>
      <c r="G153" s="10">
        <v>4</v>
      </c>
      <c r="H153" s="10">
        <v>3</v>
      </c>
      <c r="I153" s="10">
        <f t="shared" si="25"/>
        <v>11</v>
      </c>
      <c r="J153" s="10">
        <f t="shared" si="26"/>
        <v>1.65</v>
      </c>
      <c r="K153" s="18">
        <v>1</v>
      </c>
      <c r="L153" s="18">
        <v>0</v>
      </c>
      <c r="M153" s="18">
        <v>1</v>
      </c>
      <c r="N153" s="18">
        <v>0</v>
      </c>
      <c r="O153" s="18">
        <v>1</v>
      </c>
      <c r="P153" s="18">
        <f t="shared" si="23"/>
        <v>3</v>
      </c>
      <c r="Q153" s="116">
        <f t="shared" si="27"/>
        <v>0.15000000000000002</v>
      </c>
      <c r="R153" s="105">
        <f t="shared" si="28"/>
        <v>0.20</v>
      </c>
      <c r="S153" s="105">
        <f t="shared" si="28"/>
        <v>0.30</v>
      </c>
      <c r="T153" s="105">
        <f t="shared" si="21"/>
        <v>0.60</v>
      </c>
      <c r="U153" s="105">
        <f t="shared" si="22"/>
        <v>0.30</v>
      </c>
      <c r="V153" s="105">
        <f t="shared" si="31"/>
        <v>0.75</v>
      </c>
      <c r="W153" s="117">
        <f t="shared" si="24"/>
        <v>14</v>
      </c>
      <c r="X153" s="117">
        <f t="shared" si="29"/>
        <v>2.8000000000000003</v>
      </c>
      <c r="Y153" s="146">
        <v>0</v>
      </c>
      <c r="Z153" s="116">
        <f t="shared" si="30"/>
        <v>0</v>
      </c>
    </row>
    <row r="154" spans="1:26" ht="19.9" customHeight="1">
      <c r="A154" s="254">
        <v>147</v>
      </c>
      <c r="B154" s="134">
        <v>307765</v>
      </c>
      <c r="C154" s="134" t="s">
        <v>255</v>
      </c>
      <c r="D154" s="10">
        <v>6</v>
      </c>
      <c r="E154" s="10">
        <v>5</v>
      </c>
      <c r="F154" s="10">
        <v>3</v>
      </c>
      <c r="G154" s="10">
        <v>2</v>
      </c>
      <c r="H154" s="10">
        <v>3</v>
      </c>
      <c r="I154" s="10">
        <f t="shared" si="25"/>
        <v>19</v>
      </c>
      <c r="J154" s="10">
        <f t="shared" si="26"/>
        <v>2.85</v>
      </c>
      <c r="K154" s="18">
        <v>0</v>
      </c>
      <c r="L154" s="18">
        <v>1</v>
      </c>
      <c r="M154" s="18">
        <v>1</v>
      </c>
      <c r="N154" s="18">
        <v>2</v>
      </c>
      <c r="O154" s="18">
        <v>1</v>
      </c>
      <c r="P154" s="18">
        <f t="shared" si="23"/>
        <v>5</v>
      </c>
      <c r="Q154" s="116">
        <f t="shared" si="27"/>
        <v>0.25</v>
      </c>
      <c r="R154" s="105">
        <f t="shared" si="28"/>
        <v>0.89999999999999991</v>
      </c>
      <c r="S154" s="105">
        <f t="shared" si="28"/>
        <v>0.80</v>
      </c>
      <c r="T154" s="105">
        <f t="shared" si="21"/>
        <v>0.44999999999999996</v>
      </c>
      <c r="U154" s="105">
        <f t="shared" si="22"/>
        <v>0.70</v>
      </c>
      <c r="V154" s="105">
        <f t="shared" si="31"/>
        <v>0.80</v>
      </c>
      <c r="W154" s="117">
        <f t="shared" si="24"/>
        <v>24</v>
      </c>
      <c r="X154" s="117">
        <f t="shared" si="29"/>
        <v>4.8000000000000007</v>
      </c>
      <c r="Y154" s="146">
        <v>8</v>
      </c>
      <c r="Z154" s="116">
        <f t="shared" si="30"/>
        <v>6.40</v>
      </c>
    </row>
    <row r="155" spans="1:26" ht="19.9" customHeight="1" thickBot="1">
      <c r="A155" s="256">
        <v>148</v>
      </c>
      <c r="B155" s="259">
        <v>307766</v>
      </c>
      <c r="C155" s="134" t="s">
        <v>256</v>
      </c>
      <c r="D155" s="10">
        <v>5</v>
      </c>
      <c r="E155" s="10">
        <v>3</v>
      </c>
      <c r="F155" s="10">
        <v>4</v>
      </c>
      <c r="G155" s="10">
        <v>2</v>
      </c>
      <c r="H155" s="10">
        <v>4</v>
      </c>
      <c r="I155" s="10">
        <f t="shared" si="25"/>
        <v>18</v>
      </c>
      <c r="J155" s="10">
        <f t="shared" si="26"/>
        <v>2.6999999999999997</v>
      </c>
      <c r="K155" s="18">
        <v>1</v>
      </c>
      <c r="L155" s="18">
        <v>0</v>
      </c>
      <c r="M155" s="18">
        <v>1</v>
      </c>
      <c r="N155" s="18">
        <v>2</v>
      </c>
      <c r="O155" s="18">
        <v>0</v>
      </c>
      <c r="P155" s="18">
        <f t="shared" si="23"/>
        <v>4</v>
      </c>
      <c r="Q155" s="116">
        <f t="shared" si="27"/>
        <v>0.20</v>
      </c>
      <c r="R155" s="105">
        <f t="shared" si="28"/>
        <v>0.80</v>
      </c>
      <c r="S155" s="105">
        <f t="shared" si="28"/>
        <v>0.44999999999999996</v>
      </c>
      <c r="T155" s="105">
        <f t="shared" si="21"/>
        <v>0.20</v>
      </c>
      <c r="U155" s="105">
        <f t="shared" si="22"/>
        <v>0.60</v>
      </c>
      <c r="V155" s="105">
        <f t="shared" si="31"/>
        <v>0.65</v>
      </c>
      <c r="W155" s="117">
        <f t="shared" si="24"/>
        <v>22</v>
      </c>
      <c r="X155" s="117">
        <f t="shared" si="29"/>
        <v>4.4000000000000004</v>
      </c>
      <c r="Y155" s="146">
        <v>4</v>
      </c>
      <c r="Z155" s="116">
        <f t="shared" si="30"/>
        <v>3.20</v>
      </c>
    </row>
    <row r="156" spans="1:26" ht="19.9" customHeight="1">
      <c r="A156" s="254">
        <v>149</v>
      </c>
      <c r="B156" s="259">
        <v>307768</v>
      </c>
      <c r="C156" s="134" t="s">
        <v>257</v>
      </c>
      <c r="D156" s="10">
        <v>6</v>
      </c>
      <c r="E156" s="10">
        <v>8</v>
      </c>
      <c r="F156" s="10">
        <v>7</v>
      </c>
      <c r="G156" s="10">
        <v>8</v>
      </c>
      <c r="H156" s="10">
        <v>9</v>
      </c>
      <c r="I156" s="10">
        <f t="shared" si="25"/>
        <v>38</v>
      </c>
      <c r="J156" s="10">
        <f t="shared" si="26"/>
        <v>5.70</v>
      </c>
      <c r="K156" s="18">
        <v>4</v>
      </c>
      <c r="L156" s="18">
        <v>3</v>
      </c>
      <c r="M156" s="18">
        <v>4</v>
      </c>
      <c r="N156" s="18">
        <v>3</v>
      </c>
      <c r="O156" s="18">
        <v>4</v>
      </c>
      <c r="P156" s="18">
        <f t="shared" si="23"/>
        <v>18</v>
      </c>
      <c r="Q156" s="116">
        <f t="shared" si="27"/>
        <v>0.90</v>
      </c>
      <c r="R156" s="105">
        <f t="shared" si="28"/>
        <v>1.0999999999999999</v>
      </c>
      <c r="S156" s="105">
        <f t="shared" si="28"/>
        <v>1.35</v>
      </c>
      <c r="T156" s="105">
        <f t="shared" si="21"/>
        <v>0.49999999999999994</v>
      </c>
      <c r="U156" s="105">
        <f t="shared" si="22"/>
        <v>0.49999999999999994</v>
      </c>
      <c r="V156" s="105">
        <f t="shared" si="31"/>
        <v>0.35</v>
      </c>
      <c r="W156" s="117">
        <f t="shared" si="24"/>
        <v>56</v>
      </c>
      <c r="X156" s="117">
        <f t="shared" si="29"/>
        <v>11.20</v>
      </c>
      <c r="Y156" s="146">
        <v>23</v>
      </c>
      <c r="Z156" s="116">
        <f t="shared" si="30"/>
        <v>18.400000000000002</v>
      </c>
    </row>
    <row r="157" spans="1:26" ht="19.9" customHeight="1" thickBot="1">
      <c r="A157" s="256">
        <v>150</v>
      </c>
      <c r="B157" s="134">
        <v>307773</v>
      </c>
      <c r="C157" s="134" t="s">
        <v>259</v>
      </c>
      <c r="D157" s="10">
        <v>4</v>
      </c>
      <c r="E157" s="10">
        <v>3</v>
      </c>
      <c r="F157" s="10">
        <v>5</v>
      </c>
      <c r="G157" s="10">
        <v>4</v>
      </c>
      <c r="H157" s="10">
        <v>5</v>
      </c>
      <c r="I157" s="10">
        <f t="shared" si="25"/>
        <v>21</v>
      </c>
      <c r="J157" s="10">
        <f t="shared" si="26"/>
        <v>3.15</v>
      </c>
      <c r="K157" s="18">
        <v>1</v>
      </c>
      <c r="L157" s="18">
        <v>0</v>
      </c>
      <c r="M157" s="18">
        <v>1</v>
      </c>
      <c r="N157" s="18">
        <v>1</v>
      </c>
      <c r="O157" s="18">
        <v>2</v>
      </c>
      <c r="P157" s="18">
        <f t="shared" si="23"/>
        <v>5</v>
      </c>
      <c r="Q157" s="116">
        <f t="shared" si="27"/>
        <v>0.25</v>
      </c>
      <c r="R157" s="105">
        <f t="shared" si="28"/>
        <v>0.65</v>
      </c>
      <c r="S157" s="105">
        <f t="shared" si="28"/>
        <v>0.44999999999999996</v>
      </c>
      <c r="T157" s="105">
        <f t="shared" si="21"/>
        <v>0.65</v>
      </c>
      <c r="U157" s="105">
        <f t="shared" si="22"/>
        <v>0.54999999999999993</v>
      </c>
      <c r="V157" s="105">
        <f t="shared" si="31"/>
        <v>0.80</v>
      </c>
      <c r="W157" s="117">
        <f t="shared" si="24"/>
        <v>26</v>
      </c>
      <c r="X157" s="117">
        <f t="shared" si="29"/>
        <v>5.20</v>
      </c>
      <c r="Y157" s="146">
        <v>6</v>
      </c>
      <c r="Z157" s="116">
        <f t="shared" si="30"/>
        <v>4.8000000000000007</v>
      </c>
    </row>
    <row r="158" spans="1:26" ht="19.9" customHeight="1">
      <c r="A158" s="254">
        <v>151</v>
      </c>
      <c r="B158" s="134">
        <v>307775</v>
      </c>
      <c r="C158" s="134" t="s">
        <v>261</v>
      </c>
      <c r="D158" s="10">
        <v>6</v>
      </c>
      <c r="E158" s="10">
        <v>7</v>
      </c>
      <c r="F158" s="10">
        <v>5</v>
      </c>
      <c r="G158" s="10">
        <v>6</v>
      </c>
      <c r="H158" s="10">
        <v>5</v>
      </c>
      <c r="I158" s="10">
        <f t="shared" si="25"/>
        <v>29</v>
      </c>
      <c r="J158" s="10">
        <f t="shared" si="26"/>
        <v>4.3499999999999996</v>
      </c>
      <c r="K158" s="18">
        <v>2</v>
      </c>
      <c r="L158" s="18">
        <v>1</v>
      </c>
      <c r="M158" s="18">
        <v>1</v>
      </c>
      <c r="N158" s="18">
        <v>0</v>
      </c>
      <c r="O158" s="18">
        <v>1</v>
      </c>
      <c r="P158" s="18">
        <f t="shared" si="23"/>
        <v>5</v>
      </c>
      <c r="Q158" s="116">
        <f t="shared" si="27"/>
        <v>0.25</v>
      </c>
      <c r="R158" s="105">
        <f t="shared" si="28"/>
        <v>0.99999999999999989</v>
      </c>
      <c r="S158" s="105">
        <f t="shared" si="28"/>
        <v>1.1000000000000001</v>
      </c>
      <c r="T158" s="105">
        <f t="shared" si="21"/>
        <v>1.25</v>
      </c>
      <c r="U158" s="105">
        <f t="shared" si="22"/>
        <v>0.99999999999999989</v>
      </c>
      <c r="V158" s="105">
        <f t="shared" si="31"/>
        <v>0.80</v>
      </c>
      <c r="W158" s="117">
        <f t="shared" si="24"/>
        <v>34</v>
      </c>
      <c r="X158" s="117">
        <f t="shared" si="29"/>
        <v>6.8000000000000007</v>
      </c>
      <c r="Y158" s="146">
        <v>6</v>
      </c>
      <c r="Z158" s="116">
        <f t="shared" si="30"/>
        <v>4.8000000000000007</v>
      </c>
    </row>
    <row r="159" spans="1:26" ht="19.9" customHeight="1" thickBot="1">
      <c r="A159" s="256">
        <v>152</v>
      </c>
      <c r="B159" s="259">
        <v>307776</v>
      </c>
      <c r="C159" s="134" t="s">
        <v>262</v>
      </c>
      <c r="D159" s="10">
        <v>8</v>
      </c>
      <c r="E159" s="10">
        <v>5</v>
      </c>
      <c r="F159" s="10">
        <v>7</v>
      </c>
      <c r="G159" s="10">
        <v>5</v>
      </c>
      <c r="H159" s="10">
        <v>6</v>
      </c>
      <c r="I159" s="10">
        <f t="shared" si="25"/>
        <v>31</v>
      </c>
      <c r="J159" s="10">
        <f t="shared" si="26"/>
        <v>4.6499999999999995</v>
      </c>
      <c r="K159" s="18">
        <v>4</v>
      </c>
      <c r="L159" s="18">
        <v>3</v>
      </c>
      <c r="M159" s="18">
        <v>2</v>
      </c>
      <c r="N159" s="18">
        <v>3</v>
      </c>
      <c r="O159" s="18">
        <v>2</v>
      </c>
      <c r="P159" s="18">
        <f t="shared" si="23"/>
        <v>14</v>
      </c>
      <c r="Q159" s="116">
        <f t="shared" si="27"/>
        <v>0.70</v>
      </c>
      <c r="R159" s="105">
        <f t="shared" si="28"/>
        <v>1.40</v>
      </c>
      <c r="S159" s="105">
        <f t="shared" si="28"/>
        <v>0.90</v>
      </c>
      <c r="T159" s="105">
        <f t="shared" si="21"/>
        <v>0.80</v>
      </c>
      <c r="U159" s="105">
        <f t="shared" si="22"/>
        <v>0.70</v>
      </c>
      <c r="V159" s="105">
        <f t="shared" si="31"/>
        <v>0.95</v>
      </c>
      <c r="W159" s="117">
        <f t="shared" si="24"/>
        <v>45</v>
      </c>
      <c r="X159" s="117">
        <f t="shared" si="29"/>
        <v>9</v>
      </c>
      <c r="Y159" s="146">
        <v>20</v>
      </c>
      <c r="Z159" s="116">
        <f t="shared" si="30"/>
        <v>16</v>
      </c>
    </row>
    <row r="160" spans="1:26" ht="19.9" customHeight="1">
      <c r="A160" s="254">
        <v>153</v>
      </c>
      <c r="B160" s="259">
        <v>307778</v>
      </c>
      <c r="C160" s="134" t="s">
        <v>264</v>
      </c>
      <c r="D160" s="10">
        <v>4</v>
      </c>
      <c r="E160" s="10">
        <v>3</v>
      </c>
      <c r="F160" s="10">
        <v>4</v>
      </c>
      <c r="G160" s="10">
        <v>3</v>
      </c>
      <c r="H160" s="10">
        <v>4</v>
      </c>
      <c r="I160" s="10">
        <f t="shared" si="25"/>
        <v>18</v>
      </c>
      <c r="J160" s="10">
        <f t="shared" si="26"/>
        <v>2.6999999999999997</v>
      </c>
      <c r="K160" s="18">
        <v>1</v>
      </c>
      <c r="L160" s="18">
        <v>2</v>
      </c>
      <c r="M160" s="18">
        <v>1</v>
      </c>
      <c r="N160" s="18">
        <v>2</v>
      </c>
      <c r="O160" s="18">
        <v>1</v>
      </c>
      <c r="P160" s="18">
        <f t="shared" si="23"/>
        <v>7</v>
      </c>
      <c r="Q160" s="116">
        <f t="shared" si="27"/>
        <v>0.35</v>
      </c>
      <c r="R160" s="105">
        <f t="shared" si="28"/>
        <v>0.65</v>
      </c>
      <c r="S160" s="105">
        <f t="shared" si="28"/>
        <v>0.54999999999999993</v>
      </c>
      <c r="T160" s="105">
        <f t="shared" si="21"/>
        <v>0.80</v>
      </c>
      <c r="U160" s="105">
        <f t="shared" si="22"/>
        <v>1.1499999999999999</v>
      </c>
      <c r="V160" s="105">
        <f t="shared" si="31"/>
        <v>0.44999999999999996</v>
      </c>
      <c r="W160" s="117">
        <f t="shared" si="24"/>
        <v>25</v>
      </c>
      <c r="X160" s="117">
        <f t="shared" si="29"/>
        <v>5</v>
      </c>
      <c r="Y160" s="146">
        <v>8</v>
      </c>
      <c r="Z160" s="116">
        <f t="shared" si="30"/>
        <v>6.40</v>
      </c>
    </row>
    <row r="161" spans="1:26" ht="19.9" customHeight="1" thickBot="1">
      <c r="A161" s="256">
        <v>154</v>
      </c>
      <c r="B161" s="259">
        <v>307782</v>
      </c>
      <c r="C161" s="134" t="s">
        <v>267</v>
      </c>
      <c r="D161" s="10">
        <v>5</v>
      </c>
      <c r="E161" s="10">
        <v>3</v>
      </c>
      <c r="F161" s="10">
        <v>4</v>
      </c>
      <c r="G161" s="10">
        <v>3</v>
      </c>
      <c r="H161" s="10">
        <v>4</v>
      </c>
      <c r="I161" s="10">
        <f t="shared" si="25"/>
        <v>19</v>
      </c>
      <c r="J161" s="10">
        <f t="shared" si="26"/>
        <v>2.85</v>
      </c>
      <c r="K161" s="18">
        <v>1</v>
      </c>
      <c r="L161" s="18">
        <v>0</v>
      </c>
      <c r="M161" s="18">
        <v>1</v>
      </c>
      <c r="N161" s="18">
        <v>0</v>
      </c>
      <c r="O161" s="18">
        <v>1</v>
      </c>
      <c r="P161" s="18">
        <f t="shared" si="23"/>
        <v>3</v>
      </c>
      <c r="Q161" s="116">
        <f t="shared" si="27"/>
        <v>0.15000000000000002</v>
      </c>
      <c r="R161" s="105">
        <f t="shared" si="28"/>
        <v>0.80</v>
      </c>
      <c r="S161" s="105">
        <f t="shared" si="28"/>
        <v>0.44999999999999996</v>
      </c>
      <c r="T161" s="105">
        <f t="shared" si="21"/>
        <v>1.1500000000000001</v>
      </c>
      <c r="U161" s="105">
        <f t="shared" si="32" ref="U161:U165">(G143*0.15+N143*0.05)</f>
        <v>0.65</v>
      </c>
      <c r="V161" s="105">
        <f t="shared" si="31"/>
        <v>0.80</v>
      </c>
      <c r="W161" s="117">
        <f t="shared" si="24"/>
        <v>22</v>
      </c>
      <c r="X161" s="117">
        <f t="shared" si="29"/>
        <v>4.4000000000000004</v>
      </c>
      <c r="Y161" s="146">
        <v>3</v>
      </c>
      <c r="Z161" s="116">
        <f t="shared" si="30"/>
        <v>2.4000000000000004</v>
      </c>
    </row>
    <row r="162" spans="1:26" ht="19.9" customHeight="1">
      <c r="A162" s="254">
        <v>155</v>
      </c>
      <c r="B162" s="259">
        <v>307784</v>
      </c>
      <c r="C162" s="134" t="s">
        <v>269</v>
      </c>
      <c r="D162" s="10">
        <v>5</v>
      </c>
      <c r="E162" s="10">
        <v>7</v>
      </c>
      <c r="F162" s="10">
        <v>5</v>
      </c>
      <c r="G162" s="10">
        <v>4</v>
      </c>
      <c r="H162" s="10">
        <v>5</v>
      </c>
      <c r="I162" s="10">
        <f t="shared" si="25"/>
        <v>26</v>
      </c>
      <c r="J162" s="10">
        <f t="shared" si="26"/>
        <v>3.90</v>
      </c>
      <c r="K162" s="18">
        <v>1</v>
      </c>
      <c r="L162" s="18">
        <v>2</v>
      </c>
      <c r="M162" s="18">
        <v>3</v>
      </c>
      <c r="N162" s="18">
        <v>2</v>
      </c>
      <c r="O162" s="18">
        <v>1</v>
      </c>
      <c r="P162" s="18">
        <f t="shared" si="23"/>
        <v>9</v>
      </c>
      <c r="Q162" s="116">
        <f t="shared" si="27"/>
        <v>0.45</v>
      </c>
      <c r="R162" s="105">
        <f t="shared" si="28"/>
        <v>0.80</v>
      </c>
      <c r="S162" s="105">
        <f t="shared" si="28"/>
        <v>1.1500000000000001</v>
      </c>
      <c r="T162" s="105">
        <f t="shared" si="21"/>
        <v>0.65</v>
      </c>
      <c r="U162" s="105">
        <f t="shared" si="32"/>
        <v>0.60</v>
      </c>
      <c r="V162" s="105">
        <f t="shared" si="31"/>
        <v>0.49999999999999994</v>
      </c>
      <c r="W162" s="117">
        <f t="shared" si="24"/>
        <v>35</v>
      </c>
      <c r="X162" s="117">
        <f t="shared" si="29"/>
        <v>7</v>
      </c>
      <c r="Y162" s="146">
        <v>13</v>
      </c>
      <c r="Z162" s="116">
        <f t="shared" si="30"/>
        <v>10.40</v>
      </c>
    </row>
    <row r="163" spans="1:26" ht="19.9" customHeight="1" thickBot="1">
      <c r="A163" s="256">
        <v>156</v>
      </c>
      <c r="B163" s="134">
        <v>307787</v>
      </c>
      <c r="C163" s="134" t="s">
        <v>270</v>
      </c>
      <c r="D163" s="10">
        <v>1</v>
      </c>
      <c r="E163" s="10">
        <v>2</v>
      </c>
      <c r="F163" s="10">
        <v>1</v>
      </c>
      <c r="G163" s="10">
        <v>1</v>
      </c>
      <c r="H163" s="10">
        <v>2</v>
      </c>
      <c r="I163" s="10">
        <f t="shared" si="25"/>
        <v>7</v>
      </c>
      <c r="J163" s="10">
        <f t="shared" si="26"/>
        <v>1.05</v>
      </c>
      <c r="K163" s="18">
        <v>0</v>
      </c>
      <c r="L163" s="18">
        <v>0</v>
      </c>
      <c r="M163" s="18">
        <v>1</v>
      </c>
      <c r="N163" s="18">
        <v>0</v>
      </c>
      <c r="O163" s="18">
        <v>1</v>
      </c>
      <c r="P163" s="18">
        <f t="shared" si="23"/>
        <v>2</v>
      </c>
      <c r="Q163" s="116">
        <f t="shared" si="27"/>
        <v>0.10</v>
      </c>
      <c r="R163" s="105">
        <f t="shared" si="28"/>
        <v>0.15</v>
      </c>
      <c r="S163" s="105">
        <f t="shared" si="28"/>
        <v>0.30</v>
      </c>
      <c r="T163" s="105">
        <f t="shared" si="21"/>
        <v>0.65</v>
      </c>
      <c r="U163" s="105">
        <f t="shared" si="32"/>
        <v>0.90</v>
      </c>
      <c r="V163" s="105">
        <f t="shared" si="31"/>
        <v>0.49999999999999994</v>
      </c>
      <c r="W163" s="117">
        <f t="shared" si="24"/>
        <v>9</v>
      </c>
      <c r="X163" s="117">
        <f t="shared" si="29"/>
        <v>1.80</v>
      </c>
      <c r="Y163" s="146">
        <v>1</v>
      </c>
      <c r="Z163" s="116">
        <f t="shared" si="30"/>
        <v>0.80</v>
      </c>
    </row>
    <row r="164" spans="1:26" ht="19.9" customHeight="1">
      <c r="A164" s="254">
        <v>157</v>
      </c>
      <c r="B164" s="134">
        <v>307789</v>
      </c>
      <c r="C164" s="134" t="s">
        <v>271</v>
      </c>
      <c r="D164" s="10">
        <v>4</v>
      </c>
      <c r="E164" s="10">
        <v>3</v>
      </c>
      <c r="F164" s="10">
        <v>2</v>
      </c>
      <c r="G164" s="10">
        <v>1</v>
      </c>
      <c r="H164" s="10">
        <v>3</v>
      </c>
      <c r="I164" s="10">
        <f t="shared" si="25"/>
        <v>13</v>
      </c>
      <c r="J164" s="10">
        <f t="shared" si="26"/>
        <v>1.95</v>
      </c>
      <c r="K164" s="18">
        <v>1</v>
      </c>
      <c r="L164" s="18">
        <v>2</v>
      </c>
      <c r="M164" s="18">
        <v>0</v>
      </c>
      <c r="N164" s="18">
        <v>1</v>
      </c>
      <c r="O164" s="18">
        <v>0</v>
      </c>
      <c r="P164" s="18">
        <f t="shared" si="23"/>
        <v>4</v>
      </c>
      <c r="Q164" s="116">
        <f t="shared" si="27"/>
        <v>0.20</v>
      </c>
      <c r="R164" s="105">
        <f t="shared" si="28"/>
        <v>0.65</v>
      </c>
      <c r="S164" s="105">
        <f t="shared" si="28"/>
        <v>0.54999999999999993</v>
      </c>
      <c r="T164" s="105">
        <f t="shared" si="21"/>
        <v>0.90</v>
      </c>
      <c r="U164" s="105">
        <f t="shared" si="32"/>
        <v>0.60</v>
      </c>
      <c r="V164" s="105">
        <f t="shared" si="31"/>
        <v>0.49999999999999994</v>
      </c>
      <c r="W164" s="117">
        <f t="shared" si="24"/>
        <v>17</v>
      </c>
      <c r="X164" s="117">
        <f t="shared" si="29"/>
        <v>3.4000000000000004</v>
      </c>
      <c r="Y164" s="146">
        <v>2</v>
      </c>
      <c r="Z164" s="116">
        <f t="shared" si="30"/>
        <v>1.60</v>
      </c>
    </row>
    <row r="165" spans="1:26" ht="19.9" customHeight="1">
      <c r="A165" s="256">
        <v>158</v>
      </c>
      <c r="B165" s="134">
        <v>307791</v>
      </c>
      <c r="C165" s="134" t="s">
        <v>273</v>
      </c>
      <c r="D165" s="10">
        <v>2</v>
      </c>
      <c r="E165" s="10">
        <v>3</v>
      </c>
      <c r="F165" s="10">
        <v>6</v>
      </c>
      <c r="G165" s="10">
        <v>5</v>
      </c>
      <c r="H165" s="10">
        <v>4</v>
      </c>
      <c r="I165" s="10">
        <f t="shared" si="25"/>
        <v>20</v>
      </c>
      <c r="J165" s="10">
        <f t="shared" si="26"/>
        <v>3</v>
      </c>
      <c r="K165" s="18">
        <v>0</v>
      </c>
      <c r="L165" s="18">
        <v>3</v>
      </c>
      <c r="M165" s="18">
        <v>2</v>
      </c>
      <c r="N165" s="18">
        <v>1</v>
      </c>
      <c r="O165" s="18">
        <v>0</v>
      </c>
      <c r="P165" s="18">
        <f t="shared" si="23"/>
        <v>6</v>
      </c>
      <c r="Q165" s="116">
        <f t="shared" si="27"/>
        <v>0.30000000000000004</v>
      </c>
      <c r="R165" s="105">
        <f t="shared" si="28"/>
        <v>0.30</v>
      </c>
      <c r="S165" s="105">
        <f t="shared" si="28"/>
        <v>0.60</v>
      </c>
      <c r="T165" s="105">
        <f t="shared" si="21"/>
        <v>0.20</v>
      </c>
      <c r="U165" s="105">
        <f t="shared" si="32"/>
        <v>0.60</v>
      </c>
      <c r="V165" s="105">
        <f t="shared" si="31"/>
        <v>0.60</v>
      </c>
      <c r="W165" s="117">
        <f t="shared" si="24"/>
        <v>26</v>
      </c>
      <c r="X165" s="117">
        <f t="shared" si="29"/>
        <v>5.20</v>
      </c>
      <c r="Y165" s="146">
        <v>8</v>
      </c>
      <c r="Z165" s="116">
        <f t="shared" si="30"/>
        <v>6.40</v>
      </c>
    </row>
    <row r="166" ht="21" thickBot="1"/>
    <row r="167" spans="1:26" ht="20.25">
      <c r="A167" s="158" t="s">
        <v>346</v>
      </c>
      <c r="B167" s="159"/>
      <c r="C167" s="160"/>
      <c r="D167" s="6">
        <f t="shared" si="33" ref="D167:Z167">COUNT(D8:D165)</f>
        <v>156</v>
      </c>
      <c r="E167" s="7">
        <f t="shared" si="33"/>
        <v>156</v>
      </c>
      <c r="F167" s="7">
        <f t="shared" si="33"/>
        <v>156</v>
      </c>
      <c r="G167" s="7">
        <f t="shared" si="33"/>
        <v>156</v>
      </c>
      <c r="H167" s="87">
        <f t="shared" si="33"/>
        <v>156</v>
      </c>
      <c r="I167" s="8">
        <f t="shared" si="33"/>
        <v>156</v>
      </c>
      <c r="J167" s="88">
        <f t="shared" si="33"/>
        <v>156</v>
      </c>
      <c r="K167" s="80">
        <f t="shared" si="33"/>
        <v>154</v>
      </c>
      <c r="L167" s="15">
        <f t="shared" si="33"/>
        <v>155</v>
      </c>
      <c r="M167" s="15">
        <f t="shared" si="33"/>
        <v>155</v>
      </c>
      <c r="N167" s="15">
        <f t="shared" si="33"/>
        <v>155</v>
      </c>
      <c r="O167" s="81">
        <f t="shared" si="33"/>
        <v>155</v>
      </c>
      <c r="P167" s="76">
        <f t="shared" si="33"/>
        <v>155</v>
      </c>
      <c r="Q167" s="94">
        <f t="shared" si="33"/>
        <v>155</v>
      </c>
      <c r="R167" s="97">
        <f t="shared" si="33"/>
        <v>156</v>
      </c>
      <c r="S167" s="22">
        <f t="shared" si="33"/>
        <v>157</v>
      </c>
      <c r="T167" s="22">
        <f t="shared" si="33"/>
        <v>157</v>
      </c>
      <c r="U167" s="22">
        <f>COUNT(U8:U165)</f>
        <v>157</v>
      </c>
      <c r="V167" s="23">
        <f t="shared" si="33"/>
        <v>157</v>
      </c>
      <c r="W167" s="106">
        <f t="shared" si="33"/>
        <v>157</v>
      </c>
      <c r="X167" s="100">
        <f t="shared" si="33"/>
        <v>157</v>
      </c>
      <c r="Y167" s="16">
        <f t="shared" si="33"/>
        <v>156</v>
      </c>
      <c r="Z167" s="104">
        <f t="shared" si="33"/>
        <v>156</v>
      </c>
    </row>
    <row r="168" spans="1:26" ht="21" customHeight="1">
      <c r="A168" s="186" t="s">
        <v>347</v>
      </c>
      <c r="B168" s="187"/>
      <c r="C168" s="188"/>
      <c r="D168" s="9">
        <v>10</v>
      </c>
      <c r="E168" s="10">
        <v>10</v>
      </c>
      <c r="F168" s="10">
        <v>10</v>
      </c>
      <c r="G168" s="10">
        <v>10</v>
      </c>
      <c r="H168" s="89">
        <v>10</v>
      </c>
      <c r="I168" s="11">
        <f>SUM(D168:H168)</f>
        <v>50</v>
      </c>
      <c r="J168" s="90">
        <f>I168*0.15</f>
        <v>7.50</v>
      </c>
      <c r="K168" s="82">
        <v>5</v>
      </c>
      <c r="L168" s="18">
        <v>5</v>
      </c>
      <c r="M168" s="18">
        <v>5</v>
      </c>
      <c r="N168" s="18">
        <v>5</v>
      </c>
      <c r="O168" s="83">
        <v>5</v>
      </c>
      <c r="P168" s="77">
        <v>25</v>
      </c>
      <c r="Q168" s="95">
        <f>P168*0.05</f>
        <v>1.25</v>
      </c>
      <c r="R168" s="98">
        <f>(D168*0.15+K168*0.05)</f>
        <v>1.75</v>
      </c>
      <c r="S168" s="24">
        <f>((E168*0.15+L168*0.05))</f>
        <v>1.75</v>
      </c>
      <c r="T168" s="24">
        <f t="shared" si="34" ref="T168:U168">((F168*0.15+M168*0.05))</f>
        <v>1.75</v>
      </c>
      <c r="U168" s="24">
        <f t="shared" si="34"/>
        <v>1.75</v>
      </c>
      <c r="V168" s="25">
        <f>((H168*0.15+O168*0.05))</f>
        <v>1.75</v>
      </c>
      <c r="W168" s="107">
        <v>75</v>
      </c>
      <c r="X168" s="101">
        <f>W168*0.2</f>
        <v>15</v>
      </c>
      <c r="Y168" s="19">
        <v>33</v>
      </c>
      <c r="Z168" s="84">
        <f>Y168*0.8</f>
        <v>26.40</v>
      </c>
    </row>
    <row r="169" spans="1:26" ht="20.25">
      <c r="A169" s="186" t="s">
        <v>72</v>
      </c>
      <c r="B169" s="187"/>
      <c r="C169" s="188"/>
      <c r="D169" s="9">
        <f>D168*0.4</f>
        <v>4</v>
      </c>
      <c r="E169" s="10">
        <f>E168*0.4</f>
        <v>4</v>
      </c>
      <c r="F169" s="10">
        <f t="shared" si="35" ref="F169:J169">F168*0.4</f>
        <v>4</v>
      </c>
      <c r="G169" s="10">
        <f t="shared" si="35"/>
        <v>4</v>
      </c>
      <c r="H169" s="89">
        <f t="shared" si="35"/>
        <v>4</v>
      </c>
      <c r="I169" s="11">
        <f t="shared" si="35"/>
        <v>20</v>
      </c>
      <c r="J169" s="90">
        <f t="shared" si="35"/>
        <v>3</v>
      </c>
      <c r="K169" s="82">
        <f>K168*0.4</f>
        <v>2</v>
      </c>
      <c r="L169" s="18">
        <f>L168*0.4</f>
        <v>2</v>
      </c>
      <c r="M169" s="18">
        <f t="shared" si="36" ref="M169:Z169">M168*0.4</f>
        <v>2</v>
      </c>
      <c r="N169" s="18">
        <f t="shared" si="36"/>
        <v>2</v>
      </c>
      <c r="O169" s="83">
        <f t="shared" si="36"/>
        <v>2</v>
      </c>
      <c r="P169" s="77">
        <f t="shared" si="36"/>
        <v>10</v>
      </c>
      <c r="Q169" s="95">
        <f t="shared" si="36"/>
        <v>0.50</v>
      </c>
      <c r="R169" s="98">
        <f t="shared" si="36"/>
        <v>0.70</v>
      </c>
      <c r="S169" s="24">
        <f t="shared" si="36"/>
        <v>0.70</v>
      </c>
      <c r="T169" s="24">
        <f t="shared" si="36"/>
        <v>0.70</v>
      </c>
      <c r="U169" s="24">
        <f t="shared" si="36"/>
        <v>0.70</v>
      </c>
      <c r="V169" s="25">
        <f t="shared" si="36"/>
        <v>0.70</v>
      </c>
      <c r="W169" s="107">
        <f t="shared" si="36"/>
        <v>30</v>
      </c>
      <c r="X169" s="101">
        <f t="shared" si="36"/>
        <v>6</v>
      </c>
      <c r="Y169" s="19">
        <f t="shared" si="36"/>
        <v>13.20</v>
      </c>
      <c r="Z169" s="84">
        <f t="shared" si="36"/>
        <v>10.560000000000002</v>
      </c>
    </row>
    <row r="170" spans="1:26" ht="21" customHeight="1">
      <c r="A170" s="186" t="s">
        <v>12</v>
      </c>
      <c r="B170" s="187"/>
      <c r="C170" s="188"/>
      <c r="D170" s="9">
        <f>COUNTIF(D8:D165,"&gt;=4")</f>
        <v>102</v>
      </c>
      <c r="E170" s="9">
        <f t="shared" si="37" ref="E170:H170">COUNTIF(E8:E165,"&gt;=4")</f>
        <v>76</v>
      </c>
      <c r="F170" s="9">
        <f t="shared" si="37"/>
        <v>85</v>
      </c>
      <c r="G170" s="9">
        <f t="shared" si="37"/>
        <v>87</v>
      </c>
      <c r="H170" s="9">
        <f t="shared" si="37"/>
        <v>100</v>
      </c>
      <c r="I170" s="9">
        <f>COUNTIF(I8:I165,"&gt;=20")</f>
        <v>74</v>
      </c>
      <c r="J170" s="90">
        <f>COUNTIF(J8:J165,"&gt;=3")</f>
        <v>74</v>
      </c>
      <c r="K170" s="82">
        <f>COUNTIF(K8:K165,"&gt;=2")</f>
        <v>60</v>
      </c>
      <c r="L170" s="82">
        <f t="shared" si="38" ref="L170:O170">COUNTIF(L8:L165,"&gt;=2")</f>
        <v>55</v>
      </c>
      <c r="M170" s="82">
        <f t="shared" si="38"/>
        <v>62</v>
      </c>
      <c r="N170" s="82">
        <f t="shared" si="38"/>
        <v>59</v>
      </c>
      <c r="O170" s="82">
        <f t="shared" si="38"/>
        <v>47</v>
      </c>
      <c r="P170" s="77">
        <f>COUNTIF(P8:P165,"&gt;=10")</f>
        <v>29</v>
      </c>
      <c r="Q170" s="95">
        <f>COUNTIF(Q8:Q165,"&gt;=0.5")</f>
        <v>29</v>
      </c>
      <c r="R170" s="98">
        <f>COUNTIF(R8:R165,"&gt;=0.7")</f>
        <v>73</v>
      </c>
      <c r="S170" s="98">
        <f t="shared" si="39" ref="S170:V170">COUNTIF(S8:S165,"&gt;=0.7")</f>
        <v>53</v>
      </c>
      <c r="T170" s="98">
        <f t="shared" si="39"/>
        <v>61</v>
      </c>
      <c r="U170" s="98">
        <f t="shared" si="39"/>
        <v>57</v>
      </c>
      <c r="V170" s="98">
        <f t="shared" si="39"/>
        <v>70</v>
      </c>
      <c r="W170" s="107">
        <f>COUNTIF(W8:W165,"&gt;=30")</f>
        <v>50</v>
      </c>
      <c r="X170" s="101">
        <f>COUNTIF(X8:X165,"&gt;=6")</f>
        <v>50</v>
      </c>
      <c r="Y170" s="19">
        <f>COUNTIF(Y8:Y165,"&gt;=13.2")</f>
        <v>24</v>
      </c>
      <c r="Z170" s="84">
        <f>COUNTIF(Z8:Z165,"&gt;=10.56")</f>
        <v>24</v>
      </c>
    </row>
    <row r="171" spans="1:26" ht="20.25">
      <c r="A171" s="186" t="s">
        <v>13</v>
      </c>
      <c r="B171" s="187"/>
      <c r="C171" s="188"/>
      <c r="D171" s="91" t="str">
        <f t="shared" si="40" ref="D171:Z171">IF(((D170/COUNT(D8:D165))*100)&gt;=60,"3",IF(AND(((D170/COUNT(D8:D165))*100)&lt;60,((D170/COUNT(D8:D165))*100)&gt;=50),"2",IF(AND(((D170/COUNT(D8:D165))*100)&lt;50,((D170/COUNT(D8:D165))*100)&gt;=40),"1","0")))</f>
        <v>3</v>
      </c>
      <c r="E171" s="10" t="str">
        <f t="shared" si="40"/>
        <v>1</v>
      </c>
      <c r="F171" s="10" t="str">
        <f t="shared" si="40"/>
        <v>2</v>
      </c>
      <c r="G171" s="10" t="str">
        <f t="shared" si="40"/>
        <v>2</v>
      </c>
      <c r="H171" s="89" t="str">
        <f t="shared" si="40"/>
        <v>3</v>
      </c>
      <c r="I171" s="11" t="str">
        <f t="shared" si="40"/>
        <v>1</v>
      </c>
      <c r="J171" s="90" t="str">
        <f t="shared" si="40"/>
        <v>1</v>
      </c>
      <c r="K171" s="82" t="str">
        <f t="shared" si="40"/>
        <v>0</v>
      </c>
      <c r="L171" s="17" t="str">
        <f t="shared" si="40"/>
        <v>0</v>
      </c>
      <c r="M171" s="17" t="str">
        <f t="shared" si="40"/>
        <v>1</v>
      </c>
      <c r="N171" s="17" t="str">
        <f t="shared" si="40"/>
        <v>0</v>
      </c>
      <c r="O171" s="84" t="str">
        <f t="shared" si="40"/>
        <v>0</v>
      </c>
      <c r="P171" s="77" t="str">
        <f t="shared" si="40"/>
        <v>0</v>
      </c>
      <c r="Q171" s="95" t="str">
        <f t="shared" si="40"/>
        <v>0</v>
      </c>
      <c r="R171" s="98" t="str">
        <f t="shared" si="40"/>
        <v>1</v>
      </c>
      <c r="S171" s="24" t="str">
        <f t="shared" si="40"/>
        <v>0</v>
      </c>
      <c r="T171" s="24" t="str">
        <f t="shared" si="40"/>
        <v>0</v>
      </c>
      <c r="U171" s="24" t="str">
        <f>IF(((U170/COUNT(U8:U165))*100)&gt;=60,"3",IF(AND(((U170/COUNT(U8:U165))*100)&lt;60,((U170/COUNT(U8:U165))*100)&gt;=50),"2",IF(AND(((U170/COUNT(U8:U165))*100)&lt;50,((U170/COUNT(U8:U165))*100)&gt;=40),"1","0")))</f>
        <v>0</v>
      </c>
      <c r="V171" s="25" t="str">
        <f t="shared" si="40"/>
        <v>1</v>
      </c>
      <c r="W171" s="101" t="str">
        <f t="shared" si="40"/>
        <v>0</v>
      </c>
      <c r="X171" s="102" t="str">
        <f t="shared" si="40"/>
        <v>0</v>
      </c>
      <c r="Y171" s="95" t="str">
        <f t="shared" si="40"/>
        <v>0</v>
      </c>
      <c r="Z171" s="19" t="str">
        <f t="shared" si="40"/>
        <v>0</v>
      </c>
    </row>
    <row r="172" spans="1:26" ht="21" thickBot="1">
      <c r="A172" s="189" t="s">
        <v>14</v>
      </c>
      <c r="B172" s="190"/>
      <c r="C172" s="191"/>
      <c r="D172" s="12">
        <f t="shared" si="41" ref="D172:Z172">((D170/COUNT(D8:D165))*D171)</f>
        <v>1.9615384615384617</v>
      </c>
      <c r="E172" s="13">
        <f t="shared" si="41"/>
        <v>0.48717948717948717</v>
      </c>
      <c r="F172" s="13">
        <f t="shared" si="41"/>
        <v>1.0897435897435896</v>
      </c>
      <c r="G172" s="13">
        <f t="shared" si="41"/>
        <v>1.1153846153846154</v>
      </c>
      <c r="H172" s="92">
        <f t="shared" si="41"/>
        <v>1.9230769230769234</v>
      </c>
      <c r="I172" s="14">
        <f t="shared" si="41"/>
        <v>0.47435897435897434</v>
      </c>
      <c r="J172" s="93">
        <f t="shared" si="41"/>
        <v>0.47435897435897434</v>
      </c>
      <c r="K172" s="85">
        <f t="shared" si="41"/>
        <v>0</v>
      </c>
      <c r="L172" s="20">
        <f t="shared" si="41"/>
        <v>0</v>
      </c>
      <c r="M172" s="20">
        <f t="shared" si="41"/>
        <v>0.40</v>
      </c>
      <c r="N172" s="20">
        <f t="shared" si="41"/>
        <v>0</v>
      </c>
      <c r="O172" s="86">
        <f t="shared" si="41"/>
        <v>0</v>
      </c>
      <c r="P172" s="78">
        <f t="shared" si="41"/>
        <v>0</v>
      </c>
      <c r="Q172" s="96">
        <f t="shared" si="41"/>
        <v>0</v>
      </c>
      <c r="R172" s="99">
        <f t="shared" si="41"/>
        <v>0.46794871794871795</v>
      </c>
      <c r="S172" s="26">
        <f t="shared" si="41"/>
        <v>0</v>
      </c>
      <c r="T172" s="26">
        <f t="shared" si="41"/>
        <v>0</v>
      </c>
      <c r="U172" s="26">
        <f>((U170/COUNT(U8:U165))*U171)</f>
        <v>0</v>
      </c>
      <c r="V172" s="27">
        <f t="shared" si="41"/>
        <v>0.44585987261146498</v>
      </c>
      <c r="W172" s="108">
        <f t="shared" si="41"/>
        <v>0</v>
      </c>
      <c r="X172" s="103">
        <f t="shared" si="41"/>
        <v>0</v>
      </c>
      <c r="Y172" s="96">
        <f t="shared" si="41"/>
        <v>0</v>
      </c>
      <c r="Z172" s="21">
        <f t="shared" si="41"/>
        <v>0</v>
      </c>
    </row>
    <row r="173" spans="1:4" ht="21" thickBot="1">
      <c r="A173" s="2"/>
      <c r="B173" s="2"/>
      <c r="C173" s="2"/>
      <c r="D173" s="2"/>
    </row>
    <row r="174" spans="1:19" ht="20.25">
      <c r="A174" s="192" t="s">
        <v>15</v>
      </c>
      <c r="B174" s="193"/>
      <c r="C174" s="194"/>
      <c r="D174" s="2"/>
      <c r="E174" s="180" t="s">
        <v>16</v>
      </c>
      <c r="F174" s="181"/>
      <c r="G174" s="181"/>
      <c r="H174" s="181"/>
      <c r="I174" s="181"/>
      <c r="J174" s="181"/>
      <c r="K174" s="181"/>
      <c r="L174" s="181"/>
      <c r="M174" s="181"/>
      <c r="N174" s="182"/>
      <c r="O174" s="79" t="s">
        <v>8</v>
      </c>
      <c r="P174" s="28" t="s">
        <v>3</v>
      </c>
      <c r="Q174" s="28" t="s">
        <v>4</v>
      </c>
      <c r="R174" s="28" t="s">
        <v>5</v>
      </c>
      <c r="S174" s="29" t="s">
        <v>6</v>
      </c>
    </row>
    <row r="175" spans="1:19" ht="21" thickBot="1">
      <c r="A175" s="267" t="s">
        <v>73</v>
      </c>
      <c r="B175" s="3"/>
      <c r="C175" s="30"/>
      <c r="D175" s="2"/>
      <c r="E175" s="183"/>
      <c r="F175" s="184"/>
      <c r="G175" s="184"/>
      <c r="H175" s="184"/>
      <c r="I175" s="184"/>
      <c r="J175" s="184"/>
      <c r="K175" s="184"/>
      <c r="L175" s="184"/>
      <c r="M175" s="184"/>
      <c r="N175" s="185"/>
      <c r="O175" s="4">
        <f>(R172*0.2+Z172*0.8)</f>
        <v>0.09358974358974359</v>
      </c>
      <c r="P175" s="4">
        <f>(S172*0.2+Z172*0.8)</f>
        <v>0</v>
      </c>
      <c r="Q175" s="4">
        <f>(T172*0.2+Z172*0.8)</f>
        <v>0</v>
      </c>
      <c r="R175" s="4">
        <f>(U172*0.2+Z172*0.8)</f>
        <v>0</v>
      </c>
      <c r="S175" s="5">
        <f>(V172*0.2+Z172*0.8)</f>
        <v>0.089171974522293002</v>
      </c>
    </row>
    <row r="176" spans="1:4" ht="20.25">
      <c r="A176" s="267" t="s">
        <v>74</v>
      </c>
      <c r="B176" s="3"/>
      <c r="C176" s="30"/>
      <c r="D176" s="2"/>
    </row>
    <row r="177" spans="1:4" ht="21" thickBot="1">
      <c r="A177" s="268" t="s">
        <v>75</v>
      </c>
      <c r="B177" s="31"/>
      <c r="C177" s="32"/>
      <c r="D177" s="2"/>
    </row>
  </sheetData>
  <mergeCells count="23">
    <mergeCell ref="A167:C16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74:N175"/>
    <mergeCell ref="A168:C168"/>
    <mergeCell ref="A169:C169"/>
    <mergeCell ref="A170:C170"/>
    <mergeCell ref="A171:C171"/>
    <mergeCell ref="A172:C172"/>
    <mergeCell ref="A174:C174"/>
  </mergeCells>
  <pageMargins left="0.7" right="0.7" top="0.75" bottom="0.75" header="0.3" footer="0.3"/>
  <pageSetup orientation="landscape" paperSize="9" scale="45" r:id="rId3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da96e8-dc3a-4f76-ac38-b33231eacfdb}">
  <sheetPr codeName="Sheet21">
    <pageSetUpPr fitToPage="1"/>
  </sheetPr>
  <dimension ref="A1:Z177"/>
  <sheetViews>
    <sheetView zoomScale="70" zoomScaleNormal="70" workbookViewId="0" topLeftCell="D1">
      <selection pane="topLeft" activeCell="F4" sqref="F4:Z4"/>
    </sheetView>
  </sheetViews>
  <sheetFormatPr defaultColWidth="8.854285714285714" defaultRowHeight="20.25"/>
  <cols>
    <col min="1" max="1" width="11.571428571428571" style="1" customWidth="1"/>
    <col min="2" max="2" width="22" style="1" bestFit="1" customWidth="1"/>
    <col min="3" max="3" width="63.142857142857146" style="1" customWidth="1"/>
    <col min="4" max="7" width="11.571428571428571" style="1" customWidth="1"/>
    <col min="8" max="8" width="16" style="1" bestFit="1" customWidth="1"/>
    <col min="9" max="9" width="15.714285714285714" style="1" customWidth="1"/>
    <col min="10" max="10" width="18" style="1" bestFit="1" customWidth="1"/>
    <col min="11" max="15" width="8.571428571428571" style="1" customWidth="1"/>
    <col min="16" max="16" width="16" style="1" bestFit="1" customWidth="1"/>
    <col min="17" max="17" width="8.571428571428571" style="1" customWidth="1"/>
    <col min="18" max="21" width="12.142857142857142" style="1" customWidth="1"/>
    <col min="22" max="22" width="25.714285714285715" style="1" customWidth="1"/>
    <col min="23" max="26" width="11.428571428571429" style="1" customWidth="1"/>
    <col min="27" max="16384" width="8.857142857142858" style="1"/>
  </cols>
  <sheetData>
    <row r="1" spans="1:26" ht="20.25">
      <c r="A1" s="161" t="str">
        <f>'1 (4)'!A1:Z1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133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">
        <v>349</v>
      </c>
      <c r="D4" s="113" t="s">
        <v>82</v>
      </c>
      <c r="E4" s="114"/>
      <c r="F4" s="164" t="s">
        <v>350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97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55">
        <v>312869</v>
      </c>
      <c r="C8" s="255" t="s">
        <v>289</v>
      </c>
      <c r="D8" s="10">
        <v>6</v>
      </c>
      <c r="E8" s="10">
        <v>5</v>
      </c>
      <c r="F8" s="10">
        <v>4</v>
      </c>
      <c r="G8" s="10">
        <v>6</v>
      </c>
      <c r="H8" s="10">
        <v>5</v>
      </c>
      <c r="I8" s="10">
        <f t="shared" si="0" ref="I8:I14">SUM(D8:H8)</f>
        <v>26</v>
      </c>
      <c r="J8" s="10">
        <f t="shared" si="1" ref="J8:J14">I8*0.15</f>
        <v>3.90</v>
      </c>
      <c r="K8" s="18">
        <v>4</v>
      </c>
      <c r="L8" s="18">
        <v>2</v>
      </c>
      <c r="M8" s="18">
        <v>4</v>
      </c>
      <c r="N8" s="18">
        <v>3</v>
      </c>
      <c r="O8" s="18">
        <v>2</v>
      </c>
      <c r="P8" s="18">
        <f>SUM(K8:O8)</f>
        <v>15</v>
      </c>
      <c r="Q8" s="116">
        <f>P8*0.05</f>
        <v>0.75</v>
      </c>
      <c r="R8" s="105">
        <f t="shared" si="2" ref="R8:V14">(D8*0.15+K8*0.05)</f>
        <v>1.0999999999999999</v>
      </c>
      <c r="S8" s="105">
        <f t="shared" si="2"/>
        <v>0.85</v>
      </c>
      <c r="T8" s="105">
        <f t="shared" si="2"/>
        <v>0.80</v>
      </c>
      <c r="U8" s="105">
        <f t="shared" si="2"/>
        <v>1.0499999999999998</v>
      </c>
      <c r="V8" s="105">
        <f t="shared" si="2"/>
        <v>0.85</v>
      </c>
      <c r="W8" s="117">
        <f t="shared" si="3" ref="W8:W14">I8+P8</f>
        <v>41</v>
      </c>
      <c r="X8" s="117">
        <f>(W8*0.2)</f>
        <v>8.2000000000000011</v>
      </c>
      <c r="Y8" s="255">
        <v>17</v>
      </c>
      <c r="Z8" s="116">
        <f>Y8*0.8</f>
        <v>13.60</v>
      </c>
    </row>
    <row r="9" spans="1:26" ht="19.9" customHeight="1" thickBot="1">
      <c r="A9" s="256">
        <v>2</v>
      </c>
      <c r="B9" s="257">
        <v>307575</v>
      </c>
      <c r="C9" s="134" t="s">
        <v>290</v>
      </c>
      <c r="D9" s="10">
        <v>5</v>
      </c>
      <c r="E9" s="10">
        <v>6</v>
      </c>
      <c r="F9" s="10">
        <v>4</v>
      </c>
      <c r="G9" s="10">
        <v>6</v>
      </c>
      <c r="H9" s="10">
        <v>3</v>
      </c>
      <c r="I9" s="10">
        <f t="shared" si="0"/>
        <v>24</v>
      </c>
      <c r="J9" s="10">
        <f t="shared" si="1"/>
        <v>3.5999999999999996</v>
      </c>
      <c r="K9" s="18">
        <v>1</v>
      </c>
      <c r="L9" s="18">
        <v>2</v>
      </c>
      <c r="M9" s="18">
        <v>3</v>
      </c>
      <c r="N9" s="18">
        <v>4</v>
      </c>
      <c r="O9" s="18">
        <v>1</v>
      </c>
      <c r="P9" s="18">
        <f t="shared" si="4" ref="P9:P94">SUM(K9:O9)</f>
        <v>11</v>
      </c>
      <c r="Q9" s="116">
        <f t="shared" si="5" ref="Q9:Q50">P9*0.05</f>
        <v>0.55000000000000004</v>
      </c>
      <c r="R9" s="105">
        <f t="shared" si="2"/>
        <v>0.80</v>
      </c>
      <c r="S9" s="105">
        <f t="shared" si="2"/>
        <v>0.99999999999999989</v>
      </c>
      <c r="T9" s="105">
        <f t="shared" si="2"/>
        <v>0.75</v>
      </c>
      <c r="U9" s="105">
        <f t="shared" si="2"/>
        <v>1.0999999999999999</v>
      </c>
      <c r="V9" s="105">
        <f t="shared" si="2"/>
        <v>0.49999999999999994</v>
      </c>
      <c r="W9" s="117">
        <f t="shared" si="3"/>
        <v>35</v>
      </c>
      <c r="X9" s="117">
        <f t="shared" si="6" ref="X9:X72">(W9*0.2)</f>
        <v>7</v>
      </c>
      <c r="Y9" s="146">
        <v>14</v>
      </c>
      <c r="Z9" s="116">
        <f t="shared" si="7" ref="Z9:Z72">Y9*0.8</f>
        <v>11.20</v>
      </c>
    </row>
    <row r="10" spans="1:26" ht="19.9" customHeight="1">
      <c r="A10" s="254">
        <v>3</v>
      </c>
      <c r="B10" s="258">
        <v>307584</v>
      </c>
      <c r="C10" s="134" t="s">
        <v>291</v>
      </c>
      <c r="D10" s="10">
        <v>6</v>
      </c>
      <c r="E10" s="10">
        <v>5</v>
      </c>
      <c r="F10" s="10">
        <v>4</v>
      </c>
      <c r="G10" s="10">
        <v>6</v>
      </c>
      <c r="H10" s="10">
        <v>3</v>
      </c>
      <c r="I10" s="10">
        <f t="shared" si="0"/>
        <v>24</v>
      </c>
      <c r="J10" s="10">
        <f t="shared" si="1"/>
        <v>3.5999999999999996</v>
      </c>
      <c r="K10" s="18">
        <v>3</v>
      </c>
      <c r="L10" s="18">
        <v>4</v>
      </c>
      <c r="M10" s="18">
        <v>3</v>
      </c>
      <c r="N10" s="18">
        <v>4</v>
      </c>
      <c r="O10" s="18">
        <v>5</v>
      </c>
      <c r="P10" s="18">
        <f t="shared" si="4"/>
        <v>19</v>
      </c>
      <c r="Q10" s="116">
        <f t="shared" si="5"/>
        <v>0.95</v>
      </c>
      <c r="R10" s="105">
        <f t="shared" si="2"/>
        <v>1.0499999999999998</v>
      </c>
      <c r="S10" s="105">
        <f t="shared" si="2"/>
        <v>0.95</v>
      </c>
      <c r="T10" s="105">
        <f t="shared" si="2"/>
        <v>0.75</v>
      </c>
      <c r="U10" s="105">
        <f t="shared" si="2"/>
        <v>1.0999999999999999</v>
      </c>
      <c r="V10" s="105">
        <f t="shared" si="2"/>
        <v>0.70</v>
      </c>
      <c r="W10" s="117">
        <f t="shared" si="3"/>
        <v>43</v>
      </c>
      <c r="X10" s="117">
        <f t="shared" si="6"/>
        <v>8.60</v>
      </c>
      <c r="Y10" s="146">
        <v>16</v>
      </c>
      <c r="Z10" s="116">
        <f t="shared" si="7"/>
        <v>12.80</v>
      </c>
    </row>
    <row r="11" spans="1:26" ht="18" customHeight="1" thickBot="1">
      <c r="A11" s="273">
        <v>4</v>
      </c>
      <c r="B11" s="134">
        <v>307593</v>
      </c>
      <c r="C11" s="134" t="s">
        <v>292</v>
      </c>
      <c r="D11" s="10">
        <v>2</v>
      </c>
      <c r="E11" s="10">
        <v>3</v>
      </c>
      <c r="F11" s="10">
        <v>4</v>
      </c>
      <c r="G11" s="10">
        <v>3</v>
      </c>
      <c r="H11" s="10">
        <v>5</v>
      </c>
      <c r="I11" s="10">
        <f t="shared" si="0"/>
        <v>17</v>
      </c>
      <c r="J11" s="10">
        <f t="shared" si="1"/>
        <v>2.5499999999999998</v>
      </c>
      <c r="K11" s="18">
        <v>3</v>
      </c>
      <c r="L11" s="18">
        <v>2</v>
      </c>
      <c r="M11" s="18">
        <v>1</v>
      </c>
      <c r="N11" s="18">
        <v>2</v>
      </c>
      <c r="O11" s="18">
        <v>3</v>
      </c>
      <c r="P11" s="18">
        <f t="shared" si="4"/>
        <v>11</v>
      </c>
      <c r="Q11" s="116">
        <f t="shared" si="5"/>
        <v>0.55000000000000004</v>
      </c>
      <c r="R11" s="105">
        <f t="shared" si="2"/>
        <v>0.45</v>
      </c>
      <c r="S11" s="105">
        <f t="shared" si="2"/>
        <v>0.54999999999999993</v>
      </c>
      <c r="T11" s="105">
        <f t="shared" si="2"/>
        <v>0.65</v>
      </c>
      <c r="U11" s="105">
        <f t="shared" si="2"/>
        <v>0.54999999999999993</v>
      </c>
      <c r="V11" s="105">
        <f t="shared" si="2"/>
        <v>0.90</v>
      </c>
      <c r="W11" s="117">
        <f t="shared" si="3"/>
        <v>28</v>
      </c>
      <c r="X11" s="117">
        <f t="shared" si="6"/>
        <v>5.60</v>
      </c>
      <c r="Y11" s="146">
        <v>6</v>
      </c>
      <c r="Z11" s="116">
        <f t="shared" si="7"/>
        <v>4.8000000000000007</v>
      </c>
    </row>
    <row r="12" spans="1:26" ht="19.9" customHeight="1">
      <c r="A12" s="274">
        <v>5</v>
      </c>
      <c r="B12" s="134">
        <v>307597</v>
      </c>
      <c r="C12" s="134" t="s">
        <v>293</v>
      </c>
      <c r="D12" s="10">
        <v>6</v>
      </c>
      <c r="E12" s="10">
        <v>5</v>
      </c>
      <c r="F12" s="10">
        <v>4</v>
      </c>
      <c r="G12" s="10">
        <v>6</v>
      </c>
      <c r="H12" s="10">
        <v>5</v>
      </c>
      <c r="I12" s="10">
        <f t="shared" si="0"/>
        <v>26</v>
      </c>
      <c r="J12" s="10">
        <f t="shared" si="1"/>
        <v>3.90</v>
      </c>
      <c r="K12" s="18">
        <v>3</v>
      </c>
      <c r="L12" s="18">
        <v>2</v>
      </c>
      <c r="M12" s="18">
        <v>4</v>
      </c>
      <c r="N12" s="18">
        <v>3</v>
      </c>
      <c r="O12" s="18">
        <v>4</v>
      </c>
      <c r="P12" s="18">
        <f t="shared" si="4"/>
        <v>16</v>
      </c>
      <c r="Q12" s="116">
        <f t="shared" si="5"/>
        <v>0.80</v>
      </c>
      <c r="R12" s="105">
        <f t="shared" si="2"/>
        <v>1.0499999999999998</v>
      </c>
      <c r="S12" s="105">
        <f t="shared" si="2"/>
        <v>0.85</v>
      </c>
      <c r="T12" s="105">
        <f t="shared" si="2"/>
        <v>0.80</v>
      </c>
      <c r="U12" s="105">
        <f t="shared" si="2"/>
        <v>1.0499999999999998</v>
      </c>
      <c r="V12" s="105">
        <f t="shared" si="2"/>
        <v>0.95</v>
      </c>
      <c r="W12" s="117">
        <f t="shared" si="3"/>
        <v>42</v>
      </c>
      <c r="X12" s="117">
        <f t="shared" si="6"/>
        <v>8.40</v>
      </c>
      <c r="Y12" s="146">
        <v>19</v>
      </c>
      <c r="Z12" s="116">
        <f t="shared" si="7"/>
        <v>15.20</v>
      </c>
    </row>
    <row r="13" spans="1:26" ht="19.9" customHeight="1" thickBot="1">
      <c r="A13" s="273">
        <v>6</v>
      </c>
      <c r="B13" s="134">
        <v>307605</v>
      </c>
      <c r="C13" s="134" t="s">
        <v>163</v>
      </c>
      <c r="D13" s="10">
        <v>1</v>
      </c>
      <c r="E13" s="10">
        <v>2</v>
      </c>
      <c r="F13" s="10">
        <v>1</v>
      </c>
      <c r="G13" s="10">
        <v>2</v>
      </c>
      <c r="H13" s="10">
        <v>1</v>
      </c>
      <c r="I13" s="10">
        <f t="shared" si="0"/>
        <v>7</v>
      </c>
      <c r="J13" s="10">
        <f t="shared" si="1"/>
        <v>1.05</v>
      </c>
      <c r="K13" s="18">
        <v>1</v>
      </c>
      <c r="L13" s="18">
        <v>0</v>
      </c>
      <c r="M13" s="18">
        <v>1</v>
      </c>
      <c r="N13" s="18">
        <v>2</v>
      </c>
      <c r="O13" s="18">
        <v>1</v>
      </c>
      <c r="P13" s="18">
        <f t="shared" si="4"/>
        <v>5</v>
      </c>
      <c r="Q13" s="116">
        <f t="shared" si="5"/>
        <v>0.25</v>
      </c>
      <c r="R13" s="105">
        <f t="shared" si="2"/>
        <v>0.20</v>
      </c>
      <c r="S13" s="105">
        <f t="shared" si="2"/>
        <v>0.30</v>
      </c>
      <c r="T13" s="105">
        <f t="shared" si="2"/>
        <v>0.20</v>
      </c>
      <c r="U13" s="105">
        <f t="shared" si="2"/>
        <v>0.40</v>
      </c>
      <c r="V13" s="105">
        <f t="shared" si="2"/>
        <v>0.20</v>
      </c>
      <c r="W13" s="117">
        <f t="shared" si="3"/>
        <v>12</v>
      </c>
      <c r="X13" s="117">
        <f t="shared" si="6"/>
        <v>2.4000000000000004</v>
      </c>
      <c r="Y13" s="146">
        <v>2</v>
      </c>
      <c r="Z13" s="116">
        <f t="shared" si="7"/>
        <v>1.60</v>
      </c>
    </row>
    <row r="14" spans="1:26" ht="19.9" customHeight="1">
      <c r="A14" s="274">
        <v>7</v>
      </c>
      <c r="B14" s="134">
        <v>307607</v>
      </c>
      <c r="C14" s="134" t="s">
        <v>294</v>
      </c>
      <c r="D14" s="10">
        <v>7</v>
      </c>
      <c r="E14" s="10">
        <v>5</v>
      </c>
      <c r="F14" s="10">
        <v>7</v>
      </c>
      <c r="G14" s="10">
        <v>6</v>
      </c>
      <c r="H14" s="10">
        <v>5</v>
      </c>
      <c r="I14" s="10">
        <f t="shared" si="0"/>
        <v>30</v>
      </c>
      <c r="J14" s="10">
        <f t="shared" si="1"/>
        <v>4.50</v>
      </c>
      <c r="K14" s="18">
        <v>5</v>
      </c>
      <c r="L14" s="18">
        <v>4</v>
      </c>
      <c r="M14" s="18">
        <v>3</v>
      </c>
      <c r="N14" s="18">
        <v>2</v>
      </c>
      <c r="O14" s="18">
        <v>4</v>
      </c>
      <c r="P14" s="18">
        <f t="shared" si="4"/>
        <v>18</v>
      </c>
      <c r="Q14" s="116">
        <f t="shared" si="5"/>
        <v>0.90</v>
      </c>
      <c r="R14" s="105">
        <f t="shared" si="2"/>
        <v>1.30</v>
      </c>
      <c r="S14" s="105">
        <f t="shared" si="2"/>
        <v>0.95</v>
      </c>
      <c r="T14" s="105">
        <f t="shared" si="2"/>
        <v>1.2000000000000002</v>
      </c>
      <c r="U14" s="105">
        <f t="shared" si="2"/>
        <v>0.99999999999999989</v>
      </c>
      <c r="V14" s="105">
        <f t="shared" si="2"/>
        <v>0.95</v>
      </c>
      <c r="W14" s="117">
        <f t="shared" si="3"/>
        <v>48</v>
      </c>
      <c r="X14" s="117">
        <f t="shared" si="6"/>
        <v>9.6000000000000014</v>
      </c>
      <c r="Y14" s="146">
        <v>20</v>
      </c>
      <c r="Z14" s="116">
        <f t="shared" si="7"/>
        <v>16</v>
      </c>
    </row>
    <row r="15" spans="1:26" ht="19.9" customHeight="1" thickBot="1">
      <c r="A15" s="256">
        <v>8</v>
      </c>
      <c r="B15" s="258">
        <v>307610</v>
      </c>
      <c r="C15" s="134" t="s">
        <v>295</v>
      </c>
      <c r="D15" s="10"/>
      <c r="E15" s="10"/>
      <c r="F15" s="10"/>
      <c r="G15" s="10"/>
      <c r="H15" s="10"/>
      <c r="I15" s="10"/>
      <c r="J15" s="10"/>
      <c r="K15" s="18"/>
      <c r="L15" s="18"/>
      <c r="M15" s="18"/>
      <c r="N15" s="18"/>
      <c r="O15" s="18"/>
      <c r="P15" s="18"/>
      <c r="Q15" s="116"/>
      <c r="R15" s="105"/>
      <c r="S15" s="105"/>
      <c r="T15" s="105"/>
      <c r="U15" s="105"/>
      <c r="V15" s="105"/>
      <c r="W15" s="117"/>
      <c r="X15" s="117"/>
      <c r="Y15" s="146" t="s">
        <v>205</v>
      </c>
      <c r="Z15" s="116" t="e">
        <f t="shared" si="7"/>
        <v>#VALUE!</v>
      </c>
    </row>
    <row r="16" spans="1:26" ht="19.9" customHeight="1">
      <c r="A16" s="254">
        <v>9</v>
      </c>
      <c r="B16" s="257">
        <v>307617</v>
      </c>
      <c r="C16" s="134" t="s">
        <v>296</v>
      </c>
      <c r="D16" s="10">
        <v>4</v>
      </c>
      <c r="E16" s="10">
        <v>3</v>
      </c>
      <c r="F16" s="10">
        <v>4</v>
      </c>
      <c r="G16" s="10">
        <v>3</v>
      </c>
      <c r="H16" s="10">
        <v>4</v>
      </c>
      <c r="I16" s="10">
        <f t="shared" si="8" ref="I16:I47">SUM(D16:H16)</f>
        <v>18</v>
      </c>
      <c r="J16" s="10">
        <f t="shared" si="9" ref="J16:J47">I16*0.15</f>
        <v>2.6999999999999997</v>
      </c>
      <c r="K16" s="18">
        <v>4</v>
      </c>
      <c r="L16" s="18">
        <v>3</v>
      </c>
      <c r="M16" s="18">
        <v>2</v>
      </c>
      <c r="N16" s="18">
        <v>4</v>
      </c>
      <c r="O16" s="18">
        <v>3</v>
      </c>
      <c r="P16" s="18">
        <f t="shared" si="4"/>
        <v>16</v>
      </c>
      <c r="Q16" s="116">
        <f t="shared" si="5"/>
        <v>0.80</v>
      </c>
      <c r="R16" s="105">
        <f t="shared" si="10" ref="R16:R47">(D16*0.15+K16*0.05)</f>
        <v>0.80</v>
      </c>
      <c r="S16" s="105">
        <f t="shared" si="11" ref="S16:S47">(E16*0.15+L16*0.05)</f>
        <v>0.60</v>
      </c>
      <c r="T16" s="105">
        <f t="shared" si="12" ref="T16:T47">(F16*0.15+M16*0.05)</f>
        <v>0.70</v>
      </c>
      <c r="U16" s="105">
        <f t="shared" si="13" ref="U16:U47">(G16*0.15+N16*0.05)</f>
        <v>0.64999999999999991</v>
      </c>
      <c r="V16" s="105">
        <f t="shared" si="14" ref="V16:V47">(H16*0.15+O16*0.05)</f>
        <v>0.75</v>
      </c>
      <c r="W16" s="117">
        <f t="shared" si="15" ref="W16:W35">I16+P16</f>
        <v>34</v>
      </c>
      <c r="X16" s="117">
        <f t="shared" si="6"/>
        <v>6.8000000000000007</v>
      </c>
      <c r="Y16" s="146">
        <v>10</v>
      </c>
      <c r="Z16" s="116">
        <f t="shared" si="7"/>
        <v>8</v>
      </c>
    </row>
    <row r="17" spans="1:26" ht="19.9" customHeight="1" thickBot="1">
      <c r="A17" s="256">
        <v>10</v>
      </c>
      <c r="B17" s="258">
        <v>307618</v>
      </c>
      <c r="C17" s="134" t="s">
        <v>297</v>
      </c>
      <c r="D17" s="10">
        <v>5</v>
      </c>
      <c r="E17" s="10">
        <v>4</v>
      </c>
      <c r="F17" s="10">
        <v>5</v>
      </c>
      <c r="G17" s="10">
        <v>4</v>
      </c>
      <c r="H17" s="10">
        <v>5</v>
      </c>
      <c r="I17" s="10">
        <f t="shared" si="8"/>
        <v>23</v>
      </c>
      <c r="J17" s="10">
        <f t="shared" si="9"/>
        <v>3.4499999999999997</v>
      </c>
      <c r="K17" s="18">
        <v>1</v>
      </c>
      <c r="L17" s="18">
        <v>2</v>
      </c>
      <c r="M17" s="18">
        <v>4</v>
      </c>
      <c r="N17" s="18">
        <v>2</v>
      </c>
      <c r="O17" s="18">
        <v>3</v>
      </c>
      <c r="P17" s="18">
        <f t="shared" si="4"/>
        <v>12</v>
      </c>
      <c r="Q17" s="116">
        <f t="shared" si="5"/>
        <v>0.60000000000000009</v>
      </c>
      <c r="R17" s="105">
        <f t="shared" si="10"/>
        <v>0.80</v>
      </c>
      <c r="S17" s="105">
        <f t="shared" si="11"/>
        <v>0.70</v>
      </c>
      <c r="T17" s="105">
        <f t="shared" si="12"/>
        <v>0.95</v>
      </c>
      <c r="U17" s="105">
        <f t="shared" si="13"/>
        <v>0.70</v>
      </c>
      <c r="V17" s="105">
        <f t="shared" si="14"/>
        <v>0.90</v>
      </c>
      <c r="W17" s="117">
        <f t="shared" si="15"/>
        <v>35</v>
      </c>
      <c r="X17" s="117">
        <f t="shared" si="6"/>
        <v>7</v>
      </c>
      <c r="Y17" s="146">
        <v>14</v>
      </c>
      <c r="Z17" s="116">
        <f t="shared" si="7"/>
        <v>11.20</v>
      </c>
    </row>
    <row r="18" spans="1:26" ht="19.9" customHeight="1">
      <c r="A18" s="254">
        <v>11</v>
      </c>
      <c r="B18" s="258">
        <v>307628</v>
      </c>
      <c r="C18" s="134" t="s">
        <v>298</v>
      </c>
      <c r="D18" s="10">
        <v>6</v>
      </c>
      <c r="E18" s="10">
        <v>5</v>
      </c>
      <c r="F18" s="10">
        <v>4</v>
      </c>
      <c r="G18" s="10">
        <v>3</v>
      </c>
      <c r="H18" s="10">
        <v>4</v>
      </c>
      <c r="I18" s="10">
        <f t="shared" si="8"/>
        <v>22</v>
      </c>
      <c r="J18" s="10">
        <f t="shared" si="9"/>
        <v>3.30</v>
      </c>
      <c r="K18" s="18">
        <v>1</v>
      </c>
      <c r="L18" s="18">
        <v>3</v>
      </c>
      <c r="M18" s="18">
        <v>4</v>
      </c>
      <c r="N18" s="18">
        <v>3</v>
      </c>
      <c r="O18" s="18">
        <v>1</v>
      </c>
      <c r="P18" s="18">
        <f t="shared" si="4"/>
        <v>12</v>
      </c>
      <c r="Q18" s="116">
        <f t="shared" si="5"/>
        <v>0.60000000000000009</v>
      </c>
      <c r="R18" s="105">
        <f t="shared" si="10"/>
        <v>0.95</v>
      </c>
      <c r="S18" s="105">
        <f t="shared" si="11"/>
        <v>0.90</v>
      </c>
      <c r="T18" s="105">
        <f t="shared" si="12"/>
        <v>0.80</v>
      </c>
      <c r="U18" s="105">
        <f t="shared" si="13"/>
        <v>0.60</v>
      </c>
      <c r="V18" s="105">
        <f t="shared" si="14"/>
        <v>0.65</v>
      </c>
      <c r="W18" s="117">
        <f t="shared" si="15"/>
        <v>34</v>
      </c>
      <c r="X18" s="117">
        <f t="shared" si="6"/>
        <v>6.8000000000000007</v>
      </c>
      <c r="Y18" s="146">
        <v>13</v>
      </c>
      <c r="Z18" s="116">
        <f t="shared" si="7"/>
        <v>10.40</v>
      </c>
    </row>
    <row r="19" spans="1:26" ht="19.9" customHeight="1" thickBot="1">
      <c r="A19" s="256">
        <v>12</v>
      </c>
      <c r="B19" s="258">
        <v>307630</v>
      </c>
      <c r="C19" s="134" t="s">
        <v>299</v>
      </c>
      <c r="D19" s="10">
        <v>2</v>
      </c>
      <c r="E19" s="10">
        <v>1</v>
      </c>
      <c r="F19" s="10">
        <v>2</v>
      </c>
      <c r="G19" s="10">
        <v>1</v>
      </c>
      <c r="H19" s="10">
        <v>3</v>
      </c>
      <c r="I19" s="10">
        <f t="shared" si="8"/>
        <v>9</v>
      </c>
      <c r="J19" s="10">
        <f t="shared" si="9"/>
        <v>1.35</v>
      </c>
      <c r="K19" s="18">
        <v>1</v>
      </c>
      <c r="L19" s="18">
        <v>0</v>
      </c>
      <c r="M19" s="18">
        <v>1</v>
      </c>
      <c r="N19" s="18">
        <v>1</v>
      </c>
      <c r="O19" s="18">
        <v>2</v>
      </c>
      <c r="P19" s="18">
        <f t="shared" si="4"/>
        <v>5</v>
      </c>
      <c r="Q19" s="116">
        <f t="shared" si="5"/>
        <v>0.25</v>
      </c>
      <c r="R19" s="105">
        <f t="shared" si="10"/>
        <v>0.35</v>
      </c>
      <c r="S19" s="105">
        <f t="shared" si="11"/>
        <v>0.15</v>
      </c>
      <c r="T19" s="105">
        <f t="shared" si="12"/>
        <v>0.35</v>
      </c>
      <c r="U19" s="105">
        <f t="shared" si="13"/>
        <v>0.20</v>
      </c>
      <c r="V19" s="105">
        <f t="shared" si="14"/>
        <v>0.54999999999999993</v>
      </c>
      <c r="W19" s="117">
        <f t="shared" si="15"/>
        <v>14</v>
      </c>
      <c r="X19" s="117">
        <f t="shared" si="6"/>
        <v>2.8000000000000003</v>
      </c>
      <c r="Y19" s="146">
        <v>5</v>
      </c>
      <c r="Z19" s="116">
        <f t="shared" si="7"/>
        <v>4</v>
      </c>
    </row>
    <row r="20" spans="1:26" ht="19.9" customHeight="1">
      <c r="A20" s="254">
        <v>13</v>
      </c>
      <c r="B20" s="257">
        <v>307631</v>
      </c>
      <c r="C20" s="134" t="s">
        <v>300</v>
      </c>
      <c r="D20" s="10">
        <v>4</v>
      </c>
      <c r="E20" s="10">
        <v>5</v>
      </c>
      <c r="F20" s="10">
        <v>4</v>
      </c>
      <c r="G20" s="10">
        <v>2</v>
      </c>
      <c r="H20" s="10">
        <v>3</v>
      </c>
      <c r="I20" s="10">
        <f t="shared" si="8"/>
        <v>18</v>
      </c>
      <c r="J20" s="10">
        <f t="shared" si="9"/>
        <v>2.6999999999999997</v>
      </c>
      <c r="K20" s="18">
        <v>1</v>
      </c>
      <c r="L20" s="18">
        <v>2</v>
      </c>
      <c r="M20" s="18">
        <v>3</v>
      </c>
      <c r="N20" s="18">
        <v>1</v>
      </c>
      <c r="O20" s="18">
        <v>2</v>
      </c>
      <c r="P20" s="18">
        <f t="shared" si="4"/>
        <v>9</v>
      </c>
      <c r="Q20" s="116">
        <f t="shared" si="5"/>
        <v>0.45</v>
      </c>
      <c r="R20" s="105">
        <f t="shared" si="10"/>
        <v>0.65</v>
      </c>
      <c r="S20" s="105">
        <f t="shared" si="11"/>
        <v>0.85</v>
      </c>
      <c r="T20" s="105">
        <f t="shared" si="12"/>
        <v>0.75</v>
      </c>
      <c r="U20" s="105">
        <f t="shared" si="13"/>
        <v>0.35</v>
      </c>
      <c r="V20" s="105">
        <f t="shared" si="14"/>
        <v>0.54999999999999993</v>
      </c>
      <c r="W20" s="117">
        <f t="shared" si="15"/>
        <v>27</v>
      </c>
      <c r="X20" s="117">
        <f t="shared" si="6"/>
        <v>5.40</v>
      </c>
      <c r="Y20" s="146">
        <v>11</v>
      </c>
      <c r="Z20" s="116">
        <f t="shared" si="7"/>
        <v>8.8000000000000007</v>
      </c>
    </row>
    <row r="21" spans="1:26" ht="19.9" customHeight="1" thickBot="1">
      <c r="A21" s="256">
        <v>14</v>
      </c>
      <c r="B21" s="258">
        <v>307632</v>
      </c>
      <c r="C21" s="134" t="s">
        <v>301</v>
      </c>
      <c r="D21" s="10">
        <v>4</v>
      </c>
      <c r="E21" s="10">
        <v>5</v>
      </c>
      <c r="F21" s="10">
        <v>4</v>
      </c>
      <c r="G21" s="10">
        <v>5</v>
      </c>
      <c r="H21" s="10">
        <v>4</v>
      </c>
      <c r="I21" s="10">
        <f t="shared" si="8"/>
        <v>22</v>
      </c>
      <c r="J21" s="10">
        <f t="shared" si="9"/>
        <v>3.30</v>
      </c>
      <c r="K21" s="18">
        <v>2</v>
      </c>
      <c r="L21" s="18">
        <v>3</v>
      </c>
      <c r="M21" s="18">
        <v>2</v>
      </c>
      <c r="N21" s="18">
        <v>3</v>
      </c>
      <c r="O21" s="18">
        <v>4</v>
      </c>
      <c r="P21" s="18">
        <f t="shared" si="4"/>
        <v>14</v>
      </c>
      <c r="Q21" s="116">
        <f t="shared" si="5"/>
        <v>0.70</v>
      </c>
      <c r="R21" s="105">
        <f t="shared" si="10"/>
        <v>0.70</v>
      </c>
      <c r="S21" s="105">
        <f t="shared" si="11"/>
        <v>0.90</v>
      </c>
      <c r="T21" s="105">
        <f t="shared" si="12"/>
        <v>0.70</v>
      </c>
      <c r="U21" s="105">
        <f t="shared" si="13"/>
        <v>0.90</v>
      </c>
      <c r="V21" s="105">
        <f t="shared" si="14"/>
        <v>0.80</v>
      </c>
      <c r="W21" s="117">
        <f t="shared" si="15"/>
        <v>36</v>
      </c>
      <c r="X21" s="117">
        <f t="shared" si="6"/>
        <v>7.20</v>
      </c>
      <c r="Y21" s="146">
        <v>13</v>
      </c>
      <c r="Z21" s="116">
        <f t="shared" si="7"/>
        <v>10.40</v>
      </c>
    </row>
    <row r="22" spans="1:26" ht="19.9" customHeight="1">
      <c r="A22" s="254">
        <v>15</v>
      </c>
      <c r="B22" s="257">
        <v>307633</v>
      </c>
      <c r="C22" s="134" t="s">
        <v>302</v>
      </c>
      <c r="D22" s="10">
        <v>4</v>
      </c>
      <c r="E22" s="10">
        <v>3</v>
      </c>
      <c r="F22" s="10">
        <v>5</v>
      </c>
      <c r="G22" s="10">
        <v>4</v>
      </c>
      <c r="H22" s="10">
        <v>5</v>
      </c>
      <c r="I22" s="10">
        <f t="shared" si="8"/>
        <v>21</v>
      </c>
      <c r="J22" s="10">
        <f t="shared" si="9"/>
        <v>3.15</v>
      </c>
      <c r="K22" s="18">
        <v>0</v>
      </c>
      <c r="L22" s="18">
        <v>1</v>
      </c>
      <c r="M22" s="18">
        <v>3</v>
      </c>
      <c r="N22" s="18">
        <v>2</v>
      </c>
      <c r="O22" s="18">
        <v>3</v>
      </c>
      <c r="P22" s="18">
        <f t="shared" si="4"/>
        <v>9</v>
      </c>
      <c r="Q22" s="116">
        <f t="shared" si="5"/>
        <v>0.45</v>
      </c>
      <c r="R22" s="105">
        <f t="shared" si="10"/>
        <v>0.60</v>
      </c>
      <c r="S22" s="105">
        <f t="shared" si="11"/>
        <v>0.49999999999999994</v>
      </c>
      <c r="T22" s="105">
        <f t="shared" si="12"/>
        <v>0.90</v>
      </c>
      <c r="U22" s="105">
        <f t="shared" si="13"/>
        <v>0.70</v>
      </c>
      <c r="V22" s="105">
        <f t="shared" si="14"/>
        <v>0.90</v>
      </c>
      <c r="W22" s="117">
        <f t="shared" si="15"/>
        <v>30</v>
      </c>
      <c r="X22" s="117">
        <f t="shared" si="6"/>
        <v>6</v>
      </c>
      <c r="Y22" s="146">
        <v>11</v>
      </c>
      <c r="Z22" s="116">
        <f t="shared" si="7"/>
        <v>8.8000000000000007</v>
      </c>
    </row>
    <row r="23" spans="1:26" ht="19.9" customHeight="1" thickBot="1">
      <c r="A23" s="256">
        <v>16</v>
      </c>
      <c r="B23" s="258">
        <v>307634</v>
      </c>
      <c r="C23" s="134" t="s">
        <v>303</v>
      </c>
      <c r="D23" s="10">
        <v>3</v>
      </c>
      <c r="E23" s="10">
        <v>4</v>
      </c>
      <c r="F23" s="10">
        <v>5</v>
      </c>
      <c r="G23" s="10">
        <v>4</v>
      </c>
      <c r="H23" s="10">
        <v>6</v>
      </c>
      <c r="I23" s="10">
        <f t="shared" si="8"/>
        <v>22</v>
      </c>
      <c r="J23" s="10">
        <f t="shared" si="9"/>
        <v>3.30</v>
      </c>
      <c r="K23" s="18">
        <v>4</v>
      </c>
      <c r="L23" s="18">
        <v>3</v>
      </c>
      <c r="M23" s="18">
        <v>4</v>
      </c>
      <c r="N23" s="18">
        <v>3</v>
      </c>
      <c r="O23" s="18">
        <v>5</v>
      </c>
      <c r="P23" s="18">
        <f t="shared" si="4"/>
        <v>19</v>
      </c>
      <c r="Q23" s="116">
        <f t="shared" si="5"/>
        <v>0.95</v>
      </c>
      <c r="R23" s="105">
        <f t="shared" si="10"/>
        <v>0.64999999999999991</v>
      </c>
      <c r="S23" s="105">
        <f t="shared" si="11"/>
        <v>0.75</v>
      </c>
      <c r="T23" s="105">
        <f t="shared" si="12"/>
        <v>0.95</v>
      </c>
      <c r="U23" s="105">
        <f t="shared" si="13"/>
        <v>0.75</v>
      </c>
      <c r="V23" s="105">
        <f t="shared" si="14"/>
        <v>1.1499999999999999</v>
      </c>
      <c r="W23" s="117">
        <f t="shared" si="15"/>
        <v>41</v>
      </c>
      <c r="X23" s="117">
        <f t="shared" si="6"/>
        <v>8.2000000000000011</v>
      </c>
      <c r="Y23" s="146">
        <v>15</v>
      </c>
      <c r="Z23" s="116">
        <f t="shared" si="7"/>
        <v>12</v>
      </c>
    </row>
    <row r="24" spans="1:26" ht="19.9" customHeight="1">
      <c r="A24" s="254">
        <v>17</v>
      </c>
      <c r="B24" s="258">
        <v>307640</v>
      </c>
      <c r="C24" s="134" t="s">
        <v>304</v>
      </c>
      <c r="D24" s="10">
        <v>3</v>
      </c>
      <c r="E24" s="10">
        <v>2</v>
      </c>
      <c r="F24" s="10">
        <v>1</v>
      </c>
      <c r="G24" s="10">
        <v>3</v>
      </c>
      <c r="H24" s="10">
        <v>2</v>
      </c>
      <c r="I24" s="10">
        <f t="shared" si="8"/>
        <v>11</v>
      </c>
      <c r="J24" s="10">
        <f t="shared" si="9"/>
        <v>1.65</v>
      </c>
      <c r="K24" s="18">
        <v>2</v>
      </c>
      <c r="L24" s="18">
        <v>3</v>
      </c>
      <c r="M24" s="18">
        <v>1</v>
      </c>
      <c r="N24" s="18">
        <v>2</v>
      </c>
      <c r="O24" s="18">
        <v>3</v>
      </c>
      <c r="P24" s="18">
        <f t="shared" si="4"/>
        <v>11</v>
      </c>
      <c r="Q24" s="116">
        <f t="shared" si="5"/>
        <v>0.55000000000000004</v>
      </c>
      <c r="R24" s="105">
        <f t="shared" si="10"/>
        <v>0.54999999999999993</v>
      </c>
      <c r="S24" s="105">
        <f t="shared" si="11"/>
        <v>0.45</v>
      </c>
      <c r="T24" s="105">
        <f t="shared" si="12"/>
        <v>0.20</v>
      </c>
      <c r="U24" s="105">
        <f t="shared" si="13"/>
        <v>0.54999999999999993</v>
      </c>
      <c r="V24" s="105">
        <f t="shared" si="14"/>
        <v>0.45</v>
      </c>
      <c r="W24" s="117">
        <f t="shared" si="15"/>
        <v>22</v>
      </c>
      <c r="X24" s="117">
        <f t="shared" si="6"/>
        <v>4.4000000000000004</v>
      </c>
      <c r="Y24" s="146">
        <v>6</v>
      </c>
      <c r="Z24" s="116">
        <f t="shared" si="7"/>
        <v>4.8000000000000007</v>
      </c>
    </row>
    <row r="25" spans="1:26" ht="19.9" customHeight="1" thickBot="1">
      <c r="A25" s="256">
        <v>18</v>
      </c>
      <c r="B25" s="257">
        <v>307641</v>
      </c>
      <c r="C25" s="134" t="s">
        <v>305</v>
      </c>
      <c r="D25" s="10">
        <v>4</v>
      </c>
      <c r="E25" s="10">
        <v>3</v>
      </c>
      <c r="F25" s="10">
        <v>2</v>
      </c>
      <c r="G25" s="10">
        <v>4</v>
      </c>
      <c r="H25" s="10">
        <v>5</v>
      </c>
      <c r="I25" s="10">
        <f t="shared" si="8"/>
        <v>18</v>
      </c>
      <c r="J25" s="10">
        <f t="shared" si="9"/>
        <v>2.6999999999999997</v>
      </c>
      <c r="K25" s="18">
        <v>2</v>
      </c>
      <c r="L25" s="18">
        <v>1</v>
      </c>
      <c r="M25" s="18">
        <v>2</v>
      </c>
      <c r="N25" s="18">
        <v>1</v>
      </c>
      <c r="O25" s="18">
        <v>1</v>
      </c>
      <c r="P25" s="18">
        <f t="shared" si="4"/>
        <v>7</v>
      </c>
      <c r="Q25" s="116">
        <f t="shared" si="5"/>
        <v>0.35</v>
      </c>
      <c r="R25" s="105">
        <f t="shared" si="10"/>
        <v>0.70</v>
      </c>
      <c r="S25" s="105">
        <f t="shared" si="11"/>
        <v>0.49999999999999994</v>
      </c>
      <c r="T25" s="105">
        <f t="shared" si="12"/>
        <v>0.40</v>
      </c>
      <c r="U25" s="105">
        <f t="shared" si="13"/>
        <v>0.65</v>
      </c>
      <c r="V25" s="105">
        <f t="shared" si="14"/>
        <v>0.80</v>
      </c>
      <c r="W25" s="117">
        <f t="shared" si="15"/>
        <v>25</v>
      </c>
      <c r="X25" s="117">
        <f t="shared" si="6"/>
        <v>5</v>
      </c>
      <c r="Y25" s="146">
        <v>8</v>
      </c>
      <c r="Z25" s="116">
        <f t="shared" si="7"/>
        <v>6.40</v>
      </c>
    </row>
    <row r="26" spans="1:26" ht="19.9" customHeight="1">
      <c r="A26" s="254">
        <v>19</v>
      </c>
      <c r="B26" s="258">
        <v>307644</v>
      </c>
      <c r="C26" s="134" t="s">
        <v>306</v>
      </c>
      <c r="D26" s="10">
        <v>5</v>
      </c>
      <c r="E26" s="10">
        <v>6</v>
      </c>
      <c r="F26" s="10">
        <v>5</v>
      </c>
      <c r="G26" s="10">
        <v>7</v>
      </c>
      <c r="H26" s="10">
        <v>8</v>
      </c>
      <c r="I26" s="10">
        <f t="shared" si="8"/>
        <v>31</v>
      </c>
      <c r="J26" s="10">
        <f t="shared" si="9"/>
        <v>4.6499999999999995</v>
      </c>
      <c r="K26" s="18">
        <v>4</v>
      </c>
      <c r="L26" s="18">
        <v>2</v>
      </c>
      <c r="M26" s="18">
        <v>4</v>
      </c>
      <c r="N26" s="18">
        <v>3</v>
      </c>
      <c r="O26" s="18">
        <v>2</v>
      </c>
      <c r="P26" s="18">
        <f t="shared" si="4"/>
        <v>15</v>
      </c>
      <c r="Q26" s="116">
        <f t="shared" si="5"/>
        <v>0.75</v>
      </c>
      <c r="R26" s="105">
        <f t="shared" si="10"/>
        <v>0.95</v>
      </c>
      <c r="S26" s="105">
        <f t="shared" si="11"/>
        <v>0.99999999999999989</v>
      </c>
      <c r="T26" s="105">
        <f t="shared" si="12"/>
        <v>0.95</v>
      </c>
      <c r="U26" s="105">
        <f t="shared" si="13"/>
        <v>1.2000000000000002</v>
      </c>
      <c r="V26" s="105">
        <f t="shared" si="14"/>
        <v>1.30</v>
      </c>
      <c r="W26" s="117">
        <f t="shared" si="15"/>
        <v>46</v>
      </c>
      <c r="X26" s="117">
        <f t="shared" si="6"/>
        <v>9.2000000000000011</v>
      </c>
      <c r="Y26" s="146">
        <v>18</v>
      </c>
      <c r="Z26" s="116">
        <f t="shared" si="7"/>
        <v>14.40</v>
      </c>
    </row>
    <row r="27" spans="1:26" ht="19.9" customHeight="1" thickBot="1">
      <c r="A27" s="256">
        <v>20</v>
      </c>
      <c r="B27" s="258">
        <v>307650</v>
      </c>
      <c r="C27" s="134" t="s">
        <v>307</v>
      </c>
      <c r="D27" s="10">
        <v>7</v>
      </c>
      <c r="E27" s="10">
        <v>8</v>
      </c>
      <c r="F27" s="10">
        <v>5</v>
      </c>
      <c r="G27" s="10">
        <v>6</v>
      </c>
      <c r="H27" s="10">
        <v>5</v>
      </c>
      <c r="I27" s="10">
        <f t="shared" si="8"/>
        <v>31</v>
      </c>
      <c r="J27" s="10">
        <f t="shared" si="9"/>
        <v>4.6499999999999995</v>
      </c>
      <c r="K27" s="18">
        <v>4</v>
      </c>
      <c r="L27" s="18">
        <v>2</v>
      </c>
      <c r="M27" s="18">
        <v>4</v>
      </c>
      <c r="N27" s="18">
        <v>1</v>
      </c>
      <c r="O27" s="18">
        <v>2</v>
      </c>
      <c r="P27" s="18">
        <f t="shared" si="4"/>
        <v>13</v>
      </c>
      <c r="Q27" s="116">
        <f t="shared" si="5"/>
        <v>0.65</v>
      </c>
      <c r="R27" s="105">
        <f t="shared" si="10"/>
        <v>1.25</v>
      </c>
      <c r="S27" s="105">
        <f t="shared" si="11"/>
        <v>1.30</v>
      </c>
      <c r="T27" s="105">
        <f t="shared" si="12"/>
        <v>0.95</v>
      </c>
      <c r="U27" s="105">
        <f t="shared" si="13"/>
        <v>0.95</v>
      </c>
      <c r="V27" s="105">
        <f t="shared" si="14"/>
        <v>0.85</v>
      </c>
      <c r="W27" s="117">
        <f t="shared" si="15"/>
        <v>44</v>
      </c>
      <c r="X27" s="117">
        <f t="shared" si="6"/>
        <v>8.8000000000000007</v>
      </c>
      <c r="Y27" s="146">
        <v>20</v>
      </c>
      <c r="Z27" s="116">
        <f t="shared" si="7"/>
        <v>16</v>
      </c>
    </row>
    <row r="28" spans="1:26" ht="19.9" customHeight="1">
      <c r="A28" s="254">
        <v>21</v>
      </c>
      <c r="B28" s="258">
        <v>307652</v>
      </c>
      <c r="C28" s="134" t="s">
        <v>308</v>
      </c>
      <c r="D28" s="10">
        <v>5</v>
      </c>
      <c r="E28" s="10">
        <v>6</v>
      </c>
      <c r="F28" s="10">
        <v>5</v>
      </c>
      <c r="G28" s="10">
        <v>4</v>
      </c>
      <c r="H28" s="10">
        <v>3</v>
      </c>
      <c r="I28" s="10">
        <f t="shared" si="8"/>
        <v>23</v>
      </c>
      <c r="J28" s="10">
        <f t="shared" si="9"/>
        <v>3.4499999999999997</v>
      </c>
      <c r="K28" s="18">
        <v>2</v>
      </c>
      <c r="L28" s="18">
        <v>3</v>
      </c>
      <c r="M28" s="18">
        <v>4</v>
      </c>
      <c r="N28" s="18">
        <v>2</v>
      </c>
      <c r="O28" s="18">
        <v>3</v>
      </c>
      <c r="P28" s="18">
        <f t="shared" si="4"/>
        <v>14</v>
      </c>
      <c r="Q28" s="116">
        <f t="shared" si="5"/>
        <v>0.70</v>
      </c>
      <c r="R28" s="105">
        <f t="shared" si="10"/>
        <v>0.85</v>
      </c>
      <c r="S28" s="105">
        <f t="shared" si="11"/>
        <v>1.0499999999999998</v>
      </c>
      <c r="T28" s="105">
        <f t="shared" si="12"/>
        <v>0.95</v>
      </c>
      <c r="U28" s="105">
        <f t="shared" si="13"/>
        <v>0.70</v>
      </c>
      <c r="V28" s="105">
        <f t="shared" si="14"/>
        <v>0.60</v>
      </c>
      <c r="W28" s="117">
        <f t="shared" si="15"/>
        <v>37</v>
      </c>
      <c r="X28" s="117">
        <f t="shared" si="6"/>
        <v>7.40</v>
      </c>
      <c r="Y28" s="146">
        <v>11</v>
      </c>
      <c r="Z28" s="116">
        <f t="shared" si="7"/>
        <v>8.8000000000000007</v>
      </c>
    </row>
    <row r="29" spans="1:26" ht="19.9" customHeight="1" thickBot="1">
      <c r="A29" s="256">
        <v>22</v>
      </c>
      <c r="B29" s="257">
        <v>307655</v>
      </c>
      <c r="C29" s="134" t="s">
        <v>309</v>
      </c>
      <c r="D29" s="10">
        <v>9</v>
      </c>
      <c r="E29" s="10">
        <v>6</v>
      </c>
      <c r="F29" s="10">
        <v>8</v>
      </c>
      <c r="G29" s="10">
        <v>6</v>
      </c>
      <c r="H29" s="10">
        <v>8</v>
      </c>
      <c r="I29" s="10">
        <f t="shared" si="8"/>
        <v>37</v>
      </c>
      <c r="J29" s="10">
        <f t="shared" si="9"/>
        <v>5.55</v>
      </c>
      <c r="K29" s="18">
        <v>4</v>
      </c>
      <c r="L29" s="18">
        <v>5</v>
      </c>
      <c r="M29" s="18">
        <v>4</v>
      </c>
      <c r="N29" s="18">
        <v>3</v>
      </c>
      <c r="O29" s="18">
        <v>4</v>
      </c>
      <c r="P29" s="18">
        <f t="shared" si="4"/>
        <v>20</v>
      </c>
      <c r="Q29" s="116">
        <f t="shared" si="5"/>
        <v>1</v>
      </c>
      <c r="R29" s="105">
        <f t="shared" si="10"/>
        <v>1.5499999999999998</v>
      </c>
      <c r="S29" s="105">
        <f t="shared" si="11"/>
        <v>1.1499999999999999</v>
      </c>
      <c r="T29" s="105">
        <f t="shared" si="12"/>
        <v>1.40</v>
      </c>
      <c r="U29" s="105">
        <f t="shared" si="13"/>
        <v>1.0499999999999998</v>
      </c>
      <c r="V29" s="105">
        <f t="shared" si="14"/>
        <v>1.40</v>
      </c>
      <c r="W29" s="117">
        <f t="shared" si="15"/>
        <v>57</v>
      </c>
      <c r="X29" s="117">
        <f t="shared" si="6"/>
        <v>11.40</v>
      </c>
      <c r="Y29" s="146">
        <v>21</v>
      </c>
      <c r="Z29" s="116">
        <f t="shared" si="7"/>
        <v>16.80</v>
      </c>
    </row>
    <row r="30" spans="1:26" ht="19.9" customHeight="1">
      <c r="A30" s="254">
        <v>23</v>
      </c>
      <c r="B30" s="258">
        <v>307658</v>
      </c>
      <c r="C30" s="134" t="s">
        <v>310</v>
      </c>
      <c r="D30" s="10">
        <v>5</v>
      </c>
      <c r="E30" s="10">
        <v>4</v>
      </c>
      <c r="F30" s="10">
        <v>4</v>
      </c>
      <c r="G30" s="10">
        <v>3</v>
      </c>
      <c r="H30" s="10">
        <v>4</v>
      </c>
      <c r="I30" s="10">
        <f t="shared" si="8"/>
        <v>20</v>
      </c>
      <c r="J30" s="10">
        <f t="shared" si="9"/>
        <v>3</v>
      </c>
      <c r="K30" s="18">
        <v>3</v>
      </c>
      <c r="L30" s="18">
        <v>3</v>
      </c>
      <c r="M30" s="18">
        <v>4</v>
      </c>
      <c r="N30" s="18">
        <v>3</v>
      </c>
      <c r="O30" s="18">
        <v>2</v>
      </c>
      <c r="P30" s="18">
        <f t="shared" si="4"/>
        <v>15</v>
      </c>
      <c r="Q30" s="116">
        <f t="shared" si="5"/>
        <v>0.75</v>
      </c>
      <c r="R30" s="105">
        <f t="shared" si="10"/>
        <v>0.90</v>
      </c>
      <c r="S30" s="105">
        <f t="shared" si="11"/>
        <v>0.75</v>
      </c>
      <c r="T30" s="105">
        <f t="shared" si="12"/>
        <v>0.80</v>
      </c>
      <c r="U30" s="105">
        <f t="shared" si="13"/>
        <v>0.60</v>
      </c>
      <c r="V30" s="105">
        <f t="shared" si="14"/>
        <v>0.70</v>
      </c>
      <c r="W30" s="117">
        <f t="shared" si="15"/>
        <v>35</v>
      </c>
      <c r="X30" s="117">
        <f t="shared" si="6"/>
        <v>7</v>
      </c>
      <c r="Y30" s="146">
        <v>11</v>
      </c>
      <c r="Z30" s="116">
        <f t="shared" si="7"/>
        <v>8.8000000000000007</v>
      </c>
    </row>
    <row r="31" spans="1:26" ht="19.9" customHeight="1" thickBot="1">
      <c r="A31" s="256">
        <v>24</v>
      </c>
      <c r="B31" s="257">
        <v>307659</v>
      </c>
      <c r="C31" s="134" t="s">
        <v>311</v>
      </c>
      <c r="D31" s="10">
        <v>6</v>
      </c>
      <c r="E31" s="10">
        <v>7</v>
      </c>
      <c r="F31" s="10">
        <v>6</v>
      </c>
      <c r="G31" s="10">
        <v>5</v>
      </c>
      <c r="H31" s="10">
        <v>4</v>
      </c>
      <c r="I31" s="10">
        <f t="shared" si="8"/>
        <v>28</v>
      </c>
      <c r="J31" s="10">
        <f t="shared" si="9"/>
        <v>4.20</v>
      </c>
      <c r="K31" s="18">
        <v>4</v>
      </c>
      <c r="L31" s="18">
        <v>3</v>
      </c>
      <c r="M31" s="18">
        <v>4</v>
      </c>
      <c r="N31" s="18">
        <v>2</v>
      </c>
      <c r="O31" s="18">
        <v>3</v>
      </c>
      <c r="P31" s="18">
        <f t="shared" si="4"/>
        <v>16</v>
      </c>
      <c r="Q31" s="116">
        <f t="shared" si="5"/>
        <v>0.80</v>
      </c>
      <c r="R31" s="105">
        <f t="shared" si="10"/>
        <v>1.0999999999999999</v>
      </c>
      <c r="S31" s="105">
        <f t="shared" si="11"/>
        <v>1.2000000000000002</v>
      </c>
      <c r="T31" s="105">
        <f t="shared" si="12"/>
        <v>1.0999999999999999</v>
      </c>
      <c r="U31" s="105">
        <f t="shared" si="13"/>
        <v>0.85</v>
      </c>
      <c r="V31" s="105">
        <f t="shared" si="14"/>
        <v>0.75</v>
      </c>
      <c r="W31" s="117">
        <f t="shared" si="15"/>
        <v>44</v>
      </c>
      <c r="X31" s="117">
        <f t="shared" si="6"/>
        <v>8.8000000000000007</v>
      </c>
      <c r="Y31" s="146">
        <v>17</v>
      </c>
      <c r="Z31" s="116">
        <f t="shared" si="7"/>
        <v>13.60</v>
      </c>
    </row>
    <row r="32" spans="1:26" ht="19.9" customHeight="1">
      <c r="A32" s="254">
        <v>25</v>
      </c>
      <c r="B32" s="258">
        <v>307664</v>
      </c>
      <c r="C32" s="134" t="s">
        <v>312</v>
      </c>
      <c r="D32" s="10">
        <v>5</v>
      </c>
      <c r="E32" s="10">
        <v>4</v>
      </c>
      <c r="F32" s="10">
        <v>3</v>
      </c>
      <c r="G32" s="10">
        <v>5</v>
      </c>
      <c r="H32" s="10">
        <v>6</v>
      </c>
      <c r="I32" s="10">
        <f t="shared" si="8"/>
        <v>23</v>
      </c>
      <c r="J32" s="10">
        <f t="shared" si="9"/>
        <v>3.4499999999999997</v>
      </c>
      <c r="K32" s="18">
        <v>3</v>
      </c>
      <c r="L32" s="18">
        <v>2</v>
      </c>
      <c r="M32" s="18">
        <v>3</v>
      </c>
      <c r="N32" s="18">
        <v>2</v>
      </c>
      <c r="O32" s="18">
        <v>3</v>
      </c>
      <c r="P32" s="18">
        <f t="shared" si="4"/>
        <v>13</v>
      </c>
      <c r="Q32" s="116">
        <f t="shared" si="5"/>
        <v>0.65</v>
      </c>
      <c r="R32" s="105">
        <f t="shared" si="10"/>
        <v>0.90</v>
      </c>
      <c r="S32" s="105">
        <f t="shared" si="11"/>
        <v>0.70</v>
      </c>
      <c r="T32" s="105">
        <f t="shared" si="12"/>
        <v>0.60</v>
      </c>
      <c r="U32" s="105">
        <f t="shared" si="13"/>
        <v>0.85</v>
      </c>
      <c r="V32" s="105">
        <f t="shared" si="14"/>
        <v>1.0499999999999998</v>
      </c>
      <c r="W32" s="117">
        <f t="shared" si="15"/>
        <v>36</v>
      </c>
      <c r="X32" s="117">
        <f t="shared" si="6"/>
        <v>7.20</v>
      </c>
      <c r="Y32" s="146">
        <v>14</v>
      </c>
      <c r="Z32" s="116">
        <f t="shared" si="7"/>
        <v>11.20</v>
      </c>
    </row>
    <row r="33" spans="1:26" ht="19.9" customHeight="1" thickBot="1">
      <c r="A33" s="256">
        <v>26</v>
      </c>
      <c r="B33" s="257">
        <v>307667</v>
      </c>
      <c r="C33" s="134" t="s">
        <v>313</v>
      </c>
      <c r="D33" s="10">
        <v>5</v>
      </c>
      <c r="E33" s="10">
        <v>6</v>
      </c>
      <c r="F33" s="10">
        <v>5</v>
      </c>
      <c r="G33" s="10">
        <v>6</v>
      </c>
      <c r="H33" s="10">
        <v>5</v>
      </c>
      <c r="I33" s="10">
        <f t="shared" si="8"/>
        <v>27</v>
      </c>
      <c r="J33" s="10">
        <f t="shared" si="9"/>
        <v>4.05</v>
      </c>
      <c r="K33" s="18">
        <v>4</v>
      </c>
      <c r="L33" s="18">
        <v>2</v>
      </c>
      <c r="M33" s="18">
        <v>4</v>
      </c>
      <c r="N33" s="18">
        <v>1</v>
      </c>
      <c r="O33" s="18">
        <v>2</v>
      </c>
      <c r="P33" s="18">
        <f t="shared" si="4"/>
        <v>13</v>
      </c>
      <c r="Q33" s="116">
        <f t="shared" si="5"/>
        <v>0.65</v>
      </c>
      <c r="R33" s="105">
        <f t="shared" si="10"/>
        <v>0.95</v>
      </c>
      <c r="S33" s="105">
        <f t="shared" si="11"/>
        <v>0.99999999999999989</v>
      </c>
      <c r="T33" s="105">
        <f t="shared" si="12"/>
        <v>0.95</v>
      </c>
      <c r="U33" s="105">
        <f t="shared" si="13"/>
        <v>0.95</v>
      </c>
      <c r="V33" s="105">
        <f t="shared" si="14"/>
        <v>0.85</v>
      </c>
      <c r="W33" s="117">
        <f t="shared" si="15"/>
        <v>40</v>
      </c>
      <c r="X33" s="117">
        <f t="shared" si="6"/>
        <v>8</v>
      </c>
      <c r="Y33" s="147">
        <v>16</v>
      </c>
      <c r="Z33" s="116">
        <f t="shared" si="7"/>
        <v>12.80</v>
      </c>
    </row>
    <row r="34" spans="1:26" ht="19.9" customHeight="1">
      <c r="A34" s="254">
        <v>27</v>
      </c>
      <c r="B34" s="258">
        <v>307668</v>
      </c>
      <c r="C34" s="134" t="s">
        <v>314</v>
      </c>
      <c r="D34" s="10">
        <v>6</v>
      </c>
      <c r="E34" s="10">
        <v>5</v>
      </c>
      <c r="F34" s="10">
        <v>3</v>
      </c>
      <c r="G34" s="10">
        <v>2</v>
      </c>
      <c r="H34" s="10">
        <v>2</v>
      </c>
      <c r="I34" s="10">
        <f t="shared" si="8"/>
        <v>18</v>
      </c>
      <c r="J34" s="10">
        <f t="shared" si="9"/>
        <v>2.6999999999999997</v>
      </c>
      <c r="K34" s="18">
        <v>3</v>
      </c>
      <c r="L34" s="18">
        <v>2</v>
      </c>
      <c r="M34" s="18">
        <v>3</v>
      </c>
      <c r="N34" s="18">
        <v>1</v>
      </c>
      <c r="O34" s="18">
        <v>2</v>
      </c>
      <c r="P34" s="18">
        <f t="shared" si="4"/>
        <v>11</v>
      </c>
      <c r="Q34" s="116">
        <f t="shared" si="5"/>
        <v>0.55000000000000004</v>
      </c>
      <c r="R34" s="105">
        <f t="shared" si="10"/>
        <v>1.0499999999999998</v>
      </c>
      <c r="S34" s="105">
        <f t="shared" si="11"/>
        <v>0.85</v>
      </c>
      <c r="T34" s="105">
        <f t="shared" si="12"/>
        <v>0.60</v>
      </c>
      <c r="U34" s="105">
        <f t="shared" si="13"/>
        <v>0.35</v>
      </c>
      <c r="V34" s="105">
        <f t="shared" si="14"/>
        <v>0.40</v>
      </c>
      <c r="W34" s="117">
        <f t="shared" si="15"/>
        <v>29</v>
      </c>
      <c r="X34" s="117">
        <f t="shared" si="6"/>
        <v>5.8000000000000007</v>
      </c>
      <c r="Y34" s="147">
        <v>9</v>
      </c>
      <c r="Z34" s="116">
        <f t="shared" si="7"/>
        <v>7.20</v>
      </c>
    </row>
    <row r="35" spans="1:26" ht="19.9" customHeight="1" thickBot="1">
      <c r="A35" s="256">
        <v>28</v>
      </c>
      <c r="B35" s="257">
        <v>307671</v>
      </c>
      <c r="C35" s="134" t="s">
        <v>315</v>
      </c>
      <c r="D35" s="10">
        <v>4</v>
      </c>
      <c r="E35" s="10">
        <v>5</v>
      </c>
      <c r="F35" s="10">
        <v>7</v>
      </c>
      <c r="G35" s="10">
        <v>3</v>
      </c>
      <c r="H35" s="10">
        <v>6</v>
      </c>
      <c r="I35" s="10">
        <f t="shared" si="8"/>
        <v>25</v>
      </c>
      <c r="J35" s="10">
        <f t="shared" si="9"/>
        <v>3.75</v>
      </c>
      <c r="K35" s="18">
        <v>3</v>
      </c>
      <c r="L35" s="18">
        <v>1</v>
      </c>
      <c r="M35" s="18">
        <v>3</v>
      </c>
      <c r="N35" s="18">
        <v>1</v>
      </c>
      <c r="O35" s="18">
        <v>2</v>
      </c>
      <c r="P35" s="18">
        <f t="shared" si="4"/>
        <v>10</v>
      </c>
      <c r="Q35" s="116">
        <f t="shared" si="5"/>
        <v>0.50</v>
      </c>
      <c r="R35" s="105">
        <f t="shared" si="10"/>
        <v>0.75</v>
      </c>
      <c r="S35" s="105">
        <f t="shared" si="11"/>
        <v>0.80</v>
      </c>
      <c r="T35" s="105">
        <f t="shared" si="12"/>
        <v>1.2000000000000002</v>
      </c>
      <c r="U35" s="105">
        <f t="shared" si="13"/>
        <v>0.49999999999999994</v>
      </c>
      <c r="V35" s="105">
        <f t="shared" si="14"/>
        <v>0.99999999999999989</v>
      </c>
      <c r="W35" s="117">
        <f t="shared" si="15"/>
        <v>35</v>
      </c>
      <c r="X35" s="117">
        <f t="shared" si="6"/>
        <v>7</v>
      </c>
      <c r="Y35" s="147">
        <v>15</v>
      </c>
      <c r="Z35" s="116">
        <f t="shared" si="7"/>
        <v>12</v>
      </c>
    </row>
    <row r="36" spans="1:26" ht="19.9" customHeight="1">
      <c r="A36" s="254">
        <v>29</v>
      </c>
      <c r="B36" s="258">
        <v>307672</v>
      </c>
      <c r="C36" s="134" t="s">
        <v>316</v>
      </c>
      <c r="D36" s="10">
        <v>8</v>
      </c>
      <c r="E36" s="10">
        <v>7</v>
      </c>
      <c r="F36" s="10">
        <v>9</v>
      </c>
      <c r="G36" s="10">
        <v>8</v>
      </c>
      <c r="H36" s="10">
        <v>7</v>
      </c>
      <c r="I36" s="10">
        <f t="shared" si="8"/>
        <v>39</v>
      </c>
      <c r="J36" s="10">
        <f t="shared" si="9"/>
        <v>5.85</v>
      </c>
      <c r="K36" s="18">
        <v>5</v>
      </c>
      <c r="L36" s="18">
        <v>4</v>
      </c>
      <c r="M36" s="18">
        <v>3</v>
      </c>
      <c r="N36" s="18">
        <v>4</v>
      </c>
      <c r="O36" s="18">
        <v>2</v>
      </c>
      <c r="P36" s="18">
        <f t="shared" si="4"/>
        <v>18</v>
      </c>
      <c r="Q36" s="116">
        <f t="shared" si="5"/>
        <v>0.90</v>
      </c>
      <c r="R36" s="105">
        <f t="shared" si="10"/>
        <v>1.45</v>
      </c>
      <c r="S36" s="105">
        <f t="shared" si="11"/>
        <v>1.25</v>
      </c>
      <c r="T36" s="105">
        <f t="shared" si="12"/>
        <v>1.50</v>
      </c>
      <c r="U36" s="105">
        <f t="shared" si="13"/>
        <v>1.40</v>
      </c>
      <c r="V36" s="105">
        <f t="shared" si="14"/>
        <v>1.1500000000000001</v>
      </c>
      <c r="W36" s="117">
        <f>I36+P37</f>
        <v>57</v>
      </c>
      <c r="X36" s="117">
        <f t="shared" si="6"/>
        <v>11.40</v>
      </c>
      <c r="Y36" s="147">
        <v>23</v>
      </c>
      <c r="Z36" s="116">
        <f t="shared" si="7"/>
        <v>18.400000000000002</v>
      </c>
    </row>
    <row r="37" spans="1:26" ht="19.9" customHeight="1" thickBot="1">
      <c r="A37" s="256">
        <v>30</v>
      </c>
      <c r="B37" s="257">
        <v>307679</v>
      </c>
      <c r="C37" s="134" t="s">
        <v>317</v>
      </c>
      <c r="D37" s="10">
        <v>8</v>
      </c>
      <c r="E37" s="10">
        <v>7</v>
      </c>
      <c r="F37" s="10">
        <v>8</v>
      </c>
      <c r="G37" s="10">
        <v>7</v>
      </c>
      <c r="H37" s="10">
        <v>8</v>
      </c>
      <c r="I37" s="10">
        <f t="shared" si="8"/>
        <v>38</v>
      </c>
      <c r="J37" s="10">
        <f t="shared" si="9"/>
        <v>5.70</v>
      </c>
      <c r="K37" s="18">
        <v>5</v>
      </c>
      <c r="L37" s="18">
        <v>3</v>
      </c>
      <c r="M37" s="18">
        <v>4</v>
      </c>
      <c r="N37" s="18">
        <v>2</v>
      </c>
      <c r="O37" s="18">
        <v>4</v>
      </c>
      <c r="P37" s="18">
        <f t="shared" si="4"/>
        <v>18</v>
      </c>
      <c r="Q37" s="116">
        <f t="shared" si="5"/>
        <v>0.90</v>
      </c>
      <c r="R37" s="105">
        <f t="shared" si="10"/>
        <v>1.45</v>
      </c>
      <c r="S37" s="105">
        <f t="shared" si="11"/>
        <v>1.2000000000000002</v>
      </c>
      <c r="T37" s="105">
        <f t="shared" si="12"/>
        <v>1.40</v>
      </c>
      <c r="U37" s="105">
        <f t="shared" si="13"/>
        <v>1.1500000000000001</v>
      </c>
      <c r="V37" s="105">
        <f t="shared" si="14"/>
        <v>1.40</v>
      </c>
      <c r="W37" s="117" t="e">
        <f>I37+#REF!</f>
        <v>#REF!</v>
      </c>
      <c r="X37" s="117" t="e">
        <f t="shared" si="6"/>
        <v>#REF!</v>
      </c>
      <c r="Y37" s="146">
        <v>24</v>
      </c>
      <c r="Z37" s="116">
        <f t="shared" si="7"/>
        <v>19.200000000000003</v>
      </c>
    </row>
    <row r="38" spans="1:26" ht="19.9" customHeight="1">
      <c r="A38" s="254">
        <v>31</v>
      </c>
      <c r="B38" s="259">
        <v>307682</v>
      </c>
      <c r="C38" s="134" t="s">
        <v>318</v>
      </c>
      <c r="D38" s="10">
        <v>5</v>
      </c>
      <c r="E38" s="10">
        <v>4</v>
      </c>
      <c r="F38" s="10">
        <v>3</v>
      </c>
      <c r="G38" s="10">
        <v>4</v>
      </c>
      <c r="H38" s="10">
        <v>6</v>
      </c>
      <c r="I38" s="10">
        <f t="shared" si="8"/>
        <v>22</v>
      </c>
      <c r="J38" s="10">
        <f t="shared" si="9"/>
        <v>3.30</v>
      </c>
      <c r="K38" s="18">
        <v>3</v>
      </c>
      <c r="L38" s="18">
        <v>3</v>
      </c>
      <c r="M38" s="18">
        <v>4</v>
      </c>
      <c r="N38" s="18">
        <v>5</v>
      </c>
      <c r="O38" s="18">
        <v>4</v>
      </c>
      <c r="P38" s="18">
        <f t="shared" si="4"/>
        <v>19</v>
      </c>
      <c r="Q38" s="116">
        <f t="shared" si="5"/>
        <v>0.95</v>
      </c>
      <c r="R38" s="105">
        <f t="shared" si="10"/>
        <v>0.90</v>
      </c>
      <c r="S38" s="105">
        <f t="shared" si="11"/>
        <v>0.75</v>
      </c>
      <c r="T38" s="105">
        <f t="shared" si="12"/>
        <v>0.64999999999999991</v>
      </c>
      <c r="U38" s="105">
        <f t="shared" si="13"/>
        <v>0.85</v>
      </c>
      <c r="V38" s="105">
        <f t="shared" si="14"/>
        <v>1.0999999999999999</v>
      </c>
      <c r="W38" s="117">
        <f t="shared" si="16" ref="W38:W69">I38+P38</f>
        <v>41</v>
      </c>
      <c r="X38" s="117">
        <f t="shared" si="6"/>
        <v>8.2000000000000011</v>
      </c>
      <c r="Y38" s="146">
        <v>14</v>
      </c>
      <c r="Z38" s="116">
        <f t="shared" si="7"/>
        <v>11.20</v>
      </c>
    </row>
    <row r="39" spans="1:26" ht="19.9" customHeight="1" thickBot="1">
      <c r="A39" s="256">
        <v>32</v>
      </c>
      <c r="B39" s="259">
        <v>307690</v>
      </c>
      <c r="C39" s="134" t="s">
        <v>319</v>
      </c>
      <c r="D39" s="10">
        <v>7</v>
      </c>
      <c r="E39" s="10">
        <v>8</v>
      </c>
      <c r="F39" s="10">
        <v>6</v>
      </c>
      <c r="G39" s="10">
        <v>7</v>
      </c>
      <c r="H39" s="10">
        <v>6</v>
      </c>
      <c r="I39" s="10">
        <f t="shared" si="8"/>
        <v>34</v>
      </c>
      <c r="J39" s="10">
        <f t="shared" si="9"/>
        <v>5.0999999999999996</v>
      </c>
      <c r="K39" s="18">
        <v>3</v>
      </c>
      <c r="L39" s="18">
        <v>4</v>
      </c>
      <c r="M39" s="18">
        <v>3</v>
      </c>
      <c r="N39" s="18">
        <v>4</v>
      </c>
      <c r="O39" s="18">
        <v>2</v>
      </c>
      <c r="P39" s="18">
        <f t="shared" si="4"/>
        <v>16</v>
      </c>
      <c r="Q39" s="116">
        <f t="shared" si="5"/>
        <v>0.80</v>
      </c>
      <c r="R39" s="105">
        <f t="shared" si="10"/>
        <v>1.2000000000000002</v>
      </c>
      <c r="S39" s="105">
        <f t="shared" si="11"/>
        <v>1.40</v>
      </c>
      <c r="T39" s="105">
        <f t="shared" si="12"/>
        <v>1.0499999999999998</v>
      </c>
      <c r="U39" s="105">
        <f t="shared" si="13"/>
        <v>1.25</v>
      </c>
      <c r="V39" s="105">
        <f t="shared" si="14"/>
        <v>0.99999999999999989</v>
      </c>
      <c r="W39" s="117">
        <f t="shared" si="16"/>
        <v>50</v>
      </c>
      <c r="X39" s="117">
        <f t="shared" si="6"/>
        <v>10</v>
      </c>
      <c r="Y39" s="146">
        <v>20</v>
      </c>
      <c r="Z39" s="116">
        <f t="shared" si="7"/>
        <v>16</v>
      </c>
    </row>
    <row r="40" spans="1:26" ht="19.9" customHeight="1">
      <c r="A40" s="254">
        <v>33</v>
      </c>
      <c r="B40" s="134">
        <v>307697</v>
      </c>
      <c r="C40" s="134" t="s">
        <v>320</v>
      </c>
      <c r="D40" s="10">
        <v>6</v>
      </c>
      <c r="E40" s="10">
        <v>7</v>
      </c>
      <c r="F40" s="10">
        <v>5</v>
      </c>
      <c r="G40" s="10">
        <v>6</v>
      </c>
      <c r="H40" s="10">
        <v>5</v>
      </c>
      <c r="I40" s="10">
        <f t="shared" si="8"/>
        <v>29</v>
      </c>
      <c r="J40" s="10">
        <f t="shared" si="9"/>
        <v>4.3499999999999996</v>
      </c>
      <c r="K40" s="18">
        <v>5</v>
      </c>
      <c r="L40" s="18">
        <v>3</v>
      </c>
      <c r="M40" s="18">
        <v>1</v>
      </c>
      <c r="N40" s="18">
        <v>2</v>
      </c>
      <c r="O40" s="18">
        <v>3</v>
      </c>
      <c r="P40" s="18">
        <f t="shared" si="4"/>
        <v>14</v>
      </c>
      <c r="Q40" s="116">
        <f t="shared" si="5"/>
        <v>0.70</v>
      </c>
      <c r="R40" s="105">
        <f t="shared" si="10"/>
        <v>1.1499999999999999</v>
      </c>
      <c r="S40" s="105">
        <f t="shared" si="11"/>
        <v>1.2000000000000002</v>
      </c>
      <c r="T40" s="105">
        <f t="shared" si="12"/>
        <v>0.80</v>
      </c>
      <c r="U40" s="105">
        <f t="shared" si="13"/>
        <v>0.99999999999999989</v>
      </c>
      <c r="V40" s="105">
        <f t="shared" si="14"/>
        <v>0.90</v>
      </c>
      <c r="W40" s="117">
        <f t="shared" si="16"/>
        <v>43</v>
      </c>
      <c r="X40" s="117">
        <f t="shared" si="6"/>
        <v>8.60</v>
      </c>
      <c r="Y40" s="146">
        <v>19</v>
      </c>
      <c r="Z40" s="116">
        <f t="shared" si="7"/>
        <v>15.20</v>
      </c>
    </row>
    <row r="41" spans="1:26" ht="19.9" customHeight="1" thickBot="1">
      <c r="A41" s="256">
        <v>34</v>
      </c>
      <c r="B41" s="259">
        <v>307698</v>
      </c>
      <c r="C41" s="134" t="s">
        <v>321</v>
      </c>
      <c r="D41" s="10">
        <v>7</v>
      </c>
      <c r="E41" s="10">
        <v>6</v>
      </c>
      <c r="F41" s="10">
        <v>5</v>
      </c>
      <c r="G41" s="10">
        <v>6</v>
      </c>
      <c r="H41" s="10">
        <v>4</v>
      </c>
      <c r="I41" s="10">
        <f t="shared" si="8"/>
        <v>28</v>
      </c>
      <c r="J41" s="10">
        <f t="shared" si="9"/>
        <v>4.20</v>
      </c>
      <c r="K41" s="18">
        <v>2</v>
      </c>
      <c r="L41" s="18">
        <v>3</v>
      </c>
      <c r="M41" s="18">
        <v>2</v>
      </c>
      <c r="N41" s="18">
        <v>3</v>
      </c>
      <c r="O41" s="18">
        <v>4</v>
      </c>
      <c r="P41" s="18">
        <f t="shared" si="4"/>
        <v>14</v>
      </c>
      <c r="Q41" s="116">
        <f t="shared" si="5"/>
        <v>0.70</v>
      </c>
      <c r="R41" s="105">
        <f t="shared" si="10"/>
        <v>1.1500000000000001</v>
      </c>
      <c r="S41" s="105">
        <f t="shared" si="11"/>
        <v>1.0499999999999998</v>
      </c>
      <c r="T41" s="105">
        <f t="shared" si="12"/>
        <v>0.85</v>
      </c>
      <c r="U41" s="105">
        <f t="shared" si="13"/>
        <v>1.0499999999999998</v>
      </c>
      <c r="V41" s="105">
        <f t="shared" si="14"/>
        <v>0.80</v>
      </c>
      <c r="W41" s="117">
        <f t="shared" si="16"/>
        <v>42</v>
      </c>
      <c r="X41" s="117">
        <f t="shared" si="6"/>
        <v>8.40</v>
      </c>
      <c r="Y41" s="146">
        <v>18</v>
      </c>
      <c r="Z41" s="116">
        <f t="shared" si="7"/>
        <v>14.40</v>
      </c>
    </row>
    <row r="42" spans="1:26" ht="19.9" customHeight="1">
      <c r="A42" s="254">
        <v>35</v>
      </c>
      <c r="B42" s="134">
        <v>307703</v>
      </c>
      <c r="C42" s="134" t="s">
        <v>322</v>
      </c>
      <c r="D42" s="10">
        <v>4</v>
      </c>
      <c r="E42" s="10">
        <v>8</v>
      </c>
      <c r="F42" s="10">
        <v>6</v>
      </c>
      <c r="G42" s="10">
        <v>4</v>
      </c>
      <c r="H42" s="10">
        <v>8</v>
      </c>
      <c r="I42" s="10">
        <f t="shared" si="8"/>
        <v>30</v>
      </c>
      <c r="J42" s="10">
        <f t="shared" si="9"/>
        <v>4.50</v>
      </c>
      <c r="K42" s="18">
        <v>4</v>
      </c>
      <c r="L42" s="18">
        <v>3</v>
      </c>
      <c r="M42" s="18">
        <v>4</v>
      </c>
      <c r="N42" s="18">
        <v>3</v>
      </c>
      <c r="O42" s="18">
        <v>2</v>
      </c>
      <c r="P42" s="18">
        <f t="shared" si="4"/>
        <v>16</v>
      </c>
      <c r="Q42" s="116">
        <f t="shared" si="5"/>
        <v>0.80</v>
      </c>
      <c r="R42" s="105">
        <f t="shared" si="10"/>
        <v>0.80</v>
      </c>
      <c r="S42" s="105">
        <f t="shared" si="11"/>
        <v>1.35</v>
      </c>
      <c r="T42" s="105">
        <f t="shared" si="12"/>
        <v>1.0999999999999999</v>
      </c>
      <c r="U42" s="105">
        <f t="shared" si="13"/>
        <v>0.75</v>
      </c>
      <c r="V42" s="105">
        <f t="shared" si="14"/>
        <v>1.30</v>
      </c>
      <c r="W42" s="117">
        <f t="shared" si="16"/>
        <v>46</v>
      </c>
      <c r="X42" s="117">
        <f t="shared" si="6"/>
        <v>9.2000000000000011</v>
      </c>
      <c r="Y42" s="146">
        <v>19</v>
      </c>
      <c r="Z42" s="116">
        <f t="shared" si="7"/>
        <v>15.20</v>
      </c>
    </row>
    <row r="43" spans="1:26" ht="19.9" customHeight="1" thickBot="1">
      <c r="A43" s="256">
        <v>36</v>
      </c>
      <c r="B43" s="259">
        <v>307704</v>
      </c>
      <c r="C43" s="134" t="s">
        <v>323</v>
      </c>
      <c r="D43" s="10">
        <v>3</v>
      </c>
      <c r="E43" s="10">
        <v>4</v>
      </c>
      <c r="F43" s="10">
        <v>3</v>
      </c>
      <c r="G43" s="10">
        <v>4</v>
      </c>
      <c r="H43" s="10">
        <v>5</v>
      </c>
      <c r="I43" s="10">
        <f t="shared" si="8"/>
        <v>19</v>
      </c>
      <c r="J43" s="10">
        <f t="shared" si="9"/>
        <v>2.85</v>
      </c>
      <c r="K43" s="18">
        <v>3</v>
      </c>
      <c r="L43" s="18">
        <v>2</v>
      </c>
      <c r="M43" s="18">
        <v>3</v>
      </c>
      <c r="N43" s="18">
        <v>2</v>
      </c>
      <c r="O43" s="18">
        <v>1</v>
      </c>
      <c r="P43" s="18">
        <f t="shared" si="4"/>
        <v>11</v>
      </c>
      <c r="Q43" s="116">
        <f t="shared" si="5"/>
        <v>0.55000000000000004</v>
      </c>
      <c r="R43" s="105">
        <f t="shared" si="10"/>
        <v>0.60</v>
      </c>
      <c r="S43" s="105">
        <f t="shared" si="11"/>
        <v>0.70</v>
      </c>
      <c r="T43" s="105">
        <f t="shared" si="12"/>
        <v>0.60</v>
      </c>
      <c r="U43" s="105">
        <f t="shared" si="13"/>
        <v>0.70</v>
      </c>
      <c r="V43" s="105">
        <f t="shared" si="14"/>
        <v>0.80</v>
      </c>
      <c r="W43" s="117">
        <f t="shared" si="16"/>
        <v>30</v>
      </c>
      <c r="X43" s="117">
        <f t="shared" si="6"/>
        <v>6</v>
      </c>
      <c r="Y43" s="146">
        <v>12</v>
      </c>
      <c r="Z43" s="116">
        <f t="shared" si="7"/>
        <v>9.6000000000000014</v>
      </c>
    </row>
    <row r="44" spans="1:26" ht="19.9" customHeight="1">
      <c r="A44" s="254">
        <v>37</v>
      </c>
      <c r="B44" s="259">
        <v>307708</v>
      </c>
      <c r="C44" s="134" t="s">
        <v>324</v>
      </c>
      <c r="D44" s="10">
        <v>4</v>
      </c>
      <c r="E44" s="10">
        <v>3</v>
      </c>
      <c r="F44" s="10">
        <v>4</v>
      </c>
      <c r="G44" s="10">
        <v>5</v>
      </c>
      <c r="H44" s="10">
        <v>6</v>
      </c>
      <c r="I44" s="10">
        <f t="shared" si="8"/>
        <v>22</v>
      </c>
      <c r="J44" s="10">
        <f t="shared" si="9"/>
        <v>3.30</v>
      </c>
      <c r="K44" s="18">
        <v>3</v>
      </c>
      <c r="L44" s="18">
        <v>4</v>
      </c>
      <c r="M44" s="18">
        <v>2</v>
      </c>
      <c r="N44" s="18">
        <v>4</v>
      </c>
      <c r="O44" s="18">
        <v>1</v>
      </c>
      <c r="P44" s="18">
        <f t="shared" si="4"/>
        <v>14</v>
      </c>
      <c r="Q44" s="116">
        <f t="shared" si="5"/>
        <v>0.70</v>
      </c>
      <c r="R44" s="105">
        <f t="shared" si="10"/>
        <v>0.75</v>
      </c>
      <c r="S44" s="105">
        <f t="shared" si="11"/>
        <v>0.64999999999999991</v>
      </c>
      <c r="T44" s="105">
        <f t="shared" si="12"/>
        <v>0.70</v>
      </c>
      <c r="U44" s="105">
        <f t="shared" si="13"/>
        <v>0.95</v>
      </c>
      <c r="V44" s="105">
        <f t="shared" si="14"/>
        <v>0.95</v>
      </c>
      <c r="W44" s="117">
        <f t="shared" si="16"/>
        <v>36</v>
      </c>
      <c r="X44" s="117">
        <f t="shared" si="6"/>
        <v>7.20</v>
      </c>
      <c r="Y44" s="146">
        <v>12</v>
      </c>
      <c r="Z44" s="116">
        <f t="shared" si="7"/>
        <v>9.6000000000000014</v>
      </c>
    </row>
    <row r="45" spans="1:26" ht="19.9" customHeight="1" thickBot="1">
      <c r="A45" s="256">
        <v>38</v>
      </c>
      <c r="B45" s="134">
        <v>307709</v>
      </c>
      <c r="C45" s="134" t="s">
        <v>325</v>
      </c>
      <c r="D45" s="10">
        <v>6</v>
      </c>
      <c r="E45" s="10">
        <v>5</v>
      </c>
      <c r="F45" s="10">
        <v>4</v>
      </c>
      <c r="G45" s="10">
        <v>5</v>
      </c>
      <c r="H45" s="10">
        <v>6</v>
      </c>
      <c r="I45" s="10">
        <f t="shared" si="8"/>
        <v>26</v>
      </c>
      <c r="J45" s="10">
        <f t="shared" si="9"/>
        <v>3.90</v>
      </c>
      <c r="K45" s="18">
        <v>4</v>
      </c>
      <c r="L45" s="18">
        <v>1</v>
      </c>
      <c r="M45" s="18">
        <v>3</v>
      </c>
      <c r="N45" s="18">
        <v>2</v>
      </c>
      <c r="O45" s="18">
        <v>3</v>
      </c>
      <c r="P45" s="18">
        <f t="shared" si="4"/>
        <v>13</v>
      </c>
      <c r="Q45" s="116">
        <f t="shared" si="5"/>
        <v>0.65</v>
      </c>
      <c r="R45" s="105">
        <f t="shared" si="10"/>
        <v>1.0999999999999999</v>
      </c>
      <c r="S45" s="105">
        <f t="shared" si="11"/>
        <v>0.80</v>
      </c>
      <c r="T45" s="105">
        <f t="shared" si="12"/>
        <v>0.75</v>
      </c>
      <c r="U45" s="105">
        <f t="shared" si="13"/>
        <v>0.85</v>
      </c>
      <c r="V45" s="105">
        <f t="shared" si="14"/>
        <v>1.0499999999999998</v>
      </c>
      <c r="W45" s="117">
        <f t="shared" si="16"/>
        <v>39</v>
      </c>
      <c r="X45" s="117">
        <f t="shared" si="6"/>
        <v>7.8000000000000007</v>
      </c>
      <c r="Y45" s="146">
        <v>16</v>
      </c>
      <c r="Z45" s="116">
        <f t="shared" si="7"/>
        <v>12.80</v>
      </c>
    </row>
    <row r="46" spans="1:26" ht="19.9" customHeight="1">
      <c r="A46" s="254">
        <v>39</v>
      </c>
      <c r="B46" s="134">
        <v>307711</v>
      </c>
      <c r="C46" s="134" t="s">
        <v>326</v>
      </c>
      <c r="D46" s="10">
        <v>7</v>
      </c>
      <c r="E46" s="10">
        <v>8</v>
      </c>
      <c r="F46" s="10">
        <v>7</v>
      </c>
      <c r="G46" s="10">
        <v>8</v>
      </c>
      <c r="H46" s="10">
        <v>7</v>
      </c>
      <c r="I46" s="10">
        <f t="shared" si="8"/>
        <v>37</v>
      </c>
      <c r="J46" s="10">
        <f t="shared" si="9"/>
        <v>5.55</v>
      </c>
      <c r="K46" s="18">
        <v>5</v>
      </c>
      <c r="L46" s="18">
        <v>4</v>
      </c>
      <c r="M46" s="18">
        <v>3</v>
      </c>
      <c r="N46" s="18">
        <v>2</v>
      </c>
      <c r="O46" s="18">
        <v>4</v>
      </c>
      <c r="P46" s="18">
        <f t="shared" si="4"/>
        <v>18</v>
      </c>
      <c r="Q46" s="116">
        <f t="shared" si="5"/>
        <v>0.90</v>
      </c>
      <c r="R46" s="105">
        <f t="shared" si="10"/>
        <v>1.30</v>
      </c>
      <c r="S46" s="105">
        <f t="shared" si="11"/>
        <v>1.40</v>
      </c>
      <c r="T46" s="105">
        <f t="shared" si="12"/>
        <v>1.2000000000000002</v>
      </c>
      <c r="U46" s="105">
        <f t="shared" si="13"/>
        <v>1.30</v>
      </c>
      <c r="V46" s="105">
        <f t="shared" si="14"/>
        <v>1.25</v>
      </c>
      <c r="W46" s="117">
        <f t="shared" si="16"/>
        <v>55</v>
      </c>
      <c r="X46" s="117">
        <f t="shared" si="6"/>
        <v>11</v>
      </c>
      <c r="Y46" s="146">
        <v>28</v>
      </c>
      <c r="Z46" s="116">
        <f t="shared" si="7"/>
        <v>22.40</v>
      </c>
    </row>
    <row r="47" spans="1:26" ht="19.9" customHeight="1" thickBot="1">
      <c r="A47" s="256">
        <v>40</v>
      </c>
      <c r="B47" s="259">
        <v>307712</v>
      </c>
      <c r="C47" s="134" t="s">
        <v>327</v>
      </c>
      <c r="D47" s="10">
        <v>2</v>
      </c>
      <c r="E47" s="10">
        <v>4</v>
      </c>
      <c r="F47" s="10">
        <v>2</v>
      </c>
      <c r="G47" s="10">
        <v>4</v>
      </c>
      <c r="H47" s="10">
        <v>2</v>
      </c>
      <c r="I47" s="10">
        <f t="shared" si="8"/>
        <v>14</v>
      </c>
      <c r="J47" s="10">
        <f t="shared" si="9"/>
        <v>2.10</v>
      </c>
      <c r="K47" s="18">
        <v>2</v>
      </c>
      <c r="L47" s="18">
        <v>4</v>
      </c>
      <c r="M47" s="18">
        <v>2</v>
      </c>
      <c r="N47" s="18">
        <v>3</v>
      </c>
      <c r="O47" s="18">
        <v>2</v>
      </c>
      <c r="P47" s="18">
        <f t="shared" si="4"/>
        <v>13</v>
      </c>
      <c r="Q47" s="116">
        <f t="shared" si="5"/>
        <v>0.65</v>
      </c>
      <c r="R47" s="105">
        <f t="shared" si="10"/>
        <v>0.40</v>
      </c>
      <c r="S47" s="105">
        <f t="shared" si="11"/>
        <v>0.80</v>
      </c>
      <c r="T47" s="105">
        <f t="shared" si="12"/>
        <v>0.40</v>
      </c>
      <c r="U47" s="105">
        <f t="shared" si="13"/>
        <v>0.75</v>
      </c>
      <c r="V47" s="105">
        <f t="shared" si="14"/>
        <v>0.40</v>
      </c>
      <c r="W47" s="117">
        <f t="shared" si="16"/>
        <v>27</v>
      </c>
      <c r="X47" s="117">
        <f t="shared" si="6"/>
        <v>5.40</v>
      </c>
      <c r="Y47" s="146">
        <v>8</v>
      </c>
      <c r="Z47" s="116">
        <f t="shared" si="7"/>
        <v>6.40</v>
      </c>
    </row>
    <row r="48" spans="1:26" ht="19.9" customHeight="1">
      <c r="A48" s="254">
        <v>41</v>
      </c>
      <c r="B48" s="134">
        <v>307721</v>
      </c>
      <c r="C48" s="134" t="s">
        <v>328</v>
      </c>
      <c r="D48" s="10">
        <v>6</v>
      </c>
      <c r="E48" s="10">
        <v>7</v>
      </c>
      <c r="F48" s="10">
        <v>8</v>
      </c>
      <c r="G48" s="10">
        <v>6</v>
      </c>
      <c r="H48" s="10">
        <v>8</v>
      </c>
      <c r="I48" s="10">
        <f t="shared" si="17" ref="I48:I79">SUM(D48:H48)</f>
        <v>35</v>
      </c>
      <c r="J48" s="10">
        <f t="shared" si="18" ref="J48:J71">I48*0.15</f>
        <v>5.25</v>
      </c>
      <c r="K48" s="18">
        <v>5</v>
      </c>
      <c r="L48" s="18">
        <v>4</v>
      </c>
      <c r="M48" s="18">
        <v>3</v>
      </c>
      <c r="N48" s="18">
        <v>4</v>
      </c>
      <c r="O48" s="18">
        <v>5</v>
      </c>
      <c r="P48" s="18">
        <f t="shared" si="4"/>
        <v>21</v>
      </c>
      <c r="Q48" s="116">
        <f t="shared" si="5"/>
        <v>1.05</v>
      </c>
      <c r="R48" s="105">
        <f t="shared" si="19" ref="R48:R79">(D48*0.15+K48*0.05)</f>
        <v>1.1499999999999999</v>
      </c>
      <c r="S48" s="105">
        <f t="shared" si="20" ref="S48:S79">(E48*0.15+L48*0.05)</f>
        <v>1.25</v>
      </c>
      <c r="T48" s="105">
        <f t="shared" si="21" ref="T48:T79">(F48*0.15+M48*0.05)</f>
        <v>1.35</v>
      </c>
      <c r="U48" s="105">
        <f t="shared" si="22" ref="U48:U79">(G48*0.15+N48*0.05)</f>
        <v>1.0999999999999999</v>
      </c>
      <c r="V48" s="105">
        <f t="shared" si="23" ref="V48:V79">(H48*0.15+O48*0.05)</f>
        <v>1.45</v>
      </c>
      <c r="W48" s="117">
        <f t="shared" si="16"/>
        <v>56</v>
      </c>
      <c r="X48" s="117">
        <f t="shared" si="6"/>
        <v>11.20</v>
      </c>
      <c r="Y48" s="146">
        <v>26</v>
      </c>
      <c r="Z48" s="116">
        <f t="shared" si="7"/>
        <v>20.80</v>
      </c>
    </row>
    <row r="49" spans="1:26" ht="19.9" customHeight="1" thickBot="1">
      <c r="A49" s="256">
        <v>42</v>
      </c>
      <c r="B49" s="134">
        <v>307731</v>
      </c>
      <c r="C49" s="134" t="s">
        <v>329</v>
      </c>
      <c r="D49" s="10">
        <v>3</v>
      </c>
      <c r="E49" s="10">
        <v>2</v>
      </c>
      <c r="F49" s="10">
        <v>3</v>
      </c>
      <c r="G49" s="10">
        <v>4</v>
      </c>
      <c r="H49" s="10">
        <v>3</v>
      </c>
      <c r="I49" s="10">
        <f t="shared" si="17"/>
        <v>15</v>
      </c>
      <c r="J49" s="10">
        <f t="shared" si="18"/>
        <v>2.25</v>
      </c>
      <c r="K49" s="18">
        <v>1</v>
      </c>
      <c r="L49" s="18">
        <v>2</v>
      </c>
      <c r="M49" s="18">
        <v>3</v>
      </c>
      <c r="N49" s="18">
        <v>1</v>
      </c>
      <c r="O49" s="18">
        <v>1</v>
      </c>
      <c r="P49" s="18">
        <f t="shared" si="4"/>
        <v>8</v>
      </c>
      <c r="Q49" s="116">
        <f t="shared" si="5"/>
        <v>0.40</v>
      </c>
      <c r="R49" s="105">
        <f t="shared" si="19"/>
        <v>0.49999999999999994</v>
      </c>
      <c r="S49" s="105">
        <f t="shared" si="20"/>
        <v>0.40</v>
      </c>
      <c r="T49" s="105">
        <f t="shared" si="21"/>
        <v>0.60</v>
      </c>
      <c r="U49" s="105">
        <f t="shared" si="22"/>
        <v>0.65</v>
      </c>
      <c r="V49" s="105">
        <f t="shared" si="23"/>
        <v>0.49999999999999994</v>
      </c>
      <c r="W49" s="117">
        <f t="shared" si="16"/>
        <v>23</v>
      </c>
      <c r="X49" s="117">
        <f t="shared" si="6"/>
        <v>4.6000000000000005</v>
      </c>
      <c r="Y49" s="146">
        <v>7</v>
      </c>
      <c r="Z49" s="116">
        <f t="shared" si="7"/>
        <v>5.60</v>
      </c>
    </row>
    <row r="50" spans="1:26" ht="19.9" customHeight="1">
      <c r="A50" s="254">
        <v>43</v>
      </c>
      <c r="B50" s="259">
        <v>307732</v>
      </c>
      <c r="C50" s="134" t="s">
        <v>330</v>
      </c>
      <c r="D50" s="10">
        <v>5</v>
      </c>
      <c r="E50" s="10">
        <v>4</v>
      </c>
      <c r="F50" s="10">
        <v>6</v>
      </c>
      <c r="G50" s="10">
        <v>5</v>
      </c>
      <c r="H50" s="10">
        <v>4</v>
      </c>
      <c r="I50" s="10">
        <f t="shared" si="17"/>
        <v>24</v>
      </c>
      <c r="J50" s="10">
        <f t="shared" si="18"/>
        <v>3.5999999999999996</v>
      </c>
      <c r="K50" s="18">
        <v>3</v>
      </c>
      <c r="L50" s="18">
        <v>4</v>
      </c>
      <c r="M50" s="18">
        <v>3</v>
      </c>
      <c r="N50" s="18">
        <v>2</v>
      </c>
      <c r="O50" s="18">
        <v>4</v>
      </c>
      <c r="P50" s="18">
        <f t="shared" si="4"/>
        <v>16</v>
      </c>
      <c r="Q50" s="116">
        <f t="shared" si="5"/>
        <v>0.80</v>
      </c>
      <c r="R50" s="105">
        <f t="shared" si="19"/>
        <v>0.90</v>
      </c>
      <c r="S50" s="105">
        <f t="shared" si="20"/>
        <v>0.80</v>
      </c>
      <c r="T50" s="105">
        <f t="shared" si="21"/>
        <v>1.0499999999999998</v>
      </c>
      <c r="U50" s="105">
        <f t="shared" si="22"/>
        <v>0.85</v>
      </c>
      <c r="V50" s="105">
        <f t="shared" si="23"/>
        <v>0.80</v>
      </c>
      <c r="W50" s="117">
        <f t="shared" si="16"/>
        <v>40</v>
      </c>
      <c r="X50" s="117">
        <f t="shared" si="6"/>
        <v>8</v>
      </c>
      <c r="Y50" s="146">
        <v>9</v>
      </c>
      <c r="Z50" s="116">
        <f t="shared" si="7"/>
        <v>7.20</v>
      </c>
    </row>
    <row r="51" spans="1:26" ht="19.9" customHeight="1" thickBot="1">
      <c r="A51" s="256">
        <v>44</v>
      </c>
      <c r="B51" s="134">
        <v>307735</v>
      </c>
      <c r="C51" s="134" t="s">
        <v>331</v>
      </c>
      <c r="D51" s="10">
        <v>3</v>
      </c>
      <c r="E51" s="10">
        <v>4</v>
      </c>
      <c r="F51" s="10">
        <v>3</v>
      </c>
      <c r="G51" s="10">
        <v>4</v>
      </c>
      <c r="H51" s="10">
        <v>5</v>
      </c>
      <c r="I51" s="10">
        <f t="shared" si="17"/>
        <v>19</v>
      </c>
      <c r="J51" s="10">
        <f t="shared" si="18"/>
        <v>2.85</v>
      </c>
      <c r="K51" s="18">
        <v>3</v>
      </c>
      <c r="L51" s="18">
        <v>4</v>
      </c>
      <c r="M51" s="18">
        <v>3</v>
      </c>
      <c r="N51" s="18">
        <v>2</v>
      </c>
      <c r="O51" s="18">
        <v>4</v>
      </c>
      <c r="P51" s="18">
        <f t="shared" si="4"/>
        <v>16</v>
      </c>
      <c r="Q51" s="116">
        <f t="shared" si="24" ref="Q51:Q100">P52*0.05</f>
        <v>0.95</v>
      </c>
      <c r="R51" s="105">
        <f t="shared" si="19"/>
        <v>0.60</v>
      </c>
      <c r="S51" s="105">
        <f t="shared" si="20"/>
        <v>0.80</v>
      </c>
      <c r="T51" s="105">
        <f t="shared" si="21"/>
        <v>0.60</v>
      </c>
      <c r="U51" s="105">
        <f t="shared" si="22"/>
        <v>0.70</v>
      </c>
      <c r="V51" s="105">
        <f t="shared" si="23"/>
        <v>0.95</v>
      </c>
      <c r="W51" s="117">
        <f t="shared" si="16"/>
        <v>35</v>
      </c>
      <c r="X51" s="117">
        <f t="shared" si="6"/>
        <v>7</v>
      </c>
      <c r="Y51" s="146">
        <v>10</v>
      </c>
      <c r="Z51" s="116">
        <f t="shared" si="7"/>
        <v>8</v>
      </c>
    </row>
    <row r="52" spans="1:26" ht="19.9" customHeight="1">
      <c r="A52" s="254">
        <v>45</v>
      </c>
      <c r="B52" s="134">
        <v>307737</v>
      </c>
      <c r="C52" s="134" t="s">
        <v>332</v>
      </c>
      <c r="D52" s="10">
        <v>8</v>
      </c>
      <c r="E52" s="10">
        <v>7</v>
      </c>
      <c r="F52" s="10">
        <v>8</v>
      </c>
      <c r="G52" s="10">
        <v>8</v>
      </c>
      <c r="H52" s="10">
        <v>9</v>
      </c>
      <c r="I52" s="10">
        <f t="shared" si="17"/>
        <v>40</v>
      </c>
      <c r="J52" s="10">
        <f t="shared" si="18"/>
        <v>6</v>
      </c>
      <c r="K52" s="18">
        <v>5</v>
      </c>
      <c r="L52" s="18">
        <v>4</v>
      </c>
      <c r="M52" s="18">
        <v>3</v>
      </c>
      <c r="N52" s="18">
        <v>4</v>
      </c>
      <c r="O52" s="18">
        <v>3</v>
      </c>
      <c r="P52" s="18">
        <f t="shared" si="4"/>
        <v>19</v>
      </c>
      <c r="Q52" s="116">
        <f t="shared" si="24"/>
        <v>0.55000000000000004</v>
      </c>
      <c r="R52" s="105">
        <f t="shared" si="19"/>
        <v>1.45</v>
      </c>
      <c r="S52" s="105">
        <f t="shared" si="20"/>
        <v>1.25</v>
      </c>
      <c r="T52" s="105">
        <f t="shared" si="21"/>
        <v>1.35</v>
      </c>
      <c r="U52" s="105">
        <f t="shared" si="22"/>
        <v>1.40</v>
      </c>
      <c r="V52" s="105">
        <f t="shared" si="23"/>
        <v>1.50</v>
      </c>
      <c r="W52" s="117">
        <f t="shared" si="16"/>
        <v>59</v>
      </c>
      <c r="X52" s="117">
        <f t="shared" si="6"/>
        <v>11.80</v>
      </c>
      <c r="Y52" s="146">
        <v>27</v>
      </c>
      <c r="Z52" s="116">
        <f t="shared" si="7"/>
        <v>21.60</v>
      </c>
    </row>
    <row r="53" spans="1:26" ht="19.9" customHeight="1" thickBot="1">
      <c r="A53" s="256">
        <v>46</v>
      </c>
      <c r="B53" s="259">
        <v>307738</v>
      </c>
      <c r="C53" s="134" t="s">
        <v>333</v>
      </c>
      <c r="D53" s="10">
        <v>4</v>
      </c>
      <c r="E53" s="10">
        <v>5</v>
      </c>
      <c r="F53" s="10">
        <v>4</v>
      </c>
      <c r="G53" s="10">
        <v>5</v>
      </c>
      <c r="H53" s="10">
        <v>3</v>
      </c>
      <c r="I53" s="10">
        <f t="shared" si="17"/>
        <v>21</v>
      </c>
      <c r="J53" s="10">
        <f t="shared" si="18"/>
        <v>3.15</v>
      </c>
      <c r="K53" s="18">
        <v>3</v>
      </c>
      <c r="L53" s="18">
        <v>2</v>
      </c>
      <c r="M53" s="18">
        <v>3</v>
      </c>
      <c r="N53" s="18">
        <v>2</v>
      </c>
      <c r="O53" s="18">
        <v>1</v>
      </c>
      <c r="P53" s="18">
        <f t="shared" si="4"/>
        <v>11</v>
      </c>
      <c r="Q53" s="116">
        <f t="shared" si="24"/>
        <v>0.15000000000000002</v>
      </c>
      <c r="R53" s="105">
        <f t="shared" si="19"/>
        <v>0.75</v>
      </c>
      <c r="S53" s="105">
        <f t="shared" si="20"/>
        <v>0.85</v>
      </c>
      <c r="T53" s="105">
        <f t="shared" si="21"/>
        <v>0.75</v>
      </c>
      <c r="U53" s="105">
        <f t="shared" si="22"/>
        <v>0.85</v>
      </c>
      <c r="V53" s="105">
        <f t="shared" si="23"/>
        <v>0.49999999999999994</v>
      </c>
      <c r="W53" s="117">
        <f t="shared" si="16"/>
        <v>32</v>
      </c>
      <c r="X53" s="117">
        <f t="shared" si="6"/>
        <v>6.40</v>
      </c>
      <c r="Y53" s="146">
        <v>12</v>
      </c>
      <c r="Z53" s="116">
        <f t="shared" si="7"/>
        <v>9.6000000000000014</v>
      </c>
    </row>
    <row r="54" spans="1:26" ht="19.9" customHeight="1">
      <c r="A54" s="254">
        <v>47</v>
      </c>
      <c r="B54" s="259">
        <v>307744</v>
      </c>
      <c r="C54" s="134" t="s">
        <v>334</v>
      </c>
      <c r="D54" s="10">
        <v>2</v>
      </c>
      <c r="E54" s="10">
        <v>1</v>
      </c>
      <c r="F54" s="10">
        <v>0</v>
      </c>
      <c r="G54" s="10">
        <v>1</v>
      </c>
      <c r="H54" s="10">
        <v>2</v>
      </c>
      <c r="I54" s="10">
        <f t="shared" si="17"/>
        <v>6</v>
      </c>
      <c r="J54" s="10">
        <f t="shared" si="18"/>
        <v>0.89999999999999991</v>
      </c>
      <c r="K54" s="18">
        <v>1</v>
      </c>
      <c r="L54" s="18">
        <v>0</v>
      </c>
      <c r="M54" s="18">
        <v>1</v>
      </c>
      <c r="N54" s="18">
        <v>0</v>
      </c>
      <c r="O54" s="18">
        <v>1</v>
      </c>
      <c r="P54" s="18">
        <f t="shared" si="4"/>
        <v>3</v>
      </c>
      <c r="Q54" s="116">
        <f t="shared" si="24"/>
        <v>0.60000000000000009</v>
      </c>
      <c r="R54" s="105">
        <f t="shared" si="19"/>
        <v>0.35</v>
      </c>
      <c r="S54" s="105">
        <f t="shared" si="20"/>
        <v>0.15</v>
      </c>
      <c r="T54" s="105">
        <f t="shared" si="21"/>
        <v>0.05</v>
      </c>
      <c r="U54" s="105">
        <f t="shared" si="22"/>
        <v>0.15</v>
      </c>
      <c r="V54" s="105">
        <f t="shared" si="23"/>
        <v>0.35</v>
      </c>
      <c r="W54" s="117">
        <f t="shared" si="16"/>
        <v>9</v>
      </c>
      <c r="X54" s="117">
        <f t="shared" si="6"/>
        <v>1.80</v>
      </c>
      <c r="Y54" s="146">
        <v>4</v>
      </c>
      <c r="Z54" s="116">
        <f t="shared" si="7"/>
        <v>3.20</v>
      </c>
    </row>
    <row r="55" spans="1:26" ht="19.9" customHeight="1" thickBot="1">
      <c r="A55" s="256">
        <v>48</v>
      </c>
      <c r="B55" s="134">
        <v>307745</v>
      </c>
      <c r="C55" s="134" t="s">
        <v>335</v>
      </c>
      <c r="D55" s="10">
        <v>4</v>
      </c>
      <c r="E55" s="10">
        <v>5</v>
      </c>
      <c r="F55" s="10">
        <v>3</v>
      </c>
      <c r="G55" s="10">
        <v>4</v>
      </c>
      <c r="H55" s="10">
        <v>6</v>
      </c>
      <c r="I55" s="10">
        <f t="shared" si="17"/>
        <v>22</v>
      </c>
      <c r="J55" s="10">
        <f t="shared" si="18"/>
        <v>3.30</v>
      </c>
      <c r="K55" s="18">
        <v>4</v>
      </c>
      <c r="L55" s="18">
        <v>2</v>
      </c>
      <c r="M55" s="18">
        <v>3</v>
      </c>
      <c r="N55" s="18">
        <v>2</v>
      </c>
      <c r="O55" s="18">
        <v>1</v>
      </c>
      <c r="P55" s="18">
        <f t="shared" si="4"/>
        <v>12</v>
      </c>
      <c r="Q55" s="116">
        <f t="shared" si="24"/>
        <v>0.45</v>
      </c>
      <c r="R55" s="105">
        <f t="shared" si="19"/>
        <v>0.80</v>
      </c>
      <c r="S55" s="105">
        <f t="shared" si="20"/>
        <v>0.85</v>
      </c>
      <c r="T55" s="105">
        <f t="shared" si="21"/>
        <v>0.60</v>
      </c>
      <c r="U55" s="105">
        <f t="shared" si="22"/>
        <v>0.70</v>
      </c>
      <c r="V55" s="105">
        <f t="shared" si="23"/>
        <v>0.95</v>
      </c>
      <c r="W55" s="117">
        <f t="shared" si="16"/>
        <v>34</v>
      </c>
      <c r="X55" s="117">
        <f t="shared" si="6"/>
        <v>6.8000000000000007</v>
      </c>
      <c r="Y55" s="146">
        <v>16</v>
      </c>
      <c r="Z55" s="116">
        <f t="shared" si="7"/>
        <v>12.80</v>
      </c>
    </row>
    <row r="56" spans="1:26" ht="19.9" customHeight="1">
      <c r="A56" s="254">
        <v>49</v>
      </c>
      <c r="B56" s="134">
        <v>307757</v>
      </c>
      <c r="C56" s="134" t="s">
        <v>336</v>
      </c>
      <c r="D56" s="10">
        <v>4</v>
      </c>
      <c r="E56" s="10">
        <v>3</v>
      </c>
      <c r="F56" s="10">
        <v>4</v>
      </c>
      <c r="G56" s="10">
        <v>3</v>
      </c>
      <c r="H56" s="10">
        <v>4</v>
      </c>
      <c r="I56" s="10">
        <f t="shared" si="17"/>
        <v>18</v>
      </c>
      <c r="J56" s="10">
        <f t="shared" si="18"/>
        <v>2.6999999999999997</v>
      </c>
      <c r="K56" s="18">
        <v>2</v>
      </c>
      <c r="L56" s="18">
        <v>1</v>
      </c>
      <c r="M56" s="18">
        <v>2</v>
      </c>
      <c r="N56" s="18">
        <v>3</v>
      </c>
      <c r="O56" s="18">
        <v>1</v>
      </c>
      <c r="P56" s="18">
        <f t="shared" si="4"/>
        <v>9</v>
      </c>
      <c r="Q56" s="116">
        <f t="shared" si="24"/>
        <v>0.95</v>
      </c>
      <c r="R56" s="105">
        <f t="shared" si="19"/>
        <v>0.70</v>
      </c>
      <c r="S56" s="105">
        <f t="shared" si="20"/>
        <v>0.49999999999999994</v>
      </c>
      <c r="T56" s="105">
        <f t="shared" si="21"/>
        <v>0.70</v>
      </c>
      <c r="U56" s="105">
        <f t="shared" si="22"/>
        <v>0.60</v>
      </c>
      <c r="V56" s="105">
        <f t="shared" si="23"/>
        <v>0.65</v>
      </c>
      <c r="W56" s="117">
        <f t="shared" si="16"/>
        <v>27</v>
      </c>
      <c r="X56" s="117">
        <f t="shared" si="6"/>
        <v>5.40</v>
      </c>
      <c r="Y56" s="146">
        <v>12</v>
      </c>
      <c r="Z56" s="116">
        <f t="shared" si="7"/>
        <v>9.6000000000000014</v>
      </c>
    </row>
    <row r="57" spans="1:26" s="270" customFormat="1" ht="19.9" customHeight="1" thickBot="1">
      <c r="A57" s="271">
        <v>50</v>
      </c>
      <c r="B57" s="134">
        <v>307761</v>
      </c>
      <c r="C57" s="134" t="s">
        <v>337</v>
      </c>
      <c r="D57" s="262">
        <v>7</v>
      </c>
      <c r="E57" s="262">
        <v>6</v>
      </c>
      <c r="F57" s="262">
        <v>8</v>
      </c>
      <c r="G57" s="262">
        <v>6</v>
      </c>
      <c r="H57" s="262">
        <v>7</v>
      </c>
      <c r="I57" s="262">
        <f t="shared" si="17"/>
        <v>34</v>
      </c>
      <c r="J57" s="262">
        <f t="shared" si="18"/>
        <v>5.0999999999999996</v>
      </c>
      <c r="K57" s="262">
        <v>5</v>
      </c>
      <c r="L57" s="262">
        <v>4</v>
      </c>
      <c r="M57" s="262">
        <v>3</v>
      </c>
      <c r="N57" s="262">
        <v>4</v>
      </c>
      <c r="O57" s="262">
        <v>3</v>
      </c>
      <c r="P57" s="18">
        <f t="shared" si="4"/>
        <v>19</v>
      </c>
      <c r="Q57" s="116">
        <f t="shared" si="24"/>
        <v>0.75</v>
      </c>
      <c r="R57" s="272">
        <f t="shared" si="19"/>
        <v>1.30</v>
      </c>
      <c r="S57" s="272">
        <f t="shared" si="20"/>
        <v>1.0999999999999999</v>
      </c>
      <c r="T57" s="272">
        <f t="shared" si="21"/>
        <v>1.35</v>
      </c>
      <c r="U57" s="272">
        <f t="shared" si="22"/>
        <v>1.0999999999999999</v>
      </c>
      <c r="V57" s="272">
        <f t="shared" si="23"/>
        <v>1.2000000000000002</v>
      </c>
      <c r="W57" s="117">
        <f t="shared" si="16"/>
        <v>53</v>
      </c>
      <c r="X57" s="117">
        <f t="shared" si="6"/>
        <v>10.60</v>
      </c>
      <c r="Y57" s="146">
        <v>22</v>
      </c>
      <c r="Z57" s="116">
        <f t="shared" si="7"/>
        <v>17.60</v>
      </c>
    </row>
    <row r="58" spans="1:26" ht="19.9" customHeight="1">
      <c r="A58" s="254">
        <v>51</v>
      </c>
      <c r="B58" s="259">
        <v>307762</v>
      </c>
      <c r="C58" s="134" t="s">
        <v>338</v>
      </c>
      <c r="D58" s="10">
        <v>8</v>
      </c>
      <c r="E58" s="10">
        <v>7</v>
      </c>
      <c r="F58" s="10">
        <v>9</v>
      </c>
      <c r="G58" s="10">
        <v>8</v>
      </c>
      <c r="H58" s="10">
        <v>7</v>
      </c>
      <c r="I58" s="10">
        <f t="shared" si="17"/>
        <v>39</v>
      </c>
      <c r="J58" s="10">
        <f t="shared" si="18"/>
        <v>5.85</v>
      </c>
      <c r="K58" s="18">
        <v>3</v>
      </c>
      <c r="L58" s="18">
        <v>4</v>
      </c>
      <c r="M58" s="18">
        <v>3</v>
      </c>
      <c r="N58" s="18">
        <v>2</v>
      </c>
      <c r="O58" s="18">
        <v>3</v>
      </c>
      <c r="P58" s="18">
        <f t="shared" si="4"/>
        <v>15</v>
      </c>
      <c r="Q58" s="116">
        <f t="shared" si="24"/>
        <v>1.05</v>
      </c>
      <c r="R58" s="105">
        <f t="shared" si="19"/>
        <v>1.35</v>
      </c>
      <c r="S58" s="105">
        <f t="shared" si="20"/>
        <v>1.25</v>
      </c>
      <c r="T58" s="105">
        <f t="shared" si="21"/>
        <v>1.50</v>
      </c>
      <c r="U58" s="105">
        <f t="shared" si="22"/>
        <v>1.30</v>
      </c>
      <c r="V58" s="105">
        <f t="shared" si="23"/>
        <v>1.2000000000000002</v>
      </c>
      <c r="W58" s="117">
        <f t="shared" si="16"/>
        <v>54</v>
      </c>
      <c r="X58" s="117">
        <f t="shared" si="6"/>
        <v>10.80</v>
      </c>
      <c r="Y58" s="146">
        <v>21</v>
      </c>
      <c r="Z58" s="116">
        <f t="shared" si="7"/>
        <v>16.80</v>
      </c>
    </row>
    <row r="59" spans="1:26" ht="19.9" customHeight="1" thickBot="1">
      <c r="A59" s="256">
        <v>52</v>
      </c>
      <c r="B59" s="134">
        <v>307763</v>
      </c>
      <c r="C59" s="134" t="s">
        <v>339</v>
      </c>
      <c r="D59" s="10">
        <v>8</v>
      </c>
      <c r="E59" s="10">
        <v>7</v>
      </c>
      <c r="F59" s="10">
        <v>6</v>
      </c>
      <c r="G59" s="10">
        <v>7</v>
      </c>
      <c r="H59" s="10">
        <v>8</v>
      </c>
      <c r="I59" s="10">
        <f t="shared" si="17"/>
        <v>36</v>
      </c>
      <c r="J59" s="10">
        <f t="shared" si="18"/>
        <v>5.40</v>
      </c>
      <c r="K59" s="18">
        <v>3</v>
      </c>
      <c r="L59" s="18">
        <v>5</v>
      </c>
      <c r="M59" s="18">
        <v>4</v>
      </c>
      <c r="N59" s="18">
        <v>5</v>
      </c>
      <c r="O59" s="18">
        <v>4</v>
      </c>
      <c r="P59" s="18">
        <f t="shared" si="4"/>
        <v>21</v>
      </c>
      <c r="Q59" s="116">
        <f t="shared" si="24"/>
        <v>1.05</v>
      </c>
      <c r="R59" s="105">
        <f t="shared" si="19"/>
        <v>1.35</v>
      </c>
      <c r="S59" s="105">
        <f t="shared" si="20"/>
        <v>1.30</v>
      </c>
      <c r="T59" s="105">
        <f t="shared" si="21"/>
        <v>1.0999999999999999</v>
      </c>
      <c r="U59" s="105">
        <f t="shared" si="22"/>
        <v>1.30</v>
      </c>
      <c r="V59" s="105">
        <f t="shared" si="23"/>
        <v>1.40</v>
      </c>
      <c r="W59" s="117">
        <f t="shared" si="16"/>
        <v>57</v>
      </c>
      <c r="X59" s="117">
        <f t="shared" si="6"/>
        <v>11.40</v>
      </c>
      <c r="Y59" s="146">
        <v>23</v>
      </c>
      <c r="Z59" s="116">
        <f t="shared" si="7"/>
        <v>18.400000000000002</v>
      </c>
    </row>
    <row r="60" spans="1:26" ht="19.9" customHeight="1">
      <c r="A60" s="254">
        <v>53</v>
      </c>
      <c r="B60" s="134">
        <v>307767</v>
      </c>
      <c r="C60" s="134" t="s">
        <v>340</v>
      </c>
      <c r="D60" s="10">
        <v>9</v>
      </c>
      <c r="E60" s="10">
        <v>8</v>
      </c>
      <c r="F60" s="10">
        <v>6</v>
      </c>
      <c r="G60" s="10">
        <v>7</v>
      </c>
      <c r="H60" s="10">
        <v>5</v>
      </c>
      <c r="I60" s="10">
        <f t="shared" si="17"/>
        <v>35</v>
      </c>
      <c r="J60" s="10">
        <f t="shared" si="18"/>
        <v>5.25</v>
      </c>
      <c r="K60" s="18">
        <v>4</v>
      </c>
      <c r="L60" s="18">
        <v>5</v>
      </c>
      <c r="M60" s="18">
        <v>4</v>
      </c>
      <c r="N60" s="18">
        <v>3</v>
      </c>
      <c r="O60" s="18">
        <v>5</v>
      </c>
      <c r="P60" s="18">
        <f t="shared" si="4"/>
        <v>21</v>
      </c>
      <c r="Q60" s="116">
        <f t="shared" si="24"/>
        <v>0.80</v>
      </c>
      <c r="R60" s="105">
        <f t="shared" si="19"/>
        <v>1.5499999999999998</v>
      </c>
      <c r="S60" s="105">
        <f t="shared" si="20"/>
        <v>1.45</v>
      </c>
      <c r="T60" s="105">
        <f t="shared" si="21"/>
        <v>1.0999999999999999</v>
      </c>
      <c r="U60" s="105">
        <f t="shared" si="22"/>
        <v>1.2000000000000002</v>
      </c>
      <c r="V60" s="105">
        <f t="shared" si="23"/>
        <v>1</v>
      </c>
      <c r="W60" s="117">
        <f t="shared" si="16"/>
        <v>56</v>
      </c>
      <c r="X60" s="117">
        <f t="shared" si="6"/>
        <v>11.20</v>
      </c>
      <c r="Y60" s="146">
        <v>23</v>
      </c>
      <c r="Z60" s="116">
        <f t="shared" si="7"/>
        <v>18.400000000000002</v>
      </c>
    </row>
    <row r="61" spans="1:26" ht="19.9" customHeight="1" thickBot="1">
      <c r="A61" s="256">
        <v>54</v>
      </c>
      <c r="B61" s="259">
        <v>307772</v>
      </c>
      <c r="C61" s="134" t="s">
        <v>341</v>
      </c>
      <c r="D61" s="10">
        <v>5</v>
      </c>
      <c r="E61" s="10">
        <v>4</v>
      </c>
      <c r="F61" s="10">
        <v>3</v>
      </c>
      <c r="G61" s="10">
        <v>5</v>
      </c>
      <c r="H61" s="10">
        <v>6</v>
      </c>
      <c r="I61" s="10">
        <f t="shared" si="17"/>
        <v>23</v>
      </c>
      <c r="J61" s="10">
        <f t="shared" si="18"/>
        <v>3.4499999999999997</v>
      </c>
      <c r="K61" s="18">
        <v>3</v>
      </c>
      <c r="L61" s="18">
        <v>4</v>
      </c>
      <c r="M61" s="18">
        <v>3</v>
      </c>
      <c r="N61" s="18">
        <v>2</v>
      </c>
      <c r="O61" s="18">
        <v>4</v>
      </c>
      <c r="P61" s="18">
        <f t="shared" si="4"/>
        <v>16</v>
      </c>
      <c r="Q61" s="116">
        <f t="shared" si="24"/>
        <v>1.1500000000000001</v>
      </c>
      <c r="R61" s="105">
        <f t="shared" si="19"/>
        <v>0.90</v>
      </c>
      <c r="S61" s="105">
        <f t="shared" si="20"/>
        <v>0.80</v>
      </c>
      <c r="T61" s="105">
        <f t="shared" si="21"/>
        <v>0.60</v>
      </c>
      <c r="U61" s="105">
        <f t="shared" si="22"/>
        <v>0.85</v>
      </c>
      <c r="V61" s="105">
        <f t="shared" si="23"/>
        <v>1.0999999999999999</v>
      </c>
      <c r="W61" s="117">
        <f t="shared" si="16"/>
        <v>39</v>
      </c>
      <c r="X61" s="117">
        <f t="shared" si="6"/>
        <v>7.8000000000000007</v>
      </c>
      <c r="Y61" s="146">
        <v>12</v>
      </c>
      <c r="Z61" s="116">
        <f t="shared" si="7"/>
        <v>9.6000000000000014</v>
      </c>
    </row>
    <row r="62" spans="1:26" ht="19.9" customHeight="1">
      <c r="A62" s="254">
        <v>55</v>
      </c>
      <c r="B62" s="259">
        <v>307780</v>
      </c>
      <c r="C62" s="134" t="s">
        <v>342</v>
      </c>
      <c r="D62" s="10">
        <v>3</v>
      </c>
      <c r="E62" s="10">
        <v>4</v>
      </c>
      <c r="F62" s="10">
        <v>2</v>
      </c>
      <c r="G62" s="10">
        <v>3</v>
      </c>
      <c r="H62" s="10">
        <v>4</v>
      </c>
      <c r="I62" s="10">
        <f t="shared" si="17"/>
        <v>16</v>
      </c>
      <c r="J62" s="10">
        <f t="shared" si="18"/>
        <v>2.40</v>
      </c>
      <c r="K62" s="18">
        <v>5</v>
      </c>
      <c r="L62" s="18">
        <v>4</v>
      </c>
      <c r="M62" s="18">
        <v>5</v>
      </c>
      <c r="N62" s="18">
        <v>4</v>
      </c>
      <c r="O62" s="18">
        <v>5</v>
      </c>
      <c r="P62" s="18">
        <f t="shared" si="4"/>
        <v>23</v>
      </c>
      <c r="Q62" s="116">
        <f t="shared" si="24"/>
        <v>0.85000000000000009</v>
      </c>
      <c r="R62" s="105">
        <f t="shared" si="19"/>
        <v>0.70</v>
      </c>
      <c r="S62" s="105">
        <f t="shared" si="20"/>
        <v>0.80</v>
      </c>
      <c r="T62" s="105">
        <f t="shared" si="21"/>
        <v>0.55000000000000004</v>
      </c>
      <c r="U62" s="105">
        <f t="shared" si="22"/>
        <v>0.64999999999999991</v>
      </c>
      <c r="V62" s="105">
        <f t="shared" si="23"/>
        <v>0.85</v>
      </c>
      <c r="W62" s="117">
        <f t="shared" si="16"/>
        <v>39</v>
      </c>
      <c r="X62" s="117">
        <f t="shared" si="6"/>
        <v>7.8000000000000007</v>
      </c>
      <c r="Y62" s="146">
        <v>32</v>
      </c>
      <c r="Z62" s="116">
        <f t="shared" si="7"/>
        <v>25.60</v>
      </c>
    </row>
    <row r="63" spans="1:26" ht="19.9" customHeight="1" thickBot="1">
      <c r="A63" s="256">
        <v>56</v>
      </c>
      <c r="B63" s="259">
        <v>307786</v>
      </c>
      <c r="C63" s="134" t="s">
        <v>343</v>
      </c>
      <c r="D63" s="10">
        <v>8</v>
      </c>
      <c r="E63" s="10">
        <v>6</v>
      </c>
      <c r="F63" s="10">
        <v>4</v>
      </c>
      <c r="G63" s="10">
        <v>8</v>
      </c>
      <c r="H63" s="10">
        <v>4</v>
      </c>
      <c r="I63" s="10">
        <f t="shared" si="17"/>
        <v>30</v>
      </c>
      <c r="J63" s="10">
        <f t="shared" si="18"/>
        <v>4.50</v>
      </c>
      <c r="K63" s="18">
        <v>3</v>
      </c>
      <c r="L63" s="18">
        <v>4</v>
      </c>
      <c r="M63" s="18">
        <v>3</v>
      </c>
      <c r="N63" s="18">
        <v>4</v>
      </c>
      <c r="O63" s="18">
        <v>3</v>
      </c>
      <c r="P63" s="18">
        <f t="shared" si="4"/>
        <v>17</v>
      </c>
      <c r="Q63" s="116">
        <f t="shared" si="24"/>
        <v>0.80</v>
      </c>
      <c r="R63" s="105">
        <f t="shared" si="19"/>
        <v>1.35</v>
      </c>
      <c r="S63" s="105">
        <f t="shared" si="20"/>
        <v>1.0999999999999999</v>
      </c>
      <c r="T63" s="105">
        <f t="shared" si="21"/>
        <v>0.75</v>
      </c>
      <c r="U63" s="105">
        <f t="shared" si="22"/>
        <v>1.40</v>
      </c>
      <c r="V63" s="105">
        <f t="shared" si="23"/>
        <v>0.75</v>
      </c>
      <c r="W63" s="117">
        <f t="shared" si="16"/>
        <v>47</v>
      </c>
      <c r="X63" s="117">
        <f t="shared" si="6"/>
        <v>9.40</v>
      </c>
      <c r="Y63" s="146">
        <v>21</v>
      </c>
      <c r="Z63" s="116">
        <f t="shared" si="7"/>
        <v>16.80</v>
      </c>
    </row>
    <row r="64" spans="1:26" ht="19.9" customHeight="1">
      <c r="A64" s="254">
        <v>57</v>
      </c>
      <c r="B64" s="259">
        <v>307788</v>
      </c>
      <c r="C64" s="134" t="s">
        <v>344</v>
      </c>
      <c r="D64" s="10">
        <v>5</v>
      </c>
      <c r="E64" s="10">
        <v>8</v>
      </c>
      <c r="F64" s="10">
        <v>7</v>
      </c>
      <c r="G64" s="10">
        <v>6</v>
      </c>
      <c r="H64" s="10">
        <v>7</v>
      </c>
      <c r="I64" s="10">
        <f t="shared" si="17"/>
        <v>33</v>
      </c>
      <c r="J64" s="10">
        <f t="shared" si="18"/>
        <v>4.95</v>
      </c>
      <c r="K64" s="18">
        <v>3</v>
      </c>
      <c r="L64" s="18">
        <v>4</v>
      </c>
      <c r="M64" s="18">
        <v>3</v>
      </c>
      <c r="N64" s="18">
        <v>4</v>
      </c>
      <c r="O64" s="18">
        <v>2</v>
      </c>
      <c r="P64" s="18">
        <f t="shared" si="4"/>
        <v>16</v>
      </c>
      <c r="Q64" s="116">
        <f t="shared" si="24"/>
        <v>0.90</v>
      </c>
      <c r="R64" s="105">
        <f t="shared" si="19"/>
        <v>0.90</v>
      </c>
      <c r="S64" s="105">
        <f t="shared" si="20"/>
        <v>1.40</v>
      </c>
      <c r="T64" s="105">
        <f t="shared" si="21"/>
        <v>1.2000000000000002</v>
      </c>
      <c r="U64" s="105">
        <f t="shared" si="22"/>
        <v>1.0999999999999999</v>
      </c>
      <c r="V64" s="105">
        <f t="shared" si="23"/>
        <v>1.1500000000000001</v>
      </c>
      <c r="W64" s="117">
        <f t="shared" si="16"/>
        <v>49</v>
      </c>
      <c r="X64" s="117">
        <f t="shared" si="6"/>
        <v>9.8000000000000007</v>
      </c>
      <c r="Y64" s="146">
        <v>21</v>
      </c>
      <c r="Z64" s="116">
        <f t="shared" si="7"/>
        <v>16.80</v>
      </c>
    </row>
    <row r="65" spans="1:26" ht="19.9" customHeight="1" thickBot="1">
      <c r="A65" s="256">
        <v>58</v>
      </c>
      <c r="B65" s="258">
        <v>307792</v>
      </c>
      <c r="C65" s="134" t="s">
        <v>345</v>
      </c>
      <c r="D65" s="10">
        <v>8</v>
      </c>
      <c r="E65" s="10">
        <v>7</v>
      </c>
      <c r="F65" s="10">
        <v>8</v>
      </c>
      <c r="G65" s="10">
        <v>7</v>
      </c>
      <c r="H65" s="10">
        <v>9</v>
      </c>
      <c r="I65" s="10">
        <f t="shared" si="17"/>
        <v>39</v>
      </c>
      <c r="J65" s="10">
        <f t="shared" si="18"/>
        <v>5.85</v>
      </c>
      <c r="K65" s="18">
        <v>4</v>
      </c>
      <c r="L65" s="18">
        <v>3</v>
      </c>
      <c r="M65" s="18">
        <v>4</v>
      </c>
      <c r="N65" s="18">
        <v>3</v>
      </c>
      <c r="O65" s="18">
        <v>4</v>
      </c>
      <c r="P65" s="18">
        <f t="shared" si="4"/>
        <v>18</v>
      </c>
      <c r="Q65" s="116">
        <f t="shared" si="24"/>
        <v>1.05</v>
      </c>
      <c r="R65" s="105">
        <f t="shared" si="19"/>
        <v>1.40</v>
      </c>
      <c r="S65" s="105">
        <f t="shared" si="20"/>
        <v>1.2000000000000002</v>
      </c>
      <c r="T65" s="105">
        <f t="shared" si="21"/>
        <v>1.40</v>
      </c>
      <c r="U65" s="105">
        <f t="shared" si="22"/>
        <v>1.2000000000000002</v>
      </c>
      <c r="V65" s="105">
        <f t="shared" si="23"/>
        <v>1.5499999999999998</v>
      </c>
      <c r="W65" s="117">
        <f t="shared" si="16"/>
        <v>57</v>
      </c>
      <c r="X65" s="117">
        <f t="shared" si="6"/>
        <v>11.40</v>
      </c>
      <c r="Y65" s="146">
        <v>25</v>
      </c>
      <c r="Z65" s="116">
        <f t="shared" si="7"/>
        <v>20</v>
      </c>
    </row>
    <row r="66" spans="1:26" ht="19.9" customHeight="1">
      <c r="A66" s="254">
        <v>59</v>
      </c>
      <c r="B66" s="265">
        <v>307570</v>
      </c>
      <c r="C66" s="266" t="s">
        <v>137</v>
      </c>
      <c r="D66" s="10">
        <v>7</v>
      </c>
      <c r="E66" s="10">
        <v>8</v>
      </c>
      <c r="F66" s="10">
        <v>9</v>
      </c>
      <c r="G66" s="10">
        <v>8</v>
      </c>
      <c r="H66" s="10">
        <v>9</v>
      </c>
      <c r="I66" s="10">
        <f t="shared" si="17"/>
        <v>41</v>
      </c>
      <c r="J66" s="10">
        <f t="shared" si="18"/>
        <v>6.15</v>
      </c>
      <c r="K66" s="18">
        <v>5</v>
      </c>
      <c r="L66" s="18">
        <v>4</v>
      </c>
      <c r="M66" s="18">
        <v>5</v>
      </c>
      <c r="N66" s="18">
        <v>4</v>
      </c>
      <c r="O66" s="18">
        <v>3</v>
      </c>
      <c r="P66" s="18">
        <f t="shared" si="4"/>
        <v>21</v>
      </c>
      <c r="Q66" s="116">
        <f t="shared" si="24"/>
        <v>0.95</v>
      </c>
      <c r="R66" s="105">
        <f t="shared" si="19"/>
        <v>1.30</v>
      </c>
      <c r="S66" s="105">
        <f t="shared" si="20"/>
        <v>1.40</v>
      </c>
      <c r="T66" s="105">
        <f t="shared" si="21"/>
        <v>1.60</v>
      </c>
      <c r="U66" s="105">
        <f t="shared" si="22"/>
        <v>1.40</v>
      </c>
      <c r="V66" s="105">
        <f t="shared" si="23"/>
        <v>1.50</v>
      </c>
      <c r="W66" s="117">
        <f t="shared" si="16"/>
        <v>62</v>
      </c>
      <c r="X66" s="117">
        <f t="shared" si="6"/>
        <v>12.40</v>
      </c>
      <c r="Y66" s="146">
        <v>29</v>
      </c>
      <c r="Z66" s="116">
        <f t="shared" si="7"/>
        <v>23.200000000000003</v>
      </c>
    </row>
    <row r="67" spans="1:26" ht="19.9" customHeight="1" thickBot="1">
      <c r="A67" s="256">
        <v>60</v>
      </c>
      <c r="B67" s="257">
        <v>307571</v>
      </c>
      <c r="C67" s="134" t="s">
        <v>138</v>
      </c>
      <c r="D67" s="10">
        <v>5</v>
      </c>
      <c r="E67" s="10">
        <v>6</v>
      </c>
      <c r="F67" s="10">
        <v>5</v>
      </c>
      <c r="G67" s="10">
        <v>4</v>
      </c>
      <c r="H67" s="10">
        <v>6</v>
      </c>
      <c r="I67" s="10">
        <f t="shared" si="17"/>
        <v>26</v>
      </c>
      <c r="J67" s="10">
        <f t="shared" si="18"/>
        <v>3.90</v>
      </c>
      <c r="K67" s="18">
        <v>4</v>
      </c>
      <c r="L67" s="18">
        <v>3</v>
      </c>
      <c r="M67" s="18">
        <v>4</v>
      </c>
      <c r="N67" s="18">
        <v>3</v>
      </c>
      <c r="O67" s="18">
        <v>5</v>
      </c>
      <c r="P67" s="18">
        <f t="shared" si="4"/>
        <v>19</v>
      </c>
      <c r="Q67" s="116">
        <f t="shared" si="24"/>
        <v>0.35</v>
      </c>
      <c r="R67" s="105">
        <f t="shared" si="19"/>
        <v>0.95</v>
      </c>
      <c r="S67" s="105">
        <f t="shared" si="20"/>
        <v>1.0499999999999998</v>
      </c>
      <c r="T67" s="105">
        <f t="shared" si="21"/>
        <v>0.95</v>
      </c>
      <c r="U67" s="105">
        <f t="shared" si="22"/>
        <v>0.75</v>
      </c>
      <c r="V67" s="105">
        <f t="shared" si="23"/>
        <v>1.1499999999999999</v>
      </c>
      <c r="W67" s="117">
        <f t="shared" si="16"/>
        <v>45</v>
      </c>
      <c r="X67" s="117">
        <f t="shared" si="6"/>
        <v>9</v>
      </c>
      <c r="Y67" s="146">
        <v>17</v>
      </c>
      <c r="Z67" s="116">
        <f t="shared" si="7"/>
        <v>13.60</v>
      </c>
    </row>
    <row r="68" spans="1:26" ht="19.9" customHeight="1">
      <c r="A68" s="254">
        <v>61</v>
      </c>
      <c r="B68" s="259">
        <v>307572</v>
      </c>
      <c r="C68" s="134" t="s">
        <v>139</v>
      </c>
      <c r="D68" s="10">
        <v>2</v>
      </c>
      <c r="E68" s="10">
        <v>1</v>
      </c>
      <c r="F68" s="10">
        <v>2</v>
      </c>
      <c r="G68" s="10">
        <v>0</v>
      </c>
      <c r="H68" s="10">
        <v>0</v>
      </c>
      <c r="I68" s="10">
        <f t="shared" si="17"/>
        <v>5</v>
      </c>
      <c r="J68" s="10">
        <f t="shared" si="18"/>
        <v>0.75</v>
      </c>
      <c r="K68" s="18">
        <v>1</v>
      </c>
      <c r="L68" s="18">
        <v>3</v>
      </c>
      <c r="M68" s="18">
        <v>2</v>
      </c>
      <c r="N68" s="18">
        <v>0</v>
      </c>
      <c r="O68" s="18">
        <v>1</v>
      </c>
      <c r="P68" s="18">
        <f t="shared" si="4"/>
        <v>7</v>
      </c>
      <c r="Q68" s="116">
        <f t="shared" si="24"/>
        <v>0.35</v>
      </c>
      <c r="R68" s="105">
        <f t="shared" si="19"/>
        <v>0.35</v>
      </c>
      <c r="S68" s="105">
        <f t="shared" si="20"/>
        <v>0.30000000000000004</v>
      </c>
      <c r="T68" s="105">
        <f t="shared" si="21"/>
        <v>0.40</v>
      </c>
      <c r="U68" s="105">
        <f t="shared" si="22"/>
        <v>0</v>
      </c>
      <c r="V68" s="105">
        <f t="shared" si="23"/>
        <v>0.05</v>
      </c>
      <c r="W68" s="117">
        <f t="shared" si="16"/>
        <v>12</v>
      </c>
      <c r="X68" s="117">
        <f t="shared" si="6"/>
        <v>2.4000000000000004</v>
      </c>
      <c r="Y68" s="146">
        <v>1</v>
      </c>
      <c r="Z68" s="116">
        <f t="shared" si="7"/>
        <v>0.80</v>
      </c>
    </row>
    <row r="69" spans="1:26" ht="19.9" customHeight="1" thickBot="1">
      <c r="A69" s="256">
        <v>62</v>
      </c>
      <c r="B69" s="257">
        <v>307573</v>
      </c>
      <c r="C69" s="134" t="s">
        <v>140</v>
      </c>
      <c r="D69" s="10">
        <v>3</v>
      </c>
      <c r="E69" s="10">
        <v>2</v>
      </c>
      <c r="F69" s="10">
        <v>3</v>
      </c>
      <c r="G69" s="10">
        <v>2</v>
      </c>
      <c r="H69" s="10">
        <v>4</v>
      </c>
      <c r="I69" s="10">
        <f t="shared" si="17"/>
        <v>14</v>
      </c>
      <c r="J69" s="10">
        <f t="shared" si="18"/>
        <v>2.10</v>
      </c>
      <c r="K69" s="18">
        <v>1</v>
      </c>
      <c r="L69" s="18">
        <v>2</v>
      </c>
      <c r="M69" s="18">
        <v>1</v>
      </c>
      <c r="N69" s="18">
        <v>2</v>
      </c>
      <c r="O69" s="18">
        <v>1</v>
      </c>
      <c r="P69" s="18">
        <f t="shared" si="4"/>
        <v>7</v>
      </c>
      <c r="Q69" s="116">
        <f t="shared" si="24"/>
        <v>0.70</v>
      </c>
      <c r="R69" s="105">
        <f t="shared" si="19"/>
        <v>0.49999999999999994</v>
      </c>
      <c r="S69" s="105">
        <f t="shared" si="20"/>
        <v>0.40</v>
      </c>
      <c r="T69" s="105">
        <f t="shared" si="21"/>
        <v>0.49999999999999994</v>
      </c>
      <c r="U69" s="105">
        <f t="shared" si="22"/>
        <v>0.40</v>
      </c>
      <c r="V69" s="105">
        <f t="shared" si="23"/>
        <v>0.65</v>
      </c>
      <c r="W69" s="117">
        <f t="shared" si="16"/>
        <v>21</v>
      </c>
      <c r="X69" s="117">
        <f t="shared" si="6"/>
        <v>4.20</v>
      </c>
      <c r="Y69" s="146">
        <v>4</v>
      </c>
      <c r="Z69" s="116">
        <f t="shared" si="7"/>
        <v>3.20</v>
      </c>
    </row>
    <row r="70" spans="1:26" ht="19.9" customHeight="1">
      <c r="A70" s="254">
        <v>63</v>
      </c>
      <c r="B70" s="257">
        <v>307577</v>
      </c>
      <c r="C70" s="134" t="s">
        <v>143</v>
      </c>
      <c r="D70" s="10">
        <v>6</v>
      </c>
      <c r="E70" s="10">
        <v>5</v>
      </c>
      <c r="F70" s="10">
        <v>6</v>
      </c>
      <c r="G70" s="10">
        <v>5</v>
      </c>
      <c r="H70" s="10">
        <v>6</v>
      </c>
      <c r="I70" s="10">
        <f t="shared" si="17"/>
        <v>28</v>
      </c>
      <c r="J70" s="10">
        <f t="shared" si="18"/>
        <v>4.20</v>
      </c>
      <c r="K70" s="18">
        <v>4</v>
      </c>
      <c r="L70" s="18">
        <v>1</v>
      </c>
      <c r="M70" s="18">
        <v>3</v>
      </c>
      <c r="N70" s="18">
        <v>4</v>
      </c>
      <c r="O70" s="18">
        <v>2</v>
      </c>
      <c r="P70" s="18">
        <f t="shared" si="4"/>
        <v>14</v>
      </c>
      <c r="Q70" s="116">
        <f t="shared" si="24"/>
        <v>0.90</v>
      </c>
      <c r="R70" s="105">
        <f t="shared" si="19"/>
        <v>1.0999999999999999</v>
      </c>
      <c r="S70" s="105">
        <f t="shared" si="20"/>
        <v>0.80</v>
      </c>
      <c r="T70" s="105">
        <f t="shared" si="21"/>
        <v>1.0499999999999998</v>
      </c>
      <c r="U70" s="105">
        <f t="shared" si="22"/>
        <v>0.95</v>
      </c>
      <c r="V70" s="105">
        <f t="shared" si="23"/>
        <v>0.99999999999999989</v>
      </c>
      <c r="W70" s="117">
        <f t="shared" si="25" ref="W70:W101">I70+P70</f>
        <v>42</v>
      </c>
      <c r="X70" s="117">
        <f t="shared" si="6"/>
        <v>8.40</v>
      </c>
      <c r="Y70" s="146">
        <v>17</v>
      </c>
      <c r="Z70" s="116">
        <f t="shared" si="7"/>
        <v>13.60</v>
      </c>
    </row>
    <row r="71" spans="1:26" ht="19.9" customHeight="1" thickBot="1">
      <c r="A71" s="256">
        <v>64</v>
      </c>
      <c r="B71" s="258">
        <v>307578</v>
      </c>
      <c r="C71" s="134" t="s">
        <v>144</v>
      </c>
      <c r="D71" s="10">
        <v>5</v>
      </c>
      <c r="E71" s="10">
        <v>6</v>
      </c>
      <c r="F71" s="10">
        <v>6</v>
      </c>
      <c r="G71" s="10">
        <v>5</v>
      </c>
      <c r="H71" s="10">
        <v>8</v>
      </c>
      <c r="I71" s="10">
        <f t="shared" si="17"/>
        <v>30</v>
      </c>
      <c r="J71" s="10">
        <f t="shared" si="18"/>
        <v>4.50</v>
      </c>
      <c r="K71" s="18">
        <v>4</v>
      </c>
      <c r="L71" s="18">
        <v>5</v>
      </c>
      <c r="M71" s="18">
        <v>4</v>
      </c>
      <c r="N71" s="18">
        <v>3</v>
      </c>
      <c r="O71" s="18">
        <v>2</v>
      </c>
      <c r="P71" s="18">
        <f t="shared" si="4"/>
        <v>18</v>
      </c>
      <c r="Q71" s="116">
        <f t="shared" si="24"/>
        <v>0.55000000000000004</v>
      </c>
      <c r="R71" s="105">
        <f t="shared" si="19"/>
        <v>0.95</v>
      </c>
      <c r="S71" s="105">
        <f t="shared" si="20"/>
        <v>1.1499999999999999</v>
      </c>
      <c r="T71" s="105">
        <f t="shared" si="21"/>
        <v>1.0999999999999999</v>
      </c>
      <c r="U71" s="105">
        <f t="shared" si="22"/>
        <v>0.90</v>
      </c>
      <c r="V71" s="105">
        <f t="shared" si="23"/>
        <v>1.30</v>
      </c>
      <c r="W71" s="117">
        <f t="shared" si="25"/>
        <v>48</v>
      </c>
      <c r="X71" s="117">
        <f t="shared" si="6"/>
        <v>9.6000000000000014</v>
      </c>
      <c r="Y71" s="146">
        <v>20</v>
      </c>
      <c r="Z71" s="116">
        <f t="shared" si="7"/>
        <v>16</v>
      </c>
    </row>
    <row r="72" spans="1:26" ht="19.9" customHeight="1">
      <c r="A72" s="254">
        <v>65</v>
      </c>
      <c r="B72" s="257">
        <v>307579</v>
      </c>
      <c r="C72" s="134" t="s">
        <v>145</v>
      </c>
      <c r="D72" s="10">
        <v>6</v>
      </c>
      <c r="E72" s="10">
        <v>4</v>
      </c>
      <c r="F72" s="10">
        <v>5</v>
      </c>
      <c r="G72" s="10">
        <v>2</v>
      </c>
      <c r="H72" s="10">
        <v>5</v>
      </c>
      <c r="I72" s="10">
        <f t="shared" si="17"/>
        <v>22</v>
      </c>
      <c r="J72" s="10">
        <v>2</v>
      </c>
      <c r="K72" s="18">
        <v>3</v>
      </c>
      <c r="L72" s="18">
        <v>2</v>
      </c>
      <c r="M72" s="18">
        <v>1</v>
      </c>
      <c r="N72" s="18">
        <v>3</v>
      </c>
      <c r="O72" s="18">
        <v>2</v>
      </c>
      <c r="P72" s="18">
        <f t="shared" si="4"/>
        <v>11</v>
      </c>
      <c r="Q72" s="116">
        <f t="shared" si="24"/>
        <v>0.60000000000000009</v>
      </c>
      <c r="R72" s="105">
        <f t="shared" si="19"/>
        <v>1.0499999999999998</v>
      </c>
      <c r="S72" s="105">
        <f t="shared" si="20"/>
        <v>0.70</v>
      </c>
      <c r="T72" s="105">
        <f t="shared" si="21"/>
        <v>0.80</v>
      </c>
      <c r="U72" s="105">
        <f t="shared" si="22"/>
        <v>0.45</v>
      </c>
      <c r="V72" s="105">
        <f t="shared" si="23"/>
        <v>0.85</v>
      </c>
      <c r="W72" s="117">
        <f t="shared" si="25"/>
        <v>33</v>
      </c>
      <c r="X72" s="117">
        <f t="shared" si="6"/>
        <v>6.60</v>
      </c>
      <c r="Y72" s="146">
        <v>15</v>
      </c>
      <c r="Z72" s="116">
        <f t="shared" si="7"/>
        <v>12</v>
      </c>
    </row>
    <row r="73" spans="1:26" ht="19.9" customHeight="1" thickBot="1">
      <c r="A73" s="256">
        <v>66</v>
      </c>
      <c r="B73" s="258">
        <v>307580</v>
      </c>
      <c r="C73" s="134" t="s">
        <v>146</v>
      </c>
      <c r="D73" s="10">
        <v>6</v>
      </c>
      <c r="E73" s="10">
        <v>5</v>
      </c>
      <c r="F73" s="10">
        <v>6</v>
      </c>
      <c r="G73" s="10">
        <v>7</v>
      </c>
      <c r="H73" s="10">
        <v>5</v>
      </c>
      <c r="I73" s="10">
        <f t="shared" si="17"/>
        <v>29</v>
      </c>
      <c r="J73" s="10">
        <f t="shared" si="26" ref="J73:J104">I73*0.15</f>
        <v>4.3499999999999996</v>
      </c>
      <c r="K73" s="18">
        <v>3</v>
      </c>
      <c r="L73" s="18">
        <v>2</v>
      </c>
      <c r="M73" s="18">
        <v>1</v>
      </c>
      <c r="N73" s="18">
        <v>4</v>
      </c>
      <c r="O73" s="18">
        <v>2</v>
      </c>
      <c r="P73" s="18">
        <f t="shared" si="4"/>
        <v>12</v>
      </c>
      <c r="Q73" s="116">
        <f t="shared" si="24"/>
        <v>0.80</v>
      </c>
      <c r="R73" s="105">
        <f t="shared" si="19"/>
        <v>1.0499999999999998</v>
      </c>
      <c r="S73" s="105">
        <f t="shared" si="20"/>
        <v>0.85</v>
      </c>
      <c r="T73" s="105">
        <f t="shared" si="21"/>
        <v>0.95</v>
      </c>
      <c r="U73" s="105">
        <f t="shared" si="22"/>
        <v>1.25</v>
      </c>
      <c r="V73" s="105">
        <f t="shared" si="23"/>
        <v>0.85</v>
      </c>
      <c r="W73" s="117">
        <f t="shared" si="25"/>
        <v>41</v>
      </c>
      <c r="X73" s="117">
        <f t="shared" si="27" ref="X73:X136">(W73*0.2)</f>
        <v>8.2000000000000011</v>
      </c>
      <c r="Y73" s="146">
        <v>16</v>
      </c>
      <c r="Z73" s="116">
        <f t="shared" si="28" ref="Z73:Z136">Y73*0.8</f>
        <v>12.80</v>
      </c>
    </row>
    <row r="74" spans="1:26" ht="19.9" customHeight="1">
      <c r="A74" s="254">
        <v>67</v>
      </c>
      <c r="B74" s="257">
        <v>307581</v>
      </c>
      <c r="C74" s="134" t="s">
        <v>147</v>
      </c>
      <c r="D74" s="10">
        <v>6</v>
      </c>
      <c r="E74" s="10">
        <v>5</v>
      </c>
      <c r="F74" s="10">
        <v>6</v>
      </c>
      <c r="G74" s="10">
        <v>4</v>
      </c>
      <c r="H74" s="10">
        <v>8</v>
      </c>
      <c r="I74" s="10">
        <f t="shared" si="17"/>
        <v>29</v>
      </c>
      <c r="J74" s="10">
        <f t="shared" si="26"/>
        <v>4.3499999999999996</v>
      </c>
      <c r="K74" s="18">
        <v>2</v>
      </c>
      <c r="L74" s="18">
        <v>4</v>
      </c>
      <c r="M74" s="18">
        <v>3</v>
      </c>
      <c r="N74" s="18">
        <v>4</v>
      </c>
      <c r="O74" s="18">
        <v>3</v>
      </c>
      <c r="P74" s="18">
        <f t="shared" si="4"/>
        <v>16</v>
      </c>
      <c r="Q74" s="116">
        <f t="shared" si="24"/>
        <v>0.75</v>
      </c>
      <c r="R74" s="105">
        <f t="shared" si="19"/>
        <v>0.99999999999999989</v>
      </c>
      <c r="S74" s="105">
        <f t="shared" si="20"/>
        <v>0.95</v>
      </c>
      <c r="T74" s="105">
        <f t="shared" si="21"/>
        <v>1.0499999999999998</v>
      </c>
      <c r="U74" s="105">
        <f t="shared" si="22"/>
        <v>0.80</v>
      </c>
      <c r="V74" s="105">
        <f t="shared" si="23"/>
        <v>1.35</v>
      </c>
      <c r="W74" s="117">
        <f t="shared" si="25"/>
        <v>45</v>
      </c>
      <c r="X74" s="117">
        <f t="shared" si="27"/>
        <v>9</v>
      </c>
      <c r="Y74" s="146">
        <v>19</v>
      </c>
      <c r="Z74" s="116">
        <f t="shared" si="28"/>
        <v>15.20</v>
      </c>
    </row>
    <row r="75" spans="1:26" ht="19.9" customHeight="1" thickBot="1">
      <c r="A75" s="256">
        <v>68</v>
      </c>
      <c r="B75" s="257">
        <v>307583</v>
      </c>
      <c r="C75" s="134" t="s">
        <v>149</v>
      </c>
      <c r="D75" s="10">
        <v>4</v>
      </c>
      <c r="E75" s="10">
        <v>6</v>
      </c>
      <c r="F75" s="10">
        <v>5</v>
      </c>
      <c r="G75" s="10">
        <v>4</v>
      </c>
      <c r="H75" s="10">
        <v>7</v>
      </c>
      <c r="I75" s="10">
        <f t="shared" si="17"/>
        <v>26</v>
      </c>
      <c r="J75" s="10">
        <f t="shared" si="26"/>
        <v>3.90</v>
      </c>
      <c r="K75" s="18">
        <v>2</v>
      </c>
      <c r="L75" s="18">
        <v>3</v>
      </c>
      <c r="M75" s="18">
        <v>3</v>
      </c>
      <c r="N75" s="18">
        <v>3</v>
      </c>
      <c r="O75" s="18">
        <v>4</v>
      </c>
      <c r="P75" s="18">
        <f t="shared" si="4"/>
        <v>15</v>
      </c>
      <c r="Q75" s="116">
        <f t="shared" si="24"/>
        <v>0.55000000000000004</v>
      </c>
      <c r="R75" s="105">
        <f t="shared" si="19"/>
        <v>0.70</v>
      </c>
      <c r="S75" s="105">
        <f t="shared" si="20"/>
        <v>1.0499999999999998</v>
      </c>
      <c r="T75" s="105">
        <f t="shared" si="21"/>
        <v>0.90</v>
      </c>
      <c r="U75" s="105">
        <f t="shared" si="22"/>
        <v>0.75</v>
      </c>
      <c r="V75" s="105">
        <f t="shared" si="23"/>
        <v>1.25</v>
      </c>
      <c r="W75" s="117">
        <f t="shared" si="25"/>
        <v>41</v>
      </c>
      <c r="X75" s="117">
        <f t="shared" si="27"/>
        <v>8.2000000000000011</v>
      </c>
      <c r="Y75" s="146">
        <v>16</v>
      </c>
      <c r="Z75" s="116">
        <f t="shared" si="28"/>
        <v>12.80</v>
      </c>
    </row>
    <row r="76" spans="1:26" ht="19.9" customHeight="1">
      <c r="A76" s="254">
        <v>69</v>
      </c>
      <c r="B76" s="257">
        <v>307585</v>
      </c>
      <c r="C76" s="134" t="s">
        <v>150</v>
      </c>
      <c r="D76" s="10">
        <v>5</v>
      </c>
      <c r="E76" s="10">
        <v>4</v>
      </c>
      <c r="F76" s="10">
        <v>6</v>
      </c>
      <c r="G76" s="10">
        <v>4</v>
      </c>
      <c r="H76" s="10">
        <v>5</v>
      </c>
      <c r="I76" s="10">
        <f t="shared" si="17"/>
        <v>24</v>
      </c>
      <c r="J76" s="10">
        <f t="shared" si="26"/>
        <v>3.5999999999999996</v>
      </c>
      <c r="K76" s="18">
        <v>1</v>
      </c>
      <c r="L76" s="18">
        <v>2</v>
      </c>
      <c r="M76" s="18">
        <v>3</v>
      </c>
      <c r="N76" s="18">
        <v>4</v>
      </c>
      <c r="O76" s="18">
        <v>1</v>
      </c>
      <c r="P76" s="18">
        <f t="shared" si="4"/>
        <v>11</v>
      </c>
      <c r="Q76" s="116">
        <f t="shared" si="24"/>
        <v>0.75</v>
      </c>
      <c r="R76" s="105">
        <f t="shared" si="19"/>
        <v>0.80</v>
      </c>
      <c r="S76" s="105">
        <f t="shared" si="20"/>
        <v>0.70</v>
      </c>
      <c r="T76" s="105">
        <f t="shared" si="21"/>
        <v>1.0499999999999998</v>
      </c>
      <c r="U76" s="105">
        <f t="shared" si="22"/>
        <v>0.80</v>
      </c>
      <c r="V76" s="105">
        <f t="shared" si="23"/>
        <v>0.80</v>
      </c>
      <c r="W76" s="117">
        <f t="shared" si="25"/>
        <v>35</v>
      </c>
      <c r="X76" s="117">
        <f t="shared" si="27"/>
        <v>7</v>
      </c>
      <c r="Y76" s="146">
        <v>16</v>
      </c>
      <c r="Z76" s="116">
        <f t="shared" si="28"/>
        <v>12.80</v>
      </c>
    </row>
    <row r="77" spans="1:26" ht="19.9" customHeight="1" thickBot="1">
      <c r="A77" s="256">
        <v>70</v>
      </c>
      <c r="B77" s="258">
        <v>307586</v>
      </c>
      <c r="C77" s="134" t="s">
        <v>98</v>
      </c>
      <c r="D77" s="10">
        <v>7</v>
      </c>
      <c r="E77" s="10">
        <v>8</v>
      </c>
      <c r="F77" s="10">
        <v>8</v>
      </c>
      <c r="G77" s="10">
        <v>7</v>
      </c>
      <c r="H77" s="10">
        <v>5</v>
      </c>
      <c r="I77" s="10">
        <f t="shared" si="17"/>
        <v>35</v>
      </c>
      <c r="J77" s="10">
        <f t="shared" si="26"/>
        <v>5.25</v>
      </c>
      <c r="K77" s="18">
        <v>4</v>
      </c>
      <c r="L77" s="18">
        <v>2</v>
      </c>
      <c r="M77" s="18">
        <v>3</v>
      </c>
      <c r="N77" s="18">
        <v>4</v>
      </c>
      <c r="O77" s="18">
        <v>2</v>
      </c>
      <c r="P77" s="18">
        <f t="shared" si="4"/>
        <v>15</v>
      </c>
      <c r="Q77" s="116">
        <f t="shared" si="24"/>
        <v>0.60000000000000009</v>
      </c>
      <c r="R77" s="105">
        <f t="shared" si="19"/>
        <v>1.25</v>
      </c>
      <c r="S77" s="105">
        <f t="shared" si="20"/>
        <v>1.30</v>
      </c>
      <c r="T77" s="105">
        <f t="shared" si="21"/>
        <v>1.35</v>
      </c>
      <c r="U77" s="105">
        <f t="shared" si="22"/>
        <v>1.25</v>
      </c>
      <c r="V77" s="105">
        <f t="shared" si="23"/>
        <v>0.85</v>
      </c>
      <c r="W77" s="117">
        <f t="shared" si="25"/>
        <v>50</v>
      </c>
      <c r="X77" s="117">
        <f t="shared" si="27"/>
        <v>10</v>
      </c>
      <c r="Y77" s="146">
        <v>23</v>
      </c>
      <c r="Z77" s="116">
        <f t="shared" si="28"/>
        <v>18.400000000000002</v>
      </c>
    </row>
    <row r="78" spans="1:26" ht="19.9" customHeight="1">
      <c r="A78" s="254">
        <v>71</v>
      </c>
      <c r="B78" s="258">
        <v>307588</v>
      </c>
      <c r="C78" s="134" t="s">
        <v>151</v>
      </c>
      <c r="D78" s="10">
        <v>6</v>
      </c>
      <c r="E78" s="10">
        <v>5</v>
      </c>
      <c r="F78" s="10">
        <v>4</v>
      </c>
      <c r="G78" s="10">
        <v>5</v>
      </c>
      <c r="H78" s="10">
        <v>6</v>
      </c>
      <c r="I78" s="10">
        <f t="shared" si="17"/>
        <v>26</v>
      </c>
      <c r="J78" s="10">
        <f t="shared" si="26"/>
        <v>3.90</v>
      </c>
      <c r="K78" s="18">
        <v>1</v>
      </c>
      <c r="L78" s="18">
        <v>3</v>
      </c>
      <c r="M78" s="18">
        <v>4</v>
      </c>
      <c r="N78" s="18">
        <v>3</v>
      </c>
      <c r="O78" s="18">
        <v>1</v>
      </c>
      <c r="P78" s="18">
        <f t="shared" si="4"/>
        <v>12</v>
      </c>
      <c r="Q78" s="116">
        <f t="shared" si="24"/>
        <v>0.60000000000000009</v>
      </c>
      <c r="R78" s="105">
        <f t="shared" si="19"/>
        <v>0.95</v>
      </c>
      <c r="S78" s="105">
        <f t="shared" si="20"/>
        <v>0.90</v>
      </c>
      <c r="T78" s="105">
        <f t="shared" si="21"/>
        <v>0.80</v>
      </c>
      <c r="U78" s="105">
        <f t="shared" si="22"/>
        <v>0.90</v>
      </c>
      <c r="V78" s="105">
        <f t="shared" si="23"/>
        <v>0.95</v>
      </c>
      <c r="W78" s="117">
        <f t="shared" si="25"/>
        <v>38</v>
      </c>
      <c r="X78" s="117">
        <f t="shared" si="27"/>
        <v>7.60</v>
      </c>
      <c r="Y78" s="146">
        <v>18</v>
      </c>
      <c r="Z78" s="116">
        <f t="shared" si="28"/>
        <v>14.40</v>
      </c>
    </row>
    <row r="79" spans="1:26" ht="19.9" customHeight="1" thickBot="1">
      <c r="A79" s="256">
        <v>72</v>
      </c>
      <c r="B79" s="257">
        <v>307589</v>
      </c>
      <c r="C79" s="134" t="s">
        <v>152</v>
      </c>
      <c r="D79" s="10">
        <v>5</v>
      </c>
      <c r="E79" s="10">
        <v>7</v>
      </c>
      <c r="F79" s="10">
        <v>3</v>
      </c>
      <c r="G79" s="10">
        <v>7</v>
      </c>
      <c r="H79" s="10">
        <v>5</v>
      </c>
      <c r="I79" s="10">
        <f t="shared" si="17"/>
        <v>27</v>
      </c>
      <c r="J79" s="10">
        <f t="shared" si="26"/>
        <v>4.05</v>
      </c>
      <c r="K79" s="18">
        <v>1</v>
      </c>
      <c r="L79" s="18">
        <v>2</v>
      </c>
      <c r="M79" s="18">
        <v>4</v>
      </c>
      <c r="N79" s="18">
        <v>3</v>
      </c>
      <c r="O79" s="18">
        <v>2</v>
      </c>
      <c r="P79" s="18">
        <f t="shared" si="4"/>
        <v>12</v>
      </c>
      <c r="Q79" s="116">
        <f t="shared" si="24"/>
        <v>1.1500000000000001</v>
      </c>
      <c r="R79" s="105">
        <f t="shared" si="19"/>
        <v>0.80</v>
      </c>
      <c r="S79" s="105">
        <f t="shared" si="20"/>
        <v>1.1500000000000001</v>
      </c>
      <c r="T79" s="105">
        <f t="shared" si="21"/>
        <v>0.64999999999999991</v>
      </c>
      <c r="U79" s="105">
        <f t="shared" si="22"/>
        <v>1.2000000000000002</v>
      </c>
      <c r="V79" s="105">
        <f t="shared" si="23"/>
        <v>0.85</v>
      </c>
      <c r="W79" s="117">
        <f t="shared" si="25"/>
        <v>39</v>
      </c>
      <c r="X79" s="117">
        <f t="shared" si="27"/>
        <v>7.8000000000000007</v>
      </c>
      <c r="Y79" s="146">
        <v>17</v>
      </c>
      <c r="Z79" s="116">
        <f t="shared" si="28"/>
        <v>13.60</v>
      </c>
    </row>
    <row r="80" spans="1:26" ht="19.9" customHeight="1">
      <c r="A80" s="254">
        <v>73</v>
      </c>
      <c r="B80" s="258">
        <v>307592</v>
      </c>
      <c r="C80" s="134" t="s">
        <v>154</v>
      </c>
      <c r="D80" s="10">
        <v>8</v>
      </c>
      <c r="E80" s="10">
        <v>9</v>
      </c>
      <c r="F80" s="10">
        <v>10</v>
      </c>
      <c r="G80" s="10">
        <v>9</v>
      </c>
      <c r="H80" s="10">
        <v>10</v>
      </c>
      <c r="I80" s="10">
        <f t="shared" si="29" ref="I80:I111">SUM(D80:H80)</f>
        <v>46</v>
      </c>
      <c r="J80" s="10">
        <f t="shared" si="26"/>
        <v>6.90</v>
      </c>
      <c r="K80" s="18">
        <v>5</v>
      </c>
      <c r="L80" s="18">
        <v>4</v>
      </c>
      <c r="M80" s="18">
        <v>5</v>
      </c>
      <c r="N80" s="18">
        <v>4</v>
      </c>
      <c r="O80" s="18">
        <v>5</v>
      </c>
      <c r="P80" s="18">
        <f t="shared" si="4"/>
        <v>23</v>
      </c>
      <c r="Q80" s="116">
        <f t="shared" si="24"/>
        <v>1.1500000000000001</v>
      </c>
      <c r="R80" s="105">
        <f t="shared" si="30" ref="R80:R111">(D80*0.15+K80*0.05)</f>
        <v>1.45</v>
      </c>
      <c r="S80" s="105">
        <f t="shared" si="31" ref="S80:S111">(E80*0.15+L80*0.05)</f>
        <v>1.5499999999999998</v>
      </c>
      <c r="T80" s="105">
        <f t="shared" si="32" ref="T80:T111">(F80*0.15+M80*0.05)</f>
        <v>1.75</v>
      </c>
      <c r="U80" s="105">
        <f t="shared" si="33" ref="U80:U111">(G80*0.15+N80*0.05)</f>
        <v>1.5499999999999998</v>
      </c>
      <c r="V80" s="105">
        <f t="shared" si="34" ref="V80:V111">(H80*0.15+O80*0.05)</f>
        <v>1.75</v>
      </c>
      <c r="W80" s="117">
        <f t="shared" si="25"/>
        <v>69</v>
      </c>
      <c r="X80" s="117">
        <f t="shared" si="27"/>
        <v>13.80</v>
      </c>
      <c r="Y80" s="146">
        <v>34</v>
      </c>
      <c r="Z80" s="116">
        <f t="shared" si="28"/>
        <v>27.200000000000003</v>
      </c>
    </row>
    <row r="81" spans="1:26" ht="19.9" customHeight="1" thickBot="1">
      <c r="A81" s="256">
        <v>74</v>
      </c>
      <c r="B81" s="258">
        <v>307594</v>
      </c>
      <c r="C81" s="134" t="s">
        <v>155</v>
      </c>
      <c r="D81" s="10">
        <v>8</v>
      </c>
      <c r="E81" s="10">
        <v>10</v>
      </c>
      <c r="F81" s="10">
        <v>8</v>
      </c>
      <c r="G81" s="10">
        <v>9</v>
      </c>
      <c r="H81" s="10">
        <v>8</v>
      </c>
      <c r="I81" s="10">
        <f t="shared" si="29"/>
        <v>43</v>
      </c>
      <c r="J81" s="10">
        <f t="shared" si="26"/>
        <v>6.45</v>
      </c>
      <c r="K81" s="18">
        <v>5</v>
      </c>
      <c r="L81" s="18">
        <v>3</v>
      </c>
      <c r="M81" s="18">
        <v>4</v>
      </c>
      <c r="N81" s="18">
        <v>6</v>
      </c>
      <c r="O81" s="18">
        <v>5</v>
      </c>
      <c r="P81" s="18">
        <f t="shared" si="4"/>
        <v>23</v>
      </c>
      <c r="Q81" s="116">
        <f t="shared" si="24"/>
        <v>0.65</v>
      </c>
      <c r="R81" s="105">
        <f t="shared" si="30"/>
        <v>1.45</v>
      </c>
      <c r="S81" s="105">
        <f t="shared" si="31"/>
        <v>1.65</v>
      </c>
      <c r="T81" s="105">
        <f t="shared" si="32"/>
        <v>1.40</v>
      </c>
      <c r="U81" s="105">
        <f t="shared" si="33"/>
        <v>1.65</v>
      </c>
      <c r="V81" s="105">
        <f t="shared" si="34"/>
        <v>1.45</v>
      </c>
      <c r="W81" s="117">
        <f t="shared" si="25"/>
        <v>66</v>
      </c>
      <c r="X81" s="117">
        <f t="shared" si="27"/>
        <v>13.20</v>
      </c>
      <c r="Y81" s="146">
        <v>32</v>
      </c>
      <c r="Z81" s="116">
        <f t="shared" si="28"/>
        <v>25.60</v>
      </c>
    </row>
    <row r="82" spans="1:26" ht="19.9" customHeight="1">
      <c r="A82" s="254">
        <v>75</v>
      </c>
      <c r="B82" s="257">
        <v>307595</v>
      </c>
      <c r="C82" s="134" t="s">
        <v>156</v>
      </c>
      <c r="D82" s="10">
        <v>6</v>
      </c>
      <c r="E82" s="10">
        <v>7</v>
      </c>
      <c r="F82" s="10">
        <v>8</v>
      </c>
      <c r="G82" s="10">
        <v>6</v>
      </c>
      <c r="H82" s="10">
        <v>7</v>
      </c>
      <c r="I82" s="10">
        <f t="shared" si="29"/>
        <v>34</v>
      </c>
      <c r="J82" s="10">
        <f t="shared" si="26"/>
        <v>5.0999999999999996</v>
      </c>
      <c r="K82" s="18">
        <v>3</v>
      </c>
      <c r="L82" s="18">
        <v>4</v>
      </c>
      <c r="M82" s="18">
        <v>3</v>
      </c>
      <c r="N82" s="18">
        <v>1</v>
      </c>
      <c r="O82" s="18">
        <v>2</v>
      </c>
      <c r="P82" s="18">
        <f t="shared" si="4"/>
        <v>13</v>
      </c>
      <c r="Q82" s="116">
        <f t="shared" si="24"/>
        <v>0.55000000000000004</v>
      </c>
      <c r="R82" s="105">
        <f t="shared" si="30"/>
        <v>1.0499999999999998</v>
      </c>
      <c r="S82" s="105">
        <f t="shared" si="31"/>
        <v>1.25</v>
      </c>
      <c r="T82" s="105">
        <f t="shared" si="32"/>
        <v>1.35</v>
      </c>
      <c r="U82" s="105">
        <f t="shared" si="33"/>
        <v>0.95</v>
      </c>
      <c r="V82" s="105">
        <f t="shared" si="34"/>
        <v>1.1500000000000001</v>
      </c>
      <c r="W82" s="117">
        <f t="shared" si="25"/>
        <v>47</v>
      </c>
      <c r="X82" s="117">
        <f t="shared" si="27"/>
        <v>9.40</v>
      </c>
      <c r="Y82" s="146">
        <v>19</v>
      </c>
      <c r="Z82" s="116">
        <f t="shared" si="28"/>
        <v>15.20</v>
      </c>
    </row>
    <row r="83" spans="1:26" ht="19.9" customHeight="1" thickBot="1">
      <c r="A83" s="256">
        <v>76</v>
      </c>
      <c r="B83" s="258">
        <v>307596</v>
      </c>
      <c r="C83" s="134" t="s">
        <v>157</v>
      </c>
      <c r="D83" s="10">
        <v>6</v>
      </c>
      <c r="E83" s="10">
        <v>5</v>
      </c>
      <c r="F83" s="10">
        <v>6</v>
      </c>
      <c r="G83" s="10">
        <v>5</v>
      </c>
      <c r="H83" s="10">
        <v>7</v>
      </c>
      <c r="I83" s="10">
        <f t="shared" si="29"/>
        <v>29</v>
      </c>
      <c r="J83" s="10">
        <f t="shared" si="26"/>
        <v>4.3499999999999996</v>
      </c>
      <c r="K83" s="18">
        <v>3</v>
      </c>
      <c r="L83" s="18">
        <v>1</v>
      </c>
      <c r="M83" s="18">
        <v>2</v>
      </c>
      <c r="N83" s="18">
        <v>4</v>
      </c>
      <c r="O83" s="18">
        <v>1</v>
      </c>
      <c r="P83" s="18">
        <f t="shared" si="4"/>
        <v>11</v>
      </c>
      <c r="Q83" s="116">
        <f t="shared" si="24"/>
        <v>0.90</v>
      </c>
      <c r="R83" s="105">
        <f t="shared" si="30"/>
        <v>1.0499999999999998</v>
      </c>
      <c r="S83" s="105">
        <f t="shared" si="31"/>
        <v>0.80</v>
      </c>
      <c r="T83" s="105">
        <f t="shared" si="32"/>
        <v>0.99999999999999989</v>
      </c>
      <c r="U83" s="105">
        <f t="shared" si="33"/>
        <v>0.95</v>
      </c>
      <c r="V83" s="105">
        <f t="shared" si="34"/>
        <v>1.1000000000000001</v>
      </c>
      <c r="W83" s="117">
        <f t="shared" si="25"/>
        <v>40</v>
      </c>
      <c r="X83" s="117">
        <f t="shared" si="27"/>
        <v>8</v>
      </c>
      <c r="Y83" s="146">
        <v>16</v>
      </c>
      <c r="Z83" s="116">
        <f t="shared" si="28"/>
        <v>12.80</v>
      </c>
    </row>
    <row r="84" spans="1:26" ht="19.9" customHeight="1">
      <c r="A84" s="254">
        <v>77</v>
      </c>
      <c r="B84" s="257">
        <v>307597</v>
      </c>
      <c r="C84" s="134" t="s">
        <v>293</v>
      </c>
      <c r="D84" s="10">
        <v>4</v>
      </c>
      <c r="E84" s="10">
        <v>6</v>
      </c>
      <c r="F84" s="10">
        <v>5</v>
      </c>
      <c r="G84" s="10">
        <v>6</v>
      </c>
      <c r="H84" s="10">
        <v>5</v>
      </c>
      <c r="I84" s="10">
        <f t="shared" si="29"/>
        <v>26</v>
      </c>
      <c r="J84" s="10">
        <f t="shared" si="26"/>
        <v>3.90</v>
      </c>
      <c r="K84" s="18">
        <v>4</v>
      </c>
      <c r="L84" s="18">
        <v>3</v>
      </c>
      <c r="M84" s="18">
        <v>4</v>
      </c>
      <c r="N84" s="18">
        <v>3</v>
      </c>
      <c r="O84" s="18">
        <v>4</v>
      </c>
      <c r="P84" s="18">
        <f t="shared" si="4"/>
        <v>18</v>
      </c>
      <c r="Q84" s="116">
        <f t="shared" si="24"/>
        <v>0.40</v>
      </c>
      <c r="R84" s="105">
        <f t="shared" si="30"/>
        <v>0.80</v>
      </c>
      <c r="S84" s="105">
        <f t="shared" si="31"/>
        <v>1.0499999999999998</v>
      </c>
      <c r="T84" s="105">
        <f t="shared" si="32"/>
        <v>0.95</v>
      </c>
      <c r="U84" s="105">
        <f t="shared" si="33"/>
        <v>1.0499999999999998</v>
      </c>
      <c r="V84" s="105">
        <f t="shared" si="34"/>
        <v>0.95</v>
      </c>
      <c r="W84" s="117">
        <f t="shared" si="25"/>
        <v>44</v>
      </c>
      <c r="X84" s="117">
        <f t="shared" si="27"/>
        <v>8.8000000000000007</v>
      </c>
      <c r="Y84" s="146">
        <v>20</v>
      </c>
      <c r="Z84" s="116">
        <f t="shared" si="28"/>
        <v>16</v>
      </c>
    </row>
    <row r="85" spans="1:26" ht="19.9" customHeight="1" thickBot="1">
      <c r="A85" s="256">
        <v>78</v>
      </c>
      <c r="B85" s="257">
        <v>307599</v>
      </c>
      <c r="C85" s="134" t="s">
        <v>279</v>
      </c>
      <c r="D85" s="10">
        <v>5</v>
      </c>
      <c r="E85" s="10">
        <v>4</v>
      </c>
      <c r="F85" s="10">
        <v>5</v>
      </c>
      <c r="G85" s="10">
        <v>4</v>
      </c>
      <c r="H85" s="10">
        <v>3</v>
      </c>
      <c r="I85" s="10">
        <f t="shared" si="29"/>
        <v>21</v>
      </c>
      <c r="J85" s="10">
        <f t="shared" si="26"/>
        <v>3.15</v>
      </c>
      <c r="K85" s="18">
        <v>2</v>
      </c>
      <c r="L85" s="18">
        <v>4</v>
      </c>
      <c r="M85" s="18">
        <v>1</v>
      </c>
      <c r="N85" s="18">
        <v>0</v>
      </c>
      <c r="O85" s="18">
        <v>1</v>
      </c>
      <c r="P85" s="18">
        <f t="shared" si="4"/>
        <v>8</v>
      </c>
      <c r="Q85" s="116">
        <f t="shared" si="24"/>
        <v>0.40</v>
      </c>
      <c r="R85" s="105">
        <f t="shared" si="30"/>
        <v>0.85</v>
      </c>
      <c r="S85" s="105">
        <f t="shared" si="31"/>
        <v>0.80</v>
      </c>
      <c r="T85" s="105">
        <f t="shared" si="32"/>
        <v>0.80</v>
      </c>
      <c r="U85" s="105">
        <f t="shared" si="33"/>
        <v>0.60</v>
      </c>
      <c r="V85" s="105">
        <f t="shared" si="34"/>
        <v>0.49999999999999994</v>
      </c>
      <c r="W85" s="117">
        <f t="shared" si="25"/>
        <v>29</v>
      </c>
      <c r="X85" s="117">
        <f t="shared" si="27"/>
        <v>5.8000000000000007</v>
      </c>
      <c r="Y85" s="146">
        <v>12</v>
      </c>
      <c r="Z85" s="116">
        <f t="shared" si="28"/>
        <v>9.6000000000000014</v>
      </c>
    </row>
    <row r="86" spans="1:26" ht="19.9" customHeight="1">
      <c r="A86" s="254">
        <v>79</v>
      </c>
      <c r="B86" s="257">
        <v>307601</v>
      </c>
      <c r="C86" s="134" t="s">
        <v>159</v>
      </c>
      <c r="D86" s="10">
        <v>6</v>
      </c>
      <c r="E86" s="10">
        <v>3</v>
      </c>
      <c r="F86" s="10">
        <v>4</v>
      </c>
      <c r="G86" s="10">
        <v>6</v>
      </c>
      <c r="H86" s="10">
        <v>4</v>
      </c>
      <c r="I86" s="10">
        <f t="shared" si="29"/>
        <v>23</v>
      </c>
      <c r="J86" s="10">
        <f t="shared" si="26"/>
        <v>3.4499999999999997</v>
      </c>
      <c r="K86" s="18">
        <v>2</v>
      </c>
      <c r="L86" s="18">
        <v>1</v>
      </c>
      <c r="M86" s="18">
        <v>2</v>
      </c>
      <c r="N86" s="18">
        <v>1</v>
      </c>
      <c r="O86" s="18">
        <v>2</v>
      </c>
      <c r="P86" s="18">
        <f t="shared" si="4"/>
        <v>8</v>
      </c>
      <c r="Q86" s="116">
        <f t="shared" si="24"/>
        <v>0.30000000000000004</v>
      </c>
      <c r="R86" s="105">
        <f t="shared" si="30"/>
        <v>0.99999999999999989</v>
      </c>
      <c r="S86" s="105">
        <f t="shared" si="31"/>
        <v>0.49999999999999994</v>
      </c>
      <c r="T86" s="105">
        <f t="shared" si="32"/>
        <v>0.70</v>
      </c>
      <c r="U86" s="105">
        <f t="shared" si="33"/>
        <v>0.95</v>
      </c>
      <c r="V86" s="105">
        <f t="shared" si="34"/>
        <v>0.70</v>
      </c>
      <c r="W86" s="117">
        <f t="shared" si="25"/>
        <v>31</v>
      </c>
      <c r="X86" s="117">
        <f t="shared" si="27"/>
        <v>6.20</v>
      </c>
      <c r="Y86" s="146">
        <v>13</v>
      </c>
      <c r="Z86" s="116">
        <f t="shared" si="28"/>
        <v>10.40</v>
      </c>
    </row>
    <row r="87" spans="1:26" ht="19.9" customHeight="1" thickBot="1">
      <c r="A87" s="256">
        <v>80</v>
      </c>
      <c r="B87" s="258">
        <v>307602</v>
      </c>
      <c r="C87" s="134" t="s">
        <v>160</v>
      </c>
      <c r="D87" s="10">
        <v>4</v>
      </c>
      <c r="E87" s="10">
        <v>3</v>
      </c>
      <c r="F87" s="10">
        <v>4</v>
      </c>
      <c r="G87" s="10">
        <v>3</v>
      </c>
      <c r="H87" s="10">
        <v>4</v>
      </c>
      <c r="I87" s="10">
        <f t="shared" si="29"/>
        <v>18</v>
      </c>
      <c r="J87" s="10">
        <f t="shared" si="26"/>
        <v>2.6999999999999997</v>
      </c>
      <c r="K87" s="18">
        <v>1</v>
      </c>
      <c r="L87" s="18">
        <v>0</v>
      </c>
      <c r="M87" s="18">
        <v>2</v>
      </c>
      <c r="N87" s="18">
        <v>1</v>
      </c>
      <c r="O87" s="18">
        <v>2</v>
      </c>
      <c r="P87" s="18">
        <f t="shared" si="4"/>
        <v>6</v>
      </c>
      <c r="Q87" s="116">
        <f t="shared" si="24"/>
        <v>0.70</v>
      </c>
      <c r="R87" s="105">
        <f t="shared" si="30"/>
        <v>0.65</v>
      </c>
      <c r="S87" s="105">
        <f t="shared" si="31"/>
        <v>0.44999999999999996</v>
      </c>
      <c r="T87" s="105">
        <f t="shared" si="32"/>
        <v>0.70</v>
      </c>
      <c r="U87" s="105">
        <f t="shared" si="33"/>
        <v>0.49999999999999994</v>
      </c>
      <c r="V87" s="105">
        <f t="shared" si="34"/>
        <v>0.70</v>
      </c>
      <c r="W87" s="117">
        <f t="shared" si="25"/>
        <v>24</v>
      </c>
      <c r="X87" s="117">
        <f t="shared" si="27"/>
        <v>4.8000000000000007</v>
      </c>
      <c r="Y87" s="146">
        <v>12</v>
      </c>
      <c r="Z87" s="116">
        <f t="shared" si="28"/>
        <v>9.6000000000000014</v>
      </c>
    </row>
    <row r="88" spans="1:26" ht="19.9" customHeight="1">
      <c r="A88" s="254">
        <v>81</v>
      </c>
      <c r="B88" s="258">
        <v>307606</v>
      </c>
      <c r="C88" s="134" t="s">
        <v>163</v>
      </c>
      <c r="D88" s="10">
        <v>7</v>
      </c>
      <c r="E88" s="10">
        <v>6</v>
      </c>
      <c r="F88" s="10">
        <v>5</v>
      </c>
      <c r="G88" s="10">
        <v>4</v>
      </c>
      <c r="H88" s="10">
        <v>6</v>
      </c>
      <c r="I88" s="10">
        <f t="shared" si="29"/>
        <v>28</v>
      </c>
      <c r="J88" s="10">
        <f t="shared" si="26"/>
        <v>4.20</v>
      </c>
      <c r="K88" s="18">
        <v>2</v>
      </c>
      <c r="L88" s="18">
        <v>4</v>
      </c>
      <c r="M88" s="18">
        <v>3</v>
      </c>
      <c r="N88" s="18">
        <v>2</v>
      </c>
      <c r="O88" s="18">
        <v>3</v>
      </c>
      <c r="P88" s="18">
        <f t="shared" si="4"/>
        <v>14</v>
      </c>
      <c r="Q88" s="116">
        <f t="shared" si="24"/>
        <v>0.40</v>
      </c>
      <c r="R88" s="105">
        <f t="shared" si="30"/>
        <v>1.1500000000000001</v>
      </c>
      <c r="S88" s="105">
        <f t="shared" si="31"/>
        <v>1.0999999999999999</v>
      </c>
      <c r="T88" s="105">
        <f t="shared" si="32"/>
        <v>0.90</v>
      </c>
      <c r="U88" s="105">
        <f t="shared" si="33"/>
        <v>0.70</v>
      </c>
      <c r="V88" s="105">
        <f t="shared" si="34"/>
        <v>1.0499999999999998</v>
      </c>
      <c r="W88" s="117">
        <f t="shared" si="25"/>
        <v>42</v>
      </c>
      <c r="X88" s="117">
        <f t="shared" si="27"/>
        <v>8.40</v>
      </c>
      <c r="Y88" s="146">
        <v>19</v>
      </c>
      <c r="Z88" s="116">
        <f t="shared" si="28"/>
        <v>15.20</v>
      </c>
    </row>
    <row r="89" spans="1:26" ht="19.9" customHeight="1" thickBot="1">
      <c r="A89" s="256">
        <v>82</v>
      </c>
      <c r="B89" s="258">
        <v>307608</v>
      </c>
      <c r="C89" s="134" t="s">
        <v>164</v>
      </c>
      <c r="D89" s="10">
        <v>4</v>
      </c>
      <c r="E89" s="10">
        <v>5</v>
      </c>
      <c r="F89" s="10">
        <v>3</v>
      </c>
      <c r="G89" s="10">
        <v>4</v>
      </c>
      <c r="H89" s="10">
        <v>3</v>
      </c>
      <c r="I89" s="10">
        <f t="shared" si="29"/>
        <v>19</v>
      </c>
      <c r="J89" s="10">
        <f t="shared" si="26"/>
        <v>2.85</v>
      </c>
      <c r="K89" s="18">
        <v>3</v>
      </c>
      <c r="L89" s="18">
        <v>2</v>
      </c>
      <c r="M89" s="18">
        <v>0</v>
      </c>
      <c r="N89" s="18">
        <v>2</v>
      </c>
      <c r="O89" s="18">
        <v>1</v>
      </c>
      <c r="P89" s="18">
        <f t="shared" si="4"/>
        <v>8</v>
      </c>
      <c r="Q89" s="116">
        <f t="shared" si="24"/>
        <v>0.50</v>
      </c>
      <c r="R89" s="105">
        <f t="shared" si="30"/>
        <v>0.75</v>
      </c>
      <c r="S89" s="105">
        <f t="shared" si="31"/>
        <v>0.85</v>
      </c>
      <c r="T89" s="105">
        <f t="shared" si="32"/>
        <v>0.44999999999999996</v>
      </c>
      <c r="U89" s="105">
        <f t="shared" si="33"/>
        <v>0.70</v>
      </c>
      <c r="V89" s="105">
        <f t="shared" si="34"/>
        <v>0.49999999999999994</v>
      </c>
      <c r="W89" s="117">
        <f t="shared" si="25"/>
        <v>27</v>
      </c>
      <c r="X89" s="117">
        <f t="shared" si="27"/>
        <v>5.40</v>
      </c>
      <c r="Y89" s="146">
        <v>12</v>
      </c>
      <c r="Z89" s="116">
        <f t="shared" si="28"/>
        <v>9.6000000000000014</v>
      </c>
    </row>
    <row r="90" spans="1:26" ht="19.9" customHeight="1">
      <c r="A90" s="254">
        <v>83</v>
      </c>
      <c r="B90" s="257">
        <v>307609</v>
      </c>
      <c r="C90" s="134" t="s">
        <v>165</v>
      </c>
      <c r="D90" s="10">
        <v>5</v>
      </c>
      <c r="E90" s="10">
        <v>7</v>
      </c>
      <c r="F90" s="10">
        <v>6</v>
      </c>
      <c r="G90" s="10">
        <v>5</v>
      </c>
      <c r="H90" s="10">
        <v>4</v>
      </c>
      <c r="I90" s="10">
        <f t="shared" si="29"/>
        <v>27</v>
      </c>
      <c r="J90" s="10">
        <f t="shared" si="26"/>
        <v>4.05</v>
      </c>
      <c r="K90" s="18">
        <v>2</v>
      </c>
      <c r="L90" s="18">
        <v>1</v>
      </c>
      <c r="M90" s="18">
        <v>2</v>
      </c>
      <c r="N90" s="18">
        <v>3</v>
      </c>
      <c r="O90" s="18">
        <v>2</v>
      </c>
      <c r="P90" s="18">
        <f t="shared" si="4"/>
        <v>10</v>
      </c>
      <c r="Q90" s="116">
        <f t="shared" si="24"/>
        <v>0.35</v>
      </c>
      <c r="R90" s="105">
        <f t="shared" si="30"/>
        <v>0.85</v>
      </c>
      <c r="S90" s="105">
        <f t="shared" si="31"/>
        <v>1.1000000000000001</v>
      </c>
      <c r="T90" s="105">
        <f t="shared" si="32"/>
        <v>0.99999999999999989</v>
      </c>
      <c r="U90" s="105">
        <f t="shared" si="33"/>
        <v>0.90</v>
      </c>
      <c r="V90" s="105">
        <f t="shared" si="34"/>
        <v>0.70</v>
      </c>
      <c r="W90" s="117">
        <f t="shared" si="25"/>
        <v>37</v>
      </c>
      <c r="X90" s="117">
        <f t="shared" si="27"/>
        <v>7.40</v>
      </c>
      <c r="Y90" s="146">
        <v>19</v>
      </c>
      <c r="Z90" s="116">
        <f t="shared" si="28"/>
        <v>15.20</v>
      </c>
    </row>
    <row r="91" spans="1:26" ht="19.9" customHeight="1" thickBot="1">
      <c r="A91" s="256">
        <v>84</v>
      </c>
      <c r="B91" s="257">
        <v>307611</v>
      </c>
      <c r="C91" s="134" t="s">
        <v>166</v>
      </c>
      <c r="D91" s="10">
        <v>3</v>
      </c>
      <c r="E91" s="10">
        <v>4</v>
      </c>
      <c r="F91" s="10">
        <v>3</v>
      </c>
      <c r="G91" s="10">
        <v>5</v>
      </c>
      <c r="H91" s="10">
        <v>4</v>
      </c>
      <c r="I91" s="10">
        <f t="shared" si="29"/>
        <v>19</v>
      </c>
      <c r="J91" s="10">
        <f t="shared" si="26"/>
        <v>2.85</v>
      </c>
      <c r="K91" s="18">
        <v>1</v>
      </c>
      <c r="L91" s="18">
        <v>2</v>
      </c>
      <c r="M91" s="18">
        <v>1</v>
      </c>
      <c r="N91" s="18">
        <v>2</v>
      </c>
      <c r="O91" s="18">
        <v>1</v>
      </c>
      <c r="P91" s="18">
        <f t="shared" si="4"/>
        <v>7</v>
      </c>
      <c r="Q91" s="116">
        <f t="shared" si="24"/>
        <v>0.35</v>
      </c>
      <c r="R91" s="105">
        <f t="shared" si="30"/>
        <v>0.49999999999999994</v>
      </c>
      <c r="S91" s="105">
        <f t="shared" si="31"/>
        <v>0.70</v>
      </c>
      <c r="T91" s="105">
        <f t="shared" si="32"/>
        <v>0.49999999999999994</v>
      </c>
      <c r="U91" s="105">
        <f t="shared" si="33"/>
        <v>0.85</v>
      </c>
      <c r="V91" s="105">
        <f t="shared" si="34"/>
        <v>0.65</v>
      </c>
      <c r="W91" s="117">
        <f t="shared" si="25"/>
        <v>26</v>
      </c>
      <c r="X91" s="117">
        <f t="shared" si="27"/>
        <v>5.20</v>
      </c>
      <c r="Y91" s="146">
        <v>10</v>
      </c>
      <c r="Z91" s="116">
        <f t="shared" si="28"/>
        <v>8</v>
      </c>
    </row>
    <row r="92" spans="1:26" ht="19.9" customHeight="1">
      <c r="A92" s="254">
        <v>85</v>
      </c>
      <c r="B92" s="257">
        <v>307613</v>
      </c>
      <c r="C92" s="134" t="s">
        <v>168</v>
      </c>
      <c r="D92" s="10">
        <v>4</v>
      </c>
      <c r="E92" s="10">
        <v>3</v>
      </c>
      <c r="F92" s="10">
        <v>4</v>
      </c>
      <c r="G92" s="10">
        <v>1</v>
      </c>
      <c r="H92" s="10">
        <v>3</v>
      </c>
      <c r="I92" s="10">
        <f t="shared" si="29"/>
        <v>15</v>
      </c>
      <c r="J92" s="10">
        <f t="shared" si="26"/>
        <v>2.25</v>
      </c>
      <c r="K92" s="18">
        <v>1</v>
      </c>
      <c r="L92" s="18">
        <v>2</v>
      </c>
      <c r="M92" s="18">
        <v>1</v>
      </c>
      <c r="N92" s="18">
        <v>2</v>
      </c>
      <c r="O92" s="18">
        <v>1</v>
      </c>
      <c r="P92" s="18">
        <f t="shared" si="4"/>
        <v>7</v>
      </c>
      <c r="Q92" s="116">
        <f t="shared" si="24"/>
        <v>0.50</v>
      </c>
      <c r="R92" s="105">
        <f t="shared" si="30"/>
        <v>0.65</v>
      </c>
      <c r="S92" s="105">
        <f t="shared" si="31"/>
        <v>0.54999999999999993</v>
      </c>
      <c r="T92" s="105">
        <f t="shared" si="32"/>
        <v>0.65</v>
      </c>
      <c r="U92" s="105">
        <f t="shared" si="33"/>
        <v>0.25</v>
      </c>
      <c r="V92" s="105">
        <f t="shared" si="34"/>
        <v>0.49999999999999994</v>
      </c>
      <c r="W92" s="117">
        <f t="shared" si="25"/>
        <v>22</v>
      </c>
      <c r="X92" s="117">
        <f t="shared" si="27"/>
        <v>4.4000000000000004</v>
      </c>
      <c r="Y92" s="146">
        <v>11</v>
      </c>
      <c r="Z92" s="116">
        <f t="shared" si="28"/>
        <v>8.8000000000000007</v>
      </c>
    </row>
    <row r="93" spans="1:26" ht="19.9" customHeight="1" thickBot="1">
      <c r="A93" s="256">
        <v>86</v>
      </c>
      <c r="B93" s="258">
        <v>307614</v>
      </c>
      <c r="C93" s="134" t="s">
        <v>169</v>
      </c>
      <c r="D93" s="10">
        <v>7</v>
      </c>
      <c r="E93" s="10">
        <v>6</v>
      </c>
      <c r="F93" s="10">
        <v>4</v>
      </c>
      <c r="G93" s="10">
        <v>3</v>
      </c>
      <c r="H93" s="10">
        <v>6</v>
      </c>
      <c r="I93" s="10">
        <f t="shared" si="29"/>
        <v>26</v>
      </c>
      <c r="J93" s="10">
        <f t="shared" si="26"/>
        <v>3.90</v>
      </c>
      <c r="K93" s="18">
        <v>3</v>
      </c>
      <c r="L93" s="18">
        <v>1</v>
      </c>
      <c r="M93" s="18">
        <v>2</v>
      </c>
      <c r="N93" s="18">
        <v>3</v>
      </c>
      <c r="O93" s="18">
        <v>1</v>
      </c>
      <c r="P93" s="18">
        <f t="shared" si="4"/>
        <v>10</v>
      </c>
      <c r="Q93" s="116">
        <f t="shared" si="24"/>
        <v>0.35</v>
      </c>
      <c r="R93" s="105">
        <f t="shared" si="30"/>
        <v>1.2000000000000002</v>
      </c>
      <c r="S93" s="105">
        <f t="shared" si="31"/>
        <v>0.95</v>
      </c>
      <c r="T93" s="105">
        <f t="shared" si="32"/>
        <v>0.70</v>
      </c>
      <c r="U93" s="105">
        <f t="shared" si="33"/>
        <v>0.60</v>
      </c>
      <c r="V93" s="105">
        <f t="shared" si="34"/>
        <v>0.95</v>
      </c>
      <c r="W93" s="117">
        <f t="shared" si="25"/>
        <v>36</v>
      </c>
      <c r="X93" s="117">
        <f t="shared" si="27"/>
        <v>7.20</v>
      </c>
      <c r="Y93" s="146">
        <v>17</v>
      </c>
      <c r="Z93" s="116">
        <f t="shared" si="28"/>
        <v>13.60</v>
      </c>
    </row>
    <row r="94" spans="1:26" ht="19.9" customHeight="1">
      <c r="A94" s="254">
        <v>87</v>
      </c>
      <c r="B94" s="258">
        <v>307616</v>
      </c>
      <c r="C94" s="134" t="s">
        <v>171</v>
      </c>
      <c r="D94" s="10">
        <v>4</v>
      </c>
      <c r="E94" s="10">
        <v>3</v>
      </c>
      <c r="F94" s="10">
        <v>4</v>
      </c>
      <c r="G94" s="10">
        <v>5</v>
      </c>
      <c r="H94" s="10">
        <v>6</v>
      </c>
      <c r="I94" s="10">
        <f t="shared" si="29"/>
        <v>22</v>
      </c>
      <c r="J94" s="10">
        <f t="shared" si="26"/>
        <v>3.30</v>
      </c>
      <c r="K94" s="18">
        <v>1</v>
      </c>
      <c r="L94" s="18">
        <v>2</v>
      </c>
      <c r="M94" s="18">
        <v>1</v>
      </c>
      <c r="N94" s="18">
        <v>2</v>
      </c>
      <c r="O94" s="18">
        <v>1</v>
      </c>
      <c r="P94" s="18">
        <f t="shared" si="4"/>
        <v>7</v>
      </c>
      <c r="Q94" s="116">
        <f t="shared" si="24"/>
        <v>0.55000000000000004</v>
      </c>
      <c r="R94" s="105">
        <f t="shared" si="30"/>
        <v>0.65</v>
      </c>
      <c r="S94" s="105">
        <f t="shared" si="31"/>
        <v>0.54999999999999993</v>
      </c>
      <c r="T94" s="105">
        <f t="shared" si="32"/>
        <v>0.65</v>
      </c>
      <c r="U94" s="105">
        <f t="shared" si="33"/>
        <v>0.85</v>
      </c>
      <c r="V94" s="105">
        <f t="shared" si="34"/>
        <v>0.95</v>
      </c>
      <c r="W94" s="117">
        <f t="shared" si="25"/>
        <v>29</v>
      </c>
      <c r="X94" s="117">
        <f t="shared" si="27"/>
        <v>5.8000000000000007</v>
      </c>
      <c r="Y94" s="146">
        <v>13</v>
      </c>
      <c r="Z94" s="116">
        <f t="shared" si="28"/>
        <v>10.40</v>
      </c>
    </row>
    <row r="95" spans="1:26" ht="19.9" customHeight="1" thickBot="1">
      <c r="A95" s="256">
        <v>88</v>
      </c>
      <c r="B95" s="258">
        <v>307622</v>
      </c>
      <c r="C95" s="134" t="s">
        <v>173</v>
      </c>
      <c r="D95" s="10">
        <v>4</v>
      </c>
      <c r="E95" s="10">
        <v>3</v>
      </c>
      <c r="F95" s="10">
        <v>7</v>
      </c>
      <c r="G95" s="10">
        <v>8</v>
      </c>
      <c r="H95" s="10">
        <v>4</v>
      </c>
      <c r="I95" s="10">
        <f t="shared" si="29"/>
        <v>26</v>
      </c>
      <c r="J95" s="10">
        <f t="shared" si="26"/>
        <v>3.90</v>
      </c>
      <c r="K95" s="18">
        <v>1</v>
      </c>
      <c r="L95" s="18">
        <v>4</v>
      </c>
      <c r="M95" s="18">
        <v>3</v>
      </c>
      <c r="N95" s="18">
        <v>2</v>
      </c>
      <c r="O95" s="18">
        <v>1</v>
      </c>
      <c r="P95" s="18">
        <f t="shared" si="35" ref="P95:P158">SUM(K95:O95)</f>
        <v>11</v>
      </c>
      <c r="Q95" s="116">
        <f t="shared" si="24"/>
        <v>0.95</v>
      </c>
      <c r="R95" s="105">
        <f t="shared" si="30"/>
        <v>0.65</v>
      </c>
      <c r="S95" s="105">
        <f t="shared" si="31"/>
        <v>0.64999999999999991</v>
      </c>
      <c r="T95" s="105">
        <f t="shared" si="32"/>
        <v>1.2000000000000002</v>
      </c>
      <c r="U95" s="105">
        <f t="shared" si="33"/>
        <v>1.30</v>
      </c>
      <c r="V95" s="105">
        <f t="shared" si="34"/>
        <v>0.65</v>
      </c>
      <c r="W95" s="117">
        <f t="shared" si="25"/>
        <v>37</v>
      </c>
      <c r="X95" s="117">
        <f t="shared" si="27"/>
        <v>7.40</v>
      </c>
      <c r="Y95" s="146">
        <v>16</v>
      </c>
      <c r="Z95" s="116">
        <f t="shared" si="28"/>
        <v>12.80</v>
      </c>
    </row>
    <row r="96" spans="1:26" ht="19.9" customHeight="1">
      <c r="A96" s="254">
        <v>89</v>
      </c>
      <c r="B96" s="258">
        <v>307626</v>
      </c>
      <c r="C96" s="134" t="s">
        <v>176</v>
      </c>
      <c r="D96" s="10">
        <v>7</v>
      </c>
      <c r="E96" s="10">
        <v>8</v>
      </c>
      <c r="F96" s="10">
        <v>6</v>
      </c>
      <c r="G96" s="10">
        <v>7</v>
      </c>
      <c r="H96" s="10">
        <v>6</v>
      </c>
      <c r="I96" s="10">
        <f t="shared" si="29"/>
        <v>34</v>
      </c>
      <c r="J96" s="10">
        <f t="shared" si="26"/>
        <v>5.0999999999999996</v>
      </c>
      <c r="K96" s="18">
        <v>5</v>
      </c>
      <c r="L96" s="18">
        <v>3</v>
      </c>
      <c r="M96" s="18">
        <v>4</v>
      </c>
      <c r="N96" s="18">
        <v>3</v>
      </c>
      <c r="O96" s="18">
        <v>4</v>
      </c>
      <c r="P96" s="18">
        <f t="shared" si="35"/>
        <v>19</v>
      </c>
      <c r="Q96" s="116">
        <f t="shared" si="24"/>
        <v>0.35</v>
      </c>
      <c r="R96" s="105">
        <f t="shared" si="30"/>
        <v>1.30</v>
      </c>
      <c r="S96" s="105">
        <f t="shared" si="31"/>
        <v>1.35</v>
      </c>
      <c r="T96" s="105">
        <f t="shared" si="32"/>
        <v>1.0999999999999999</v>
      </c>
      <c r="U96" s="105">
        <f t="shared" si="33"/>
        <v>1.2000000000000002</v>
      </c>
      <c r="V96" s="105">
        <f t="shared" si="34"/>
        <v>1.0999999999999999</v>
      </c>
      <c r="W96" s="117">
        <f t="shared" si="25"/>
        <v>53</v>
      </c>
      <c r="X96" s="117">
        <f t="shared" si="27"/>
        <v>10.60</v>
      </c>
      <c r="Y96" s="146">
        <v>23</v>
      </c>
      <c r="Z96" s="116">
        <f t="shared" si="28"/>
        <v>18.400000000000002</v>
      </c>
    </row>
    <row r="97" spans="1:26" ht="19.9" customHeight="1" thickBot="1">
      <c r="A97" s="256">
        <v>90</v>
      </c>
      <c r="B97" s="257">
        <v>307627</v>
      </c>
      <c r="C97" s="134" t="s">
        <v>177</v>
      </c>
      <c r="D97" s="10">
        <v>3</v>
      </c>
      <c r="E97" s="10">
        <v>3</v>
      </c>
      <c r="F97" s="10">
        <v>4</v>
      </c>
      <c r="G97" s="10">
        <v>3</v>
      </c>
      <c r="H97" s="10">
        <v>2</v>
      </c>
      <c r="I97" s="10">
        <f t="shared" si="29"/>
        <v>15</v>
      </c>
      <c r="J97" s="10">
        <f t="shared" si="26"/>
        <v>2.25</v>
      </c>
      <c r="K97" s="18">
        <v>1</v>
      </c>
      <c r="L97" s="18">
        <v>2</v>
      </c>
      <c r="M97" s="18">
        <v>1</v>
      </c>
      <c r="N97" s="18">
        <v>2</v>
      </c>
      <c r="O97" s="18">
        <v>1</v>
      </c>
      <c r="P97" s="18">
        <f t="shared" si="35"/>
        <v>7</v>
      </c>
      <c r="Q97" s="116">
        <f t="shared" si="24"/>
        <v>0.65</v>
      </c>
      <c r="R97" s="105">
        <f t="shared" si="30"/>
        <v>0.49999999999999994</v>
      </c>
      <c r="S97" s="105">
        <f t="shared" si="31"/>
        <v>0.54999999999999993</v>
      </c>
      <c r="T97" s="105">
        <f t="shared" si="32"/>
        <v>0.65</v>
      </c>
      <c r="U97" s="105">
        <f t="shared" si="33"/>
        <v>0.54999999999999993</v>
      </c>
      <c r="V97" s="105">
        <f t="shared" si="34"/>
        <v>0.35</v>
      </c>
      <c r="W97" s="117">
        <f t="shared" si="25"/>
        <v>22</v>
      </c>
      <c r="X97" s="117">
        <f t="shared" si="27"/>
        <v>4.4000000000000004</v>
      </c>
      <c r="Y97" s="146">
        <v>9</v>
      </c>
      <c r="Z97" s="116">
        <f t="shared" si="28"/>
        <v>7.20</v>
      </c>
    </row>
    <row r="98" spans="1:26" ht="19.9" customHeight="1">
      <c r="A98" s="254">
        <v>91</v>
      </c>
      <c r="B98" s="257">
        <v>307629</v>
      </c>
      <c r="C98" s="134" t="s">
        <v>178</v>
      </c>
      <c r="D98" s="10">
        <v>7</v>
      </c>
      <c r="E98" s="10">
        <v>8</v>
      </c>
      <c r="F98" s="10">
        <v>6</v>
      </c>
      <c r="G98" s="10">
        <v>7</v>
      </c>
      <c r="H98" s="10">
        <v>8</v>
      </c>
      <c r="I98" s="10">
        <f t="shared" si="29"/>
        <v>36</v>
      </c>
      <c r="J98" s="10">
        <f t="shared" si="26"/>
        <v>5.40</v>
      </c>
      <c r="K98" s="18">
        <v>3</v>
      </c>
      <c r="L98" s="18">
        <v>2</v>
      </c>
      <c r="M98" s="18">
        <v>3</v>
      </c>
      <c r="N98" s="18">
        <v>2</v>
      </c>
      <c r="O98" s="18">
        <v>3</v>
      </c>
      <c r="P98" s="18">
        <f t="shared" si="35"/>
        <v>13</v>
      </c>
      <c r="Q98" s="116">
        <f t="shared" si="24"/>
        <v>0.80</v>
      </c>
      <c r="R98" s="105">
        <f t="shared" si="30"/>
        <v>1.2000000000000002</v>
      </c>
      <c r="S98" s="105">
        <f t="shared" si="31"/>
        <v>1.30</v>
      </c>
      <c r="T98" s="105">
        <f t="shared" si="32"/>
        <v>1.0499999999999998</v>
      </c>
      <c r="U98" s="105">
        <f t="shared" si="33"/>
        <v>1.1500000000000001</v>
      </c>
      <c r="V98" s="105">
        <f t="shared" si="34"/>
        <v>1.35</v>
      </c>
      <c r="W98" s="117">
        <f t="shared" si="25"/>
        <v>49</v>
      </c>
      <c r="X98" s="117">
        <f t="shared" si="27"/>
        <v>9.8000000000000007</v>
      </c>
      <c r="Y98" s="146">
        <v>17</v>
      </c>
      <c r="Z98" s="116">
        <f t="shared" si="28"/>
        <v>13.60</v>
      </c>
    </row>
    <row r="99" spans="1:26" ht="19.9" customHeight="1" thickBot="1">
      <c r="A99" s="256">
        <v>92</v>
      </c>
      <c r="B99" s="257">
        <v>307635</v>
      </c>
      <c r="C99" s="134" t="s">
        <v>179</v>
      </c>
      <c r="D99" s="10">
        <v>6</v>
      </c>
      <c r="E99" s="10">
        <v>7</v>
      </c>
      <c r="F99" s="10">
        <v>6</v>
      </c>
      <c r="G99" s="10">
        <v>8</v>
      </c>
      <c r="H99" s="10">
        <v>9</v>
      </c>
      <c r="I99" s="10">
        <f t="shared" si="29"/>
        <v>36</v>
      </c>
      <c r="J99" s="10">
        <f t="shared" si="26"/>
        <v>5.40</v>
      </c>
      <c r="K99" s="18">
        <v>4</v>
      </c>
      <c r="L99" s="18">
        <v>3</v>
      </c>
      <c r="M99" s="18">
        <v>4</v>
      </c>
      <c r="N99" s="18">
        <v>3</v>
      </c>
      <c r="O99" s="18">
        <v>2</v>
      </c>
      <c r="P99" s="18">
        <f t="shared" si="35"/>
        <v>16</v>
      </c>
      <c r="Q99" s="116">
        <f t="shared" si="24"/>
        <v>0.70</v>
      </c>
      <c r="R99" s="105">
        <f t="shared" si="30"/>
        <v>1.0999999999999999</v>
      </c>
      <c r="S99" s="105">
        <f t="shared" si="31"/>
        <v>1.2000000000000002</v>
      </c>
      <c r="T99" s="105">
        <f t="shared" si="32"/>
        <v>1.0999999999999999</v>
      </c>
      <c r="U99" s="105">
        <f t="shared" si="33"/>
        <v>1.35</v>
      </c>
      <c r="V99" s="105">
        <f t="shared" si="34"/>
        <v>1.45</v>
      </c>
      <c r="W99" s="117">
        <f t="shared" si="25"/>
        <v>52</v>
      </c>
      <c r="X99" s="117">
        <f t="shared" si="27"/>
        <v>10.40</v>
      </c>
      <c r="Y99" s="146">
        <v>31</v>
      </c>
      <c r="Z99" s="116">
        <f t="shared" si="28"/>
        <v>24.80</v>
      </c>
    </row>
    <row r="100" spans="1:26" ht="19.9" customHeight="1">
      <c r="A100" s="254">
        <v>93</v>
      </c>
      <c r="B100" s="258">
        <v>307638</v>
      </c>
      <c r="C100" s="134" t="s">
        <v>182</v>
      </c>
      <c r="D100" s="10">
        <v>9</v>
      </c>
      <c r="E100" s="10">
        <v>5</v>
      </c>
      <c r="F100" s="10">
        <v>4</v>
      </c>
      <c r="G100" s="10">
        <v>5</v>
      </c>
      <c r="H100" s="10">
        <v>6</v>
      </c>
      <c r="I100" s="10">
        <f t="shared" si="29"/>
        <v>29</v>
      </c>
      <c r="J100" s="10">
        <f t="shared" si="26"/>
        <v>4.3499999999999996</v>
      </c>
      <c r="K100" s="18">
        <v>3</v>
      </c>
      <c r="L100" s="18">
        <v>2</v>
      </c>
      <c r="M100" s="18">
        <v>3</v>
      </c>
      <c r="N100" s="18">
        <v>2</v>
      </c>
      <c r="O100" s="18">
        <v>4</v>
      </c>
      <c r="P100" s="18">
        <f t="shared" si="35"/>
        <v>14</v>
      </c>
      <c r="Q100" s="116">
        <f t="shared" si="24"/>
        <v>0.25</v>
      </c>
      <c r="R100" s="105">
        <f t="shared" si="30"/>
        <v>1.50</v>
      </c>
      <c r="S100" s="105">
        <f t="shared" si="31"/>
        <v>0.85</v>
      </c>
      <c r="T100" s="105">
        <f t="shared" si="32"/>
        <v>0.75</v>
      </c>
      <c r="U100" s="105">
        <f t="shared" si="33"/>
        <v>0.85</v>
      </c>
      <c r="V100" s="105">
        <f t="shared" si="34"/>
        <v>1.0999999999999999</v>
      </c>
      <c r="W100" s="117">
        <f t="shared" si="25"/>
        <v>43</v>
      </c>
      <c r="X100" s="117">
        <f t="shared" si="27"/>
        <v>8.60</v>
      </c>
      <c r="Y100" s="146">
        <v>20</v>
      </c>
      <c r="Z100" s="116">
        <f t="shared" si="28"/>
        <v>16</v>
      </c>
    </row>
    <row r="101" spans="1:26" ht="19.9" customHeight="1" thickBot="1">
      <c r="A101" s="256">
        <v>94</v>
      </c>
      <c r="B101" s="258">
        <v>307642</v>
      </c>
      <c r="C101" s="134" t="s">
        <v>183</v>
      </c>
      <c r="D101" s="10">
        <v>2</v>
      </c>
      <c r="E101" s="10">
        <v>2</v>
      </c>
      <c r="F101" s="10">
        <v>2</v>
      </c>
      <c r="G101" s="10">
        <v>4</v>
      </c>
      <c r="H101" s="10">
        <v>2</v>
      </c>
      <c r="I101" s="10">
        <f t="shared" si="29"/>
        <v>12</v>
      </c>
      <c r="J101" s="10">
        <f t="shared" si="26"/>
        <v>1.7999999999999998</v>
      </c>
      <c r="K101" s="18">
        <v>1</v>
      </c>
      <c r="L101" s="18">
        <v>2</v>
      </c>
      <c r="M101" s="18">
        <v>1</v>
      </c>
      <c r="N101" s="18">
        <v>0</v>
      </c>
      <c r="O101" s="18">
        <v>1</v>
      </c>
      <c r="P101" s="18">
        <f t="shared" si="35"/>
        <v>5</v>
      </c>
      <c r="Q101" s="116">
        <f t="shared" si="36" ref="Q101:Q164">P102*0.05</f>
        <v>0.45</v>
      </c>
      <c r="R101" s="105">
        <f t="shared" si="30"/>
        <v>0.35</v>
      </c>
      <c r="S101" s="105">
        <f t="shared" si="31"/>
        <v>0.40</v>
      </c>
      <c r="T101" s="105">
        <f t="shared" si="32"/>
        <v>0.35</v>
      </c>
      <c r="U101" s="105">
        <f t="shared" si="33"/>
        <v>0.60</v>
      </c>
      <c r="V101" s="105">
        <f t="shared" si="34"/>
        <v>0.35</v>
      </c>
      <c r="W101" s="117">
        <f t="shared" si="25"/>
        <v>17</v>
      </c>
      <c r="X101" s="117">
        <f t="shared" si="27"/>
        <v>3.4000000000000004</v>
      </c>
      <c r="Y101" s="146">
        <v>6</v>
      </c>
      <c r="Z101" s="116">
        <f t="shared" si="28"/>
        <v>4.8000000000000007</v>
      </c>
    </row>
    <row r="102" spans="1:26" ht="19.9" customHeight="1">
      <c r="A102" s="254">
        <v>95</v>
      </c>
      <c r="B102" s="257">
        <v>307645</v>
      </c>
      <c r="C102" s="134" t="s">
        <v>184</v>
      </c>
      <c r="D102" s="10">
        <v>6</v>
      </c>
      <c r="E102" s="10">
        <v>7</v>
      </c>
      <c r="F102" s="10">
        <v>3</v>
      </c>
      <c r="G102" s="10">
        <v>6</v>
      </c>
      <c r="H102" s="10">
        <v>4</v>
      </c>
      <c r="I102" s="10">
        <f t="shared" si="29"/>
        <v>26</v>
      </c>
      <c r="J102" s="10">
        <f t="shared" si="26"/>
        <v>3.90</v>
      </c>
      <c r="K102" s="18">
        <v>1</v>
      </c>
      <c r="L102" s="18">
        <v>3</v>
      </c>
      <c r="M102" s="18">
        <v>1</v>
      </c>
      <c r="N102" s="18">
        <v>3</v>
      </c>
      <c r="O102" s="18">
        <v>1</v>
      </c>
      <c r="P102" s="18">
        <f t="shared" si="35"/>
        <v>9</v>
      </c>
      <c r="Q102" s="116">
        <f t="shared" si="36"/>
        <v>0.45</v>
      </c>
      <c r="R102" s="105">
        <f t="shared" si="30"/>
        <v>0.95</v>
      </c>
      <c r="S102" s="105">
        <f t="shared" si="31"/>
        <v>1.2000000000000002</v>
      </c>
      <c r="T102" s="105">
        <f t="shared" si="32"/>
        <v>0.49999999999999994</v>
      </c>
      <c r="U102" s="105">
        <f t="shared" si="33"/>
        <v>1.0499999999999998</v>
      </c>
      <c r="V102" s="105">
        <f t="shared" si="34"/>
        <v>0.65</v>
      </c>
      <c r="W102" s="117">
        <f t="shared" si="37" ref="W102:W133">I102+P102</f>
        <v>35</v>
      </c>
      <c r="X102" s="117">
        <f t="shared" si="27"/>
        <v>7</v>
      </c>
      <c r="Y102" s="146">
        <v>15</v>
      </c>
      <c r="Z102" s="116">
        <f t="shared" si="28"/>
        <v>12</v>
      </c>
    </row>
    <row r="103" spans="1:26" ht="19.9" customHeight="1" thickBot="1">
      <c r="A103" s="256">
        <v>96</v>
      </c>
      <c r="B103" s="258">
        <v>307648</v>
      </c>
      <c r="C103" s="134" t="s">
        <v>186</v>
      </c>
      <c r="D103" s="10">
        <v>6</v>
      </c>
      <c r="E103" s="10">
        <v>5</v>
      </c>
      <c r="F103" s="10">
        <v>2</v>
      </c>
      <c r="G103" s="10">
        <v>5</v>
      </c>
      <c r="H103" s="10">
        <v>6</v>
      </c>
      <c r="I103" s="10">
        <f t="shared" si="29"/>
        <v>24</v>
      </c>
      <c r="J103" s="10">
        <f t="shared" si="26"/>
        <v>3.5999999999999996</v>
      </c>
      <c r="K103" s="18">
        <v>2</v>
      </c>
      <c r="L103" s="18">
        <v>1</v>
      </c>
      <c r="M103" s="18">
        <v>2</v>
      </c>
      <c r="N103" s="18">
        <v>3</v>
      </c>
      <c r="O103" s="18">
        <v>1</v>
      </c>
      <c r="P103" s="18">
        <f t="shared" si="35"/>
        <v>9</v>
      </c>
      <c r="Q103" s="116">
        <f t="shared" si="36"/>
        <v>0.90</v>
      </c>
      <c r="R103" s="105">
        <f t="shared" si="30"/>
        <v>0.99999999999999989</v>
      </c>
      <c r="S103" s="105">
        <f t="shared" si="31"/>
        <v>0.80</v>
      </c>
      <c r="T103" s="105">
        <f t="shared" si="32"/>
        <v>0.40</v>
      </c>
      <c r="U103" s="105">
        <f t="shared" si="33"/>
        <v>0.90</v>
      </c>
      <c r="V103" s="105">
        <f t="shared" si="34"/>
        <v>0.95</v>
      </c>
      <c r="W103" s="117">
        <f t="shared" si="37"/>
        <v>33</v>
      </c>
      <c r="X103" s="117">
        <f t="shared" si="27"/>
        <v>6.60</v>
      </c>
      <c r="Y103" s="146">
        <v>15</v>
      </c>
      <c r="Z103" s="116">
        <f t="shared" si="28"/>
        <v>12</v>
      </c>
    </row>
    <row r="104" spans="1:26" ht="19.9" customHeight="1">
      <c r="A104" s="254">
        <v>97</v>
      </c>
      <c r="B104" s="257">
        <v>307649</v>
      </c>
      <c r="C104" s="134" t="s">
        <v>187</v>
      </c>
      <c r="D104" s="10">
        <v>6</v>
      </c>
      <c r="E104" s="10">
        <v>7</v>
      </c>
      <c r="F104" s="10">
        <v>6</v>
      </c>
      <c r="G104" s="10">
        <v>8</v>
      </c>
      <c r="H104" s="10">
        <v>9</v>
      </c>
      <c r="I104" s="10">
        <f t="shared" si="29"/>
        <v>36</v>
      </c>
      <c r="J104" s="10">
        <f t="shared" si="26"/>
        <v>5.40</v>
      </c>
      <c r="K104" s="18">
        <v>4</v>
      </c>
      <c r="L104" s="18">
        <v>5</v>
      </c>
      <c r="M104" s="18">
        <v>4</v>
      </c>
      <c r="N104" s="18">
        <v>3</v>
      </c>
      <c r="O104" s="18">
        <v>2</v>
      </c>
      <c r="P104" s="18">
        <f t="shared" si="35"/>
        <v>18</v>
      </c>
      <c r="Q104" s="116">
        <f t="shared" si="36"/>
        <v>0.50</v>
      </c>
      <c r="R104" s="105">
        <f t="shared" si="30"/>
        <v>1.0999999999999999</v>
      </c>
      <c r="S104" s="105">
        <f t="shared" si="31"/>
        <v>1.30</v>
      </c>
      <c r="T104" s="105">
        <f t="shared" si="32"/>
        <v>1.0999999999999999</v>
      </c>
      <c r="U104" s="105">
        <f t="shared" si="33"/>
        <v>1.35</v>
      </c>
      <c r="V104" s="105">
        <f t="shared" si="34"/>
        <v>1.45</v>
      </c>
      <c r="W104" s="117">
        <f t="shared" si="37"/>
        <v>54</v>
      </c>
      <c r="X104" s="117">
        <f t="shared" si="27"/>
        <v>10.80</v>
      </c>
      <c r="Y104" s="146">
        <v>24</v>
      </c>
      <c r="Z104" s="116">
        <f t="shared" si="28"/>
        <v>19.200000000000003</v>
      </c>
    </row>
    <row r="105" spans="1:26" ht="19.9" customHeight="1" thickBot="1">
      <c r="A105" s="256">
        <v>98</v>
      </c>
      <c r="B105" s="257">
        <v>307651</v>
      </c>
      <c r="C105" s="134" t="s">
        <v>188</v>
      </c>
      <c r="D105" s="10">
        <v>6</v>
      </c>
      <c r="E105" s="10">
        <v>5</v>
      </c>
      <c r="F105" s="10">
        <v>4</v>
      </c>
      <c r="G105" s="10">
        <v>6</v>
      </c>
      <c r="H105" s="10">
        <v>5</v>
      </c>
      <c r="I105" s="10">
        <f t="shared" si="29"/>
        <v>26</v>
      </c>
      <c r="J105" s="10">
        <f t="shared" si="38" ref="J105:J136">I105*0.15</f>
        <v>3.90</v>
      </c>
      <c r="K105" s="18">
        <v>4</v>
      </c>
      <c r="L105" s="18">
        <v>3</v>
      </c>
      <c r="M105" s="18">
        <v>1</v>
      </c>
      <c r="N105" s="18">
        <v>2</v>
      </c>
      <c r="O105" s="18">
        <v>0</v>
      </c>
      <c r="P105" s="18">
        <f t="shared" si="35"/>
        <v>10</v>
      </c>
      <c r="Q105" s="116">
        <f t="shared" si="36"/>
        <v>0.50</v>
      </c>
      <c r="R105" s="105">
        <f t="shared" si="30"/>
        <v>1.0999999999999999</v>
      </c>
      <c r="S105" s="105">
        <f t="shared" si="31"/>
        <v>0.90</v>
      </c>
      <c r="T105" s="105">
        <f t="shared" si="32"/>
        <v>0.65</v>
      </c>
      <c r="U105" s="105">
        <f t="shared" si="33"/>
        <v>0.99999999999999989</v>
      </c>
      <c r="V105" s="105">
        <f t="shared" si="34"/>
        <v>0.75</v>
      </c>
      <c r="W105" s="117">
        <f t="shared" si="37"/>
        <v>36</v>
      </c>
      <c r="X105" s="117">
        <f t="shared" si="27"/>
        <v>7.20</v>
      </c>
      <c r="Y105" s="146">
        <v>15</v>
      </c>
      <c r="Z105" s="116">
        <f t="shared" si="28"/>
        <v>12</v>
      </c>
    </row>
    <row r="106" spans="1:26" ht="19.9" customHeight="1">
      <c r="A106" s="254">
        <v>99</v>
      </c>
      <c r="B106" s="257">
        <v>307653</v>
      </c>
      <c r="C106" s="134" t="s">
        <v>189</v>
      </c>
      <c r="D106" s="10">
        <v>6</v>
      </c>
      <c r="E106" s="10">
        <v>5</v>
      </c>
      <c r="F106" s="10">
        <v>4</v>
      </c>
      <c r="G106" s="10">
        <v>3</v>
      </c>
      <c r="H106" s="10">
        <v>4</v>
      </c>
      <c r="I106" s="10">
        <f t="shared" si="29"/>
        <v>22</v>
      </c>
      <c r="J106" s="10">
        <f t="shared" si="38"/>
        <v>3.30</v>
      </c>
      <c r="K106" s="18">
        <v>3</v>
      </c>
      <c r="L106" s="18">
        <v>1</v>
      </c>
      <c r="M106" s="18">
        <v>2</v>
      </c>
      <c r="N106" s="18">
        <v>3</v>
      </c>
      <c r="O106" s="18">
        <v>1</v>
      </c>
      <c r="P106" s="18">
        <f t="shared" si="35"/>
        <v>10</v>
      </c>
      <c r="Q106" s="116">
        <f t="shared" si="36"/>
        <v>0.70</v>
      </c>
      <c r="R106" s="105">
        <f t="shared" si="30"/>
        <v>1.0499999999999998</v>
      </c>
      <c r="S106" s="105">
        <f t="shared" si="31"/>
        <v>0.80</v>
      </c>
      <c r="T106" s="105">
        <f t="shared" si="32"/>
        <v>0.70</v>
      </c>
      <c r="U106" s="105">
        <f t="shared" si="33"/>
        <v>0.60</v>
      </c>
      <c r="V106" s="105">
        <f t="shared" si="34"/>
        <v>0.65</v>
      </c>
      <c r="W106" s="117">
        <f t="shared" si="37"/>
        <v>32</v>
      </c>
      <c r="X106" s="117">
        <f t="shared" si="27"/>
        <v>6.40</v>
      </c>
      <c r="Y106" s="146">
        <v>15</v>
      </c>
      <c r="Z106" s="116">
        <f t="shared" si="28"/>
        <v>12</v>
      </c>
    </row>
    <row r="107" spans="1:26" ht="19.9" customHeight="1" thickBot="1">
      <c r="A107" s="256">
        <v>100</v>
      </c>
      <c r="B107" s="258">
        <v>307654</v>
      </c>
      <c r="C107" s="134" t="s">
        <v>190</v>
      </c>
      <c r="D107" s="10">
        <v>5</v>
      </c>
      <c r="E107" s="10">
        <v>4</v>
      </c>
      <c r="F107" s="10">
        <v>6</v>
      </c>
      <c r="G107" s="10">
        <v>8</v>
      </c>
      <c r="H107" s="10">
        <v>7</v>
      </c>
      <c r="I107" s="10">
        <f t="shared" si="29"/>
        <v>30</v>
      </c>
      <c r="J107" s="10">
        <f t="shared" si="38"/>
        <v>4.50</v>
      </c>
      <c r="K107" s="18">
        <v>1</v>
      </c>
      <c r="L107" s="18">
        <v>4</v>
      </c>
      <c r="M107" s="18">
        <v>3</v>
      </c>
      <c r="N107" s="18">
        <v>4</v>
      </c>
      <c r="O107" s="18">
        <v>2</v>
      </c>
      <c r="P107" s="18">
        <f t="shared" si="35"/>
        <v>14</v>
      </c>
      <c r="Q107" s="116">
        <f t="shared" si="36"/>
        <v>0.35</v>
      </c>
      <c r="R107" s="105">
        <f t="shared" si="30"/>
        <v>0.80</v>
      </c>
      <c r="S107" s="105">
        <f t="shared" si="31"/>
        <v>0.80</v>
      </c>
      <c r="T107" s="105">
        <f t="shared" si="32"/>
        <v>1.0499999999999998</v>
      </c>
      <c r="U107" s="105">
        <f t="shared" si="33"/>
        <v>1.40</v>
      </c>
      <c r="V107" s="105">
        <f t="shared" si="34"/>
        <v>1.1500000000000001</v>
      </c>
      <c r="W107" s="117">
        <f t="shared" si="37"/>
        <v>44</v>
      </c>
      <c r="X107" s="117">
        <f t="shared" si="27"/>
        <v>8.8000000000000007</v>
      </c>
      <c r="Y107" s="146">
        <v>19</v>
      </c>
      <c r="Z107" s="116">
        <f t="shared" si="28"/>
        <v>15.20</v>
      </c>
    </row>
    <row r="108" spans="1:26" ht="19.9" customHeight="1">
      <c r="A108" s="254">
        <v>101</v>
      </c>
      <c r="B108" s="258">
        <v>307656</v>
      </c>
      <c r="C108" s="134" t="s">
        <v>191</v>
      </c>
      <c r="D108" s="10">
        <v>4</v>
      </c>
      <c r="E108" s="10">
        <v>3</v>
      </c>
      <c r="F108" s="10">
        <v>4</v>
      </c>
      <c r="G108" s="10">
        <v>3</v>
      </c>
      <c r="H108" s="10">
        <v>2</v>
      </c>
      <c r="I108" s="10">
        <f t="shared" si="29"/>
        <v>16</v>
      </c>
      <c r="J108" s="10">
        <f t="shared" si="38"/>
        <v>2.40</v>
      </c>
      <c r="K108" s="18">
        <v>1</v>
      </c>
      <c r="L108" s="18">
        <v>1</v>
      </c>
      <c r="M108" s="18">
        <v>2</v>
      </c>
      <c r="N108" s="18">
        <v>1</v>
      </c>
      <c r="O108" s="18">
        <v>2</v>
      </c>
      <c r="P108" s="18">
        <f t="shared" si="35"/>
        <v>7</v>
      </c>
      <c r="Q108" s="116">
        <f t="shared" si="36"/>
        <v>0.40</v>
      </c>
      <c r="R108" s="105">
        <f t="shared" si="30"/>
        <v>0.65</v>
      </c>
      <c r="S108" s="105">
        <f t="shared" si="31"/>
        <v>0.49999999999999994</v>
      </c>
      <c r="T108" s="105">
        <f t="shared" si="32"/>
        <v>0.70</v>
      </c>
      <c r="U108" s="105">
        <f t="shared" si="33"/>
        <v>0.49999999999999994</v>
      </c>
      <c r="V108" s="105">
        <f t="shared" si="34"/>
        <v>0.40</v>
      </c>
      <c r="W108" s="117">
        <f t="shared" si="37"/>
        <v>23</v>
      </c>
      <c r="X108" s="117">
        <f t="shared" si="27"/>
        <v>4.6000000000000005</v>
      </c>
      <c r="Y108" s="146">
        <v>8</v>
      </c>
      <c r="Z108" s="116">
        <f t="shared" si="28"/>
        <v>6.40</v>
      </c>
    </row>
    <row r="109" spans="1:26" ht="19.9" customHeight="1" thickBot="1">
      <c r="A109" s="256">
        <v>102</v>
      </c>
      <c r="B109" s="257">
        <v>307661</v>
      </c>
      <c r="C109" s="134" t="s">
        <v>193</v>
      </c>
      <c r="D109" s="10">
        <v>5</v>
      </c>
      <c r="E109" s="10">
        <v>4</v>
      </c>
      <c r="F109" s="10">
        <v>3</v>
      </c>
      <c r="G109" s="10">
        <v>5</v>
      </c>
      <c r="H109" s="10">
        <v>7</v>
      </c>
      <c r="I109" s="10">
        <f t="shared" si="29"/>
        <v>24</v>
      </c>
      <c r="J109" s="10">
        <f t="shared" si="38"/>
        <v>3.5999999999999996</v>
      </c>
      <c r="K109" s="18">
        <v>1</v>
      </c>
      <c r="L109" s="18">
        <v>2</v>
      </c>
      <c r="M109" s="18">
        <v>1</v>
      </c>
      <c r="N109" s="18">
        <v>3</v>
      </c>
      <c r="O109" s="18">
        <v>1</v>
      </c>
      <c r="P109" s="18">
        <f t="shared" si="35"/>
        <v>8</v>
      </c>
      <c r="Q109" s="116">
        <f t="shared" si="36"/>
        <v>0.40</v>
      </c>
      <c r="R109" s="105">
        <f t="shared" si="30"/>
        <v>0.80</v>
      </c>
      <c r="S109" s="105">
        <f t="shared" si="31"/>
        <v>0.70</v>
      </c>
      <c r="T109" s="105">
        <f t="shared" si="32"/>
        <v>0.49999999999999994</v>
      </c>
      <c r="U109" s="105">
        <f t="shared" si="33"/>
        <v>0.90</v>
      </c>
      <c r="V109" s="105">
        <f t="shared" si="34"/>
        <v>1.1000000000000001</v>
      </c>
      <c r="W109" s="117">
        <f t="shared" si="37"/>
        <v>32</v>
      </c>
      <c r="X109" s="117">
        <f t="shared" si="27"/>
        <v>6.40</v>
      </c>
      <c r="Y109" s="146">
        <v>12</v>
      </c>
      <c r="Z109" s="116">
        <f t="shared" si="28"/>
        <v>9.6000000000000014</v>
      </c>
    </row>
    <row r="110" spans="1:26" ht="19.9" customHeight="1">
      <c r="A110" s="254">
        <v>103</v>
      </c>
      <c r="B110" s="257">
        <v>307665</v>
      </c>
      <c r="C110" s="134" t="s">
        <v>196</v>
      </c>
      <c r="D110" s="10">
        <v>5</v>
      </c>
      <c r="E110" s="10">
        <v>6</v>
      </c>
      <c r="F110" s="10">
        <v>5</v>
      </c>
      <c r="G110" s="10">
        <v>4</v>
      </c>
      <c r="H110" s="10">
        <v>6</v>
      </c>
      <c r="I110" s="10">
        <f t="shared" si="29"/>
        <v>26</v>
      </c>
      <c r="J110" s="10">
        <f t="shared" si="38"/>
        <v>3.90</v>
      </c>
      <c r="K110" s="18">
        <v>3</v>
      </c>
      <c r="L110" s="18">
        <v>1</v>
      </c>
      <c r="M110" s="18">
        <v>1</v>
      </c>
      <c r="N110" s="18">
        <v>2</v>
      </c>
      <c r="O110" s="18">
        <v>1</v>
      </c>
      <c r="P110" s="18">
        <f t="shared" si="35"/>
        <v>8</v>
      </c>
      <c r="Q110" s="116">
        <f t="shared" si="36"/>
        <v>0.20</v>
      </c>
      <c r="R110" s="105">
        <f t="shared" si="30"/>
        <v>0.90</v>
      </c>
      <c r="S110" s="105">
        <f t="shared" si="31"/>
        <v>0.95</v>
      </c>
      <c r="T110" s="105">
        <f t="shared" si="32"/>
        <v>0.80</v>
      </c>
      <c r="U110" s="105">
        <f t="shared" si="33"/>
        <v>0.70</v>
      </c>
      <c r="V110" s="105">
        <f t="shared" si="34"/>
        <v>0.95</v>
      </c>
      <c r="W110" s="117">
        <f t="shared" si="37"/>
        <v>34</v>
      </c>
      <c r="X110" s="117">
        <f t="shared" si="27"/>
        <v>6.8000000000000007</v>
      </c>
      <c r="Y110" s="146">
        <v>13</v>
      </c>
      <c r="Z110" s="116">
        <f t="shared" si="28"/>
        <v>10.40</v>
      </c>
    </row>
    <row r="111" spans="1:26" ht="19.9" customHeight="1" thickBot="1">
      <c r="A111" s="256">
        <v>104</v>
      </c>
      <c r="B111" s="258">
        <v>307670</v>
      </c>
      <c r="C111" s="134" t="s">
        <v>198</v>
      </c>
      <c r="D111" s="10">
        <v>2</v>
      </c>
      <c r="E111" s="10">
        <v>1</v>
      </c>
      <c r="F111" s="10">
        <v>2</v>
      </c>
      <c r="G111" s="10">
        <v>1</v>
      </c>
      <c r="H111" s="10">
        <v>2</v>
      </c>
      <c r="I111" s="10">
        <f t="shared" si="29"/>
        <v>8</v>
      </c>
      <c r="J111" s="10">
        <f t="shared" si="38"/>
        <v>1.20</v>
      </c>
      <c r="K111" s="18">
        <v>1</v>
      </c>
      <c r="L111" s="18">
        <v>0</v>
      </c>
      <c r="M111" s="18">
        <v>1</v>
      </c>
      <c r="N111" s="18">
        <v>2</v>
      </c>
      <c r="O111" s="18">
        <v>0</v>
      </c>
      <c r="P111" s="18">
        <f t="shared" si="35"/>
        <v>4</v>
      </c>
      <c r="Q111" s="116">
        <f t="shared" si="36"/>
        <v>0.70</v>
      </c>
      <c r="R111" s="105">
        <f t="shared" si="30"/>
        <v>0.35</v>
      </c>
      <c r="S111" s="105">
        <f t="shared" si="31"/>
        <v>0.15</v>
      </c>
      <c r="T111" s="105">
        <f t="shared" si="32"/>
        <v>0.35</v>
      </c>
      <c r="U111" s="105">
        <f t="shared" si="33"/>
        <v>0.25</v>
      </c>
      <c r="V111" s="105">
        <f t="shared" si="34"/>
        <v>0.30</v>
      </c>
      <c r="W111" s="117">
        <f t="shared" si="37"/>
        <v>12</v>
      </c>
      <c r="X111" s="117">
        <f t="shared" si="27"/>
        <v>2.4000000000000004</v>
      </c>
      <c r="Y111" s="146">
        <v>4</v>
      </c>
      <c r="Z111" s="116">
        <f t="shared" si="28"/>
        <v>3.20</v>
      </c>
    </row>
    <row r="112" spans="1:26" ht="19.9" customHeight="1">
      <c r="A112" s="254">
        <v>105</v>
      </c>
      <c r="B112" s="257">
        <v>307673</v>
      </c>
      <c r="C112" s="134" t="s">
        <v>199</v>
      </c>
      <c r="D112" s="10">
        <v>6</v>
      </c>
      <c r="E112" s="10">
        <v>7</v>
      </c>
      <c r="F112" s="10">
        <v>6</v>
      </c>
      <c r="G112" s="10">
        <v>7</v>
      </c>
      <c r="H112" s="10">
        <v>8</v>
      </c>
      <c r="I112" s="10">
        <f t="shared" si="39" ref="I112:I143">SUM(D112:H112)</f>
        <v>34</v>
      </c>
      <c r="J112" s="10">
        <f t="shared" si="38"/>
        <v>5.0999999999999996</v>
      </c>
      <c r="K112" s="18">
        <v>2</v>
      </c>
      <c r="L112" s="18">
        <v>3</v>
      </c>
      <c r="M112" s="18">
        <v>4</v>
      </c>
      <c r="N112" s="18">
        <v>2</v>
      </c>
      <c r="O112" s="18">
        <v>3</v>
      </c>
      <c r="P112" s="18">
        <f t="shared" si="35"/>
        <v>14</v>
      </c>
      <c r="Q112" s="116">
        <f t="shared" si="36"/>
        <v>0.90</v>
      </c>
      <c r="R112" s="105">
        <f t="shared" si="40" ref="R112:R143">(D112*0.15+K112*0.05)</f>
        <v>0.99999999999999989</v>
      </c>
      <c r="S112" s="105">
        <f t="shared" si="41" ref="S112:S143">(E112*0.15+L112*0.05)</f>
        <v>1.2000000000000002</v>
      </c>
      <c r="T112" s="105">
        <f t="shared" si="42" ref="T112:T143">(F112*0.15+M112*0.05)</f>
        <v>1.0999999999999999</v>
      </c>
      <c r="U112" s="105">
        <f t="shared" si="43" ref="U112:U143">(G112*0.15+N112*0.05)</f>
        <v>1.1500000000000001</v>
      </c>
      <c r="V112" s="105">
        <f t="shared" si="44" ref="V112:V143">(H112*0.15+O112*0.05)</f>
        <v>1.35</v>
      </c>
      <c r="W112" s="117">
        <f t="shared" si="37"/>
        <v>48</v>
      </c>
      <c r="X112" s="117">
        <f t="shared" si="27"/>
        <v>9.6000000000000014</v>
      </c>
      <c r="Y112" s="146">
        <v>21</v>
      </c>
      <c r="Z112" s="116">
        <f t="shared" si="28"/>
        <v>16.80</v>
      </c>
    </row>
    <row r="113" spans="1:26" ht="19.9" customHeight="1" thickBot="1">
      <c r="A113" s="256">
        <v>106</v>
      </c>
      <c r="B113" s="257">
        <v>307675</v>
      </c>
      <c r="C113" s="134" t="s">
        <v>200</v>
      </c>
      <c r="D113" s="10">
        <v>5</v>
      </c>
      <c r="E113" s="10">
        <v>8</v>
      </c>
      <c r="F113" s="10">
        <v>7</v>
      </c>
      <c r="G113" s="10">
        <v>8</v>
      </c>
      <c r="H113" s="10">
        <v>9</v>
      </c>
      <c r="I113" s="10">
        <f t="shared" si="39"/>
        <v>37</v>
      </c>
      <c r="J113" s="10">
        <f t="shared" si="38"/>
        <v>5.55</v>
      </c>
      <c r="K113" s="18">
        <v>5</v>
      </c>
      <c r="L113" s="18">
        <v>3</v>
      </c>
      <c r="M113" s="18">
        <v>4</v>
      </c>
      <c r="N113" s="18">
        <v>2</v>
      </c>
      <c r="O113" s="18">
        <v>4</v>
      </c>
      <c r="P113" s="18">
        <f t="shared" si="35"/>
        <v>18</v>
      </c>
      <c r="Q113" s="116">
        <f t="shared" si="36"/>
        <v>0.35</v>
      </c>
      <c r="R113" s="105">
        <f t="shared" si="40"/>
        <v>1</v>
      </c>
      <c r="S113" s="105">
        <f t="shared" si="41"/>
        <v>1.35</v>
      </c>
      <c r="T113" s="105">
        <f t="shared" si="42"/>
        <v>1.25</v>
      </c>
      <c r="U113" s="105">
        <f t="shared" si="43"/>
        <v>1.30</v>
      </c>
      <c r="V113" s="105">
        <f t="shared" si="44"/>
        <v>1.5499999999999998</v>
      </c>
      <c r="W113" s="117">
        <f t="shared" si="37"/>
        <v>55</v>
      </c>
      <c r="X113" s="117">
        <f t="shared" si="27"/>
        <v>11</v>
      </c>
      <c r="Y113" s="146">
        <v>25</v>
      </c>
      <c r="Z113" s="116">
        <f t="shared" si="28"/>
        <v>20</v>
      </c>
    </row>
    <row r="114" spans="1:26" ht="19.9" customHeight="1">
      <c r="A114" s="254">
        <v>107</v>
      </c>
      <c r="B114" s="258">
        <v>307676</v>
      </c>
      <c r="C114" s="134" t="s">
        <v>200</v>
      </c>
      <c r="D114" s="10">
        <v>5</v>
      </c>
      <c r="E114" s="10">
        <v>4</v>
      </c>
      <c r="F114" s="10">
        <v>3</v>
      </c>
      <c r="G114" s="10">
        <v>2</v>
      </c>
      <c r="H114" s="10">
        <v>3</v>
      </c>
      <c r="I114" s="10">
        <f t="shared" si="39"/>
        <v>17</v>
      </c>
      <c r="J114" s="10">
        <f t="shared" si="38"/>
        <v>2.5499999999999998</v>
      </c>
      <c r="K114" s="18">
        <v>1</v>
      </c>
      <c r="L114" s="18">
        <v>2</v>
      </c>
      <c r="M114" s="18">
        <v>3</v>
      </c>
      <c r="N114" s="18">
        <v>1</v>
      </c>
      <c r="O114" s="18">
        <v>0</v>
      </c>
      <c r="P114" s="18">
        <f t="shared" si="35"/>
        <v>7</v>
      </c>
      <c r="Q114" s="116">
        <f t="shared" si="36"/>
        <v>0.90</v>
      </c>
      <c r="R114" s="105">
        <f t="shared" si="40"/>
        <v>0.80</v>
      </c>
      <c r="S114" s="105">
        <f t="shared" si="41"/>
        <v>0.70</v>
      </c>
      <c r="T114" s="105">
        <f t="shared" si="42"/>
        <v>0.60</v>
      </c>
      <c r="U114" s="105">
        <f t="shared" si="43"/>
        <v>0.35</v>
      </c>
      <c r="V114" s="105">
        <f t="shared" si="44"/>
        <v>0.44999999999999996</v>
      </c>
      <c r="W114" s="117">
        <f t="shared" si="37"/>
        <v>24</v>
      </c>
      <c r="X114" s="117">
        <f t="shared" si="27"/>
        <v>4.8000000000000007</v>
      </c>
      <c r="Y114" s="146">
        <v>8</v>
      </c>
      <c r="Z114" s="116">
        <f t="shared" si="28"/>
        <v>6.40</v>
      </c>
    </row>
    <row r="115" spans="1:26" ht="19.9" customHeight="1" thickBot="1">
      <c r="A115" s="256">
        <v>108</v>
      </c>
      <c r="B115" s="257">
        <v>307677</v>
      </c>
      <c r="C115" s="134" t="s">
        <v>201</v>
      </c>
      <c r="D115" s="10">
        <v>6</v>
      </c>
      <c r="E115" s="10">
        <v>8</v>
      </c>
      <c r="F115" s="10">
        <v>9</v>
      </c>
      <c r="G115" s="10">
        <v>6</v>
      </c>
      <c r="H115" s="10">
        <v>7</v>
      </c>
      <c r="I115" s="10">
        <f t="shared" si="39"/>
        <v>36</v>
      </c>
      <c r="J115" s="10">
        <f t="shared" si="38"/>
        <v>5.40</v>
      </c>
      <c r="K115" s="18">
        <v>4</v>
      </c>
      <c r="L115" s="18">
        <v>5</v>
      </c>
      <c r="M115" s="18">
        <v>4</v>
      </c>
      <c r="N115" s="18">
        <v>3</v>
      </c>
      <c r="O115" s="18">
        <v>2</v>
      </c>
      <c r="P115" s="18">
        <f t="shared" si="35"/>
        <v>18</v>
      </c>
      <c r="Q115" s="116">
        <f t="shared" si="36"/>
        <v>0.75</v>
      </c>
      <c r="R115" s="105">
        <f t="shared" si="40"/>
        <v>1.0999999999999999</v>
      </c>
      <c r="S115" s="105">
        <f t="shared" si="41"/>
        <v>1.45</v>
      </c>
      <c r="T115" s="105">
        <f t="shared" si="42"/>
        <v>1.5499999999999998</v>
      </c>
      <c r="U115" s="105">
        <f t="shared" si="43"/>
        <v>1.0499999999999998</v>
      </c>
      <c r="V115" s="105">
        <f t="shared" si="44"/>
        <v>1.1500000000000001</v>
      </c>
      <c r="W115" s="117">
        <f t="shared" si="37"/>
        <v>54</v>
      </c>
      <c r="X115" s="117">
        <f t="shared" si="27"/>
        <v>10.80</v>
      </c>
      <c r="Y115" s="146">
        <v>24</v>
      </c>
      <c r="Z115" s="116">
        <f t="shared" si="28"/>
        <v>19.200000000000003</v>
      </c>
    </row>
    <row r="116" spans="1:26" ht="19.9" customHeight="1">
      <c r="A116" s="254">
        <v>109</v>
      </c>
      <c r="B116" s="258">
        <v>307680</v>
      </c>
      <c r="C116" s="134" t="s">
        <v>202</v>
      </c>
      <c r="D116" s="10">
        <v>7</v>
      </c>
      <c r="E116" s="10">
        <v>5</v>
      </c>
      <c r="F116" s="10">
        <v>6</v>
      </c>
      <c r="G116" s="10">
        <v>7</v>
      </c>
      <c r="H116" s="10">
        <v>8</v>
      </c>
      <c r="I116" s="10">
        <f t="shared" si="39"/>
        <v>33</v>
      </c>
      <c r="J116" s="10">
        <f t="shared" si="38"/>
        <v>4.95</v>
      </c>
      <c r="K116" s="18">
        <v>3</v>
      </c>
      <c r="L116" s="18">
        <v>2</v>
      </c>
      <c r="M116" s="18">
        <v>3</v>
      </c>
      <c r="N116" s="18">
        <v>2</v>
      </c>
      <c r="O116" s="18">
        <v>5</v>
      </c>
      <c r="P116" s="18">
        <f t="shared" si="35"/>
        <v>15</v>
      </c>
      <c r="Q116" s="116">
        <f t="shared" si="36"/>
        <v>0.75</v>
      </c>
      <c r="R116" s="105">
        <f t="shared" si="40"/>
        <v>1.2000000000000002</v>
      </c>
      <c r="S116" s="105">
        <f t="shared" si="41"/>
        <v>0.85</v>
      </c>
      <c r="T116" s="105">
        <f t="shared" si="42"/>
        <v>1.0499999999999998</v>
      </c>
      <c r="U116" s="105">
        <f t="shared" si="43"/>
        <v>1.1500000000000001</v>
      </c>
      <c r="V116" s="105">
        <f t="shared" si="44"/>
        <v>1.45</v>
      </c>
      <c r="W116" s="117">
        <f t="shared" si="37"/>
        <v>48</v>
      </c>
      <c r="X116" s="117">
        <f t="shared" si="27"/>
        <v>9.6000000000000014</v>
      </c>
      <c r="Y116" s="146">
        <v>24</v>
      </c>
      <c r="Z116" s="116">
        <f t="shared" si="28"/>
        <v>19.200000000000003</v>
      </c>
    </row>
    <row r="117" spans="1:26" ht="19.9" customHeight="1" thickBot="1">
      <c r="A117" s="256">
        <v>110</v>
      </c>
      <c r="B117" s="134">
        <v>307683</v>
      </c>
      <c r="C117" s="134" t="s">
        <v>206</v>
      </c>
      <c r="D117" s="10">
        <v>6</v>
      </c>
      <c r="E117" s="10">
        <v>5</v>
      </c>
      <c r="F117" s="10">
        <v>4</v>
      </c>
      <c r="G117" s="10">
        <v>6</v>
      </c>
      <c r="H117" s="10">
        <v>8</v>
      </c>
      <c r="I117" s="10">
        <f t="shared" si="39"/>
        <v>29</v>
      </c>
      <c r="J117" s="10">
        <f t="shared" si="38"/>
        <v>4.3499999999999996</v>
      </c>
      <c r="K117" s="18">
        <v>3</v>
      </c>
      <c r="L117" s="18">
        <v>4</v>
      </c>
      <c r="M117" s="18">
        <v>3</v>
      </c>
      <c r="N117" s="18">
        <v>2</v>
      </c>
      <c r="O117" s="18">
        <v>3</v>
      </c>
      <c r="P117" s="18">
        <f t="shared" si="35"/>
        <v>15</v>
      </c>
      <c r="Q117" s="116">
        <f t="shared" si="36"/>
        <v>0.95</v>
      </c>
      <c r="R117" s="105">
        <f t="shared" si="40"/>
        <v>1.0499999999999998</v>
      </c>
      <c r="S117" s="105">
        <f t="shared" si="41"/>
        <v>0.95</v>
      </c>
      <c r="T117" s="105">
        <f t="shared" si="42"/>
        <v>0.75</v>
      </c>
      <c r="U117" s="105">
        <f t="shared" si="43"/>
        <v>0.99999999999999989</v>
      </c>
      <c r="V117" s="105">
        <f t="shared" si="44"/>
        <v>1.35</v>
      </c>
      <c r="W117" s="117">
        <f t="shared" si="37"/>
        <v>44</v>
      </c>
      <c r="X117" s="117">
        <f t="shared" si="27"/>
        <v>8.8000000000000007</v>
      </c>
      <c r="Y117" s="146">
        <v>17</v>
      </c>
      <c r="Z117" s="116">
        <f t="shared" si="28"/>
        <v>13.60</v>
      </c>
    </row>
    <row r="118" spans="1:26" ht="19.9" customHeight="1">
      <c r="A118" s="254">
        <v>111</v>
      </c>
      <c r="B118" s="259">
        <v>307684</v>
      </c>
      <c r="C118" s="134" t="s">
        <v>207</v>
      </c>
      <c r="D118" s="10">
        <v>9</v>
      </c>
      <c r="E118" s="10">
        <v>8</v>
      </c>
      <c r="F118" s="10">
        <v>9</v>
      </c>
      <c r="G118" s="10">
        <v>8</v>
      </c>
      <c r="H118" s="10">
        <v>7</v>
      </c>
      <c r="I118" s="10">
        <f t="shared" si="39"/>
        <v>41</v>
      </c>
      <c r="J118" s="10">
        <f t="shared" si="38"/>
        <v>6.15</v>
      </c>
      <c r="K118" s="18">
        <v>3</v>
      </c>
      <c r="L118" s="18">
        <v>4</v>
      </c>
      <c r="M118" s="18">
        <v>3</v>
      </c>
      <c r="N118" s="18">
        <v>4</v>
      </c>
      <c r="O118" s="18">
        <v>5</v>
      </c>
      <c r="P118" s="18">
        <f t="shared" si="35"/>
        <v>19</v>
      </c>
      <c r="Q118" s="116">
        <f t="shared" si="36"/>
        <v>0.85000000000000009</v>
      </c>
      <c r="R118" s="105">
        <f t="shared" si="40"/>
        <v>1.50</v>
      </c>
      <c r="S118" s="105">
        <f t="shared" si="41"/>
        <v>1.40</v>
      </c>
      <c r="T118" s="105">
        <f t="shared" si="42"/>
        <v>1.50</v>
      </c>
      <c r="U118" s="105">
        <f t="shared" si="43"/>
        <v>1.40</v>
      </c>
      <c r="V118" s="105">
        <f t="shared" si="44"/>
        <v>1.30</v>
      </c>
      <c r="W118" s="117">
        <f t="shared" si="37"/>
        <v>60</v>
      </c>
      <c r="X118" s="117">
        <f t="shared" si="27"/>
        <v>12</v>
      </c>
      <c r="Y118" s="146">
        <v>27</v>
      </c>
      <c r="Z118" s="116">
        <f t="shared" si="28"/>
        <v>21.60</v>
      </c>
    </row>
    <row r="119" spans="1:26" ht="19.9" customHeight="1" thickBot="1">
      <c r="A119" s="256">
        <v>112</v>
      </c>
      <c r="B119" s="259">
        <v>307688</v>
      </c>
      <c r="C119" s="134" t="s">
        <v>210</v>
      </c>
      <c r="D119" s="10">
        <v>6</v>
      </c>
      <c r="E119" s="10">
        <v>7</v>
      </c>
      <c r="F119" s="10">
        <v>6</v>
      </c>
      <c r="G119" s="10">
        <v>8</v>
      </c>
      <c r="H119" s="10">
        <v>9</v>
      </c>
      <c r="I119" s="10">
        <f t="shared" si="39"/>
        <v>36</v>
      </c>
      <c r="J119" s="10">
        <f t="shared" si="38"/>
        <v>5.40</v>
      </c>
      <c r="K119" s="18">
        <v>3</v>
      </c>
      <c r="L119" s="18">
        <v>4</v>
      </c>
      <c r="M119" s="18">
        <v>3</v>
      </c>
      <c r="N119" s="18">
        <v>4</v>
      </c>
      <c r="O119" s="18">
        <v>3</v>
      </c>
      <c r="P119" s="18">
        <f t="shared" si="35"/>
        <v>17</v>
      </c>
      <c r="Q119" s="116">
        <f t="shared" si="36"/>
        <v>0.95</v>
      </c>
      <c r="R119" s="105">
        <f t="shared" si="40"/>
        <v>1.0499999999999998</v>
      </c>
      <c r="S119" s="105">
        <f t="shared" si="41"/>
        <v>1.25</v>
      </c>
      <c r="T119" s="105">
        <f t="shared" si="42"/>
        <v>1.0499999999999998</v>
      </c>
      <c r="U119" s="105">
        <f t="shared" si="43"/>
        <v>1.40</v>
      </c>
      <c r="V119" s="105">
        <f t="shared" si="44"/>
        <v>1.50</v>
      </c>
      <c r="W119" s="117">
        <f t="shared" si="37"/>
        <v>53</v>
      </c>
      <c r="X119" s="117">
        <f t="shared" si="27"/>
        <v>10.60</v>
      </c>
      <c r="Y119" s="146">
        <v>25</v>
      </c>
      <c r="Z119" s="116">
        <f t="shared" si="28"/>
        <v>20</v>
      </c>
    </row>
    <row r="120" spans="1:26" ht="19.9" customHeight="1">
      <c r="A120" s="254">
        <v>113</v>
      </c>
      <c r="B120" s="134">
        <v>307689</v>
      </c>
      <c r="C120" s="134" t="s">
        <v>211</v>
      </c>
      <c r="D120" s="10">
        <v>7</v>
      </c>
      <c r="E120" s="10">
        <v>8</v>
      </c>
      <c r="F120" s="10">
        <v>7</v>
      </c>
      <c r="G120" s="10">
        <v>8</v>
      </c>
      <c r="H120" s="10">
        <v>9</v>
      </c>
      <c r="I120" s="10">
        <f t="shared" si="39"/>
        <v>39</v>
      </c>
      <c r="J120" s="10">
        <f t="shared" si="38"/>
        <v>5.85</v>
      </c>
      <c r="K120" s="18">
        <v>3</v>
      </c>
      <c r="L120" s="18">
        <v>4</v>
      </c>
      <c r="M120" s="18">
        <v>3</v>
      </c>
      <c r="N120" s="18">
        <v>4</v>
      </c>
      <c r="O120" s="18">
        <v>5</v>
      </c>
      <c r="P120" s="18">
        <f t="shared" si="35"/>
        <v>19</v>
      </c>
      <c r="Q120" s="116">
        <f t="shared" si="36"/>
        <v>0.50</v>
      </c>
      <c r="R120" s="105">
        <f t="shared" si="40"/>
        <v>1.2000000000000002</v>
      </c>
      <c r="S120" s="105">
        <f t="shared" si="41"/>
        <v>1.40</v>
      </c>
      <c r="T120" s="105">
        <f t="shared" si="42"/>
        <v>1.2000000000000002</v>
      </c>
      <c r="U120" s="105">
        <f t="shared" si="43"/>
        <v>1.40</v>
      </c>
      <c r="V120" s="105">
        <f t="shared" si="44"/>
        <v>1.60</v>
      </c>
      <c r="W120" s="117">
        <f t="shared" si="37"/>
        <v>58</v>
      </c>
      <c r="X120" s="117">
        <f t="shared" si="27"/>
        <v>11.60</v>
      </c>
      <c r="Y120" s="146">
        <v>25</v>
      </c>
      <c r="Z120" s="116">
        <f t="shared" si="28"/>
        <v>20</v>
      </c>
    </row>
    <row r="121" spans="1:26" ht="19.9" customHeight="1" thickBot="1">
      <c r="A121" s="256">
        <v>114</v>
      </c>
      <c r="B121" s="134">
        <v>307693</v>
      </c>
      <c r="C121" s="134" t="s">
        <v>212</v>
      </c>
      <c r="D121" s="10">
        <v>6</v>
      </c>
      <c r="E121" s="10">
        <v>5</v>
      </c>
      <c r="F121" s="10">
        <v>6</v>
      </c>
      <c r="G121" s="10">
        <v>5</v>
      </c>
      <c r="H121" s="10">
        <v>6</v>
      </c>
      <c r="I121" s="10">
        <f t="shared" si="39"/>
        <v>28</v>
      </c>
      <c r="J121" s="10">
        <f t="shared" si="38"/>
        <v>4.20</v>
      </c>
      <c r="K121" s="18">
        <v>3</v>
      </c>
      <c r="L121" s="18">
        <v>1</v>
      </c>
      <c r="M121" s="18">
        <v>3</v>
      </c>
      <c r="N121" s="18">
        <v>1</v>
      </c>
      <c r="O121" s="18">
        <v>2</v>
      </c>
      <c r="P121" s="18">
        <f t="shared" si="35"/>
        <v>10</v>
      </c>
      <c r="Q121" s="116">
        <f t="shared" si="36"/>
        <v>0.45</v>
      </c>
      <c r="R121" s="105">
        <f t="shared" si="40"/>
        <v>1.0499999999999998</v>
      </c>
      <c r="S121" s="105">
        <f t="shared" si="41"/>
        <v>0.80</v>
      </c>
      <c r="T121" s="105">
        <f t="shared" si="42"/>
        <v>1.0499999999999998</v>
      </c>
      <c r="U121" s="105">
        <f t="shared" si="43"/>
        <v>0.80</v>
      </c>
      <c r="V121" s="105">
        <f t="shared" si="44"/>
        <v>0.99999999999999989</v>
      </c>
      <c r="W121" s="117">
        <f t="shared" si="37"/>
        <v>38</v>
      </c>
      <c r="X121" s="117">
        <f t="shared" si="27"/>
        <v>7.60</v>
      </c>
      <c r="Y121" s="146">
        <v>16</v>
      </c>
      <c r="Z121" s="116">
        <f t="shared" si="28"/>
        <v>12.80</v>
      </c>
    </row>
    <row r="122" spans="1:26" ht="19.9" customHeight="1">
      <c r="A122" s="254">
        <v>115</v>
      </c>
      <c r="B122" s="259">
        <v>307694</v>
      </c>
      <c r="C122" s="134" t="s">
        <v>213</v>
      </c>
      <c r="D122" s="10">
        <v>6</v>
      </c>
      <c r="E122" s="10">
        <v>5</v>
      </c>
      <c r="F122" s="10">
        <v>4</v>
      </c>
      <c r="G122" s="10">
        <v>6</v>
      </c>
      <c r="H122" s="10">
        <v>5</v>
      </c>
      <c r="I122" s="10">
        <f t="shared" si="39"/>
        <v>26</v>
      </c>
      <c r="J122" s="10">
        <f t="shared" si="38"/>
        <v>3.90</v>
      </c>
      <c r="K122" s="18">
        <v>2</v>
      </c>
      <c r="L122" s="18">
        <v>1</v>
      </c>
      <c r="M122" s="18">
        <v>2</v>
      </c>
      <c r="N122" s="18">
        <v>1</v>
      </c>
      <c r="O122" s="18">
        <v>3</v>
      </c>
      <c r="P122" s="18">
        <f t="shared" si="35"/>
        <v>9</v>
      </c>
      <c r="Q122" s="116">
        <f t="shared" si="36"/>
        <v>0.65</v>
      </c>
      <c r="R122" s="105">
        <f t="shared" si="40"/>
        <v>0.99999999999999989</v>
      </c>
      <c r="S122" s="105">
        <f t="shared" si="41"/>
        <v>0.80</v>
      </c>
      <c r="T122" s="105">
        <f t="shared" si="42"/>
        <v>0.70</v>
      </c>
      <c r="U122" s="105">
        <f t="shared" si="43"/>
        <v>0.95</v>
      </c>
      <c r="V122" s="105">
        <f t="shared" si="44"/>
        <v>0.90</v>
      </c>
      <c r="W122" s="117">
        <f t="shared" si="37"/>
        <v>35</v>
      </c>
      <c r="X122" s="117">
        <f t="shared" si="27"/>
        <v>7</v>
      </c>
      <c r="Y122" s="146">
        <v>14</v>
      </c>
      <c r="Z122" s="116">
        <f t="shared" si="28"/>
        <v>11.20</v>
      </c>
    </row>
    <row r="123" spans="1:26" ht="19.9" customHeight="1" thickBot="1">
      <c r="A123" s="256">
        <v>116</v>
      </c>
      <c r="B123" s="134">
        <v>307695</v>
      </c>
      <c r="C123" s="134" t="s">
        <v>214</v>
      </c>
      <c r="D123" s="10">
        <v>8</v>
      </c>
      <c r="E123" s="10">
        <v>5</v>
      </c>
      <c r="F123" s="10">
        <v>6</v>
      </c>
      <c r="G123" s="10">
        <v>5</v>
      </c>
      <c r="H123" s="10">
        <v>7</v>
      </c>
      <c r="I123" s="10">
        <f t="shared" si="39"/>
        <v>31</v>
      </c>
      <c r="J123" s="10">
        <f t="shared" si="38"/>
        <v>4.6499999999999995</v>
      </c>
      <c r="K123" s="18">
        <v>3</v>
      </c>
      <c r="L123" s="18">
        <v>1</v>
      </c>
      <c r="M123" s="18">
        <v>2</v>
      </c>
      <c r="N123" s="18">
        <v>3</v>
      </c>
      <c r="O123" s="18">
        <v>4</v>
      </c>
      <c r="P123" s="18">
        <f t="shared" si="35"/>
        <v>13</v>
      </c>
      <c r="Q123" s="116">
        <f t="shared" si="36"/>
        <v>0.40</v>
      </c>
      <c r="R123" s="105">
        <f t="shared" si="40"/>
        <v>1.35</v>
      </c>
      <c r="S123" s="105">
        <f t="shared" si="41"/>
        <v>0.80</v>
      </c>
      <c r="T123" s="105">
        <f t="shared" si="42"/>
        <v>0.99999999999999989</v>
      </c>
      <c r="U123" s="105">
        <f t="shared" si="43"/>
        <v>0.90</v>
      </c>
      <c r="V123" s="105">
        <f t="shared" si="44"/>
        <v>1.25</v>
      </c>
      <c r="W123" s="117">
        <f t="shared" si="37"/>
        <v>44</v>
      </c>
      <c r="X123" s="117">
        <f t="shared" si="27"/>
        <v>8.8000000000000007</v>
      </c>
      <c r="Y123" s="146">
        <v>21</v>
      </c>
      <c r="Z123" s="116">
        <f t="shared" si="28"/>
        <v>16.80</v>
      </c>
    </row>
    <row r="124" spans="1:26" ht="19.9" customHeight="1">
      <c r="A124" s="254">
        <v>117</v>
      </c>
      <c r="B124" s="134">
        <v>307699</v>
      </c>
      <c r="C124" s="134" t="s">
        <v>215</v>
      </c>
      <c r="D124" s="10">
        <v>6</v>
      </c>
      <c r="E124" s="10">
        <v>5</v>
      </c>
      <c r="F124" s="10">
        <v>6</v>
      </c>
      <c r="G124" s="10">
        <v>4</v>
      </c>
      <c r="H124" s="10">
        <v>5</v>
      </c>
      <c r="I124" s="10">
        <f t="shared" si="39"/>
        <v>26</v>
      </c>
      <c r="J124" s="10">
        <f t="shared" si="38"/>
        <v>3.90</v>
      </c>
      <c r="K124" s="18">
        <v>2</v>
      </c>
      <c r="L124" s="18">
        <v>1</v>
      </c>
      <c r="M124" s="18">
        <v>0</v>
      </c>
      <c r="N124" s="18">
        <v>3</v>
      </c>
      <c r="O124" s="18">
        <v>2</v>
      </c>
      <c r="P124" s="18">
        <f t="shared" si="35"/>
        <v>8</v>
      </c>
      <c r="Q124" s="116">
        <f t="shared" si="36"/>
        <v>0.80</v>
      </c>
      <c r="R124" s="105">
        <f t="shared" si="40"/>
        <v>0.99999999999999989</v>
      </c>
      <c r="S124" s="105">
        <f t="shared" si="41"/>
        <v>0.80</v>
      </c>
      <c r="T124" s="105">
        <f t="shared" si="42"/>
        <v>0.89999999999999991</v>
      </c>
      <c r="U124" s="105">
        <f t="shared" si="43"/>
        <v>0.75</v>
      </c>
      <c r="V124" s="105">
        <f t="shared" si="44"/>
        <v>0.85</v>
      </c>
      <c r="W124" s="117">
        <f t="shared" si="37"/>
        <v>34</v>
      </c>
      <c r="X124" s="117">
        <f t="shared" si="27"/>
        <v>6.8000000000000007</v>
      </c>
      <c r="Y124" s="146">
        <v>14</v>
      </c>
      <c r="Z124" s="116">
        <f t="shared" si="28"/>
        <v>11.20</v>
      </c>
    </row>
    <row r="125" spans="1:26" ht="19.9" customHeight="1" thickBot="1">
      <c r="A125" s="256">
        <v>118</v>
      </c>
      <c r="B125" s="259">
        <v>307700</v>
      </c>
      <c r="C125" s="134" t="s">
        <v>216</v>
      </c>
      <c r="D125" s="10">
        <v>7</v>
      </c>
      <c r="E125" s="10">
        <v>9</v>
      </c>
      <c r="F125" s="10">
        <v>8</v>
      </c>
      <c r="G125" s="10">
        <v>7</v>
      </c>
      <c r="H125" s="10">
        <v>8</v>
      </c>
      <c r="I125" s="10">
        <f t="shared" si="39"/>
        <v>39</v>
      </c>
      <c r="J125" s="10">
        <f t="shared" si="38"/>
        <v>5.85</v>
      </c>
      <c r="K125" s="18">
        <v>4</v>
      </c>
      <c r="L125" s="18">
        <v>3</v>
      </c>
      <c r="M125" s="18">
        <v>2</v>
      </c>
      <c r="N125" s="18">
        <v>3</v>
      </c>
      <c r="O125" s="18">
        <v>4</v>
      </c>
      <c r="P125" s="18">
        <f t="shared" si="35"/>
        <v>16</v>
      </c>
      <c r="Q125" s="116">
        <f t="shared" si="36"/>
        <v>0.55000000000000004</v>
      </c>
      <c r="R125" s="105">
        <f t="shared" si="40"/>
        <v>1.25</v>
      </c>
      <c r="S125" s="105">
        <f t="shared" si="41"/>
        <v>1.50</v>
      </c>
      <c r="T125" s="105">
        <f t="shared" si="42"/>
        <v>1.30</v>
      </c>
      <c r="U125" s="105">
        <f t="shared" si="43"/>
        <v>1.2000000000000002</v>
      </c>
      <c r="V125" s="105">
        <f t="shared" si="44"/>
        <v>1.40</v>
      </c>
      <c r="W125" s="117">
        <f t="shared" si="37"/>
        <v>55</v>
      </c>
      <c r="X125" s="117">
        <f t="shared" si="27"/>
        <v>11</v>
      </c>
      <c r="Y125" s="146">
        <v>24</v>
      </c>
      <c r="Z125" s="116">
        <f t="shared" si="28"/>
        <v>19.200000000000003</v>
      </c>
    </row>
    <row r="126" spans="1:26" ht="19.9" customHeight="1">
      <c r="A126" s="254">
        <v>119</v>
      </c>
      <c r="B126" s="259">
        <v>307706</v>
      </c>
      <c r="C126" s="134" t="s">
        <v>217</v>
      </c>
      <c r="D126" s="10">
        <v>6</v>
      </c>
      <c r="E126" s="10">
        <v>4</v>
      </c>
      <c r="F126" s="10">
        <v>6</v>
      </c>
      <c r="G126" s="10">
        <v>5</v>
      </c>
      <c r="H126" s="10">
        <v>4</v>
      </c>
      <c r="I126" s="10">
        <f t="shared" si="39"/>
        <v>25</v>
      </c>
      <c r="J126" s="10">
        <f t="shared" si="38"/>
        <v>3.75</v>
      </c>
      <c r="K126" s="18">
        <v>1</v>
      </c>
      <c r="L126" s="18">
        <v>2</v>
      </c>
      <c r="M126" s="18">
        <v>3</v>
      </c>
      <c r="N126" s="18">
        <v>4</v>
      </c>
      <c r="O126" s="18">
        <v>1</v>
      </c>
      <c r="P126" s="18">
        <f t="shared" si="35"/>
        <v>11</v>
      </c>
      <c r="Q126" s="116">
        <f t="shared" si="36"/>
        <v>0.35</v>
      </c>
      <c r="R126" s="105">
        <f t="shared" si="40"/>
        <v>0.95</v>
      </c>
      <c r="S126" s="105">
        <f t="shared" si="41"/>
        <v>0.70</v>
      </c>
      <c r="T126" s="105">
        <f t="shared" si="42"/>
        <v>1.0499999999999998</v>
      </c>
      <c r="U126" s="105">
        <f t="shared" si="43"/>
        <v>0.95</v>
      </c>
      <c r="V126" s="105">
        <f t="shared" si="44"/>
        <v>0.65</v>
      </c>
      <c r="W126" s="117">
        <f t="shared" si="37"/>
        <v>36</v>
      </c>
      <c r="X126" s="117">
        <f t="shared" si="27"/>
        <v>7.20</v>
      </c>
      <c r="Y126" s="146">
        <v>14</v>
      </c>
      <c r="Z126" s="116">
        <f t="shared" si="28"/>
        <v>11.20</v>
      </c>
    </row>
    <row r="127" spans="1:26" ht="19.9" customHeight="1" thickBot="1">
      <c r="A127" s="256">
        <v>120</v>
      </c>
      <c r="B127" s="134">
        <v>307707</v>
      </c>
      <c r="C127" s="134" t="s">
        <v>218</v>
      </c>
      <c r="D127" s="10">
        <v>4</v>
      </c>
      <c r="E127" s="10">
        <v>3</v>
      </c>
      <c r="F127" s="10">
        <v>3</v>
      </c>
      <c r="G127" s="10">
        <v>4</v>
      </c>
      <c r="H127" s="10">
        <v>3</v>
      </c>
      <c r="I127" s="10">
        <f t="shared" si="39"/>
        <v>17</v>
      </c>
      <c r="J127" s="10">
        <f t="shared" si="38"/>
        <v>2.5499999999999998</v>
      </c>
      <c r="K127" s="18">
        <v>1</v>
      </c>
      <c r="L127" s="18">
        <v>2</v>
      </c>
      <c r="M127" s="18">
        <v>1</v>
      </c>
      <c r="N127" s="18">
        <v>2</v>
      </c>
      <c r="O127" s="18">
        <v>1</v>
      </c>
      <c r="P127" s="18">
        <f t="shared" si="35"/>
        <v>7</v>
      </c>
      <c r="Q127" s="116">
        <f t="shared" si="36"/>
        <v>0.65</v>
      </c>
      <c r="R127" s="105">
        <f t="shared" si="40"/>
        <v>0.65</v>
      </c>
      <c r="S127" s="105">
        <f t="shared" si="41"/>
        <v>0.54999999999999993</v>
      </c>
      <c r="T127" s="105">
        <f t="shared" si="42"/>
        <v>0.49999999999999994</v>
      </c>
      <c r="U127" s="105">
        <f t="shared" si="43"/>
        <v>0.70</v>
      </c>
      <c r="V127" s="105">
        <f t="shared" si="44"/>
        <v>0.49999999999999994</v>
      </c>
      <c r="W127" s="117">
        <f t="shared" si="37"/>
        <v>24</v>
      </c>
      <c r="X127" s="117">
        <f t="shared" si="27"/>
        <v>4.8000000000000007</v>
      </c>
      <c r="Y127" s="146">
        <v>8</v>
      </c>
      <c r="Z127" s="116">
        <f t="shared" si="28"/>
        <v>6.40</v>
      </c>
    </row>
    <row r="128" spans="1:26" ht="19.9" customHeight="1">
      <c r="A128" s="254">
        <v>121</v>
      </c>
      <c r="B128" s="259">
        <v>307710</v>
      </c>
      <c r="C128" s="134" t="s">
        <v>219</v>
      </c>
      <c r="D128" s="10">
        <v>6</v>
      </c>
      <c r="E128" s="10">
        <v>8</v>
      </c>
      <c r="F128" s="10">
        <v>5</v>
      </c>
      <c r="G128" s="10">
        <v>3</v>
      </c>
      <c r="H128" s="10">
        <v>4</v>
      </c>
      <c r="I128" s="10">
        <f t="shared" si="39"/>
        <v>26</v>
      </c>
      <c r="J128" s="10">
        <f t="shared" si="38"/>
        <v>3.90</v>
      </c>
      <c r="K128" s="18">
        <v>3</v>
      </c>
      <c r="L128" s="18">
        <v>2</v>
      </c>
      <c r="M128" s="18">
        <v>3</v>
      </c>
      <c r="N128" s="18">
        <v>4</v>
      </c>
      <c r="O128" s="18">
        <v>1</v>
      </c>
      <c r="P128" s="18">
        <f t="shared" si="35"/>
        <v>13</v>
      </c>
      <c r="Q128" s="116">
        <f t="shared" si="36"/>
        <v>0.80</v>
      </c>
      <c r="R128" s="105">
        <f t="shared" si="40"/>
        <v>1.0499999999999998</v>
      </c>
      <c r="S128" s="105">
        <f t="shared" si="41"/>
        <v>1.30</v>
      </c>
      <c r="T128" s="105">
        <f t="shared" si="42"/>
        <v>0.90</v>
      </c>
      <c r="U128" s="105">
        <f t="shared" si="43"/>
        <v>0.64999999999999991</v>
      </c>
      <c r="V128" s="105">
        <f t="shared" si="44"/>
        <v>0.65</v>
      </c>
      <c r="W128" s="117">
        <f t="shared" si="37"/>
        <v>39</v>
      </c>
      <c r="X128" s="117">
        <f t="shared" si="27"/>
        <v>7.8000000000000007</v>
      </c>
      <c r="Y128" s="146">
        <v>19</v>
      </c>
      <c r="Z128" s="116">
        <f t="shared" si="28"/>
        <v>15.20</v>
      </c>
    </row>
    <row r="129" spans="1:26" ht="19.9" customHeight="1" thickBot="1">
      <c r="A129" s="256">
        <v>122</v>
      </c>
      <c r="B129" s="134">
        <v>307713</v>
      </c>
      <c r="C129" s="134" t="s">
        <v>220</v>
      </c>
      <c r="D129" s="10">
        <v>7</v>
      </c>
      <c r="E129" s="10">
        <v>8</v>
      </c>
      <c r="F129" s="10">
        <v>7</v>
      </c>
      <c r="G129" s="10">
        <v>8</v>
      </c>
      <c r="H129" s="10">
        <v>7</v>
      </c>
      <c r="I129" s="10">
        <f t="shared" si="39"/>
        <v>37</v>
      </c>
      <c r="J129" s="10">
        <f t="shared" si="38"/>
        <v>5.55</v>
      </c>
      <c r="K129" s="18">
        <v>4</v>
      </c>
      <c r="L129" s="18">
        <v>3</v>
      </c>
      <c r="M129" s="18">
        <v>4</v>
      </c>
      <c r="N129" s="18">
        <v>3</v>
      </c>
      <c r="O129" s="18">
        <v>2</v>
      </c>
      <c r="P129" s="18">
        <f t="shared" si="35"/>
        <v>16</v>
      </c>
      <c r="Q129" s="116">
        <f t="shared" si="36"/>
        <v>0.55000000000000004</v>
      </c>
      <c r="R129" s="105">
        <f t="shared" si="40"/>
        <v>1.25</v>
      </c>
      <c r="S129" s="105">
        <f t="shared" si="41"/>
        <v>1.35</v>
      </c>
      <c r="T129" s="105">
        <f t="shared" si="42"/>
        <v>1.25</v>
      </c>
      <c r="U129" s="105">
        <f t="shared" si="43"/>
        <v>1.35</v>
      </c>
      <c r="V129" s="105">
        <f t="shared" si="44"/>
        <v>1.1500000000000001</v>
      </c>
      <c r="W129" s="117">
        <f t="shared" si="37"/>
        <v>53</v>
      </c>
      <c r="X129" s="117">
        <f t="shared" si="27"/>
        <v>10.60</v>
      </c>
      <c r="Y129" s="146">
        <v>22</v>
      </c>
      <c r="Z129" s="116">
        <f t="shared" si="28"/>
        <v>17.60</v>
      </c>
    </row>
    <row r="130" spans="1:26" ht="19.9" customHeight="1">
      <c r="A130" s="254">
        <v>123</v>
      </c>
      <c r="B130" s="134">
        <v>307717</v>
      </c>
      <c r="C130" s="134" t="s">
        <v>223</v>
      </c>
      <c r="D130" s="10">
        <v>4</v>
      </c>
      <c r="E130" s="10">
        <v>5</v>
      </c>
      <c r="F130" s="10">
        <v>6</v>
      </c>
      <c r="G130" s="10">
        <v>4</v>
      </c>
      <c r="H130" s="10">
        <v>5</v>
      </c>
      <c r="I130" s="10">
        <f t="shared" si="39"/>
        <v>24</v>
      </c>
      <c r="J130" s="10">
        <f t="shared" si="38"/>
        <v>3.5999999999999996</v>
      </c>
      <c r="K130" s="18">
        <v>2</v>
      </c>
      <c r="L130" s="18">
        <v>3</v>
      </c>
      <c r="M130" s="18">
        <v>2</v>
      </c>
      <c r="N130" s="18">
        <v>3</v>
      </c>
      <c r="O130" s="18">
        <v>1</v>
      </c>
      <c r="P130" s="18">
        <f t="shared" si="35"/>
        <v>11</v>
      </c>
      <c r="Q130" s="116">
        <f t="shared" si="36"/>
        <v>0.80</v>
      </c>
      <c r="R130" s="105">
        <f t="shared" si="40"/>
        <v>0.70</v>
      </c>
      <c r="S130" s="105">
        <f t="shared" si="41"/>
        <v>0.90</v>
      </c>
      <c r="T130" s="105">
        <f t="shared" si="42"/>
        <v>0.99999999999999989</v>
      </c>
      <c r="U130" s="105">
        <f t="shared" si="43"/>
        <v>0.75</v>
      </c>
      <c r="V130" s="105">
        <f t="shared" si="44"/>
        <v>0.80</v>
      </c>
      <c r="W130" s="117">
        <f t="shared" si="37"/>
        <v>35</v>
      </c>
      <c r="X130" s="117">
        <f t="shared" si="27"/>
        <v>7</v>
      </c>
      <c r="Y130" s="146">
        <v>13</v>
      </c>
      <c r="Z130" s="116">
        <f t="shared" si="28"/>
        <v>10.40</v>
      </c>
    </row>
    <row r="131" spans="1:26" ht="19.9" customHeight="1" thickBot="1">
      <c r="A131" s="256">
        <v>124</v>
      </c>
      <c r="B131" s="259">
        <v>307718</v>
      </c>
      <c r="C131" s="134" t="s">
        <v>224</v>
      </c>
      <c r="D131" s="10">
        <v>6</v>
      </c>
      <c r="E131" s="10">
        <v>6</v>
      </c>
      <c r="F131" s="10">
        <v>7</v>
      </c>
      <c r="G131" s="10">
        <v>6</v>
      </c>
      <c r="H131" s="10">
        <v>9</v>
      </c>
      <c r="I131" s="10">
        <f t="shared" si="39"/>
        <v>34</v>
      </c>
      <c r="J131" s="10">
        <f t="shared" si="38"/>
        <v>5.0999999999999996</v>
      </c>
      <c r="K131" s="18">
        <v>4</v>
      </c>
      <c r="L131" s="18">
        <v>3</v>
      </c>
      <c r="M131" s="18">
        <v>4</v>
      </c>
      <c r="N131" s="18">
        <v>3</v>
      </c>
      <c r="O131" s="18">
        <v>2</v>
      </c>
      <c r="P131" s="18">
        <f t="shared" si="35"/>
        <v>16</v>
      </c>
      <c r="Q131" s="116">
        <f t="shared" si="36"/>
        <v>0.85000000000000009</v>
      </c>
      <c r="R131" s="105">
        <f t="shared" si="40"/>
        <v>1.0999999999999999</v>
      </c>
      <c r="S131" s="105">
        <f t="shared" si="41"/>
        <v>1.0499999999999998</v>
      </c>
      <c r="T131" s="105">
        <f t="shared" si="42"/>
        <v>1.25</v>
      </c>
      <c r="U131" s="105">
        <f t="shared" si="43"/>
        <v>1.0499999999999998</v>
      </c>
      <c r="V131" s="105">
        <f t="shared" si="44"/>
        <v>1.45</v>
      </c>
      <c r="W131" s="117">
        <f t="shared" si="37"/>
        <v>50</v>
      </c>
      <c r="X131" s="117">
        <f t="shared" si="27"/>
        <v>10</v>
      </c>
      <c r="Y131" s="146">
        <v>21</v>
      </c>
      <c r="Z131" s="116">
        <f t="shared" si="28"/>
        <v>16.80</v>
      </c>
    </row>
    <row r="132" spans="1:26" ht="19.9" customHeight="1">
      <c r="A132" s="254">
        <v>125</v>
      </c>
      <c r="B132" s="134">
        <v>307719</v>
      </c>
      <c r="C132" s="134" t="s">
        <v>225</v>
      </c>
      <c r="D132" s="10">
        <v>8</v>
      </c>
      <c r="E132" s="10">
        <v>9</v>
      </c>
      <c r="F132" s="10">
        <v>8</v>
      </c>
      <c r="G132" s="10">
        <v>9</v>
      </c>
      <c r="H132" s="10">
        <v>7</v>
      </c>
      <c r="I132" s="10">
        <f t="shared" si="39"/>
        <v>41</v>
      </c>
      <c r="J132" s="10">
        <f t="shared" si="38"/>
        <v>6.15</v>
      </c>
      <c r="K132" s="18">
        <v>3</v>
      </c>
      <c r="L132" s="18">
        <v>2</v>
      </c>
      <c r="M132" s="18">
        <v>3</v>
      </c>
      <c r="N132" s="18">
        <v>4</v>
      </c>
      <c r="O132" s="18">
        <v>5</v>
      </c>
      <c r="P132" s="18">
        <f t="shared" si="35"/>
        <v>17</v>
      </c>
      <c r="Q132" s="116">
        <f t="shared" si="36"/>
        <v>0.90</v>
      </c>
      <c r="R132" s="105">
        <f t="shared" si="40"/>
        <v>1.35</v>
      </c>
      <c r="S132" s="105">
        <f t="shared" si="41"/>
        <v>1.45</v>
      </c>
      <c r="T132" s="105">
        <f t="shared" si="42"/>
        <v>1.35</v>
      </c>
      <c r="U132" s="105">
        <f t="shared" si="43"/>
        <v>1.5499999999999998</v>
      </c>
      <c r="V132" s="105">
        <f t="shared" si="44"/>
        <v>1.30</v>
      </c>
      <c r="W132" s="117">
        <f t="shared" si="37"/>
        <v>58</v>
      </c>
      <c r="X132" s="117">
        <f t="shared" si="27"/>
        <v>11.60</v>
      </c>
      <c r="Y132" s="146">
        <v>25</v>
      </c>
      <c r="Z132" s="116">
        <f t="shared" si="28"/>
        <v>20</v>
      </c>
    </row>
    <row r="133" spans="1:26" ht="19.9" customHeight="1" thickBot="1">
      <c r="A133" s="256">
        <v>126</v>
      </c>
      <c r="B133" s="259">
        <v>307720</v>
      </c>
      <c r="C133" s="134" t="s">
        <v>226</v>
      </c>
      <c r="D133" s="10">
        <v>9</v>
      </c>
      <c r="E133" s="10">
        <v>8</v>
      </c>
      <c r="F133" s="10">
        <v>9</v>
      </c>
      <c r="G133" s="10">
        <v>8</v>
      </c>
      <c r="H133" s="10">
        <v>9</v>
      </c>
      <c r="I133" s="10">
        <f t="shared" si="39"/>
        <v>43</v>
      </c>
      <c r="J133" s="10">
        <f t="shared" si="38"/>
        <v>6.45</v>
      </c>
      <c r="K133" s="18">
        <v>4</v>
      </c>
      <c r="L133" s="18">
        <v>3</v>
      </c>
      <c r="M133" s="18">
        <v>4</v>
      </c>
      <c r="N133" s="18">
        <v>3</v>
      </c>
      <c r="O133" s="18">
        <v>4</v>
      </c>
      <c r="P133" s="18">
        <f t="shared" si="35"/>
        <v>18</v>
      </c>
      <c r="Q133" s="116">
        <f t="shared" si="36"/>
        <v>0.60000000000000009</v>
      </c>
      <c r="R133" s="105">
        <f t="shared" si="40"/>
        <v>1.5499999999999998</v>
      </c>
      <c r="S133" s="105">
        <f t="shared" si="41"/>
        <v>1.35</v>
      </c>
      <c r="T133" s="105">
        <f t="shared" si="42"/>
        <v>1.5499999999999998</v>
      </c>
      <c r="U133" s="105">
        <f t="shared" si="43"/>
        <v>1.35</v>
      </c>
      <c r="V133" s="105">
        <f t="shared" si="44"/>
        <v>1.5499999999999998</v>
      </c>
      <c r="W133" s="117">
        <f t="shared" si="37"/>
        <v>61</v>
      </c>
      <c r="X133" s="117">
        <f t="shared" si="27"/>
        <v>12.20</v>
      </c>
      <c r="Y133" s="146">
        <v>28</v>
      </c>
      <c r="Z133" s="116">
        <f t="shared" si="28"/>
        <v>22.40</v>
      </c>
    </row>
    <row r="134" spans="1:26" ht="19.9" customHeight="1">
      <c r="A134" s="254">
        <v>127</v>
      </c>
      <c r="B134" s="259">
        <v>307722</v>
      </c>
      <c r="C134" s="134" t="s">
        <v>227</v>
      </c>
      <c r="D134" s="10">
        <v>5</v>
      </c>
      <c r="E134" s="10">
        <v>6</v>
      </c>
      <c r="F134" s="10">
        <v>5</v>
      </c>
      <c r="G134" s="10">
        <v>6</v>
      </c>
      <c r="H134" s="10">
        <v>7</v>
      </c>
      <c r="I134" s="10">
        <f t="shared" si="39"/>
        <v>29</v>
      </c>
      <c r="J134" s="10">
        <f t="shared" si="38"/>
        <v>4.3499999999999996</v>
      </c>
      <c r="K134" s="18">
        <v>3</v>
      </c>
      <c r="L134" s="18">
        <v>2</v>
      </c>
      <c r="M134" s="18">
        <v>3</v>
      </c>
      <c r="N134" s="18">
        <v>1</v>
      </c>
      <c r="O134" s="18">
        <v>3</v>
      </c>
      <c r="P134" s="18">
        <f t="shared" si="35"/>
        <v>12</v>
      </c>
      <c r="Q134" s="116">
        <f t="shared" si="36"/>
        <v>0.45</v>
      </c>
      <c r="R134" s="105">
        <f t="shared" si="40"/>
        <v>0.90</v>
      </c>
      <c r="S134" s="105">
        <f t="shared" si="41"/>
        <v>0.99999999999999989</v>
      </c>
      <c r="T134" s="105">
        <f t="shared" si="42"/>
        <v>0.90</v>
      </c>
      <c r="U134" s="105">
        <f t="shared" si="43"/>
        <v>0.95</v>
      </c>
      <c r="V134" s="105">
        <f t="shared" si="44"/>
        <v>1.2000000000000002</v>
      </c>
      <c r="W134" s="117">
        <f t="shared" si="45" ref="W134:W165">I134+P134</f>
        <v>41</v>
      </c>
      <c r="X134" s="117">
        <f t="shared" si="27"/>
        <v>8.2000000000000011</v>
      </c>
      <c r="Y134" s="146">
        <v>16</v>
      </c>
      <c r="Z134" s="116">
        <f t="shared" si="28"/>
        <v>12.80</v>
      </c>
    </row>
    <row r="135" spans="1:26" ht="19.9" customHeight="1" thickBot="1">
      <c r="A135" s="256">
        <v>128</v>
      </c>
      <c r="B135" s="134">
        <v>307723</v>
      </c>
      <c r="C135" s="134" t="s">
        <v>228</v>
      </c>
      <c r="D135" s="10">
        <v>1</v>
      </c>
      <c r="E135" s="10">
        <v>2</v>
      </c>
      <c r="F135" s="10">
        <v>1</v>
      </c>
      <c r="G135" s="10">
        <v>3</v>
      </c>
      <c r="H135" s="10">
        <v>2</v>
      </c>
      <c r="I135" s="10">
        <f t="shared" si="39"/>
        <v>9</v>
      </c>
      <c r="J135" s="10">
        <f t="shared" si="38"/>
        <v>1.35</v>
      </c>
      <c r="K135" s="18">
        <v>1</v>
      </c>
      <c r="L135" s="18">
        <v>2</v>
      </c>
      <c r="M135" s="18">
        <v>1</v>
      </c>
      <c r="N135" s="18">
        <v>4</v>
      </c>
      <c r="O135" s="18">
        <v>1</v>
      </c>
      <c r="P135" s="18">
        <f t="shared" si="35"/>
        <v>9</v>
      </c>
      <c r="Q135" s="116">
        <f t="shared" si="36"/>
        <v>0.50</v>
      </c>
      <c r="R135" s="105">
        <f t="shared" si="40"/>
        <v>0.20</v>
      </c>
      <c r="S135" s="105">
        <f t="shared" si="41"/>
        <v>0.40</v>
      </c>
      <c r="T135" s="105">
        <f t="shared" si="42"/>
        <v>0.20</v>
      </c>
      <c r="U135" s="105">
        <f t="shared" si="43"/>
        <v>0.64999999999999991</v>
      </c>
      <c r="V135" s="105">
        <f t="shared" si="44"/>
        <v>0.35</v>
      </c>
      <c r="W135" s="117">
        <f t="shared" si="45"/>
        <v>18</v>
      </c>
      <c r="X135" s="117">
        <f t="shared" si="27"/>
        <v>3.60</v>
      </c>
      <c r="Y135" s="146">
        <v>3</v>
      </c>
      <c r="Z135" s="116">
        <f t="shared" si="28"/>
        <v>2.4000000000000004</v>
      </c>
    </row>
    <row r="136" spans="1:26" ht="19.9" customHeight="1">
      <c r="A136" s="254">
        <v>129</v>
      </c>
      <c r="B136" s="259">
        <v>307724</v>
      </c>
      <c r="C136" s="134" t="s">
        <v>229</v>
      </c>
      <c r="D136" s="10">
        <v>3</v>
      </c>
      <c r="E136" s="10">
        <v>4</v>
      </c>
      <c r="F136" s="10">
        <v>3</v>
      </c>
      <c r="G136" s="10">
        <v>5</v>
      </c>
      <c r="H136" s="10">
        <v>4</v>
      </c>
      <c r="I136" s="10">
        <f t="shared" si="39"/>
        <v>19</v>
      </c>
      <c r="J136" s="10">
        <f t="shared" si="38"/>
        <v>2.85</v>
      </c>
      <c r="K136" s="18">
        <v>2</v>
      </c>
      <c r="L136" s="18">
        <v>3</v>
      </c>
      <c r="M136" s="18">
        <v>1</v>
      </c>
      <c r="N136" s="18">
        <v>3</v>
      </c>
      <c r="O136" s="18">
        <v>1</v>
      </c>
      <c r="P136" s="18">
        <f t="shared" si="35"/>
        <v>10</v>
      </c>
      <c r="Q136" s="116">
        <f t="shared" si="36"/>
        <v>0.25</v>
      </c>
      <c r="R136" s="105">
        <f t="shared" si="40"/>
        <v>0.54999999999999993</v>
      </c>
      <c r="S136" s="105">
        <f t="shared" si="41"/>
        <v>0.75</v>
      </c>
      <c r="T136" s="105">
        <f t="shared" si="42"/>
        <v>0.49999999999999994</v>
      </c>
      <c r="U136" s="105">
        <f t="shared" si="43"/>
        <v>0.90</v>
      </c>
      <c r="V136" s="105">
        <f t="shared" si="44"/>
        <v>0.65</v>
      </c>
      <c r="W136" s="117">
        <f t="shared" si="45"/>
        <v>29</v>
      </c>
      <c r="X136" s="117">
        <f t="shared" si="27"/>
        <v>5.8000000000000007</v>
      </c>
      <c r="Y136" s="146">
        <v>12</v>
      </c>
      <c r="Z136" s="116">
        <f t="shared" si="28"/>
        <v>9.6000000000000014</v>
      </c>
    </row>
    <row r="137" spans="1:26" ht="19.9" customHeight="1" thickBot="1">
      <c r="A137" s="256">
        <v>130</v>
      </c>
      <c r="B137" s="258">
        <v>307726</v>
      </c>
      <c r="C137" s="134" t="s">
        <v>230</v>
      </c>
      <c r="D137" s="10">
        <v>4</v>
      </c>
      <c r="E137" s="10">
        <v>3</v>
      </c>
      <c r="F137" s="10">
        <v>2</v>
      </c>
      <c r="G137" s="10">
        <v>3</v>
      </c>
      <c r="H137" s="10">
        <v>3</v>
      </c>
      <c r="I137" s="10">
        <f t="shared" si="39"/>
        <v>15</v>
      </c>
      <c r="J137" s="10">
        <f t="shared" si="46" ref="J137:J165">I137*0.15</f>
        <v>2.25</v>
      </c>
      <c r="K137" s="18">
        <v>1</v>
      </c>
      <c r="L137" s="18">
        <v>0</v>
      </c>
      <c r="M137" s="18">
        <v>1</v>
      </c>
      <c r="N137" s="18">
        <v>2</v>
      </c>
      <c r="O137" s="18">
        <v>1</v>
      </c>
      <c r="P137" s="18">
        <f t="shared" si="35"/>
        <v>5</v>
      </c>
      <c r="Q137" s="116">
        <f t="shared" si="36"/>
        <v>0.55000000000000004</v>
      </c>
      <c r="R137" s="105">
        <f t="shared" si="40"/>
        <v>0.65</v>
      </c>
      <c r="S137" s="105">
        <f t="shared" si="41"/>
        <v>0.44999999999999996</v>
      </c>
      <c r="T137" s="105">
        <f t="shared" si="42"/>
        <v>0.35</v>
      </c>
      <c r="U137" s="105">
        <f t="shared" si="43"/>
        <v>0.54999999999999993</v>
      </c>
      <c r="V137" s="105">
        <f t="shared" si="44"/>
        <v>0.49999999999999994</v>
      </c>
      <c r="W137" s="117">
        <f t="shared" si="45"/>
        <v>20</v>
      </c>
      <c r="X137" s="117">
        <f t="shared" si="47" ref="X137:X165">(W137*0.2)</f>
        <v>4</v>
      </c>
      <c r="Y137" s="146">
        <v>7</v>
      </c>
      <c r="Z137" s="116">
        <f t="shared" si="48" ref="Z137:Z165">Y137*0.8</f>
        <v>5.60</v>
      </c>
    </row>
    <row r="138" spans="1:26" ht="19.9" customHeight="1">
      <c r="A138" s="254">
        <v>131</v>
      </c>
      <c r="B138" s="134">
        <v>307729</v>
      </c>
      <c r="C138" s="134" t="s">
        <v>233</v>
      </c>
      <c r="D138" s="10">
        <v>5</v>
      </c>
      <c r="E138" s="10">
        <v>4</v>
      </c>
      <c r="F138" s="10">
        <v>3</v>
      </c>
      <c r="G138" s="10">
        <v>4</v>
      </c>
      <c r="H138" s="10">
        <v>3</v>
      </c>
      <c r="I138" s="10">
        <f t="shared" si="39"/>
        <v>19</v>
      </c>
      <c r="J138" s="10">
        <f t="shared" si="46"/>
        <v>2.85</v>
      </c>
      <c r="K138" s="18">
        <v>2</v>
      </c>
      <c r="L138" s="18">
        <v>3</v>
      </c>
      <c r="M138" s="18">
        <v>1</v>
      </c>
      <c r="N138" s="18">
        <v>3</v>
      </c>
      <c r="O138" s="18">
        <v>2</v>
      </c>
      <c r="P138" s="18">
        <f t="shared" si="35"/>
        <v>11</v>
      </c>
      <c r="Q138" s="116">
        <f t="shared" si="36"/>
        <v>0.35</v>
      </c>
      <c r="R138" s="105">
        <f t="shared" si="40"/>
        <v>0.85</v>
      </c>
      <c r="S138" s="105">
        <f t="shared" si="41"/>
        <v>0.75</v>
      </c>
      <c r="T138" s="105">
        <f t="shared" si="42"/>
        <v>0.49999999999999994</v>
      </c>
      <c r="U138" s="105">
        <f t="shared" si="43"/>
        <v>0.75</v>
      </c>
      <c r="V138" s="105">
        <f t="shared" si="44"/>
        <v>0.54999999999999993</v>
      </c>
      <c r="W138" s="117">
        <f t="shared" si="45"/>
        <v>30</v>
      </c>
      <c r="X138" s="117">
        <f t="shared" si="47"/>
        <v>6</v>
      </c>
      <c r="Y138" s="146">
        <v>9</v>
      </c>
      <c r="Z138" s="116">
        <f t="shared" si="48"/>
        <v>7.20</v>
      </c>
    </row>
    <row r="139" spans="1:26" ht="19.9" customHeight="1" thickBot="1">
      <c r="A139" s="256">
        <v>132</v>
      </c>
      <c r="B139" s="259">
        <v>307730</v>
      </c>
      <c r="C139" s="134" t="s">
        <v>234</v>
      </c>
      <c r="D139" s="10">
        <v>1</v>
      </c>
      <c r="E139" s="10">
        <v>3</v>
      </c>
      <c r="F139" s="10">
        <v>2</v>
      </c>
      <c r="G139" s="10">
        <v>3</v>
      </c>
      <c r="H139" s="10">
        <v>4</v>
      </c>
      <c r="I139" s="10">
        <f t="shared" si="39"/>
        <v>13</v>
      </c>
      <c r="J139" s="10">
        <f t="shared" si="46"/>
        <v>1.95</v>
      </c>
      <c r="K139" s="18">
        <v>0</v>
      </c>
      <c r="L139" s="18">
        <v>1</v>
      </c>
      <c r="M139" s="18">
        <v>2</v>
      </c>
      <c r="N139" s="18">
        <v>1</v>
      </c>
      <c r="O139" s="18">
        <v>3</v>
      </c>
      <c r="P139" s="18">
        <f t="shared" si="35"/>
        <v>7</v>
      </c>
      <c r="Q139" s="116">
        <f t="shared" si="36"/>
        <v>0.45</v>
      </c>
      <c r="R139" s="105">
        <f t="shared" si="40"/>
        <v>0.15</v>
      </c>
      <c r="S139" s="105">
        <f t="shared" si="41"/>
        <v>0.49999999999999994</v>
      </c>
      <c r="T139" s="105">
        <f t="shared" si="42"/>
        <v>0.40</v>
      </c>
      <c r="U139" s="105">
        <f t="shared" si="43"/>
        <v>0.49999999999999994</v>
      </c>
      <c r="V139" s="105">
        <f t="shared" si="44"/>
        <v>0.75</v>
      </c>
      <c r="W139" s="117">
        <f t="shared" si="45"/>
        <v>20</v>
      </c>
      <c r="X139" s="117">
        <f t="shared" si="47"/>
        <v>4</v>
      </c>
      <c r="Y139" s="146">
        <v>5</v>
      </c>
      <c r="Z139" s="116">
        <f t="shared" si="48"/>
        <v>4</v>
      </c>
    </row>
    <row r="140" spans="1:26" ht="19.9" customHeight="1">
      <c r="A140" s="254">
        <v>133</v>
      </c>
      <c r="B140" s="134">
        <v>307733</v>
      </c>
      <c r="C140" s="134" t="s">
        <v>235</v>
      </c>
      <c r="D140" s="10">
        <v>6</v>
      </c>
      <c r="E140" s="10">
        <v>5</v>
      </c>
      <c r="F140" s="10">
        <v>6</v>
      </c>
      <c r="G140" s="10">
        <v>5</v>
      </c>
      <c r="H140" s="10">
        <v>6</v>
      </c>
      <c r="I140" s="10">
        <f t="shared" si="39"/>
        <v>28</v>
      </c>
      <c r="J140" s="10">
        <f t="shared" si="46"/>
        <v>4.20</v>
      </c>
      <c r="K140" s="18">
        <v>2</v>
      </c>
      <c r="L140" s="18">
        <v>2</v>
      </c>
      <c r="M140" s="18">
        <v>3</v>
      </c>
      <c r="N140" s="18">
        <v>1</v>
      </c>
      <c r="O140" s="18">
        <v>1</v>
      </c>
      <c r="P140" s="18">
        <f t="shared" si="35"/>
        <v>9</v>
      </c>
      <c r="Q140" s="116">
        <f t="shared" si="36"/>
        <v>0.55000000000000004</v>
      </c>
      <c r="R140" s="105">
        <f t="shared" si="40"/>
        <v>0.99999999999999989</v>
      </c>
      <c r="S140" s="105">
        <f t="shared" si="41"/>
        <v>0.85</v>
      </c>
      <c r="T140" s="105">
        <f t="shared" si="42"/>
        <v>1.0499999999999998</v>
      </c>
      <c r="U140" s="105">
        <f t="shared" si="43"/>
        <v>0.80</v>
      </c>
      <c r="V140" s="105">
        <f t="shared" si="44"/>
        <v>0.95</v>
      </c>
      <c r="W140" s="117">
        <f t="shared" si="45"/>
        <v>37</v>
      </c>
      <c r="X140" s="117">
        <f t="shared" si="47"/>
        <v>7.40</v>
      </c>
      <c r="Y140" s="146">
        <v>17</v>
      </c>
      <c r="Z140" s="116">
        <f t="shared" si="48"/>
        <v>13.60</v>
      </c>
    </row>
    <row r="141" spans="1:26" ht="19.9" customHeight="1" thickBot="1">
      <c r="A141" s="256">
        <v>134</v>
      </c>
      <c r="B141" s="259">
        <v>307734</v>
      </c>
      <c r="C141" s="134" t="s">
        <v>236</v>
      </c>
      <c r="D141" s="10">
        <v>4</v>
      </c>
      <c r="E141" s="10">
        <v>5</v>
      </c>
      <c r="F141" s="10">
        <v>6</v>
      </c>
      <c r="G141" s="10">
        <v>4</v>
      </c>
      <c r="H141" s="10">
        <v>5</v>
      </c>
      <c r="I141" s="10">
        <f t="shared" si="39"/>
        <v>24</v>
      </c>
      <c r="J141" s="10">
        <f t="shared" si="46"/>
        <v>3.5999999999999996</v>
      </c>
      <c r="K141" s="18">
        <v>3</v>
      </c>
      <c r="L141" s="18">
        <v>2</v>
      </c>
      <c r="M141" s="18">
        <v>3</v>
      </c>
      <c r="N141" s="18">
        <v>2</v>
      </c>
      <c r="O141" s="18">
        <v>1</v>
      </c>
      <c r="P141" s="18">
        <f t="shared" si="35"/>
        <v>11</v>
      </c>
      <c r="Q141" s="116">
        <f t="shared" si="36"/>
        <v>1.1000000000000001</v>
      </c>
      <c r="R141" s="105">
        <f t="shared" si="40"/>
        <v>0.75</v>
      </c>
      <c r="S141" s="105">
        <f t="shared" si="41"/>
        <v>0.85</v>
      </c>
      <c r="T141" s="105">
        <f t="shared" si="42"/>
        <v>1.0499999999999998</v>
      </c>
      <c r="U141" s="105">
        <f t="shared" si="43"/>
        <v>0.70</v>
      </c>
      <c r="V141" s="105">
        <f t="shared" si="44"/>
        <v>0.80</v>
      </c>
      <c r="W141" s="117">
        <f t="shared" si="45"/>
        <v>35</v>
      </c>
      <c r="X141" s="117">
        <f t="shared" si="47"/>
        <v>7</v>
      </c>
      <c r="Y141" s="146">
        <v>13</v>
      </c>
      <c r="Z141" s="116">
        <f t="shared" si="48"/>
        <v>10.40</v>
      </c>
    </row>
    <row r="142" spans="1:26" ht="19.9" customHeight="1">
      <c r="A142" s="254">
        <v>135</v>
      </c>
      <c r="B142" s="259">
        <v>307736</v>
      </c>
      <c r="C142" s="134" t="s">
        <v>237</v>
      </c>
      <c r="D142" s="10">
        <v>8</v>
      </c>
      <c r="E142" s="10">
        <v>9</v>
      </c>
      <c r="F142" s="10">
        <v>7</v>
      </c>
      <c r="G142" s="10">
        <v>8</v>
      </c>
      <c r="H142" s="10">
        <v>9</v>
      </c>
      <c r="I142" s="10">
        <f t="shared" si="39"/>
        <v>41</v>
      </c>
      <c r="J142" s="10">
        <f t="shared" si="46"/>
        <v>6.15</v>
      </c>
      <c r="K142" s="18">
        <v>4</v>
      </c>
      <c r="L142" s="18">
        <v>5</v>
      </c>
      <c r="M142" s="18">
        <v>4</v>
      </c>
      <c r="N142" s="18">
        <v>5</v>
      </c>
      <c r="O142" s="18">
        <v>4</v>
      </c>
      <c r="P142" s="18">
        <f t="shared" si="35"/>
        <v>22</v>
      </c>
      <c r="Q142" s="116">
        <f t="shared" si="36"/>
        <v>0.40</v>
      </c>
      <c r="R142" s="105">
        <f t="shared" si="40"/>
        <v>1.40</v>
      </c>
      <c r="S142" s="105">
        <f t="shared" si="41"/>
        <v>1.60</v>
      </c>
      <c r="T142" s="105">
        <f t="shared" si="42"/>
        <v>1.25</v>
      </c>
      <c r="U142" s="105">
        <f t="shared" si="43"/>
        <v>1.45</v>
      </c>
      <c r="V142" s="105">
        <f t="shared" si="44"/>
        <v>1.5499999999999998</v>
      </c>
      <c r="W142" s="117">
        <f t="shared" si="45"/>
        <v>63</v>
      </c>
      <c r="X142" s="117">
        <f t="shared" si="47"/>
        <v>12.60</v>
      </c>
      <c r="Y142" s="146">
        <v>31</v>
      </c>
      <c r="Z142" s="116">
        <f t="shared" si="48"/>
        <v>24.80</v>
      </c>
    </row>
    <row r="143" spans="1:26" ht="19.9" customHeight="1" thickBot="1">
      <c r="A143" s="256">
        <v>136</v>
      </c>
      <c r="B143" s="134">
        <v>307739</v>
      </c>
      <c r="C143" s="134" t="s">
        <v>238</v>
      </c>
      <c r="D143" s="10">
        <v>6</v>
      </c>
      <c r="E143" s="10">
        <v>5</v>
      </c>
      <c r="F143" s="10">
        <v>4</v>
      </c>
      <c r="G143" s="10">
        <v>5</v>
      </c>
      <c r="H143" s="10">
        <v>6</v>
      </c>
      <c r="I143" s="10">
        <f t="shared" si="39"/>
        <v>26</v>
      </c>
      <c r="J143" s="10">
        <f t="shared" si="46"/>
        <v>3.90</v>
      </c>
      <c r="K143" s="18">
        <v>2</v>
      </c>
      <c r="L143" s="18">
        <v>3</v>
      </c>
      <c r="M143" s="18">
        <v>1</v>
      </c>
      <c r="N143" s="18">
        <v>0</v>
      </c>
      <c r="O143" s="18">
        <v>2</v>
      </c>
      <c r="P143" s="18">
        <f t="shared" si="35"/>
        <v>8</v>
      </c>
      <c r="Q143" s="116">
        <f t="shared" si="36"/>
        <v>0.25</v>
      </c>
      <c r="R143" s="105">
        <f t="shared" si="40"/>
        <v>0.99999999999999989</v>
      </c>
      <c r="S143" s="105">
        <f t="shared" si="41"/>
        <v>0.90</v>
      </c>
      <c r="T143" s="105">
        <f t="shared" si="42"/>
        <v>0.65</v>
      </c>
      <c r="U143" s="105">
        <f t="shared" si="43"/>
        <v>0.75</v>
      </c>
      <c r="V143" s="105">
        <f t="shared" si="44"/>
        <v>0.99999999999999989</v>
      </c>
      <c r="W143" s="117">
        <f t="shared" si="45"/>
        <v>34</v>
      </c>
      <c r="X143" s="117">
        <f t="shared" si="47"/>
        <v>6.8000000000000007</v>
      </c>
      <c r="Y143" s="146">
        <v>11</v>
      </c>
      <c r="Z143" s="116">
        <f t="shared" si="48"/>
        <v>8.8000000000000007</v>
      </c>
    </row>
    <row r="144" spans="1:26" ht="19.9" customHeight="1">
      <c r="A144" s="254">
        <v>137</v>
      </c>
      <c r="B144" s="259">
        <v>307740</v>
      </c>
      <c r="C144" s="134" t="s">
        <v>239</v>
      </c>
      <c r="D144" s="10">
        <v>4</v>
      </c>
      <c r="E144" s="10">
        <v>3</v>
      </c>
      <c r="F144" s="10">
        <v>4</v>
      </c>
      <c r="G144" s="10">
        <v>3</v>
      </c>
      <c r="H144" s="10">
        <v>6</v>
      </c>
      <c r="I144" s="10">
        <f t="shared" si="49" ref="I144:I165">SUM(D144:H144)</f>
        <v>20</v>
      </c>
      <c r="J144" s="10">
        <f t="shared" si="46"/>
        <v>3</v>
      </c>
      <c r="K144" s="18">
        <v>1</v>
      </c>
      <c r="L144" s="18">
        <v>0</v>
      </c>
      <c r="M144" s="18">
        <v>1</v>
      </c>
      <c r="N144" s="18">
        <v>1</v>
      </c>
      <c r="O144" s="18">
        <v>2</v>
      </c>
      <c r="P144" s="18">
        <f t="shared" si="35"/>
        <v>5</v>
      </c>
      <c r="Q144" s="116">
        <f t="shared" si="36"/>
        <v>0.65</v>
      </c>
      <c r="R144" s="105">
        <f t="shared" si="50" ref="R144:R165">(D144*0.15+K144*0.05)</f>
        <v>0.65</v>
      </c>
      <c r="S144" s="105">
        <f t="shared" si="51" ref="S144:S165">(E144*0.15+L144*0.05)</f>
        <v>0.44999999999999996</v>
      </c>
      <c r="T144" s="105">
        <f t="shared" si="52" ref="T144:T165">(F144*0.15+M144*0.05)</f>
        <v>0.65</v>
      </c>
      <c r="U144" s="105">
        <f t="shared" si="53" ref="U144:U165">(G144*0.15+N144*0.05)</f>
        <v>0.49999999999999994</v>
      </c>
      <c r="V144" s="105">
        <f t="shared" si="54" ref="V144:V165">(H144*0.15+O144*0.05)</f>
        <v>0.99999999999999989</v>
      </c>
      <c r="W144" s="117">
        <f t="shared" si="45"/>
        <v>25</v>
      </c>
      <c r="X144" s="117">
        <f t="shared" si="47"/>
        <v>5</v>
      </c>
      <c r="Y144" s="146">
        <v>8</v>
      </c>
      <c r="Z144" s="116">
        <f t="shared" si="48"/>
        <v>6.40</v>
      </c>
    </row>
    <row r="145" spans="1:26" ht="19.9" customHeight="1" thickBot="1">
      <c r="A145" s="256">
        <v>138</v>
      </c>
      <c r="B145" s="134">
        <v>307741</v>
      </c>
      <c r="C145" s="134" t="s">
        <v>240</v>
      </c>
      <c r="D145" s="10">
        <v>6</v>
      </c>
      <c r="E145" s="10">
        <v>5</v>
      </c>
      <c r="F145" s="10">
        <v>6</v>
      </c>
      <c r="G145" s="10">
        <v>5</v>
      </c>
      <c r="H145" s="10">
        <v>6</v>
      </c>
      <c r="I145" s="10">
        <f t="shared" si="49"/>
        <v>28</v>
      </c>
      <c r="J145" s="10">
        <f t="shared" si="46"/>
        <v>4.20</v>
      </c>
      <c r="K145" s="18">
        <v>2</v>
      </c>
      <c r="L145" s="18">
        <v>3</v>
      </c>
      <c r="M145" s="18">
        <v>4</v>
      </c>
      <c r="N145" s="18">
        <v>3</v>
      </c>
      <c r="O145" s="18">
        <v>1</v>
      </c>
      <c r="P145" s="18">
        <f t="shared" si="35"/>
        <v>13</v>
      </c>
      <c r="Q145" s="116">
        <f t="shared" si="36"/>
        <v>0.65</v>
      </c>
      <c r="R145" s="105">
        <f t="shared" si="50"/>
        <v>0.99999999999999989</v>
      </c>
      <c r="S145" s="105">
        <f t="shared" si="51"/>
        <v>0.90</v>
      </c>
      <c r="T145" s="105">
        <f t="shared" si="52"/>
        <v>1.0999999999999999</v>
      </c>
      <c r="U145" s="105">
        <f t="shared" si="53"/>
        <v>0.90</v>
      </c>
      <c r="V145" s="105">
        <f t="shared" si="54"/>
        <v>0.95</v>
      </c>
      <c r="W145" s="117">
        <f t="shared" si="45"/>
        <v>41</v>
      </c>
      <c r="X145" s="117">
        <f t="shared" si="47"/>
        <v>8.2000000000000011</v>
      </c>
      <c r="Y145" s="146">
        <v>17</v>
      </c>
      <c r="Z145" s="116">
        <f t="shared" si="48"/>
        <v>13.60</v>
      </c>
    </row>
    <row r="146" spans="1:26" ht="19.9" customHeight="1">
      <c r="A146" s="254">
        <v>139</v>
      </c>
      <c r="B146" s="259">
        <v>307746</v>
      </c>
      <c r="C146" s="134" t="s">
        <v>243</v>
      </c>
      <c r="D146" s="10">
        <v>8</v>
      </c>
      <c r="E146" s="10">
        <v>7</v>
      </c>
      <c r="F146" s="10">
        <v>6</v>
      </c>
      <c r="G146" s="10">
        <v>8</v>
      </c>
      <c r="H146" s="10">
        <v>7</v>
      </c>
      <c r="I146" s="10">
        <f t="shared" si="49"/>
        <v>36</v>
      </c>
      <c r="J146" s="10">
        <f t="shared" si="46"/>
        <v>5.40</v>
      </c>
      <c r="K146" s="18">
        <v>3</v>
      </c>
      <c r="L146" s="18">
        <v>1</v>
      </c>
      <c r="M146" s="18">
        <v>3</v>
      </c>
      <c r="N146" s="18">
        <v>4</v>
      </c>
      <c r="O146" s="18">
        <v>2</v>
      </c>
      <c r="P146" s="18">
        <f t="shared" si="35"/>
        <v>13</v>
      </c>
      <c r="Q146" s="116">
        <f t="shared" si="36"/>
        <v>0.95</v>
      </c>
      <c r="R146" s="105">
        <f t="shared" si="50"/>
        <v>1.35</v>
      </c>
      <c r="S146" s="105">
        <f t="shared" si="51"/>
        <v>1.1000000000000001</v>
      </c>
      <c r="T146" s="105">
        <f t="shared" si="52"/>
        <v>1.0499999999999998</v>
      </c>
      <c r="U146" s="105">
        <f t="shared" si="53"/>
        <v>1.40</v>
      </c>
      <c r="V146" s="105">
        <f t="shared" si="54"/>
        <v>1.1500000000000001</v>
      </c>
      <c r="W146" s="117">
        <f t="shared" si="45"/>
        <v>49</v>
      </c>
      <c r="X146" s="117">
        <f t="shared" si="47"/>
        <v>9.8000000000000007</v>
      </c>
      <c r="Y146" s="146">
        <v>20</v>
      </c>
      <c r="Z146" s="116">
        <f t="shared" si="48"/>
        <v>16</v>
      </c>
    </row>
    <row r="147" spans="1:26" ht="19.9" customHeight="1" thickBot="1">
      <c r="A147" s="256">
        <v>140</v>
      </c>
      <c r="B147" s="134">
        <v>307747</v>
      </c>
      <c r="C147" s="134" t="s">
        <v>244</v>
      </c>
      <c r="D147" s="10">
        <v>6</v>
      </c>
      <c r="E147" s="10">
        <v>4</v>
      </c>
      <c r="F147" s="10">
        <v>8</v>
      </c>
      <c r="G147" s="10">
        <v>8</v>
      </c>
      <c r="H147" s="10">
        <v>7</v>
      </c>
      <c r="I147" s="10">
        <f t="shared" si="49"/>
        <v>33</v>
      </c>
      <c r="J147" s="10">
        <f t="shared" si="46"/>
        <v>4.95</v>
      </c>
      <c r="K147" s="18">
        <v>4</v>
      </c>
      <c r="L147" s="18">
        <v>5</v>
      </c>
      <c r="M147" s="18">
        <v>3</v>
      </c>
      <c r="N147" s="18">
        <v>4</v>
      </c>
      <c r="O147" s="18">
        <v>3</v>
      </c>
      <c r="P147" s="18">
        <f t="shared" si="35"/>
        <v>19</v>
      </c>
      <c r="Q147" s="116">
        <f t="shared" si="36"/>
        <v>0.75</v>
      </c>
      <c r="R147" s="105">
        <f t="shared" si="50"/>
        <v>1.0999999999999999</v>
      </c>
      <c r="S147" s="105">
        <f t="shared" si="51"/>
        <v>0.85</v>
      </c>
      <c r="T147" s="105">
        <f t="shared" si="52"/>
        <v>1.35</v>
      </c>
      <c r="U147" s="105">
        <f t="shared" si="53"/>
        <v>1.40</v>
      </c>
      <c r="V147" s="105">
        <f t="shared" si="54"/>
        <v>1.2000000000000002</v>
      </c>
      <c r="W147" s="117">
        <f t="shared" si="45"/>
        <v>52</v>
      </c>
      <c r="X147" s="117">
        <f t="shared" si="47"/>
        <v>10.40</v>
      </c>
      <c r="Y147" s="146">
        <v>23</v>
      </c>
      <c r="Z147" s="116">
        <f t="shared" si="48"/>
        <v>18.400000000000002</v>
      </c>
    </row>
    <row r="148" spans="1:26" ht="19.9" customHeight="1">
      <c r="A148" s="254">
        <v>141</v>
      </c>
      <c r="B148" s="259">
        <v>307748</v>
      </c>
      <c r="C148" s="134" t="s">
        <v>245</v>
      </c>
      <c r="D148" s="10">
        <v>6</v>
      </c>
      <c r="E148" s="10">
        <v>7</v>
      </c>
      <c r="F148" s="10">
        <v>8</v>
      </c>
      <c r="G148" s="10">
        <v>6</v>
      </c>
      <c r="H148" s="10">
        <v>7</v>
      </c>
      <c r="I148" s="10">
        <f t="shared" si="49"/>
        <v>34</v>
      </c>
      <c r="J148" s="10">
        <f t="shared" si="46"/>
        <v>5.0999999999999996</v>
      </c>
      <c r="K148" s="18">
        <v>3</v>
      </c>
      <c r="L148" s="18">
        <v>2</v>
      </c>
      <c r="M148" s="18">
        <v>3</v>
      </c>
      <c r="N148" s="18">
        <v>4</v>
      </c>
      <c r="O148" s="18">
        <v>3</v>
      </c>
      <c r="P148" s="18">
        <f t="shared" si="35"/>
        <v>15</v>
      </c>
      <c r="Q148" s="116">
        <f t="shared" si="36"/>
        <v>0.70</v>
      </c>
      <c r="R148" s="105">
        <f t="shared" si="50"/>
        <v>1.0499999999999998</v>
      </c>
      <c r="S148" s="105">
        <f t="shared" si="51"/>
        <v>1.1500000000000001</v>
      </c>
      <c r="T148" s="105">
        <f t="shared" si="52"/>
        <v>1.35</v>
      </c>
      <c r="U148" s="105">
        <f t="shared" si="53"/>
        <v>1.0999999999999999</v>
      </c>
      <c r="V148" s="105">
        <f t="shared" si="54"/>
        <v>1.2000000000000002</v>
      </c>
      <c r="W148" s="117">
        <f t="shared" si="45"/>
        <v>49</v>
      </c>
      <c r="X148" s="117">
        <f t="shared" si="47"/>
        <v>9.8000000000000007</v>
      </c>
      <c r="Y148" s="146">
        <v>23</v>
      </c>
      <c r="Z148" s="116">
        <f t="shared" si="48"/>
        <v>18.400000000000002</v>
      </c>
    </row>
    <row r="149" spans="1:26" ht="19.9" customHeight="1" thickBot="1">
      <c r="A149" s="256">
        <v>142</v>
      </c>
      <c r="B149" s="134">
        <v>307749</v>
      </c>
      <c r="C149" s="134" t="s">
        <v>246</v>
      </c>
      <c r="D149" s="10">
        <v>6</v>
      </c>
      <c r="E149" s="10">
        <v>5</v>
      </c>
      <c r="F149" s="10">
        <v>6</v>
      </c>
      <c r="G149" s="10">
        <v>5</v>
      </c>
      <c r="H149" s="10">
        <v>6</v>
      </c>
      <c r="I149" s="10">
        <f t="shared" si="49"/>
        <v>28</v>
      </c>
      <c r="J149" s="10">
        <f t="shared" si="46"/>
        <v>4.20</v>
      </c>
      <c r="K149" s="18">
        <v>2</v>
      </c>
      <c r="L149" s="18">
        <v>3</v>
      </c>
      <c r="M149" s="18">
        <v>4</v>
      </c>
      <c r="N149" s="18">
        <v>2</v>
      </c>
      <c r="O149" s="18">
        <v>3</v>
      </c>
      <c r="P149" s="18">
        <f t="shared" si="35"/>
        <v>14</v>
      </c>
      <c r="Q149" s="116">
        <f t="shared" si="36"/>
        <v>0.80</v>
      </c>
      <c r="R149" s="105">
        <f t="shared" si="50"/>
        <v>0.99999999999999989</v>
      </c>
      <c r="S149" s="105">
        <f t="shared" si="51"/>
        <v>0.90</v>
      </c>
      <c r="T149" s="105">
        <f t="shared" si="52"/>
        <v>1.0999999999999999</v>
      </c>
      <c r="U149" s="105">
        <f t="shared" si="53"/>
        <v>0.85</v>
      </c>
      <c r="V149" s="105">
        <f t="shared" si="54"/>
        <v>1.0499999999999998</v>
      </c>
      <c r="W149" s="117">
        <f t="shared" si="45"/>
        <v>42</v>
      </c>
      <c r="X149" s="117">
        <f t="shared" si="47"/>
        <v>8.40</v>
      </c>
      <c r="Y149" s="146">
        <v>20</v>
      </c>
      <c r="Z149" s="116">
        <f t="shared" si="48"/>
        <v>16</v>
      </c>
    </row>
    <row r="150" spans="1:26" ht="19.9" customHeight="1">
      <c r="A150" s="254">
        <v>143</v>
      </c>
      <c r="B150" s="258">
        <v>307754</v>
      </c>
      <c r="C150" s="134" t="s">
        <v>249</v>
      </c>
      <c r="D150" s="10">
        <v>6</v>
      </c>
      <c r="E150" s="10">
        <v>7</v>
      </c>
      <c r="F150" s="10">
        <v>6</v>
      </c>
      <c r="G150" s="10">
        <v>7</v>
      </c>
      <c r="H150" s="10">
        <v>6</v>
      </c>
      <c r="I150" s="10">
        <f t="shared" si="49"/>
        <v>32</v>
      </c>
      <c r="J150" s="10">
        <f t="shared" si="46"/>
        <v>4.80</v>
      </c>
      <c r="K150" s="18">
        <v>4</v>
      </c>
      <c r="L150" s="18">
        <v>3</v>
      </c>
      <c r="M150" s="18">
        <v>4</v>
      </c>
      <c r="N150" s="18">
        <v>3</v>
      </c>
      <c r="O150" s="18">
        <v>2</v>
      </c>
      <c r="P150" s="18">
        <f t="shared" si="35"/>
        <v>16</v>
      </c>
      <c r="Q150" s="116">
        <f t="shared" si="36"/>
        <v>0.75</v>
      </c>
      <c r="R150" s="105">
        <f t="shared" si="50"/>
        <v>1.0999999999999999</v>
      </c>
      <c r="S150" s="105">
        <f t="shared" si="51"/>
        <v>1.2000000000000002</v>
      </c>
      <c r="T150" s="105">
        <f t="shared" si="52"/>
        <v>1.0999999999999999</v>
      </c>
      <c r="U150" s="105">
        <f t="shared" si="53"/>
        <v>1.2000000000000002</v>
      </c>
      <c r="V150" s="105">
        <f t="shared" si="54"/>
        <v>0.99999999999999989</v>
      </c>
      <c r="W150" s="117">
        <f t="shared" si="45"/>
        <v>48</v>
      </c>
      <c r="X150" s="117">
        <f t="shared" si="47"/>
        <v>9.6000000000000014</v>
      </c>
      <c r="Y150" s="146">
        <v>24</v>
      </c>
      <c r="Z150" s="116">
        <f t="shared" si="48"/>
        <v>19.200000000000003</v>
      </c>
    </row>
    <row r="151" spans="1:26" ht="19.9" customHeight="1" thickBot="1">
      <c r="A151" s="256">
        <v>144</v>
      </c>
      <c r="B151" s="134">
        <v>307755</v>
      </c>
      <c r="C151" s="134" t="s">
        <v>250</v>
      </c>
      <c r="D151" s="10">
        <v>8</v>
      </c>
      <c r="E151" s="10">
        <v>7</v>
      </c>
      <c r="F151" s="10">
        <v>6</v>
      </c>
      <c r="G151" s="10">
        <v>7</v>
      </c>
      <c r="H151" s="10">
        <v>6</v>
      </c>
      <c r="I151" s="10">
        <f t="shared" si="49"/>
        <v>34</v>
      </c>
      <c r="J151" s="10">
        <f t="shared" si="46"/>
        <v>5.0999999999999996</v>
      </c>
      <c r="K151" s="18">
        <v>5</v>
      </c>
      <c r="L151" s="18">
        <v>2</v>
      </c>
      <c r="M151" s="18">
        <v>3</v>
      </c>
      <c r="N151" s="18">
        <v>2</v>
      </c>
      <c r="O151" s="18">
        <v>3</v>
      </c>
      <c r="P151" s="18">
        <f t="shared" si="35"/>
        <v>15</v>
      </c>
      <c r="Q151" s="116">
        <f t="shared" si="36"/>
        <v>0.75</v>
      </c>
      <c r="R151" s="105">
        <f t="shared" si="50"/>
        <v>1.45</v>
      </c>
      <c r="S151" s="105">
        <f t="shared" si="51"/>
        <v>1.1500000000000001</v>
      </c>
      <c r="T151" s="105">
        <f t="shared" si="52"/>
        <v>1.0499999999999998</v>
      </c>
      <c r="U151" s="105">
        <f t="shared" si="53"/>
        <v>1.1500000000000001</v>
      </c>
      <c r="V151" s="105">
        <f t="shared" si="54"/>
        <v>1.0499999999999998</v>
      </c>
      <c r="W151" s="117">
        <f t="shared" si="45"/>
        <v>49</v>
      </c>
      <c r="X151" s="117">
        <f t="shared" si="47"/>
        <v>9.8000000000000007</v>
      </c>
      <c r="Y151" s="146">
        <v>24</v>
      </c>
      <c r="Z151" s="116">
        <f t="shared" si="48"/>
        <v>19.200000000000003</v>
      </c>
    </row>
    <row r="152" spans="1:26" ht="19.9" customHeight="1">
      <c r="A152" s="254">
        <v>145</v>
      </c>
      <c r="B152" s="259">
        <v>307756</v>
      </c>
      <c r="C152" s="134" t="s">
        <v>251</v>
      </c>
      <c r="D152" s="10">
        <v>6</v>
      </c>
      <c r="E152" s="10">
        <v>7</v>
      </c>
      <c r="F152" s="10">
        <v>6</v>
      </c>
      <c r="G152" s="10">
        <v>7</v>
      </c>
      <c r="H152" s="10">
        <v>8</v>
      </c>
      <c r="I152" s="10">
        <f t="shared" si="49"/>
        <v>34</v>
      </c>
      <c r="J152" s="10">
        <f t="shared" si="46"/>
        <v>5.0999999999999996</v>
      </c>
      <c r="K152" s="18">
        <v>2</v>
      </c>
      <c r="L152" s="18">
        <v>3</v>
      </c>
      <c r="M152" s="18">
        <v>3</v>
      </c>
      <c r="N152" s="18">
        <v>4</v>
      </c>
      <c r="O152" s="18">
        <v>3</v>
      </c>
      <c r="P152" s="18">
        <f t="shared" si="35"/>
        <v>15</v>
      </c>
      <c r="Q152" s="116">
        <f t="shared" si="36"/>
        <v>0.65</v>
      </c>
      <c r="R152" s="105">
        <f t="shared" si="50"/>
        <v>0.99999999999999989</v>
      </c>
      <c r="S152" s="105">
        <f t="shared" si="51"/>
        <v>1.2000000000000002</v>
      </c>
      <c r="T152" s="105">
        <f t="shared" si="52"/>
        <v>1.0499999999999998</v>
      </c>
      <c r="U152" s="105">
        <f t="shared" si="53"/>
        <v>1.25</v>
      </c>
      <c r="V152" s="105">
        <f t="shared" si="54"/>
        <v>1.35</v>
      </c>
      <c r="W152" s="117">
        <f t="shared" si="45"/>
        <v>49</v>
      </c>
      <c r="X152" s="117">
        <f t="shared" si="47"/>
        <v>9.8000000000000007</v>
      </c>
      <c r="Y152" s="146">
        <v>20</v>
      </c>
      <c r="Z152" s="116">
        <f t="shared" si="48"/>
        <v>16</v>
      </c>
    </row>
    <row r="153" spans="1:26" ht="19.9" customHeight="1" thickBot="1">
      <c r="A153" s="256">
        <v>146</v>
      </c>
      <c r="B153" s="259">
        <v>307764</v>
      </c>
      <c r="C153" s="134" t="s">
        <v>254</v>
      </c>
      <c r="D153" s="10">
        <v>6</v>
      </c>
      <c r="E153" s="10">
        <v>8</v>
      </c>
      <c r="F153" s="10">
        <v>9</v>
      </c>
      <c r="G153" s="10">
        <v>4</v>
      </c>
      <c r="H153" s="10">
        <v>9</v>
      </c>
      <c r="I153" s="10">
        <f t="shared" si="49"/>
        <v>36</v>
      </c>
      <c r="J153" s="10">
        <f t="shared" si="46"/>
        <v>5.40</v>
      </c>
      <c r="K153" s="18">
        <v>3</v>
      </c>
      <c r="L153" s="18">
        <v>2</v>
      </c>
      <c r="M153" s="18">
        <v>3</v>
      </c>
      <c r="N153" s="18">
        <v>2</v>
      </c>
      <c r="O153" s="18">
        <v>3</v>
      </c>
      <c r="P153" s="18">
        <f t="shared" si="35"/>
        <v>13</v>
      </c>
      <c r="Q153" s="116">
        <f t="shared" si="36"/>
        <v>0.60000000000000009</v>
      </c>
      <c r="R153" s="105">
        <f t="shared" si="50"/>
        <v>1.0499999999999998</v>
      </c>
      <c r="S153" s="105">
        <f t="shared" si="51"/>
        <v>1.30</v>
      </c>
      <c r="T153" s="105">
        <f t="shared" si="52"/>
        <v>1.50</v>
      </c>
      <c r="U153" s="105">
        <f t="shared" si="53"/>
        <v>0.70</v>
      </c>
      <c r="V153" s="105">
        <f t="shared" si="54"/>
        <v>1.50</v>
      </c>
      <c r="W153" s="117">
        <f t="shared" si="45"/>
        <v>49</v>
      </c>
      <c r="X153" s="117">
        <f t="shared" si="47"/>
        <v>9.8000000000000007</v>
      </c>
      <c r="Y153" s="146">
        <v>24</v>
      </c>
      <c r="Z153" s="116">
        <f t="shared" si="48"/>
        <v>19.200000000000003</v>
      </c>
    </row>
    <row r="154" spans="1:26" ht="19.9" customHeight="1">
      <c r="A154" s="254">
        <v>147</v>
      </c>
      <c r="B154" s="134">
        <v>307765</v>
      </c>
      <c r="C154" s="134" t="s">
        <v>255</v>
      </c>
      <c r="D154" s="10">
        <v>8</v>
      </c>
      <c r="E154" s="10">
        <v>7</v>
      </c>
      <c r="F154" s="10">
        <v>6</v>
      </c>
      <c r="G154" s="10">
        <v>5</v>
      </c>
      <c r="H154" s="10">
        <v>6</v>
      </c>
      <c r="I154" s="10">
        <f t="shared" si="49"/>
        <v>32</v>
      </c>
      <c r="J154" s="10">
        <f t="shared" si="46"/>
        <v>4.80</v>
      </c>
      <c r="K154" s="18">
        <v>2</v>
      </c>
      <c r="L154" s="18">
        <v>2</v>
      </c>
      <c r="M154" s="18">
        <v>1</v>
      </c>
      <c r="N154" s="18">
        <v>3</v>
      </c>
      <c r="O154" s="18">
        <v>4</v>
      </c>
      <c r="P154" s="18">
        <f t="shared" si="35"/>
        <v>12</v>
      </c>
      <c r="Q154" s="116">
        <f t="shared" si="36"/>
        <v>0.65</v>
      </c>
      <c r="R154" s="105">
        <f t="shared" si="50"/>
        <v>1.30</v>
      </c>
      <c r="S154" s="105">
        <f t="shared" si="51"/>
        <v>1.1500000000000001</v>
      </c>
      <c r="T154" s="105">
        <f t="shared" si="52"/>
        <v>0.95</v>
      </c>
      <c r="U154" s="105">
        <f t="shared" si="53"/>
        <v>0.90</v>
      </c>
      <c r="V154" s="105">
        <f t="shared" si="54"/>
        <v>1.0999999999999999</v>
      </c>
      <c r="W154" s="117">
        <f t="shared" si="45"/>
        <v>44</v>
      </c>
      <c r="X154" s="117">
        <f t="shared" si="47"/>
        <v>8.8000000000000007</v>
      </c>
      <c r="Y154" s="146">
        <v>22</v>
      </c>
      <c r="Z154" s="116">
        <f t="shared" si="48"/>
        <v>17.60</v>
      </c>
    </row>
    <row r="155" spans="1:26" ht="19.9" customHeight="1" thickBot="1">
      <c r="A155" s="256">
        <v>148</v>
      </c>
      <c r="B155" s="259">
        <v>307766</v>
      </c>
      <c r="C155" s="134" t="s">
        <v>256</v>
      </c>
      <c r="D155" s="10">
        <v>5</v>
      </c>
      <c r="E155" s="10">
        <v>4</v>
      </c>
      <c r="F155" s="10">
        <v>6</v>
      </c>
      <c r="G155" s="10">
        <v>5</v>
      </c>
      <c r="H155" s="10">
        <v>6</v>
      </c>
      <c r="I155" s="10">
        <f t="shared" si="49"/>
        <v>26</v>
      </c>
      <c r="J155" s="10">
        <f t="shared" si="46"/>
        <v>3.90</v>
      </c>
      <c r="K155" s="18">
        <v>3</v>
      </c>
      <c r="L155" s="18">
        <v>4</v>
      </c>
      <c r="M155" s="18">
        <v>3</v>
      </c>
      <c r="N155" s="18">
        <v>1</v>
      </c>
      <c r="O155" s="18">
        <v>2</v>
      </c>
      <c r="P155" s="18">
        <f t="shared" si="35"/>
        <v>13</v>
      </c>
      <c r="Q155" s="116">
        <f t="shared" si="36"/>
        <v>0.70</v>
      </c>
      <c r="R155" s="105">
        <f t="shared" si="50"/>
        <v>0.90</v>
      </c>
      <c r="S155" s="105">
        <f t="shared" si="51"/>
        <v>0.80</v>
      </c>
      <c r="T155" s="105">
        <f t="shared" si="52"/>
        <v>1.0499999999999998</v>
      </c>
      <c r="U155" s="105">
        <f t="shared" si="53"/>
        <v>0.80</v>
      </c>
      <c r="V155" s="105">
        <f t="shared" si="54"/>
        <v>0.99999999999999989</v>
      </c>
      <c r="W155" s="117">
        <f t="shared" si="45"/>
        <v>39</v>
      </c>
      <c r="X155" s="117">
        <f t="shared" si="47"/>
        <v>7.8000000000000007</v>
      </c>
      <c r="Y155" s="146">
        <v>18</v>
      </c>
      <c r="Z155" s="116">
        <f t="shared" si="48"/>
        <v>14.40</v>
      </c>
    </row>
    <row r="156" spans="1:26" ht="19.9" customHeight="1">
      <c r="A156" s="254">
        <v>149</v>
      </c>
      <c r="B156" s="259">
        <v>307768</v>
      </c>
      <c r="C156" s="134" t="s">
        <v>257</v>
      </c>
      <c r="D156" s="10">
        <v>8</v>
      </c>
      <c r="E156" s="10">
        <v>7</v>
      </c>
      <c r="F156" s="10">
        <v>8</v>
      </c>
      <c r="G156" s="10">
        <v>9</v>
      </c>
      <c r="H156" s="10">
        <v>7</v>
      </c>
      <c r="I156" s="10">
        <f t="shared" si="49"/>
        <v>39</v>
      </c>
      <c r="J156" s="10">
        <f t="shared" si="46"/>
        <v>5.85</v>
      </c>
      <c r="K156" s="18">
        <v>2</v>
      </c>
      <c r="L156" s="18">
        <v>3</v>
      </c>
      <c r="M156" s="18">
        <v>2</v>
      </c>
      <c r="N156" s="18">
        <v>3</v>
      </c>
      <c r="O156" s="18">
        <v>4</v>
      </c>
      <c r="P156" s="18">
        <f t="shared" si="35"/>
        <v>14</v>
      </c>
      <c r="Q156" s="116">
        <f t="shared" si="36"/>
        <v>0.85000000000000009</v>
      </c>
      <c r="R156" s="105">
        <f t="shared" si="50"/>
        <v>1.30</v>
      </c>
      <c r="S156" s="105">
        <f t="shared" si="51"/>
        <v>1.2000000000000002</v>
      </c>
      <c r="T156" s="105">
        <f t="shared" si="52"/>
        <v>1.30</v>
      </c>
      <c r="U156" s="105">
        <f t="shared" si="53"/>
        <v>1.50</v>
      </c>
      <c r="V156" s="105">
        <f t="shared" si="54"/>
        <v>1.25</v>
      </c>
      <c r="W156" s="117">
        <f t="shared" si="45"/>
        <v>53</v>
      </c>
      <c r="X156" s="117">
        <f t="shared" si="47"/>
        <v>10.60</v>
      </c>
      <c r="Y156" s="146">
        <v>24</v>
      </c>
      <c r="Z156" s="116">
        <f t="shared" si="48"/>
        <v>19.200000000000003</v>
      </c>
    </row>
    <row r="157" spans="1:26" ht="19.9" customHeight="1" thickBot="1">
      <c r="A157" s="256">
        <v>150</v>
      </c>
      <c r="B157" s="134">
        <v>307773</v>
      </c>
      <c r="C157" s="134" t="s">
        <v>259</v>
      </c>
      <c r="D157" s="10">
        <v>6</v>
      </c>
      <c r="E157" s="10">
        <v>5</v>
      </c>
      <c r="F157" s="10">
        <v>6</v>
      </c>
      <c r="G157" s="10">
        <v>5</v>
      </c>
      <c r="H157" s="10">
        <v>8</v>
      </c>
      <c r="I157" s="10">
        <f t="shared" si="49"/>
        <v>30</v>
      </c>
      <c r="J157" s="10">
        <f t="shared" si="46"/>
        <v>4.50</v>
      </c>
      <c r="K157" s="18">
        <v>3</v>
      </c>
      <c r="L157" s="18">
        <v>2</v>
      </c>
      <c r="M157" s="18">
        <v>3</v>
      </c>
      <c r="N157" s="18">
        <v>4</v>
      </c>
      <c r="O157" s="18">
        <v>5</v>
      </c>
      <c r="P157" s="18">
        <f t="shared" si="35"/>
        <v>17</v>
      </c>
      <c r="Q157" s="116">
        <f t="shared" si="36"/>
        <v>0.90</v>
      </c>
      <c r="R157" s="105">
        <f t="shared" si="50"/>
        <v>1.0499999999999998</v>
      </c>
      <c r="S157" s="105">
        <f t="shared" si="51"/>
        <v>0.85</v>
      </c>
      <c r="T157" s="105">
        <f t="shared" si="52"/>
        <v>1.0499999999999998</v>
      </c>
      <c r="U157" s="105">
        <f t="shared" si="53"/>
        <v>0.95</v>
      </c>
      <c r="V157" s="105">
        <f t="shared" si="54"/>
        <v>1.45</v>
      </c>
      <c r="W157" s="117">
        <f t="shared" si="45"/>
        <v>47</v>
      </c>
      <c r="X157" s="117">
        <f t="shared" si="47"/>
        <v>9.40</v>
      </c>
      <c r="Y157" s="146">
        <v>22</v>
      </c>
      <c r="Z157" s="116">
        <f t="shared" si="48"/>
        <v>17.60</v>
      </c>
    </row>
    <row r="158" spans="1:26" ht="19.9" customHeight="1">
      <c r="A158" s="254">
        <v>151</v>
      </c>
      <c r="B158" s="134">
        <v>307775</v>
      </c>
      <c r="C158" s="134" t="s">
        <v>261</v>
      </c>
      <c r="D158" s="10">
        <v>5</v>
      </c>
      <c r="E158" s="10">
        <v>8</v>
      </c>
      <c r="F158" s="10">
        <v>7</v>
      </c>
      <c r="G158" s="10">
        <v>8</v>
      </c>
      <c r="H158" s="10">
        <v>9</v>
      </c>
      <c r="I158" s="10">
        <f t="shared" si="49"/>
        <v>37</v>
      </c>
      <c r="J158" s="10">
        <f t="shared" si="46"/>
        <v>5.55</v>
      </c>
      <c r="K158" s="18">
        <v>4</v>
      </c>
      <c r="L158" s="18">
        <v>3</v>
      </c>
      <c r="M158" s="18">
        <v>4</v>
      </c>
      <c r="N158" s="18">
        <v>3</v>
      </c>
      <c r="O158" s="18">
        <v>4</v>
      </c>
      <c r="P158" s="18">
        <f t="shared" si="35"/>
        <v>18</v>
      </c>
      <c r="Q158" s="116">
        <f t="shared" si="36"/>
        <v>0.80</v>
      </c>
      <c r="R158" s="105">
        <f t="shared" si="50"/>
        <v>0.95</v>
      </c>
      <c r="S158" s="105">
        <f t="shared" si="51"/>
        <v>1.35</v>
      </c>
      <c r="T158" s="105">
        <f t="shared" si="52"/>
        <v>1.25</v>
      </c>
      <c r="U158" s="105">
        <f t="shared" si="53"/>
        <v>1.35</v>
      </c>
      <c r="V158" s="105">
        <f t="shared" si="54"/>
        <v>1.5499999999999998</v>
      </c>
      <c r="W158" s="117">
        <f t="shared" si="45"/>
        <v>55</v>
      </c>
      <c r="X158" s="117">
        <f t="shared" si="47"/>
        <v>11</v>
      </c>
      <c r="Y158" s="146">
        <v>26</v>
      </c>
      <c r="Z158" s="116">
        <f t="shared" si="48"/>
        <v>20.80</v>
      </c>
    </row>
    <row r="159" spans="1:26" ht="19.9" customHeight="1" thickBot="1">
      <c r="A159" s="256">
        <v>152</v>
      </c>
      <c r="B159" s="259">
        <v>307776</v>
      </c>
      <c r="C159" s="134" t="s">
        <v>262</v>
      </c>
      <c r="D159" s="10">
        <v>8</v>
      </c>
      <c r="E159" s="10">
        <v>9</v>
      </c>
      <c r="F159" s="10">
        <v>8</v>
      </c>
      <c r="G159" s="10">
        <v>7</v>
      </c>
      <c r="H159" s="10">
        <v>9</v>
      </c>
      <c r="I159" s="10">
        <f t="shared" si="49"/>
        <v>41</v>
      </c>
      <c r="J159" s="10">
        <f t="shared" si="46"/>
        <v>6.15</v>
      </c>
      <c r="K159" s="18">
        <v>4</v>
      </c>
      <c r="L159" s="18">
        <v>3</v>
      </c>
      <c r="M159" s="18">
        <v>4</v>
      </c>
      <c r="N159" s="18">
        <v>3</v>
      </c>
      <c r="O159" s="18">
        <v>2</v>
      </c>
      <c r="P159" s="18">
        <f t="shared" si="55" ref="P159:P165">SUM(K159:O159)</f>
        <v>16</v>
      </c>
      <c r="Q159" s="116">
        <f t="shared" si="36"/>
        <v>0.95</v>
      </c>
      <c r="R159" s="105">
        <f t="shared" si="50"/>
        <v>1.40</v>
      </c>
      <c r="S159" s="105">
        <f t="shared" si="51"/>
        <v>1.50</v>
      </c>
      <c r="T159" s="105">
        <f t="shared" si="52"/>
        <v>1.40</v>
      </c>
      <c r="U159" s="105">
        <f t="shared" si="53"/>
        <v>1.2000000000000002</v>
      </c>
      <c r="V159" s="105">
        <f t="shared" si="54"/>
        <v>1.45</v>
      </c>
      <c r="W159" s="117">
        <f t="shared" si="45"/>
        <v>57</v>
      </c>
      <c r="X159" s="117">
        <f t="shared" si="47"/>
        <v>11.40</v>
      </c>
      <c r="Y159" s="146">
        <v>31</v>
      </c>
      <c r="Z159" s="116">
        <f t="shared" si="48"/>
        <v>24.80</v>
      </c>
    </row>
    <row r="160" spans="1:26" ht="19.9" customHeight="1">
      <c r="A160" s="254">
        <v>153</v>
      </c>
      <c r="B160" s="259">
        <v>307778</v>
      </c>
      <c r="C160" s="134" t="s">
        <v>264</v>
      </c>
      <c r="D160" s="10">
        <v>6</v>
      </c>
      <c r="E160" s="10">
        <v>8</v>
      </c>
      <c r="F160" s="10">
        <v>6</v>
      </c>
      <c r="G160" s="10">
        <v>8</v>
      </c>
      <c r="H160" s="10">
        <v>6</v>
      </c>
      <c r="I160" s="10">
        <f t="shared" si="49"/>
        <v>34</v>
      </c>
      <c r="J160" s="10">
        <f t="shared" si="46"/>
        <v>5.0999999999999996</v>
      </c>
      <c r="K160" s="18">
        <v>3</v>
      </c>
      <c r="L160" s="18">
        <v>4</v>
      </c>
      <c r="M160" s="18">
        <v>3</v>
      </c>
      <c r="N160" s="18">
        <v>4</v>
      </c>
      <c r="O160" s="18">
        <v>5</v>
      </c>
      <c r="P160" s="18">
        <f t="shared" si="55"/>
        <v>19</v>
      </c>
      <c r="Q160" s="116">
        <f t="shared" si="36"/>
        <v>0.65</v>
      </c>
      <c r="R160" s="105">
        <f t="shared" si="50"/>
        <v>1.0499999999999998</v>
      </c>
      <c r="S160" s="105">
        <f t="shared" si="51"/>
        <v>1.40</v>
      </c>
      <c r="T160" s="105">
        <f t="shared" si="52"/>
        <v>1.0499999999999998</v>
      </c>
      <c r="U160" s="105">
        <f t="shared" si="53"/>
        <v>1.40</v>
      </c>
      <c r="V160" s="105">
        <f t="shared" si="54"/>
        <v>1.1499999999999999</v>
      </c>
      <c r="W160" s="117">
        <f t="shared" si="45"/>
        <v>53</v>
      </c>
      <c r="X160" s="117">
        <f t="shared" si="47"/>
        <v>10.60</v>
      </c>
      <c r="Y160" s="146">
        <v>23</v>
      </c>
      <c r="Z160" s="116">
        <f t="shared" si="48"/>
        <v>18.400000000000002</v>
      </c>
    </row>
    <row r="161" spans="1:26" ht="19.9" customHeight="1" thickBot="1">
      <c r="A161" s="256">
        <v>154</v>
      </c>
      <c r="B161" s="259">
        <v>307782</v>
      </c>
      <c r="C161" s="134" t="s">
        <v>267</v>
      </c>
      <c r="D161" s="10">
        <v>6</v>
      </c>
      <c r="E161" s="10">
        <v>5</v>
      </c>
      <c r="F161" s="10">
        <v>6</v>
      </c>
      <c r="G161" s="10">
        <v>5</v>
      </c>
      <c r="H161" s="10">
        <v>6</v>
      </c>
      <c r="I161" s="10">
        <f t="shared" si="49"/>
        <v>28</v>
      </c>
      <c r="J161" s="10">
        <f t="shared" si="46"/>
        <v>4.20</v>
      </c>
      <c r="K161" s="18">
        <v>3</v>
      </c>
      <c r="L161" s="18">
        <v>2</v>
      </c>
      <c r="M161" s="18">
        <v>3</v>
      </c>
      <c r="N161" s="18">
        <v>2</v>
      </c>
      <c r="O161" s="18">
        <v>3</v>
      </c>
      <c r="P161" s="18">
        <f t="shared" si="55"/>
        <v>13</v>
      </c>
      <c r="Q161" s="116">
        <f t="shared" si="36"/>
        <v>0.55000000000000004</v>
      </c>
      <c r="R161" s="105">
        <f t="shared" si="50"/>
        <v>1.0499999999999998</v>
      </c>
      <c r="S161" s="105">
        <f t="shared" si="51"/>
        <v>0.85</v>
      </c>
      <c r="T161" s="105">
        <f t="shared" si="52"/>
        <v>1.0499999999999998</v>
      </c>
      <c r="U161" s="105">
        <f t="shared" si="53"/>
        <v>0.85</v>
      </c>
      <c r="V161" s="105">
        <f t="shared" si="54"/>
        <v>1.0499999999999998</v>
      </c>
      <c r="W161" s="117">
        <f t="shared" si="45"/>
        <v>41</v>
      </c>
      <c r="X161" s="117">
        <f t="shared" si="47"/>
        <v>8.2000000000000011</v>
      </c>
      <c r="Y161" s="146">
        <v>19</v>
      </c>
      <c r="Z161" s="116">
        <f t="shared" si="48"/>
        <v>15.20</v>
      </c>
    </row>
    <row r="162" spans="1:26" ht="19.9" customHeight="1">
      <c r="A162" s="254">
        <v>155</v>
      </c>
      <c r="B162" s="259">
        <v>307784</v>
      </c>
      <c r="C162" s="134" t="s">
        <v>269</v>
      </c>
      <c r="D162" s="10">
        <v>4</v>
      </c>
      <c r="E162" s="10">
        <v>5</v>
      </c>
      <c r="F162" s="10">
        <v>6</v>
      </c>
      <c r="G162" s="10">
        <v>6</v>
      </c>
      <c r="H162" s="10">
        <v>4</v>
      </c>
      <c r="I162" s="10">
        <f t="shared" si="49"/>
        <v>25</v>
      </c>
      <c r="J162" s="10">
        <f t="shared" si="46"/>
        <v>3.75</v>
      </c>
      <c r="K162" s="18">
        <v>1</v>
      </c>
      <c r="L162" s="18">
        <v>3</v>
      </c>
      <c r="M162" s="18">
        <v>1</v>
      </c>
      <c r="N162" s="18">
        <v>4</v>
      </c>
      <c r="O162" s="18">
        <v>2</v>
      </c>
      <c r="P162" s="18">
        <f t="shared" si="55"/>
        <v>11</v>
      </c>
      <c r="Q162" s="116">
        <f t="shared" si="36"/>
        <v>0.80</v>
      </c>
      <c r="R162" s="105">
        <f t="shared" si="50"/>
        <v>0.65</v>
      </c>
      <c r="S162" s="105">
        <f t="shared" si="51"/>
        <v>0.90</v>
      </c>
      <c r="T162" s="105">
        <f t="shared" si="52"/>
        <v>0.95</v>
      </c>
      <c r="U162" s="105">
        <f t="shared" si="53"/>
        <v>1.0999999999999999</v>
      </c>
      <c r="V162" s="105">
        <f t="shared" si="54"/>
        <v>0.70</v>
      </c>
      <c r="W162" s="117">
        <f t="shared" si="45"/>
        <v>36</v>
      </c>
      <c r="X162" s="117">
        <f t="shared" si="47"/>
        <v>7.20</v>
      </c>
      <c r="Y162" s="146">
        <v>14</v>
      </c>
      <c r="Z162" s="116">
        <f t="shared" si="48"/>
        <v>11.20</v>
      </c>
    </row>
    <row r="163" spans="1:26" ht="19.9" customHeight="1" thickBot="1">
      <c r="A163" s="256">
        <v>156</v>
      </c>
      <c r="B163" s="134">
        <v>307787</v>
      </c>
      <c r="C163" s="134" t="s">
        <v>270</v>
      </c>
      <c r="D163" s="10">
        <v>6</v>
      </c>
      <c r="E163" s="10">
        <v>7</v>
      </c>
      <c r="F163" s="10">
        <v>6</v>
      </c>
      <c r="G163" s="10">
        <v>5</v>
      </c>
      <c r="H163" s="10">
        <v>9</v>
      </c>
      <c r="I163" s="10">
        <f t="shared" si="49"/>
        <v>33</v>
      </c>
      <c r="J163" s="10">
        <f t="shared" si="46"/>
        <v>4.95</v>
      </c>
      <c r="K163" s="18">
        <v>4</v>
      </c>
      <c r="L163" s="18">
        <v>2</v>
      </c>
      <c r="M163" s="18">
        <v>3</v>
      </c>
      <c r="N163" s="18">
        <v>3</v>
      </c>
      <c r="O163" s="18">
        <v>4</v>
      </c>
      <c r="P163" s="18">
        <f t="shared" si="55"/>
        <v>16</v>
      </c>
      <c r="Q163" s="116">
        <f t="shared" si="36"/>
        <v>0.90</v>
      </c>
      <c r="R163" s="105">
        <f t="shared" si="50"/>
        <v>1.0999999999999999</v>
      </c>
      <c r="S163" s="105">
        <f t="shared" si="51"/>
        <v>1.1500000000000001</v>
      </c>
      <c r="T163" s="105">
        <f t="shared" si="52"/>
        <v>1.0499999999999998</v>
      </c>
      <c r="U163" s="105">
        <f t="shared" si="53"/>
        <v>0.90</v>
      </c>
      <c r="V163" s="105">
        <f t="shared" si="54"/>
        <v>1.5499999999999998</v>
      </c>
      <c r="W163" s="117">
        <f t="shared" si="45"/>
        <v>49</v>
      </c>
      <c r="X163" s="117">
        <f t="shared" si="47"/>
        <v>9.8000000000000007</v>
      </c>
      <c r="Y163" s="146">
        <v>22</v>
      </c>
      <c r="Z163" s="116">
        <f t="shared" si="48"/>
        <v>17.60</v>
      </c>
    </row>
    <row r="164" spans="1:26" ht="19.9" customHeight="1">
      <c r="A164" s="254">
        <v>157</v>
      </c>
      <c r="B164" s="134">
        <v>307789</v>
      </c>
      <c r="C164" s="134" t="s">
        <v>271</v>
      </c>
      <c r="D164" s="10">
        <v>9</v>
      </c>
      <c r="E164" s="10">
        <v>6</v>
      </c>
      <c r="F164" s="10">
        <v>5</v>
      </c>
      <c r="G164" s="10">
        <v>6</v>
      </c>
      <c r="H164" s="10">
        <v>8</v>
      </c>
      <c r="I164" s="10">
        <f t="shared" si="49"/>
        <v>34</v>
      </c>
      <c r="J164" s="10">
        <f t="shared" si="46"/>
        <v>5.0999999999999996</v>
      </c>
      <c r="K164" s="18">
        <v>4</v>
      </c>
      <c r="L164" s="18">
        <v>5</v>
      </c>
      <c r="M164" s="18">
        <v>4</v>
      </c>
      <c r="N164" s="18">
        <v>3</v>
      </c>
      <c r="O164" s="18">
        <v>2</v>
      </c>
      <c r="P164" s="18">
        <f t="shared" si="55"/>
        <v>18</v>
      </c>
      <c r="Q164" s="116">
        <f t="shared" si="36"/>
        <v>0.70</v>
      </c>
      <c r="R164" s="105">
        <f t="shared" si="50"/>
        <v>1.5499999999999998</v>
      </c>
      <c r="S164" s="105">
        <f t="shared" si="51"/>
        <v>1.1499999999999999</v>
      </c>
      <c r="T164" s="105">
        <f t="shared" si="52"/>
        <v>0.95</v>
      </c>
      <c r="U164" s="105">
        <f t="shared" si="53"/>
        <v>1.0499999999999998</v>
      </c>
      <c r="V164" s="105">
        <f t="shared" si="54"/>
        <v>1.30</v>
      </c>
      <c r="W164" s="117">
        <f t="shared" si="45"/>
        <v>52</v>
      </c>
      <c r="X164" s="117">
        <f t="shared" si="47"/>
        <v>10.40</v>
      </c>
      <c r="Y164" s="146">
        <v>24</v>
      </c>
      <c r="Z164" s="116">
        <f t="shared" si="48"/>
        <v>19.200000000000003</v>
      </c>
    </row>
    <row r="165" spans="1:26" ht="19.9" customHeight="1">
      <c r="A165" s="256">
        <v>158</v>
      </c>
      <c r="B165" s="134">
        <v>307791</v>
      </c>
      <c r="C165" s="134" t="s">
        <v>273</v>
      </c>
      <c r="D165" s="10">
        <v>5</v>
      </c>
      <c r="E165" s="10">
        <v>6</v>
      </c>
      <c r="F165" s="10">
        <v>5</v>
      </c>
      <c r="G165" s="10">
        <v>6</v>
      </c>
      <c r="H165" s="10">
        <v>7</v>
      </c>
      <c r="I165" s="10">
        <f t="shared" si="49"/>
        <v>29</v>
      </c>
      <c r="J165" s="10">
        <f t="shared" si="46"/>
        <v>4.3499999999999996</v>
      </c>
      <c r="K165" s="18">
        <v>2</v>
      </c>
      <c r="L165" s="18">
        <v>3</v>
      </c>
      <c r="M165" s="18">
        <v>4</v>
      </c>
      <c r="N165" s="18">
        <v>3</v>
      </c>
      <c r="O165" s="18">
        <v>2</v>
      </c>
      <c r="P165" s="18">
        <f t="shared" si="55"/>
        <v>14</v>
      </c>
      <c r="Q165" s="116">
        <f t="shared" si="56" ref="Q165">P166*0.05</f>
        <v>0</v>
      </c>
      <c r="R165" s="105">
        <f t="shared" si="50"/>
        <v>0.85</v>
      </c>
      <c r="S165" s="105">
        <f t="shared" si="51"/>
        <v>1.0499999999999998</v>
      </c>
      <c r="T165" s="105">
        <f t="shared" si="52"/>
        <v>0.95</v>
      </c>
      <c r="U165" s="105">
        <f t="shared" si="53"/>
        <v>1.0499999999999998</v>
      </c>
      <c r="V165" s="105">
        <f t="shared" si="54"/>
        <v>1.1500000000000001</v>
      </c>
      <c r="W165" s="117">
        <f t="shared" si="45"/>
        <v>43</v>
      </c>
      <c r="X165" s="117">
        <f t="shared" si="47"/>
        <v>8.60</v>
      </c>
      <c r="Y165" s="146">
        <v>19</v>
      </c>
      <c r="Z165" s="116">
        <f t="shared" si="48"/>
        <v>15.20</v>
      </c>
    </row>
    <row r="166" s="128" customFormat="1" ht="21" thickBot="1"/>
    <row r="167" spans="1:26" ht="20.25">
      <c r="A167" s="158" t="s">
        <v>346</v>
      </c>
      <c r="B167" s="159"/>
      <c r="C167" s="160"/>
      <c r="D167" s="6">
        <f t="shared" si="57" ref="D167:X167">COUNT(D8:D165)</f>
        <v>157</v>
      </c>
      <c r="E167" s="7">
        <f t="shared" si="57"/>
        <v>157</v>
      </c>
      <c r="F167" s="7">
        <f t="shared" si="57"/>
        <v>157</v>
      </c>
      <c r="G167" s="7">
        <f t="shared" si="57"/>
        <v>157</v>
      </c>
      <c r="H167" s="87">
        <f t="shared" si="57"/>
        <v>157</v>
      </c>
      <c r="I167" s="8">
        <f t="shared" si="57"/>
        <v>157</v>
      </c>
      <c r="J167" s="88">
        <f t="shared" si="57"/>
        <v>157</v>
      </c>
      <c r="K167" s="80">
        <f t="shared" si="57"/>
        <v>157</v>
      </c>
      <c r="L167" s="15">
        <f t="shared" si="57"/>
        <v>157</v>
      </c>
      <c r="M167" s="15">
        <f t="shared" si="57"/>
        <v>157</v>
      </c>
      <c r="N167" s="15">
        <f t="shared" si="57"/>
        <v>157</v>
      </c>
      <c r="O167" s="81">
        <f t="shared" si="57"/>
        <v>157</v>
      </c>
      <c r="P167" s="76">
        <f t="shared" si="57"/>
        <v>157</v>
      </c>
      <c r="Q167" s="94">
        <f t="shared" si="57"/>
        <v>157</v>
      </c>
      <c r="R167" s="97">
        <f t="shared" si="57"/>
        <v>157</v>
      </c>
      <c r="S167" s="22">
        <f t="shared" si="57"/>
        <v>157</v>
      </c>
      <c r="T167" s="22">
        <f t="shared" si="57"/>
        <v>157</v>
      </c>
      <c r="U167" s="22">
        <f t="shared" si="57"/>
        <v>157</v>
      </c>
      <c r="V167" s="23">
        <f t="shared" si="57"/>
        <v>157</v>
      </c>
      <c r="W167" s="106">
        <f t="shared" si="57"/>
        <v>156</v>
      </c>
      <c r="X167" s="100">
        <f t="shared" si="57"/>
        <v>156</v>
      </c>
      <c r="Y167" s="16">
        <f>COUNT(Y67:Y165)</f>
        <v>99</v>
      </c>
      <c r="Z167" s="104">
        <f>COUNT(Z8:Z165)</f>
        <v>157</v>
      </c>
    </row>
    <row r="168" spans="1:26" ht="21" customHeight="1">
      <c r="A168" s="186" t="s">
        <v>347</v>
      </c>
      <c r="B168" s="187"/>
      <c r="C168" s="188"/>
      <c r="D168" s="9">
        <v>10</v>
      </c>
      <c r="E168" s="10">
        <v>10</v>
      </c>
      <c r="F168" s="10">
        <v>10</v>
      </c>
      <c r="G168" s="10">
        <v>10</v>
      </c>
      <c r="H168" s="89">
        <v>10</v>
      </c>
      <c r="I168" s="11">
        <f>SUM(D168:H168)</f>
        <v>50</v>
      </c>
      <c r="J168" s="90">
        <f>I168*0.15</f>
        <v>7.50</v>
      </c>
      <c r="K168" s="82">
        <v>5</v>
      </c>
      <c r="L168" s="18">
        <v>5</v>
      </c>
      <c r="M168" s="18">
        <v>5</v>
      </c>
      <c r="N168" s="18">
        <v>5</v>
      </c>
      <c r="O168" s="83">
        <v>5</v>
      </c>
      <c r="P168" s="77">
        <f>SUM(K168:O168)</f>
        <v>25</v>
      </c>
      <c r="Q168" s="95">
        <f>P168*0.05</f>
        <v>1.25</v>
      </c>
      <c r="R168" s="98">
        <f>(D168*0.15+K168*0.05)</f>
        <v>1.75</v>
      </c>
      <c r="S168" s="24">
        <f>((E168*0.15+L168*0.05))</f>
        <v>1.75</v>
      </c>
      <c r="T168" s="24">
        <f>((F168*0.15+M168*0.05))</f>
        <v>1.75</v>
      </c>
      <c r="U168" s="24">
        <f>((G168*0.15+N168*0.05))</f>
        <v>1.75</v>
      </c>
      <c r="V168" s="25">
        <f>((H168*0.15+O168*0.05))</f>
        <v>1.75</v>
      </c>
      <c r="W168" s="107">
        <v>75</v>
      </c>
      <c r="X168" s="101">
        <f>W168*0.2</f>
        <v>15</v>
      </c>
      <c r="Y168" s="19">
        <v>33</v>
      </c>
      <c r="Z168" s="84">
        <f>Y168*0.8</f>
        <v>26.40</v>
      </c>
    </row>
    <row r="169" spans="1:26" ht="20.25">
      <c r="A169" s="186" t="s">
        <v>72</v>
      </c>
      <c r="B169" s="187"/>
      <c r="C169" s="188"/>
      <c r="D169" s="9">
        <f>D168*0.4</f>
        <v>4</v>
      </c>
      <c r="E169" s="10">
        <f>E168*0.4</f>
        <v>4</v>
      </c>
      <c r="F169" s="10">
        <f t="shared" si="58" ref="F169:J169">F168*0.4</f>
        <v>4</v>
      </c>
      <c r="G169" s="10">
        <f t="shared" si="58"/>
        <v>4</v>
      </c>
      <c r="H169" s="89">
        <f t="shared" si="58"/>
        <v>4</v>
      </c>
      <c r="I169" s="11">
        <f t="shared" si="58"/>
        <v>20</v>
      </c>
      <c r="J169" s="90">
        <f t="shared" si="58"/>
        <v>3</v>
      </c>
      <c r="K169" s="82">
        <f>K168*0.4</f>
        <v>2</v>
      </c>
      <c r="L169" s="18">
        <f>L168*0.4</f>
        <v>2</v>
      </c>
      <c r="M169" s="18">
        <f t="shared" si="59" ref="M169:Z169">M168*0.4</f>
        <v>2</v>
      </c>
      <c r="N169" s="18">
        <f t="shared" si="59"/>
        <v>2</v>
      </c>
      <c r="O169" s="83">
        <f t="shared" si="59"/>
        <v>2</v>
      </c>
      <c r="P169" s="77">
        <f t="shared" si="59"/>
        <v>10</v>
      </c>
      <c r="Q169" s="95">
        <f t="shared" si="59"/>
        <v>0.50</v>
      </c>
      <c r="R169" s="98">
        <f t="shared" si="59"/>
        <v>0.70</v>
      </c>
      <c r="S169" s="24">
        <f t="shared" si="59"/>
        <v>0.70</v>
      </c>
      <c r="T169" s="24">
        <f t="shared" si="59"/>
        <v>0.70</v>
      </c>
      <c r="U169" s="24">
        <f t="shared" si="59"/>
        <v>0.70</v>
      </c>
      <c r="V169" s="25">
        <f t="shared" si="59"/>
        <v>0.70</v>
      </c>
      <c r="W169" s="107">
        <f t="shared" si="59"/>
        <v>30</v>
      </c>
      <c r="X169" s="101">
        <f t="shared" si="59"/>
        <v>6</v>
      </c>
      <c r="Y169" s="19">
        <f t="shared" si="59"/>
        <v>13.20</v>
      </c>
      <c r="Z169" s="84">
        <f t="shared" si="59"/>
        <v>10.560000000000002</v>
      </c>
    </row>
    <row r="170" spans="1:26" ht="21" customHeight="1">
      <c r="A170" s="186" t="s">
        <v>12</v>
      </c>
      <c r="B170" s="187"/>
      <c r="C170" s="188"/>
      <c r="D170" s="9">
        <f>COUNTIF(D8:D165,"&gt;=4")</f>
        <v>137</v>
      </c>
      <c r="E170" s="9">
        <f t="shared" si="60" ref="E170:H170">COUNTIF(E8:E165,"&gt;=4")</f>
        <v>130</v>
      </c>
      <c r="F170" s="9">
        <f t="shared" si="60"/>
        <v>125</v>
      </c>
      <c r="G170" s="9">
        <f t="shared" si="60"/>
        <v>128</v>
      </c>
      <c r="H170" s="9">
        <f t="shared" si="60"/>
        <v>132</v>
      </c>
      <c r="I170" s="11">
        <f>COUNTIF(I8:I165,"&gt;=20")</f>
        <v>125</v>
      </c>
      <c r="J170" s="90">
        <f>COUNTIF(J8:J165,"&gt;=3")</f>
        <v>124</v>
      </c>
      <c r="K170" s="82">
        <f>COUNTIF(K8:K165,"&gt;=2")</f>
        <v>123</v>
      </c>
      <c r="L170" s="82">
        <f t="shared" si="61" ref="L170:O170">COUNTIF(L8:L165,"&gt;=2")</f>
        <v>130</v>
      </c>
      <c r="M170" s="82">
        <f t="shared" si="61"/>
        <v>126</v>
      </c>
      <c r="N170" s="82">
        <f t="shared" si="61"/>
        <v>132</v>
      </c>
      <c r="O170" s="82">
        <f t="shared" si="61"/>
        <v>114</v>
      </c>
      <c r="P170" s="77">
        <f>COUNTIF(P8:P165,"&gt;=10")</f>
        <v>122</v>
      </c>
      <c r="Q170" s="95">
        <f>COUNTIF(Q8:Q165,"&gt;=0.5")</f>
        <v>121</v>
      </c>
      <c r="R170" s="98">
        <f>COUNTIF(R8:R165,"&gt;=0.7")</f>
        <v>127</v>
      </c>
      <c r="S170" s="98">
        <f t="shared" si="62" ref="S170:V170">COUNTIF(S8:S165,"&gt;=0.7")</f>
        <v>130</v>
      </c>
      <c r="T170" s="98">
        <f t="shared" si="62"/>
        <v>118</v>
      </c>
      <c r="U170" s="98">
        <f t="shared" si="62"/>
        <v>124</v>
      </c>
      <c r="V170" s="98">
        <f t="shared" si="62"/>
        <v>123</v>
      </c>
      <c r="W170" s="107">
        <f>COUNTIF(W8:W165,"&gt;=30")</f>
        <v>126</v>
      </c>
      <c r="X170" s="101">
        <f>COUNTIF(X8:X165,"&gt;=6")</f>
        <v>126</v>
      </c>
      <c r="Y170" s="19">
        <f>COUNTIF(Y67:Y165,"&gt;=13.2")</f>
        <v>73</v>
      </c>
      <c r="Z170" s="84">
        <f>COUNTIF(Z8:Z165,"&gt;=10.56")</f>
        <v>108</v>
      </c>
    </row>
    <row r="171" spans="1:26" ht="20.25">
      <c r="A171" s="186" t="s">
        <v>13</v>
      </c>
      <c r="B171" s="187"/>
      <c r="C171" s="188"/>
      <c r="D171" s="91" t="str">
        <f t="shared" si="63" ref="D171:X171">IF(((D170/COUNT(D8:D165))*100)&gt;=60,"3",IF(AND(((D170/COUNT(D8:D165))*100)&lt;60,((D170/COUNT(D8:D165))*100)&gt;=50),"2",IF(AND(((D170/COUNT(D8:D165))*100)&lt;50,((D170/COUNT(D8:D165))*100)&gt;=40),"1","0")))</f>
        <v>3</v>
      </c>
      <c r="E171" s="10" t="str">
        <f t="shared" si="63"/>
        <v>3</v>
      </c>
      <c r="F171" s="10" t="str">
        <f t="shared" si="63"/>
        <v>3</v>
      </c>
      <c r="G171" s="10" t="str">
        <f t="shared" si="63"/>
        <v>3</v>
      </c>
      <c r="H171" s="89" t="str">
        <f t="shared" si="63"/>
        <v>3</v>
      </c>
      <c r="I171" s="11" t="str">
        <f t="shared" si="63"/>
        <v>3</v>
      </c>
      <c r="J171" s="90" t="str">
        <f t="shared" si="63"/>
        <v>3</v>
      </c>
      <c r="K171" s="82" t="str">
        <f t="shared" si="63"/>
        <v>3</v>
      </c>
      <c r="L171" s="17" t="str">
        <f t="shared" si="63"/>
        <v>3</v>
      </c>
      <c r="M171" s="17" t="str">
        <f t="shared" si="63"/>
        <v>3</v>
      </c>
      <c r="N171" s="17" t="str">
        <f t="shared" si="63"/>
        <v>3</v>
      </c>
      <c r="O171" s="84" t="str">
        <f t="shared" si="63"/>
        <v>3</v>
      </c>
      <c r="P171" s="77" t="str">
        <f t="shared" si="63"/>
        <v>3</v>
      </c>
      <c r="Q171" s="95" t="str">
        <f t="shared" si="63"/>
        <v>3</v>
      </c>
      <c r="R171" s="98" t="str">
        <f t="shared" si="63"/>
        <v>3</v>
      </c>
      <c r="S171" s="24" t="str">
        <f t="shared" si="63"/>
        <v>3</v>
      </c>
      <c r="T171" s="24" t="str">
        <f t="shared" si="63"/>
        <v>3</v>
      </c>
      <c r="U171" s="24" t="str">
        <f t="shared" si="63"/>
        <v>3</v>
      </c>
      <c r="V171" s="25" t="str">
        <f t="shared" si="63"/>
        <v>3</v>
      </c>
      <c r="W171" s="101" t="str">
        <f t="shared" si="63"/>
        <v>3</v>
      </c>
      <c r="X171" s="102" t="str">
        <f t="shared" si="63"/>
        <v>3</v>
      </c>
      <c r="Y171" s="95" t="str">
        <f>IF(((Y170/COUNT(Y67:Y165))*100)&gt;=60,"3",IF(AND(((Y170/COUNT(Y67:Y165))*100)&lt;60,((Y170/COUNT(Y67:Y165))*100)&gt;=50),"2",IF(AND(((Y170/COUNT(Y67:Y165))*100)&lt;50,((Y170/COUNT(Y67:Y165))*100)&gt;=40),"1","0")))</f>
        <v>3</v>
      </c>
      <c r="Z171" s="19" t="str">
        <f>IF(((Z170/COUNT(Z8:Z165))*100)&gt;=60,"3",IF(AND(((Z170/COUNT(Z8:Z165))*100)&lt;60,((Z170/COUNT(Z8:Z165))*100)&gt;=50),"2",IF(AND(((Z170/COUNT(Z8:Z165))*100)&lt;50,((Z170/COUNT(Z8:Z165))*100)&gt;=40),"1","0")))</f>
        <v>3</v>
      </c>
    </row>
    <row r="172" spans="1:26" ht="21" thickBot="1">
      <c r="A172" s="189" t="s">
        <v>14</v>
      </c>
      <c r="B172" s="190"/>
      <c r="C172" s="191"/>
      <c r="D172" s="12">
        <f t="shared" si="64" ref="D172:X172">((D170/COUNT(D8:D165))*D171)</f>
        <v>2.6178343949044587</v>
      </c>
      <c r="E172" s="13">
        <f t="shared" si="64"/>
        <v>2.484076433121019</v>
      </c>
      <c r="F172" s="13">
        <f t="shared" si="64"/>
        <v>2.3885350318471339</v>
      </c>
      <c r="G172" s="13">
        <f t="shared" si="64"/>
        <v>2.4458598726114653</v>
      </c>
      <c r="H172" s="92">
        <f t="shared" si="64"/>
        <v>2.5222929936305736</v>
      </c>
      <c r="I172" s="14">
        <f t="shared" si="64"/>
        <v>2.3885350318471339</v>
      </c>
      <c r="J172" s="93">
        <f t="shared" si="64"/>
        <v>2.369426751592357</v>
      </c>
      <c r="K172" s="85">
        <f t="shared" si="64"/>
        <v>2.3503184713375798</v>
      </c>
      <c r="L172" s="20">
        <f t="shared" si="64"/>
        <v>2.484076433121019</v>
      </c>
      <c r="M172" s="20">
        <f t="shared" si="64"/>
        <v>2.4076433121019107</v>
      </c>
      <c r="N172" s="20">
        <f t="shared" si="64"/>
        <v>2.5222929936305736</v>
      </c>
      <c r="O172" s="86">
        <f t="shared" si="64"/>
        <v>2.1783439490445859</v>
      </c>
      <c r="P172" s="78">
        <f t="shared" si="64"/>
        <v>2.3312101910828025</v>
      </c>
      <c r="Q172" s="96">
        <f t="shared" si="64"/>
        <v>2.3121019108280256</v>
      </c>
      <c r="R172" s="99">
        <f t="shared" si="64"/>
        <v>2.426751592356688</v>
      </c>
      <c r="S172" s="26">
        <f t="shared" si="64"/>
        <v>2.484076433121019</v>
      </c>
      <c r="T172" s="26">
        <f t="shared" si="64"/>
        <v>2.2547770700636942</v>
      </c>
      <c r="U172" s="26">
        <f t="shared" si="64"/>
        <v>2.369426751592357</v>
      </c>
      <c r="V172" s="27">
        <f t="shared" si="64"/>
        <v>2.3503184713375798</v>
      </c>
      <c r="W172" s="108">
        <f t="shared" si="64"/>
        <v>2.4230769230769234</v>
      </c>
      <c r="X172" s="103">
        <f t="shared" si="64"/>
        <v>2.4230769230769234</v>
      </c>
      <c r="Y172" s="96">
        <f>((Y170/COUNT(Y67:Y165))*Y171)</f>
        <v>2.2121212121212119</v>
      </c>
      <c r="Z172" s="21">
        <f>((Z170/COUNT(Z8:Z165))*Z171)</f>
        <v>2.0636942675159236</v>
      </c>
    </row>
    <row r="173" spans="1:4" ht="21" thickBot="1">
      <c r="A173" s="2"/>
      <c r="B173" s="2"/>
      <c r="C173" s="2"/>
      <c r="D173" s="2"/>
    </row>
    <row r="174" spans="1:19" ht="20.25">
      <c r="A174" s="192" t="s">
        <v>15</v>
      </c>
      <c r="B174" s="193"/>
      <c r="C174" s="194"/>
      <c r="D174" s="2"/>
      <c r="E174" s="180" t="s">
        <v>16</v>
      </c>
      <c r="F174" s="181"/>
      <c r="G174" s="181"/>
      <c r="H174" s="181"/>
      <c r="I174" s="181"/>
      <c r="J174" s="181"/>
      <c r="K174" s="181"/>
      <c r="L174" s="181"/>
      <c r="M174" s="181"/>
      <c r="N174" s="182"/>
      <c r="O174" s="79" t="s">
        <v>8</v>
      </c>
      <c r="P174" s="28" t="s">
        <v>3</v>
      </c>
      <c r="Q174" s="28" t="s">
        <v>4</v>
      </c>
      <c r="R174" s="28" t="s">
        <v>5</v>
      </c>
      <c r="S174" s="29" t="s">
        <v>6</v>
      </c>
    </row>
    <row r="175" spans="1:19" ht="21" thickBot="1">
      <c r="A175" s="267" t="s">
        <v>73</v>
      </c>
      <c r="B175" s="3"/>
      <c r="C175" s="30"/>
      <c r="D175" s="2"/>
      <c r="E175" s="183"/>
      <c r="F175" s="184"/>
      <c r="G175" s="184"/>
      <c r="H175" s="184"/>
      <c r="I175" s="184"/>
      <c r="J175" s="184"/>
      <c r="K175" s="184"/>
      <c r="L175" s="184"/>
      <c r="M175" s="184"/>
      <c r="N175" s="185"/>
      <c r="O175" s="4">
        <f>(R172*0.2+Z172*0.8)</f>
        <v>2.1363057324840766</v>
      </c>
      <c r="P175" s="4">
        <f>(S172*0.2+Z172*0.8)</f>
        <v>2.1477707006369426</v>
      </c>
      <c r="Q175" s="4">
        <f>(T172*0.2+Z172*0.8)</f>
        <v>2.1019108280254777</v>
      </c>
      <c r="R175" s="4">
        <f>(U172*0.2+Z172*0.8)</f>
        <v>2.1248407643312106</v>
      </c>
      <c r="S175" s="5">
        <f>(V172*0.2+Z172*0.8)</f>
        <v>2.121019108280255</v>
      </c>
    </row>
    <row r="176" spans="1:4" ht="20.25">
      <c r="A176" s="267" t="s">
        <v>74</v>
      </c>
      <c r="B176" s="3"/>
      <c r="C176" s="30"/>
      <c r="D176" s="2"/>
    </row>
    <row r="177" spans="1:4" ht="21" thickBot="1">
      <c r="A177" s="268" t="s">
        <v>75</v>
      </c>
      <c r="B177" s="31"/>
      <c r="C177" s="32"/>
      <c r="D177" s="2"/>
    </row>
  </sheetData>
  <mergeCells count="23">
    <mergeCell ref="A167:C167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74:N175"/>
    <mergeCell ref="A168:C168"/>
    <mergeCell ref="A169:C169"/>
    <mergeCell ref="A170:C170"/>
    <mergeCell ref="A171:C171"/>
    <mergeCell ref="A172:C172"/>
    <mergeCell ref="A174:C174"/>
  </mergeCells>
  <pageMargins left="0.7" right="0.7" top="0.75" bottom="0.75" header="0.3" footer="0.3"/>
  <pageSetup orientation="landscape" paperSize="9" scale="45" r:id="rId3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87b601-992b-4ce0-b7d3-6bd28b6d8521}">
  <sheetPr codeName="Sheet22"/>
  <dimension ref="A1:J18"/>
  <sheetViews>
    <sheetView zoomScale="85" zoomScaleNormal="85" workbookViewId="0" topLeftCell="A1">
      <selection pane="topLeft" activeCell="A3" sqref="A3:J3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(4)'!A1:Z1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95</v>
      </c>
      <c r="C7" s="34"/>
      <c r="D7" s="118" t="str">
        <f>'1 (4)'!C4</f>
        <v>Inorganic Chemistry</v>
      </c>
      <c r="E7" s="33">
        <f>'1 (4)'!O175</f>
        <v>0.73797468354430373</v>
      </c>
      <c r="F7" s="33">
        <f>'1 (4)'!P175</f>
        <v>0.73797468354430373</v>
      </c>
      <c r="G7" s="33">
        <f>'1 (4)'!Q175</f>
        <v>0.70759493670886076</v>
      </c>
      <c r="H7" s="33">
        <f>'1 (4)'!R175</f>
        <v>0.76075949367088613</v>
      </c>
      <c r="I7" s="33">
        <f>'1 (4)'!S175</f>
        <v>0.70379746835443036</v>
      </c>
      <c r="J7" s="37">
        <f>AVERAGE(E7:I7)</f>
        <v>0.72962025316455692</v>
      </c>
    </row>
    <row r="8" spans="1:10" ht="15.75">
      <c r="A8" s="33">
        <v>2</v>
      </c>
      <c r="B8" s="119" t="s">
        <v>95</v>
      </c>
      <c r="C8" s="34"/>
      <c r="D8" s="118" t="str">
        <f>'2 (4)'!C4</f>
        <v>Organic Chemistry</v>
      </c>
      <c r="E8" s="33">
        <f>'2 (4)'!O175</f>
        <v>0.09358974358974359</v>
      </c>
      <c r="F8" s="33">
        <f>'2 (4)'!P175</f>
        <v>0</v>
      </c>
      <c r="G8" s="33">
        <f>'2 (4)'!Q175</f>
        <v>0</v>
      </c>
      <c r="H8" s="33">
        <f>'2 (4)'!R175</f>
        <v>0</v>
      </c>
      <c r="I8" s="33">
        <f>'2 (4)'!S175</f>
        <v>0.089171974522293002</v>
      </c>
      <c r="J8" s="37">
        <f t="shared" si="0" ref="J8:J10">AVERAGE(E8:I8)</f>
        <v>0.036552343622407321</v>
      </c>
    </row>
    <row r="9" spans="1:10" ht="15.75">
      <c r="A9" s="33">
        <v>3</v>
      </c>
      <c r="B9" s="119" t="s">
        <v>95</v>
      </c>
      <c r="C9" s="34"/>
      <c r="D9" s="118" t="str">
        <f>'3 (4)'!C4</f>
        <v>: Physical Chemistry</v>
      </c>
      <c r="E9" s="33">
        <f>'3 (4)'!O175</f>
        <v>2.1363057324840766</v>
      </c>
      <c r="F9" s="33">
        <f>'3 (4)'!P175</f>
        <v>2.1477707006369426</v>
      </c>
      <c r="G9" s="33">
        <f>'3 (4)'!Q175</f>
        <v>2.1019108280254777</v>
      </c>
      <c r="H9" s="33">
        <f>'3 (4)'!R175</f>
        <v>2.1248407643312106</v>
      </c>
      <c r="I9" s="33">
        <f>'3 (4)'!S175</f>
        <v>2.121019108280255</v>
      </c>
      <c r="J9" s="37">
        <f>AVERAGE(E9:I9)</f>
        <v>2.1263694267515922</v>
      </c>
    </row>
    <row r="10" spans="1:10" ht="30.6" customHeight="1">
      <c r="A10" s="195" t="s">
        <v>26</v>
      </c>
      <c r="B10" s="195"/>
      <c r="C10" s="195"/>
      <c r="D10" s="195"/>
      <c r="E10" s="37">
        <f>AVERAGE(E7:E8)</f>
        <v>0.41578221356702366</v>
      </c>
      <c r="F10" s="37">
        <f>AVERAGE(F7:F8)</f>
        <v>0.36898734177215187</v>
      </c>
      <c r="G10" s="37">
        <f>AVERAGE(G7:G8)</f>
        <v>0.35379746835443038</v>
      </c>
      <c r="H10" s="37">
        <f>AVERAGE(H7:H8)</f>
        <v>0.38037974683544307</v>
      </c>
      <c r="I10" s="37">
        <f>AVERAGE(I7:I8)</f>
        <v>0.39648472143836166</v>
      </c>
      <c r="J10" s="37">
        <f t="shared" si="0"/>
        <v>0.38308629839348213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a94546-6b56-481d-a3a4-ff8c8d09fe06}">
  <sheetPr codeName="Sheet23"/>
  <dimension ref="A1:AA50"/>
  <sheetViews>
    <sheetView zoomScale="79" zoomScaleNormal="79" workbookViewId="0" topLeftCell="A40">
      <selection pane="topLeft" activeCell="D3" sqref="D3:K3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(4)'!A1:Z1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(4)'!E10</f>
        <v>0.41578221356702366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(4)'!F10</f>
        <v>0.36898734177215187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(4)'!G10</f>
        <v>0.35379746835443038</v>
      </c>
    </row>
    <row r="7" spans="2:18" ht="15.75">
      <c r="B7" s="45" t="s">
        <v>81</v>
      </c>
      <c r="C7" s="45"/>
      <c r="D7" s="275" t="str">
        <f>'CO (4)'!D7</f>
        <v>Inorganic Chemistry</v>
      </c>
      <c r="E7" s="276"/>
      <c r="F7" s="45"/>
      <c r="G7" s="45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(4)'!H10</f>
        <v>0.38037974683544307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(4)'!I10</f>
        <v>0.39648472143836166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77"/>
      <c r="D11" s="278"/>
      <c r="E11" s="278"/>
      <c r="F11" s="278"/>
      <c r="G11" s="278"/>
      <c r="H11" s="278"/>
      <c r="I11" s="278"/>
      <c r="J11" s="278"/>
      <c r="K11" s="278"/>
      <c r="L11" s="278"/>
      <c r="M11" s="42" t="s">
        <v>42</v>
      </c>
      <c r="N11" s="42" t="s">
        <v>43</v>
      </c>
    </row>
    <row r="12" spans="1:14" ht="17.25" customHeight="1" thickBot="1">
      <c r="A12" s="40"/>
      <c r="B12" s="279" t="s">
        <v>44</v>
      </c>
      <c r="C12" s="237">
        <v>3</v>
      </c>
      <c r="D12" s="238">
        <v>2</v>
      </c>
      <c r="E12" s="238"/>
      <c r="F12" s="238"/>
      <c r="G12" s="238"/>
      <c r="H12" s="238"/>
      <c r="I12" s="238"/>
      <c r="J12" s="238"/>
      <c r="K12" s="238"/>
      <c r="L12" s="238"/>
      <c r="M12" s="238">
        <v>1</v>
      </c>
      <c r="N12" s="238"/>
    </row>
    <row r="13" spans="1:14" ht="17.25" customHeight="1" thickBot="1">
      <c r="A13" s="40"/>
      <c r="B13" s="279" t="s">
        <v>45</v>
      </c>
      <c r="C13" s="239">
        <v>2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>
        <v>2</v>
      </c>
    </row>
    <row r="14" spans="1:14" ht="17.25" customHeight="1" thickBot="1">
      <c r="A14" s="40"/>
      <c r="B14" s="279" t="s">
        <v>46</v>
      </c>
      <c r="C14" s="239">
        <v>2</v>
      </c>
      <c r="D14" s="240">
        <v>3</v>
      </c>
      <c r="E14" s="240"/>
      <c r="F14" s="240"/>
      <c r="G14" s="240"/>
      <c r="H14" s="240"/>
      <c r="I14" s="240"/>
      <c r="J14" s="240"/>
      <c r="K14" s="240">
        <v>3</v>
      </c>
      <c r="L14" s="240">
        <v>1</v>
      </c>
      <c r="M14" s="240"/>
      <c r="N14" s="240">
        <v>2</v>
      </c>
    </row>
    <row r="15" spans="1:14" ht="17.25" customHeight="1" thickBot="1">
      <c r="A15" s="40"/>
      <c r="B15" s="279" t="s">
        <v>47</v>
      </c>
      <c r="C15" s="280"/>
      <c r="D15" s="280">
        <v>2</v>
      </c>
      <c r="E15" s="280"/>
      <c r="F15" s="280">
        <v>2</v>
      </c>
      <c r="G15" s="280"/>
      <c r="H15" s="280"/>
      <c r="I15" s="280"/>
      <c r="J15" s="280"/>
      <c r="K15" s="280"/>
      <c r="L15" s="280"/>
      <c r="M15" s="280"/>
      <c r="N15" s="280">
        <v>2</v>
      </c>
    </row>
    <row r="16" spans="1:14" ht="17.25" customHeight="1" thickBot="1">
      <c r="A16" s="40"/>
      <c r="B16" s="279" t="s">
        <v>48</v>
      </c>
      <c r="C16" s="280">
        <v>2</v>
      </c>
      <c r="D16" s="280"/>
      <c r="E16" s="280"/>
      <c r="F16" s="280"/>
      <c r="G16" s="280"/>
      <c r="H16" s="280">
        <v>3</v>
      </c>
      <c r="I16" s="280"/>
      <c r="J16" s="280">
        <v>2</v>
      </c>
      <c r="K16" s="280"/>
      <c r="L16" s="280"/>
      <c r="M16" s="280"/>
      <c r="N16" s="280">
        <v>1</v>
      </c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0.38732063375899539</v>
      </c>
      <c r="D17" s="48">
        <f t="shared" si="0"/>
        <v>0.37910233226688922</v>
      </c>
      <c r="E17" s="48" t="e">
        <f t="shared" si="0"/>
        <v>#DIV/0!</v>
      </c>
      <c r="F17" s="48">
        <f t="shared" si="0"/>
        <v>0.38037974683544307</v>
      </c>
      <c r="G17" s="48" t="e">
        <f t="shared" si="0"/>
        <v>#DIV/0!</v>
      </c>
      <c r="H17" s="48">
        <f t="shared" si="0"/>
        <v>0.39648472143836172</v>
      </c>
      <c r="I17" s="48" t="e">
        <f t="shared" si="0"/>
        <v>#DIV/0!</v>
      </c>
      <c r="J17" s="48">
        <f t="shared" si="0"/>
        <v>0.39648472143836166</v>
      </c>
      <c r="K17" s="48">
        <f t="shared" si="0"/>
        <v>0.35379746835443032</v>
      </c>
      <c r="L17" s="48">
        <f t="shared" si="0"/>
        <v>0.35379746835443038</v>
      </c>
      <c r="M17" s="48">
        <f t="shared" si="0"/>
        <v>0.41578221356702366</v>
      </c>
      <c r="N17" s="48">
        <f t="shared" si="0"/>
        <v>0.37183054790891606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76" t="str">
        <f>'CO (4)'!D8</f>
        <v>Organic Chemistry</v>
      </c>
      <c r="E21" s="276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276"/>
      <c r="E22" s="276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>
        <v>1</v>
      </c>
      <c r="D27" s="238">
        <v>3</v>
      </c>
      <c r="E27" s="238"/>
      <c r="F27" s="238"/>
      <c r="G27" s="238"/>
      <c r="H27" s="238"/>
      <c r="I27" s="238">
        <v>1</v>
      </c>
      <c r="J27" s="238"/>
      <c r="K27" s="238">
        <v>2</v>
      </c>
      <c r="L27" s="238">
        <v>1</v>
      </c>
      <c r="M27" s="238"/>
      <c r="N27" s="238">
        <v>1</v>
      </c>
    </row>
    <row r="28" spans="2:14" ht="16.5" thickBot="1">
      <c r="B28" s="208" t="s">
        <v>45</v>
      </c>
      <c r="C28" s="239"/>
      <c r="D28" s="240"/>
      <c r="E28" s="240"/>
      <c r="F28" s="240">
        <v>2</v>
      </c>
      <c r="G28" s="240"/>
      <c r="H28" s="240">
        <v>2</v>
      </c>
      <c r="I28" s="240"/>
      <c r="J28" s="240">
        <v>2</v>
      </c>
      <c r="K28" s="240"/>
      <c r="L28" s="240"/>
      <c r="M28" s="240"/>
      <c r="N28" s="240">
        <v>2</v>
      </c>
    </row>
    <row r="29" spans="2:14" ht="16.5" thickBot="1">
      <c r="B29" s="208" t="s">
        <v>46</v>
      </c>
      <c r="C29" s="239">
        <v>2</v>
      </c>
      <c r="D29" s="240">
        <v>2</v>
      </c>
      <c r="E29" s="240"/>
      <c r="F29" s="240"/>
      <c r="G29" s="240">
        <v>2</v>
      </c>
      <c r="H29" s="240"/>
      <c r="I29" s="240"/>
      <c r="J29" s="240">
        <v>1</v>
      </c>
      <c r="K29" s="240"/>
      <c r="L29" s="240">
        <v>2</v>
      </c>
      <c r="M29" s="240">
        <v>1</v>
      </c>
      <c r="N29" s="240"/>
    </row>
    <row r="30" spans="2:14" ht="16.5" thickBot="1">
      <c r="B30" s="208" t="s">
        <v>47</v>
      </c>
      <c r="C30" s="239">
        <v>3</v>
      </c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</row>
    <row r="31" spans="2:14" ht="16.5" thickBot="1">
      <c r="B31" s="208" t="s">
        <v>48</v>
      </c>
      <c r="C31" s="239">
        <v>2</v>
      </c>
      <c r="D31" s="240"/>
      <c r="E31" s="240">
        <v>3</v>
      </c>
      <c r="F31" s="240"/>
      <c r="G31" s="240"/>
      <c r="H31" s="240">
        <v>2</v>
      </c>
      <c r="I31" s="240">
        <v>2</v>
      </c>
      <c r="J31" s="240"/>
      <c r="K31" s="240"/>
      <c r="L31" s="240">
        <v>2</v>
      </c>
      <c r="M31" s="240">
        <v>2</v>
      </c>
      <c r="N31" s="240">
        <v>3</v>
      </c>
    </row>
    <row r="32" spans="2:14" ht="16.5" thickBot="1">
      <c r="B32" s="208" t="s">
        <v>49</v>
      </c>
      <c r="C32" s="48">
        <f t="shared" si="1" ref="C32:N32">($R$4*C27+$R$5*C28+$R$6*C29+$R$7*C30+$R$8*C31)/(C27+C28+C29+C30+C31)</f>
        <v>0.38218572920736715</v>
      </c>
      <c r="D32" s="48">
        <f t="shared" si="1"/>
        <v>0.39098831548198631</v>
      </c>
      <c r="E32" s="48">
        <f t="shared" si="1"/>
        <v>0.39648472143836172</v>
      </c>
      <c r="F32" s="48">
        <f t="shared" si="1"/>
        <v>0.36898734177215187</v>
      </c>
      <c r="G32" s="48">
        <f t="shared" si="1"/>
        <v>0.35379746835443038</v>
      </c>
      <c r="H32" s="48">
        <f t="shared" si="1"/>
        <v>0.38273603160525677</v>
      </c>
      <c r="I32" s="48">
        <f t="shared" si="1"/>
        <v>0.40291721881458237</v>
      </c>
      <c r="J32" s="48">
        <f t="shared" si="1"/>
        <v>0.36392405063291139</v>
      </c>
      <c r="K32" s="48">
        <f t="shared" si="1"/>
        <v>0.41578221356702366</v>
      </c>
      <c r="L32" s="48">
        <f t="shared" si="1"/>
        <v>0.38326931863052155</v>
      </c>
      <c r="M32" s="48">
        <f t="shared" si="1"/>
        <v>0.38225563707705118</v>
      </c>
      <c r="N32" s="48">
        <f t="shared" si="1"/>
        <v>0.39053517690440209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7" spans="4:5" ht="15.75">
      <c r="D37" s="276" t="str">
        <f>'CO (4)'!D9</f>
        <v>: Physical Chemistry</v>
      </c>
      <c r="E37" s="276"/>
    </row>
    <row r="38" spans="2:14" ht="15.75">
      <c r="B38" s="45" t="s">
        <v>81</v>
      </c>
      <c r="C38" s="45"/>
      <c r="D38" s="276"/>
      <c r="E38" s="276"/>
      <c r="F38" s="45"/>
      <c r="G38" s="45"/>
      <c r="H38" s="45"/>
      <c r="I38" s="45"/>
      <c r="J38" s="45"/>
      <c r="K38" s="39"/>
      <c r="L38" s="39"/>
      <c r="M38" s="39"/>
      <c r="N38" s="39"/>
    </row>
    <row r="39" spans="2:14" ht="16.5" customHeight="1" thickBo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2:14" ht="16.5" thickBot="1">
      <c r="B40" s="199" t="s">
        <v>29</v>
      </c>
      <c r="C40" s="204"/>
      <c r="D40" s="202" t="s">
        <v>30</v>
      </c>
      <c r="E40" s="203"/>
      <c r="F40" s="203"/>
      <c r="G40" s="203"/>
      <c r="H40" s="203"/>
      <c r="I40" s="203"/>
      <c r="J40" s="203"/>
      <c r="K40" s="203"/>
      <c r="L40" s="203"/>
      <c r="M40" s="202" t="s">
        <v>31</v>
      </c>
      <c r="N40" s="204"/>
    </row>
    <row r="41" spans="2:14" ht="15.75">
      <c r="B41" s="200"/>
      <c r="C41" s="205" t="s">
        <v>32</v>
      </c>
      <c r="D41" s="207" t="s">
        <v>33</v>
      </c>
      <c r="E41" s="207" t="s">
        <v>34</v>
      </c>
      <c r="F41" s="207" t="s">
        <v>35</v>
      </c>
      <c r="G41" s="207" t="s">
        <v>36</v>
      </c>
      <c r="H41" s="207" t="s">
        <v>37</v>
      </c>
      <c r="I41" s="207" t="s">
        <v>38</v>
      </c>
      <c r="J41" s="207" t="s">
        <v>39</v>
      </c>
      <c r="K41" s="207" t="s">
        <v>40</v>
      </c>
      <c r="L41" s="207" t="s">
        <v>41</v>
      </c>
      <c r="M41" s="42"/>
      <c r="N41" s="42"/>
    </row>
    <row r="42" spans="2:14" ht="16.5" thickBot="1">
      <c r="B42" s="201"/>
      <c r="C42" s="206"/>
      <c r="D42" s="208"/>
      <c r="E42" s="208"/>
      <c r="F42" s="208"/>
      <c r="G42" s="208"/>
      <c r="H42" s="208"/>
      <c r="I42" s="208"/>
      <c r="J42" s="208"/>
      <c r="K42" s="208"/>
      <c r="L42" s="208"/>
      <c r="M42" s="44" t="s">
        <v>42</v>
      </c>
      <c r="N42" s="44" t="s">
        <v>43</v>
      </c>
    </row>
    <row r="43" spans="2:14" ht="16.5" thickBot="1">
      <c r="B43" s="208" t="s">
        <v>44</v>
      </c>
      <c r="C43" s="237">
        <v>2</v>
      </c>
      <c r="D43" s="238"/>
      <c r="E43" s="238">
        <v>1</v>
      </c>
      <c r="F43" s="238"/>
      <c r="G43" s="238">
        <v>1</v>
      </c>
      <c r="H43" s="238"/>
      <c r="I43" s="238"/>
      <c r="J43" s="238"/>
      <c r="K43" s="238">
        <v>1</v>
      </c>
      <c r="L43" s="238"/>
      <c r="M43" s="238"/>
      <c r="N43" s="238">
        <v>1</v>
      </c>
    </row>
    <row r="44" spans="2:14" ht="16.5" thickBot="1">
      <c r="B44" s="208" t="s">
        <v>45</v>
      </c>
      <c r="C44" s="239"/>
      <c r="D44" s="240"/>
      <c r="E44" s="240"/>
      <c r="F44" s="240">
        <v>3</v>
      </c>
      <c r="G44" s="240"/>
      <c r="H44" s="240">
        <v>1</v>
      </c>
      <c r="I44" s="240"/>
      <c r="J44" s="240">
        <v>1</v>
      </c>
      <c r="K44" s="240"/>
      <c r="L44" s="240"/>
      <c r="M44" s="240">
        <v>1</v>
      </c>
      <c r="N44" s="240">
        <v>2</v>
      </c>
    </row>
    <row r="45" spans="2:14" ht="16.5" thickBot="1">
      <c r="B45" s="208" t="s">
        <v>46</v>
      </c>
      <c r="C45" s="239">
        <v>3</v>
      </c>
      <c r="D45" s="240"/>
      <c r="E45" s="240">
        <v>3</v>
      </c>
      <c r="F45" s="240"/>
      <c r="G45" s="240"/>
      <c r="H45" s="240"/>
      <c r="I45" s="240">
        <v>2</v>
      </c>
      <c r="J45" s="240"/>
      <c r="K45" s="240">
        <v>1</v>
      </c>
      <c r="L45" s="240"/>
      <c r="M45" s="240"/>
      <c r="N45" s="240">
        <v>1</v>
      </c>
    </row>
    <row r="46" spans="2:14" ht="16.5" thickBot="1">
      <c r="B46" s="208" t="s">
        <v>47</v>
      </c>
      <c r="C46" s="239"/>
      <c r="D46" s="240">
        <v>2</v>
      </c>
      <c r="E46" s="240">
        <v>2</v>
      </c>
      <c r="F46" s="240">
        <v>3</v>
      </c>
      <c r="G46" s="240"/>
      <c r="H46" s="240">
        <v>2</v>
      </c>
      <c r="I46" s="240">
        <v>1</v>
      </c>
      <c r="J46" s="240"/>
      <c r="K46" s="240"/>
      <c r="L46" s="240">
        <v>1</v>
      </c>
      <c r="M46" s="240"/>
      <c r="N46" s="240">
        <v>1</v>
      </c>
    </row>
    <row r="47" spans="2:14" ht="16.5" thickBot="1">
      <c r="B47" s="208" t="s">
        <v>48</v>
      </c>
      <c r="C47" s="239">
        <v>2</v>
      </c>
      <c r="D47" s="240"/>
      <c r="E47" s="240"/>
      <c r="F47" s="240">
        <v>2</v>
      </c>
      <c r="G47" s="240"/>
      <c r="H47" s="240"/>
      <c r="I47" s="240"/>
      <c r="J47" s="240"/>
      <c r="K47" s="240"/>
      <c r="L47" s="240"/>
      <c r="M47" s="240">
        <v>2</v>
      </c>
      <c r="N47" s="240"/>
    </row>
    <row r="48" spans="2:14" ht="16.5" thickBot="1">
      <c r="B48" s="208" t="s">
        <v>49</v>
      </c>
      <c r="C48" s="48">
        <f t="shared" si="2" ref="C48:N48">($R$4*C43+$R$5*C44+$R$6*C45+$R$7*C46+$R$8*C47)/(C43+C44+C45+C46+C47)</f>
        <v>0.38370375358200881</v>
      </c>
      <c r="D48" s="48">
        <f t="shared" si="2"/>
        <v>0.38037974683544307</v>
      </c>
      <c r="E48" s="48">
        <f t="shared" si="2"/>
        <v>0.37298901871686679</v>
      </c>
      <c r="F48" s="48">
        <f t="shared" si="2"/>
        <v>0.38013383858743854</v>
      </c>
      <c r="G48" s="48">
        <f t="shared" si="2"/>
        <v>0.41578221356702366</v>
      </c>
      <c r="H48" s="48">
        <f t="shared" si="2"/>
        <v>0.37658227848101267</v>
      </c>
      <c r="I48" s="48">
        <f t="shared" si="2"/>
        <v>0.36265822784810126</v>
      </c>
      <c r="J48" s="48">
        <f t="shared" si="2"/>
        <v>0.36898734177215187</v>
      </c>
      <c r="K48" s="48">
        <f t="shared" si="2"/>
        <v>0.38478984096072699</v>
      </c>
      <c r="L48" s="48">
        <f t="shared" si="2"/>
        <v>0.38037974683544307</v>
      </c>
      <c r="M48" s="48">
        <f t="shared" si="2"/>
        <v>0.38731892821629171</v>
      </c>
      <c r="N48" s="48">
        <f t="shared" si="2"/>
        <v>0.37758682246024022</v>
      </c>
    </row>
    <row r="49" spans="2:14" ht="15.75">
      <c r="B49" s="45" t="s">
        <v>50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2:14" ht="15.75">
      <c r="B50" s="45" t="s">
        <v>51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46"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D37:E38"/>
    <mergeCell ref="B40:B42"/>
    <mergeCell ref="D40:L40"/>
    <mergeCell ref="M40:N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</mergeCells>
  <pageMargins left="0.7" right="0.7" top="0.75" bottom="0.75" header="0.3" footer="0.3"/>
  <pageSetup orientation="portrait" paperSize="1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6b86aa-83a2-4202-ad25-d48c06c4ae65}">
  <sheetPr codeName="Sheet24"/>
  <dimension ref="A1:AB21"/>
  <sheetViews>
    <sheetView zoomScale="90" zoomScaleNormal="90" workbookViewId="0" topLeftCell="B1">
      <selection pane="topLeft" activeCell="B3" sqref="B3:AA3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351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352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29.25" customHeight="1">
      <c r="A7" s="53">
        <v>1</v>
      </c>
      <c r="B7" s="67"/>
      <c r="C7" s="118" t="str">
        <f>'CO (4)'!D7</f>
        <v>Inorganic Chemistry</v>
      </c>
      <c r="D7" s="67">
        <v>1.50</v>
      </c>
      <c r="E7" s="126">
        <f>'CO-PO Mapping (4)'!C17</f>
        <v>0.38732063375899539</v>
      </c>
      <c r="F7" s="67">
        <v>1.1000000000000001</v>
      </c>
      <c r="G7" s="126">
        <f>'CO-PO Mapping (4)'!D17</f>
        <v>0.37910233226688922</v>
      </c>
      <c r="H7" s="67"/>
      <c r="I7" s="126"/>
      <c r="J7" s="67">
        <v>1.30</v>
      </c>
      <c r="K7" s="126">
        <f>'CO-PO Mapping (4)'!F17</f>
        <v>0.38037974683544307</v>
      </c>
      <c r="L7" s="67"/>
      <c r="M7" s="126"/>
      <c r="N7" s="67">
        <v>1.60</v>
      </c>
      <c r="O7" s="126">
        <f>'CO-PO Mapping (4)'!H17</f>
        <v>0.39648472143836172</v>
      </c>
      <c r="P7" s="67"/>
      <c r="Q7" s="126"/>
      <c r="R7" s="67">
        <v>1.50</v>
      </c>
      <c r="S7" s="126">
        <f>'CO-PO Mapping (4)'!J17</f>
        <v>0.39648472143836166</v>
      </c>
      <c r="T7" s="67">
        <v>1.30</v>
      </c>
      <c r="U7" s="126">
        <f>'CO-PO Mapping (4)'!K17</f>
        <v>0.35379746835443032</v>
      </c>
      <c r="V7" s="67">
        <v>1.40</v>
      </c>
      <c r="W7" s="126">
        <f>'CO-PO Mapping (4)'!L17</f>
        <v>0.35379746835443038</v>
      </c>
      <c r="X7" s="67">
        <v>1.1000000000000001</v>
      </c>
      <c r="Y7" s="126">
        <f>'CO-PO Mapping (4)'!M17</f>
        <v>0.41578221356702366</v>
      </c>
      <c r="Z7" s="67">
        <v>1.50</v>
      </c>
      <c r="AA7" s="126">
        <f>'CO-PO Mapping (4)'!N17</f>
        <v>0.37183054790891606</v>
      </c>
      <c r="AB7" s="68"/>
    </row>
    <row r="8" spans="1:28" ht="15.75">
      <c r="A8" s="53">
        <v>2</v>
      </c>
      <c r="B8" s="67"/>
      <c r="C8" s="118" t="str">
        <f>'CO (4)'!D8</f>
        <v>Organic Chemistry</v>
      </c>
      <c r="D8" s="67">
        <v>2.2999999999999998</v>
      </c>
      <c r="E8" s="126">
        <f>'CO-PO Mapping (4)'!C32</f>
        <v>0.38218572920736715</v>
      </c>
      <c r="F8" s="67">
        <v>1.50</v>
      </c>
      <c r="G8" s="126">
        <f>'CO-PO Mapping (4)'!D32</f>
        <v>0.39098831548198631</v>
      </c>
      <c r="H8" s="67">
        <v>1.20</v>
      </c>
      <c r="I8" s="126">
        <f>'CO-PO Mapping (4)'!E32</f>
        <v>0.39648472143836172</v>
      </c>
      <c r="J8" s="67">
        <v>1.50</v>
      </c>
      <c r="K8" s="126">
        <f>'CO-PO Mapping (4)'!F32</f>
        <v>0.36898734177215187</v>
      </c>
      <c r="L8" s="67">
        <v>1.30</v>
      </c>
      <c r="M8" s="126">
        <f>'CO-PO Mapping (4)'!G32</f>
        <v>0.35379746835443038</v>
      </c>
      <c r="N8" s="67">
        <v>1.30</v>
      </c>
      <c r="O8" s="126">
        <f>'CO-PO Mapping (4)'!H32</f>
        <v>0.38273603160525677</v>
      </c>
      <c r="P8" s="67">
        <v>1.40</v>
      </c>
      <c r="Q8" s="126">
        <f>'CO-PO Mapping (4)'!I32</f>
        <v>0.40291721881458237</v>
      </c>
      <c r="R8" s="67">
        <v>1.30</v>
      </c>
      <c r="S8" s="126">
        <f>'CO-PO Mapping (4)'!J32</f>
        <v>0.36392405063291139</v>
      </c>
      <c r="T8" s="67">
        <v>1.50</v>
      </c>
      <c r="U8" s="126">
        <f>'CO-PO Mapping (4)'!K32</f>
        <v>0.41578221356702366</v>
      </c>
      <c r="V8" s="67">
        <v>1.30</v>
      </c>
      <c r="W8" s="126">
        <f>'CO-PO Mapping (4)'!L32</f>
        <v>0.38326931863052155</v>
      </c>
      <c r="X8" s="67">
        <v>1.30</v>
      </c>
      <c r="Y8" s="126">
        <f>'CO-PO Mapping (4)'!M32</f>
        <v>0.38225563707705118</v>
      </c>
      <c r="Z8" s="67">
        <v>1.30</v>
      </c>
      <c r="AA8" s="126">
        <f>'CO-PO Mapping (4)'!N32</f>
        <v>0.39053517690440209</v>
      </c>
      <c r="AB8" s="68"/>
    </row>
    <row r="9" spans="1:28" ht="15.75">
      <c r="A9" s="53">
        <v>3</v>
      </c>
      <c r="B9" s="67"/>
      <c r="C9" s="118" t="str">
        <f>'CO (4)'!D9</f>
        <v>: Physical Chemistry</v>
      </c>
      <c r="D9" s="67">
        <v>2</v>
      </c>
      <c r="E9" s="126">
        <f>'CO-PO Mapping (4)'!C33</f>
        <v>0</v>
      </c>
      <c r="F9" s="67">
        <v>1.30</v>
      </c>
      <c r="G9" s="126">
        <f>'CO-PO Mapping (4)'!D48</f>
        <v>0.38037974683544307</v>
      </c>
      <c r="H9" s="153">
        <v>1.1000000000000001</v>
      </c>
      <c r="I9" s="155">
        <f>'CO-PO Mapping (4)'!E48</f>
        <v>0.37298901871686679</v>
      </c>
      <c r="J9" s="153">
        <v>2</v>
      </c>
      <c r="K9" s="155">
        <f>'CO-PO Mapping (4)'!F48</f>
        <v>0.38013383858743854</v>
      </c>
      <c r="L9" s="153">
        <v>1.40</v>
      </c>
      <c r="M9" s="155">
        <f>'CO-PO Mapping (4)'!G48</f>
        <v>0.41578221356702366</v>
      </c>
      <c r="N9" s="153">
        <v>1.40</v>
      </c>
      <c r="O9" s="155">
        <f>'CO-PO Mapping (4)'!H48</f>
        <v>0.37658227848101267</v>
      </c>
      <c r="P9" s="153">
        <v>1.20</v>
      </c>
      <c r="Q9" s="155">
        <f>'CO-PO Mapping (4)'!I48</f>
        <v>0.36265822784810126</v>
      </c>
      <c r="R9" s="153">
        <v>1.20</v>
      </c>
      <c r="S9" s="155">
        <f>'CO-PO Mapping (4)'!J48</f>
        <v>0.36898734177215187</v>
      </c>
      <c r="T9" s="153">
        <v>1.70</v>
      </c>
      <c r="U9" s="155">
        <f>'CO-PO Mapping (4)'!K48</f>
        <v>0.38478984096072699</v>
      </c>
      <c r="V9" s="153">
        <v>1.60</v>
      </c>
      <c r="W9" s="155">
        <f>'CO-PO Mapping (4)'!L48</f>
        <v>0.38037974683544307</v>
      </c>
      <c r="X9" s="153">
        <v>1.80</v>
      </c>
      <c r="Y9" s="155">
        <f>'CO-PO Mapping (4)'!M48</f>
        <v>0.38731892821629171</v>
      </c>
      <c r="Z9" s="153">
        <v>1.30</v>
      </c>
      <c r="AA9" s="155">
        <f>'CO-PO Mapping (4)'!N48</f>
        <v>0.37758682246024022</v>
      </c>
      <c r="AB9" s="68"/>
    </row>
    <row r="10" spans="1:27" ht="15">
      <c r="A10" s="68"/>
      <c r="B10" s="69"/>
      <c r="C10" s="70"/>
      <c r="D10" s="55"/>
      <c r="E10" s="68"/>
      <c r="F10" s="55"/>
      <c r="G10" s="68"/>
      <c r="H10" s="55"/>
      <c r="I10" s="68"/>
      <c r="J10" s="55"/>
      <c r="K10" s="68"/>
      <c r="L10" s="55"/>
      <c r="M10" s="68"/>
      <c r="N10" s="55"/>
      <c r="O10" s="68"/>
      <c r="P10" s="55"/>
      <c r="Q10" s="68"/>
      <c r="R10" s="55"/>
      <c r="S10" s="68"/>
      <c r="T10" s="55"/>
      <c r="U10" s="68"/>
      <c r="V10" s="55"/>
      <c r="W10" s="68"/>
      <c r="X10" s="55"/>
      <c r="Y10" s="68"/>
      <c r="Z10" s="55"/>
      <c r="AA10" s="68"/>
    </row>
    <row r="12" spans="3:27" ht="15">
      <c r="C12" s="52" t="s">
        <v>68</v>
      </c>
      <c r="D12" s="56">
        <f>AVERAGE(D7:D9)</f>
        <v>1.9333333333333333</v>
      </c>
      <c r="E12" s="57"/>
      <c r="F12" s="58">
        <f>AVERAGE(F7:F9)</f>
        <v>1.30</v>
      </c>
      <c r="G12" s="57"/>
      <c r="H12" s="58">
        <f>AVERAGE(H7:H9)</f>
        <v>1.1499999999999999</v>
      </c>
      <c r="I12" s="57"/>
      <c r="J12" s="58">
        <f>AVERAGE(J7:J9)</f>
        <v>1.60</v>
      </c>
      <c r="K12" s="57"/>
      <c r="L12" s="58">
        <f>AVERAGE(L7:L9)</f>
        <v>1.35</v>
      </c>
      <c r="M12" s="57"/>
      <c r="N12" s="58">
        <f>AVERAGE(N7:N9)</f>
        <v>1.4333333333333336</v>
      </c>
      <c r="O12" s="57"/>
      <c r="P12" s="58">
        <f>AVERAGE(P7:P9)</f>
        <v>1.2999999999999998</v>
      </c>
      <c r="Q12" s="57"/>
      <c r="R12" s="58">
        <f>AVERAGE(R7:R9)</f>
        <v>1.3333333333333333</v>
      </c>
      <c r="S12" s="57"/>
      <c r="T12" s="58">
        <f>AVERAGE(T7:T9)</f>
        <v>1.50</v>
      </c>
      <c r="U12" s="57"/>
      <c r="V12" s="58">
        <f>AVERAGE(V7:V9)</f>
        <v>1.4333333333333336</v>
      </c>
      <c r="W12" s="57"/>
      <c r="X12" s="58">
        <f>AVERAGE(X7:X9)</f>
        <v>1.40</v>
      </c>
      <c r="Y12" s="57"/>
      <c r="Z12" s="58">
        <f>AVERAGE(Z7:Z9)</f>
        <v>1.3666666666666665</v>
      </c>
      <c r="AA12" s="59"/>
    </row>
    <row r="13" spans="4:27" ht="15">
      <c r="D13" s="6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1"/>
    </row>
    <row r="14" spans="3:27" ht="15">
      <c r="C14" s="52" t="s">
        <v>69</v>
      </c>
      <c r="D14" s="60"/>
      <c r="E14" s="156">
        <f>AVERAGE(E7:E9)</f>
        <v>0.2565021209887875</v>
      </c>
      <c r="F14" s="60"/>
      <c r="G14" s="156">
        <f>AVERAGE(G7:G9)</f>
        <v>0.38349013152810624</v>
      </c>
      <c r="H14" s="60"/>
      <c r="I14" s="156">
        <f>AVERAGE(I7:I9)</f>
        <v>0.38473687007761426</v>
      </c>
      <c r="J14" s="60"/>
      <c r="K14" s="156">
        <f>AVERAGE(K7:K9)</f>
        <v>0.37650030906501114</v>
      </c>
      <c r="L14" s="60"/>
      <c r="M14" s="156">
        <f>AVERAGE(M7:M9)</f>
        <v>0.38478984096072699</v>
      </c>
      <c r="N14" s="60"/>
      <c r="O14" s="156">
        <f>AVERAGE(O7:O9)</f>
        <v>0.38526767717487703</v>
      </c>
      <c r="P14" s="60"/>
      <c r="Q14" s="156">
        <f>AVERAGE(Q7:Q9)</f>
        <v>0.38278772333134181</v>
      </c>
      <c r="R14" s="60"/>
      <c r="S14" s="156">
        <f>AVERAGE(S7:S9)</f>
        <v>0.37646537128114166</v>
      </c>
      <c r="T14" s="60"/>
      <c r="U14" s="156">
        <f>AVERAGE(U7:U9)</f>
        <v>0.38478984096072705</v>
      </c>
      <c r="V14" s="60"/>
      <c r="W14" s="156">
        <f>AVERAGE(W7:W9)</f>
        <v>0.37248217794013166</v>
      </c>
      <c r="X14" s="60"/>
      <c r="Y14" s="156">
        <f>AVERAGE(Y7:Y9)</f>
        <v>0.39511892628678885</v>
      </c>
      <c r="Z14" s="60"/>
      <c r="AA14" s="156">
        <f>AVERAGE(AA7:AA9)</f>
        <v>0.37998418242451953</v>
      </c>
    </row>
    <row r="15" spans="4:27" ht="15">
      <c r="D15" s="60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62"/>
    </row>
    <row r="16" spans="3:27" ht="15">
      <c r="C16" s="52" t="s">
        <v>70</v>
      </c>
      <c r="D16" s="60"/>
      <c r="E16" s="109">
        <v>2</v>
      </c>
      <c r="F16" s="71"/>
      <c r="G16" s="109">
        <v>2.2999999999999998</v>
      </c>
      <c r="H16" s="71"/>
      <c r="I16" s="109">
        <v>2</v>
      </c>
      <c r="J16" s="71"/>
      <c r="K16" s="109">
        <v>1.80</v>
      </c>
      <c r="L16" s="71"/>
      <c r="M16" s="109">
        <v>2.50</v>
      </c>
      <c r="N16" s="71"/>
      <c r="O16" s="109">
        <v>2.50</v>
      </c>
      <c r="P16" s="71"/>
      <c r="Q16" s="109">
        <v>2.40</v>
      </c>
      <c r="R16" s="71"/>
      <c r="S16" s="109">
        <v>2.2999999999999998</v>
      </c>
      <c r="T16" s="71"/>
      <c r="U16" s="109">
        <v>2.10</v>
      </c>
      <c r="V16" s="71"/>
      <c r="W16" s="109">
        <v>2</v>
      </c>
      <c r="X16" s="71"/>
      <c r="Y16" s="109">
        <v>2.50</v>
      </c>
      <c r="Z16" s="71"/>
      <c r="AA16" s="110">
        <v>2.10</v>
      </c>
    </row>
    <row r="17" spans="4:27" ht="15">
      <c r="D17" s="60"/>
      <c r="E17" s="72"/>
      <c r="F17" s="71"/>
      <c r="G17" s="72"/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62"/>
    </row>
    <row r="18" spans="3:27" ht="15">
      <c r="C18" s="52" t="s">
        <v>71</v>
      </c>
      <c r="D18" s="60"/>
      <c r="E18" s="111">
        <f>(E14+E16)/2</f>
        <v>1.1282510604943938</v>
      </c>
      <c r="F18" s="71"/>
      <c r="G18" s="111">
        <f>(G14+G16)/2</f>
        <v>1.3417450657640531</v>
      </c>
      <c r="H18" s="71"/>
      <c r="I18" s="111">
        <f>(I14+I16)/2</f>
        <v>1.1923684350388071</v>
      </c>
      <c r="J18" s="71"/>
      <c r="K18" s="111">
        <f>(K14+K16)/2</f>
        <v>1.0882501545325056</v>
      </c>
      <c r="L18" s="71"/>
      <c r="M18" s="111">
        <f>(M14+M16)/2</f>
        <v>1.4423949204803634</v>
      </c>
      <c r="N18" s="71"/>
      <c r="O18" s="111">
        <f>(O14+O16)/2</f>
        <v>1.4426338385874384</v>
      </c>
      <c r="P18" s="71"/>
      <c r="Q18" s="111">
        <f>(Q14+Q16)/2</f>
        <v>1.3913938616656709</v>
      </c>
      <c r="R18" s="157"/>
      <c r="S18" s="111">
        <f t="shared" si="0" ref="S18:U18">(S14+S16)/2</f>
        <v>1.3382326856405706</v>
      </c>
      <c r="T18" s="157"/>
      <c r="U18" s="111">
        <f t="shared" si="0"/>
        <v>1.2423949204803635</v>
      </c>
      <c r="V18" s="71"/>
      <c r="W18" s="111">
        <f>(W14+W16)/2</f>
        <v>1.1862410889700659</v>
      </c>
      <c r="X18" s="71"/>
      <c r="Y18" s="111">
        <f>(Y14+Y16)/2</f>
        <v>1.4475594631433943</v>
      </c>
      <c r="Z18" s="71"/>
      <c r="AA18" s="112">
        <f>(AA14+AA16)/2</f>
        <v>1.2399920912122597</v>
      </c>
    </row>
    <row r="19" spans="4:27" ht="15">
      <c r="D19" s="73"/>
      <c r="E19" s="74"/>
      <c r="F19" s="63"/>
      <c r="G19" s="74"/>
      <c r="H19" s="63"/>
      <c r="I19" s="74"/>
      <c r="J19" s="63"/>
      <c r="K19" s="74"/>
      <c r="L19" s="63"/>
      <c r="M19" s="74"/>
      <c r="N19" s="63"/>
      <c r="O19" s="74"/>
      <c r="P19" s="63"/>
      <c r="Q19" s="74"/>
      <c r="R19" s="63"/>
      <c r="S19" s="74"/>
      <c r="T19" s="63"/>
      <c r="U19" s="74"/>
      <c r="V19" s="63"/>
      <c r="W19" s="74"/>
      <c r="X19" s="63"/>
      <c r="Y19" s="74"/>
      <c r="Z19" s="63"/>
      <c r="AA19" s="75"/>
    </row>
    <row r="20" spans="4:27" ht="15">
      <c r="D20" s="213" t="s">
        <v>32</v>
      </c>
      <c r="E20" s="213"/>
      <c r="F20" s="213" t="s">
        <v>33</v>
      </c>
      <c r="G20" s="213"/>
      <c r="H20" s="213" t="s">
        <v>34</v>
      </c>
      <c r="I20" s="213"/>
      <c r="J20" s="213" t="s">
        <v>35</v>
      </c>
      <c r="K20" s="213"/>
      <c r="L20" s="213" t="s">
        <v>36</v>
      </c>
      <c r="M20" s="213"/>
      <c r="N20" s="213" t="s">
        <v>37</v>
      </c>
      <c r="O20" s="213"/>
      <c r="P20" s="213" t="s">
        <v>38</v>
      </c>
      <c r="Q20" s="213"/>
      <c r="R20" s="213" t="s">
        <v>39</v>
      </c>
      <c r="S20" s="213"/>
      <c r="T20" s="213" t="s">
        <v>40</v>
      </c>
      <c r="U20" s="213"/>
      <c r="V20" s="213" t="s">
        <v>41</v>
      </c>
      <c r="W20" s="213"/>
      <c r="X20" s="213" t="s">
        <v>42</v>
      </c>
      <c r="Y20" s="213"/>
      <c r="Z20" s="213" t="s">
        <v>43</v>
      </c>
      <c r="AA20" s="213"/>
    </row>
    <row r="21" spans="4:27" ht="15">
      <c r="D21" s="213" t="str">
        <f>IF(E18&gt;D12,"Achieve","Not Achive")</f>
        <v>Not Achive</v>
      </c>
      <c r="E21" s="213"/>
      <c r="F21" s="213" t="str">
        <f t="shared" si="1" ref="F21">IF(G18&gt;F12,"Achieve","Not Achive")</f>
        <v>Achieve</v>
      </c>
      <c r="G21" s="213"/>
      <c r="H21" s="213" t="str">
        <f t="shared" si="2" ref="H21">IF(I18&gt;H12,"Achieve","Not Achive")</f>
        <v>Achieve</v>
      </c>
      <c r="I21" s="213"/>
      <c r="J21" s="213" t="str">
        <f t="shared" si="3" ref="J21">IF(K18&gt;J12,"Achieve","Not Achive")</f>
        <v>Not Achive</v>
      </c>
      <c r="K21" s="213"/>
      <c r="L21" s="213" t="str">
        <f t="shared" si="4" ref="L21">IF(M18&gt;L12,"Achieve","Not Achive")</f>
        <v>Achieve</v>
      </c>
      <c r="M21" s="213"/>
      <c r="N21" s="213" t="str">
        <f t="shared" si="5" ref="N21">IF(O18&gt;N12,"Achieve","Not Achive")</f>
        <v>Achieve</v>
      </c>
      <c r="O21" s="213"/>
      <c r="P21" s="213" t="str">
        <f t="shared" si="6" ref="P21">IF(Q18&gt;P12,"Achieve","Not Achive")</f>
        <v>Achieve</v>
      </c>
      <c r="Q21" s="213"/>
      <c r="R21" s="213" t="str">
        <f t="shared" si="7" ref="R21">IF(S18&gt;R12,"Achieve","Not Achive")</f>
        <v>Achieve</v>
      </c>
      <c r="S21" s="213"/>
      <c r="T21" s="213" t="str">
        <f t="shared" si="8" ref="T21">IF(U18&gt;T12,"Achieve","Not Achive")</f>
        <v>Not Achive</v>
      </c>
      <c r="U21" s="213"/>
      <c r="V21" s="213" t="str">
        <f t="shared" si="9" ref="V21">IF(W18&gt;V12,"Achieve","Not Achive")</f>
        <v>Not Achive</v>
      </c>
      <c r="W21" s="213"/>
      <c r="X21" s="213" t="str">
        <f t="shared" si="10" ref="X21">IF(Y18&gt;X12,"Achieve","Not Achive")</f>
        <v>Achieve</v>
      </c>
      <c r="Y21" s="213"/>
      <c r="Z21" s="213" t="str">
        <f t="shared" si="11" ref="Z21">IF(AA18&gt;Z12,"Achieve","Not Achive")</f>
        <v>Not Achive</v>
      </c>
      <c r="AA21" s="213"/>
    </row>
  </sheetData>
  <mergeCells count="40"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3cdbc8-5204-4d1e-a6da-d6512c5ac375}">
  <sheetPr codeName="Sheet25">
    <pageSetUpPr fitToPage="1"/>
  </sheetPr>
  <dimension ref="A1:Z20"/>
  <sheetViews>
    <sheetView zoomScale="80" zoomScaleNormal="80" workbookViewId="0" topLeftCell="D1">
      <selection pane="topLeft" activeCell="P10" sqref="P10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133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0" t="str">
        <f>'CO (5)'!D7</f>
        <v>Introduction International Trade, Development and Public Economics</v>
      </c>
      <c r="D4" s="113" t="s">
        <v>82</v>
      </c>
      <c r="E4" s="114"/>
      <c r="F4" s="164" t="s">
        <v>353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354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1">
        <v>307758</v>
      </c>
      <c r="C8" s="133" t="s">
        <v>252</v>
      </c>
      <c r="D8" s="10">
        <v>8</v>
      </c>
      <c r="E8" s="10">
        <v>9</v>
      </c>
      <c r="F8" s="10">
        <v>10</v>
      </c>
      <c r="G8" s="10">
        <v>6</v>
      </c>
      <c r="H8" s="10">
        <v>8</v>
      </c>
      <c r="I8" s="10">
        <f t="shared" si="0" ref="I8">SUM(D8:H8)</f>
        <v>41</v>
      </c>
      <c r="J8" s="10">
        <f>I8*0.15</f>
        <v>6.15</v>
      </c>
      <c r="K8" s="18">
        <v>5</v>
      </c>
      <c r="L8" s="18">
        <v>3</v>
      </c>
      <c r="M8" s="18">
        <v>4</v>
      </c>
      <c r="N8" s="18">
        <v>5</v>
      </c>
      <c r="O8" s="18">
        <v>3</v>
      </c>
      <c r="P8" s="18">
        <f>SUM(K8:O8)</f>
        <v>20</v>
      </c>
      <c r="Q8" s="116">
        <f>P8*0.05</f>
        <v>1</v>
      </c>
      <c r="R8" s="105">
        <f t="shared" si="1" ref="R8">(D8*0.15+K8*0.05)</f>
        <v>1.45</v>
      </c>
      <c r="S8" s="105">
        <f t="shared" si="2" ref="S8">(E8*0.15+L8*0.05)</f>
        <v>1.50</v>
      </c>
      <c r="T8" s="105">
        <f t="shared" si="3" ref="T8">(F8*0.15+M8*0.05)</f>
        <v>1.70</v>
      </c>
      <c r="U8" s="105">
        <f t="shared" si="4" ref="U8">(G8*0.15+N8*0.05)</f>
        <v>1.1499999999999999</v>
      </c>
      <c r="V8" s="105">
        <f t="shared" si="5" ref="V8">(H8*0.15+O8*0.05)</f>
        <v>1.35</v>
      </c>
      <c r="W8" s="117">
        <f t="shared" si="6" ref="W8">I8+P8</f>
        <v>61</v>
      </c>
      <c r="X8" s="117">
        <f>(W8*0.2)</f>
        <v>12.20</v>
      </c>
      <c r="Y8" s="258">
        <v>58</v>
      </c>
      <c r="Z8" s="116">
        <f>Y8*0.8</f>
        <v>46.400000000000006</v>
      </c>
    </row>
    <row r="9" ht="21" thickBot="1"/>
    <row r="10" spans="1:26" ht="20.25">
      <c r="A10" s="158" t="s">
        <v>346</v>
      </c>
      <c r="B10" s="159"/>
      <c r="C10" s="160"/>
      <c r="D10" s="6">
        <f t="shared" si="7" ref="D10:Z10">COUNT(D8:D8)</f>
        <v>1</v>
      </c>
      <c r="E10" s="7">
        <f t="shared" si="7"/>
        <v>1</v>
      </c>
      <c r="F10" s="7">
        <f t="shared" si="7"/>
        <v>1</v>
      </c>
      <c r="G10" s="7">
        <f t="shared" si="7"/>
        <v>1</v>
      </c>
      <c r="H10" s="87">
        <f t="shared" si="7"/>
        <v>1</v>
      </c>
      <c r="I10" s="8">
        <f t="shared" si="7"/>
        <v>1</v>
      </c>
      <c r="J10" s="88">
        <f t="shared" si="7"/>
        <v>1</v>
      </c>
      <c r="K10" s="80">
        <f t="shared" si="7"/>
        <v>1</v>
      </c>
      <c r="L10" s="15">
        <f t="shared" si="7"/>
        <v>1</v>
      </c>
      <c r="M10" s="15">
        <f t="shared" si="7"/>
        <v>1</v>
      </c>
      <c r="N10" s="15">
        <f t="shared" si="7"/>
        <v>1</v>
      </c>
      <c r="O10" s="81">
        <f t="shared" si="7"/>
        <v>1</v>
      </c>
      <c r="P10" s="76">
        <f t="shared" si="7"/>
        <v>1</v>
      </c>
      <c r="Q10" s="94">
        <f t="shared" si="7"/>
        <v>1</v>
      </c>
      <c r="R10" s="97">
        <f t="shared" si="7"/>
        <v>1</v>
      </c>
      <c r="S10" s="22">
        <f t="shared" si="7"/>
        <v>1</v>
      </c>
      <c r="T10" s="22">
        <f t="shared" si="7"/>
        <v>1</v>
      </c>
      <c r="U10" s="22">
        <f t="shared" si="7"/>
        <v>1</v>
      </c>
      <c r="V10" s="23">
        <f t="shared" si="7"/>
        <v>1</v>
      </c>
      <c r="W10" s="106">
        <f t="shared" si="7"/>
        <v>1</v>
      </c>
      <c r="X10" s="100">
        <f t="shared" si="7"/>
        <v>1</v>
      </c>
      <c r="Y10" s="16">
        <f t="shared" si="7"/>
        <v>1</v>
      </c>
      <c r="Z10" s="104">
        <f t="shared" si="7"/>
        <v>1</v>
      </c>
    </row>
    <row r="11" spans="1:26" ht="21" customHeight="1">
      <c r="A11" s="186" t="s">
        <v>347</v>
      </c>
      <c r="B11" s="187"/>
      <c r="C11" s="188"/>
      <c r="D11" s="9">
        <v>10</v>
      </c>
      <c r="E11" s="10">
        <v>10</v>
      </c>
      <c r="F11" s="10">
        <v>10</v>
      </c>
      <c r="G11" s="10">
        <v>10</v>
      </c>
      <c r="H11" s="89">
        <v>10</v>
      </c>
      <c r="I11" s="11">
        <f>SUM(D11:H11)</f>
        <v>50</v>
      </c>
      <c r="J11" s="90">
        <f>I11*0.15</f>
        <v>7.50</v>
      </c>
      <c r="K11" s="82">
        <v>5</v>
      </c>
      <c r="L11" s="18">
        <v>5</v>
      </c>
      <c r="M11" s="18">
        <v>5</v>
      </c>
      <c r="N11" s="18">
        <v>5</v>
      </c>
      <c r="O11" s="83">
        <v>5</v>
      </c>
      <c r="P11" s="77">
        <f>SUM(K11:O11)</f>
        <v>25</v>
      </c>
      <c r="Q11" s="95">
        <f>P11*0.05</f>
        <v>1.25</v>
      </c>
      <c r="R11" s="98">
        <f>(D11*0.15+K11*0.05)</f>
        <v>1.75</v>
      </c>
      <c r="S11" s="24">
        <f>((E11*0.15+L11*0.05))</f>
        <v>1.75</v>
      </c>
      <c r="T11" s="24">
        <f t="shared" si="8" ref="T11:U11">((F11*0.15+M11*0.05))</f>
        <v>1.75</v>
      </c>
      <c r="U11" s="24">
        <f t="shared" si="8"/>
        <v>1.75</v>
      </c>
      <c r="V11" s="25">
        <f>((H11*0.15+O11*0.05))</f>
        <v>1.75</v>
      </c>
      <c r="W11" s="107">
        <v>75</v>
      </c>
      <c r="X11" s="101">
        <f>W11*0.2</f>
        <v>15</v>
      </c>
      <c r="Y11" s="19">
        <v>75</v>
      </c>
      <c r="Z11" s="84">
        <f>Y11*0.8</f>
        <v>60</v>
      </c>
    </row>
    <row r="12" spans="1:26" ht="20.25">
      <c r="A12" s="186" t="s">
        <v>72</v>
      </c>
      <c r="B12" s="187"/>
      <c r="C12" s="188"/>
      <c r="D12" s="9">
        <f>D11*0.4</f>
        <v>4</v>
      </c>
      <c r="E12" s="10">
        <f>E11*0.4</f>
        <v>4</v>
      </c>
      <c r="F12" s="10">
        <f t="shared" si="9" ref="F12:J12">F11*0.4</f>
        <v>4</v>
      </c>
      <c r="G12" s="10">
        <f t="shared" si="9"/>
        <v>4</v>
      </c>
      <c r="H12" s="89">
        <f t="shared" si="9"/>
        <v>4</v>
      </c>
      <c r="I12" s="11">
        <f t="shared" si="9"/>
        <v>20</v>
      </c>
      <c r="J12" s="90">
        <f t="shared" si="9"/>
        <v>3</v>
      </c>
      <c r="K12" s="82">
        <f>K11*0.4</f>
        <v>2</v>
      </c>
      <c r="L12" s="18">
        <f>L11*0.4</f>
        <v>2</v>
      </c>
      <c r="M12" s="18">
        <f t="shared" si="10" ref="M12:Z12">M11*0.4</f>
        <v>2</v>
      </c>
      <c r="N12" s="18">
        <f t="shared" si="10"/>
        <v>2</v>
      </c>
      <c r="O12" s="83">
        <f t="shared" si="10"/>
        <v>2</v>
      </c>
      <c r="P12" s="77">
        <f t="shared" si="10"/>
        <v>10</v>
      </c>
      <c r="Q12" s="95">
        <f t="shared" si="10"/>
        <v>0.50</v>
      </c>
      <c r="R12" s="98">
        <f t="shared" si="10"/>
        <v>0.70</v>
      </c>
      <c r="S12" s="24">
        <f t="shared" si="10"/>
        <v>0.70</v>
      </c>
      <c r="T12" s="24">
        <f t="shared" si="10"/>
        <v>0.70</v>
      </c>
      <c r="U12" s="24">
        <f t="shared" si="10"/>
        <v>0.70</v>
      </c>
      <c r="V12" s="25">
        <f t="shared" si="10"/>
        <v>0.70</v>
      </c>
      <c r="W12" s="107">
        <f t="shared" si="10"/>
        <v>30</v>
      </c>
      <c r="X12" s="101">
        <f t="shared" si="10"/>
        <v>6</v>
      </c>
      <c r="Y12" s="19">
        <f t="shared" si="10"/>
        <v>30</v>
      </c>
      <c r="Z12" s="84">
        <f t="shared" si="10"/>
        <v>24</v>
      </c>
    </row>
    <row r="13" spans="1:26" ht="21" customHeight="1">
      <c r="A13" s="186" t="s">
        <v>12</v>
      </c>
      <c r="B13" s="187"/>
      <c r="C13" s="188"/>
      <c r="D13" s="9">
        <f>COUNTIF(D8:D8,"&gt;=4")</f>
        <v>1</v>
      </c>
      <c r="E13" s="9">
        <f>COUNTIF(E8:E8,"&gt;=4")</f>
        <v>1</v>
      </c>
      <c r="F13" s="9">
        <f>COUNTIF(F8:F8,"&gt;=4")</f>
        <v>1</v>
      </c>
      <c r="G13" s="9">
        <f>COUNTIF(G8:G8,"&gt;=4")</f>
        <v>1</v>
      </c>
      <c r="H13" s="9">
        <f>COUNTIF(H8:H8,"&gt;=4")</f>
        <v>1</v>
      </c>
      <c r="I13" s="11">
        <f>COUNTIF(I8:I8,"&gt;=20")</f>
        <v>1</v>
      </c>
      <c r="J13" s="90">
        <f>COUNTIF(J8:J8,"&gt;=3")</f>
        <v>1</v>
      </c>
      <c r="K13" s="82">
        <f>COUNTIF(K8:K8,"&gt;=2")</f>
        <v>1</v>
      </c>
      <c r="L13" s="82">
        <f>COUNTIF(L8:L8,"&gt;=2")</f>
        <v>1</v>
      </c>
      <c r="M13" s="82">
        <f>COUNTIF(M8:M8,"&gt;=2")</f>
        <v>1</v>
      </c>
      <c r="N13" s="82">
        <f>COUNTIF(N8:N8,"&gt;=2")</f>
        <v>1</v>
      </c>
      <c r="O13" s="82">
        <f>COUNTIF(O8:O8,"&gt;=2")</f>
        <v>1</v>
      </c>
      <c r="P13" s="77">
        <f>COUNTIF(P8:P8,"&gt;=10")</f>
        <v>1</v>
      </c>
      <c r="Q13" s="95">
        <f>COUNTIF(Q8:Q8,"&gt;=0.5")</f>
        <v>1</v>
      </c>
      <c r="R13" s="98">
        <f>COUNTIF(R8:R8,"&gt;=.7")</f>
        <v>1</v>
      </c>
      <c r="S13" s="98">
        <f>COUNTIF(S8:S8,"&gt;=.7")</f>
        <v>1</v>
      </c>
      <c r="T13" s="98">
        <f>COUNTIF(T8:T8,"&gt;=.7")</f>
        <v>1</v>
      </c>
      <c r="U13" s="98">
        <f>COUNTIF(U8:U8,"&gt;=.7")</f>
        <v>1</v>
      </c>
      <c r="V13" s="98">
        <f>COUNTIF(V8:V8,"&gt;=.7")</f>
        <v>1</v>
      </c>
      <c r="W13" s="107">
        <f>COUNTIF(W8:W8,"&gt;=30")</f>
        <v>1</v>
      </c>
      <c r="X13" s="101">
        <f>COUNTIF(X8:X8,"&gt;=6")</f>
        <v>1</v>
      </c>
      <c r="Y13" s="19">
        <f>COUNTIF(Y8:Y8,"&gt;=30")</f>
        <v>1</v>
      </c>
      <c r="Z13" s="84">
        <f>COUNTIF(Z8:Z8,"&gt;=24")</f>
        <v>1</v>
      </c>
    </row>
    <row r="14" spans="1:26" ht="20.25">
      <c r="A14" s="186" t="s">
        <v>13</v>
      </c>
      <c r="B14" s="187"/>
      <c r="C14" s="188"/>
      <c r="D14" s="91" t="str">
        <f t="shared" si="11" ref="D14:Z14">IF(((D13/COUNT(D8:D8))*100)&gt;=60,"3",IF(AND(((D13/COUNT(D8:D8))*100)&lt;60,((D13/COUNT(D8:D8))*100)&gt;=50),"2",IF(AND(((D13/COUNT(D8:D8))*100)&lt;50,((D13/COUNT(D8:D8))*100)&gt;=40),"1","0")))</f>
        <v>3</v>
      </c>
      <c r="E14" s="10" t="str">
        <f t="shared" si="11"/>
        <v>3</v>
      </c>
      <c r="F14" s="10" t="str">
        <f t="shared" si="11"/>
        <v>3</v>
      </c>
      <c r="G14" s="10" t="str">
        <f t="shared" si="11"/>
        <v>3</v>
      </c>
      <c r="H14" s="89" t="str">
        <f t="shared" si="11"/>
        <v>3</v>
      </c>
      <c r="I14" s="11" t="str">
        <f t="shared" si="11"/>
        <v>3</v>
      </c>
      <c r="J14" s="90" t="str">
        <f t="shared" si="11"/>
        <v>3</v>
      </c>
      <c r="K14" s="82" t="str">
        <f t="shared" si="11"/>
        <v>3</v>
      </c>
      <c r="L14" s="17" t="str">
        <f t="shared" si="11"/>
        <v>3</v>
      </c>
      <c r="M14" s="17" t="str">
        <f t="shared" si="11"/>
        <v>3</v>
      </c>
      <c r="N14" s="17" t="str">
        <f t="shared" si="11"/>
        <v>3</v>
      </c>
      <c r="O14" s="84" t="str">
        <f t="shared" si="11"/>
        <v>3</v>
      </c>
      <c r="P14" s="77" t="str">
        <f t="shared" si="11"/>
        <v>3</v>
      </c>
      <c r="Q14" s="95" t="str">
        <f t="shared" si="11"/>
        <v>3</v>
      </c>
      <c r="R14" s="98" t="str">
        <f t="shared" si="11"/>
        <v>3</v>
      </c>
      <c r="S14" s="24" t="str">
        <f t="shared" si="11"/>
        <v>3</v>
      </c>
      <c r="T14" s="24" t="str">
        <f t="shared" si="11"/>
        <v>3</v>
      </c>
      <c r="U14" s="24" t="str">
        <f t="shared" si="11"/>
        <v>3</v>
      </c>
      <c r="V14" s="25" t="str">
        <f t="shared" si="11"/>
        <v>3</v>
      </c>
      <c r="W14" s="101" t="str">
        <f t="shared" si="11"/>
        <v>3</v>
      </c>
      <c r="X14" s="102" t="str">
        <f t="shared" si="11"/>
        <v>3</v>
      </c>
      <c r="Y14" s="95" t="str">
        <f t="shared" si="11"/>
        <v>3</v>
      </c>
      <c r="Z14" s="19" t="str">
        <f t="shared" si="11"/>
        <v>3</v>
      </c>
    </row>
    <row r="15" spans="1:26" ht="21" thickBot="1">
      <c r="A15" s="189" t="s">
        <v>14</v>
      </c>
      <c r="B15" s="190"/>
      <c r="C15" s="191"/>
      <c r="D15" s="12">
        <f t="shared" si="12" ref="D15:Z15">((D13/COUNT(D8:D8))*D14)</f>
        <v>3</v>
      </c>
      <c r="E15" s="13">
        <f t="shared" si="12"/>
        <v>3</v>
      </c>
      <c r="F15" s="13">
        <f t="shared" si="12"/>
        <v>3</v>
      </c>
      <c r="G15" s="13">
        <f t="shared" si="12"/>
        <v>3</v>
      </c>
      <c r="H15" s="92">
        <f t="shared" si="12"/>
        <v>3</v>
      </c>
      <c r="I15" s="14">
        <f t="shared" si="12"/>
        <v>3</v>
      </c>
      <c r="J15" s="93">
        <f t="shared" si="12"/>
        <v>3</v>
      </c>
      <c r="K15" s="85">
        <f t="shared" si="12"/>
        <v>3</v>
      </c>
      <c r="L15" s="20">
        <f t="shared" si="12"/>
        <v>3</v>
      </c>
      <c r="M15" s="20">
        <f t="shared" si="12"/>
        <v>3</v>
      </c>
      <c r="N15" s="20">
        <f t="shared" si="12"/>
        <v>3</v>
      </c>
      <c r="O15" s="86">
        <f t="shared" si="12"/>
        <v>3</v>
      </c>
      <c r="P15" s="78">
        <f t="shared" si="12"/>
        <v>3</v>
      </c>
      <c r="Q15" s="96">
        <f t="shared" si="12"/>
        <v>3</v>
      </c>
      <c r="R15" s="99">
        <f t="shared" si="12"/>
        <v>3</v>
      </c>
      <c r="S15" s="26">
        <f t="shared" si="12"/>
        <v>3</v>
      </c>
      <c r="T15" s="26">
        <f t="shared" si="12"/>
        <v>3</v>
      </c>
      <c r="U15" s="26">
        <f t="shared" si="12"/>
        <v>3</v>
      </c>
      <c r="V15" s="27">
        <f t="shared" si="12"/>
        <v>3</v>
      </c>
      <c r="W15" s="108">
        <f t="shared" si="12"/>
        <v>3</v>
      </c>
      <c r="X15" s="103">
        <f t="shared" si="12"/>
        <v>3</v>
      </c>
      <c r="Y15" s="96">
        <f t="shared" si="12"/>
        <v>3</v>
      </c>
      <c r="Z15" s="21">
        <f t="shared" si="12"/>
        <v>3</v>
      </c>
    </row>
    <row r="16" spans="1:4" ht="21" thickBot="1">
      <c r="A16" s="2"/>
      <c r="B16" s="2"/>
      <c r="C16" s="2"/>
      <c r="D16" s="2"/>
    </row>
    <row r="17" spans="1:19" ht="20.25">
      <c r="A17" s="192" t="s">
        <v>15</v>
      </c>
      <c r="B17" s="193"/>
      <c r="C17" s="194"/>
      <c r="D17" s="2"/>
      <c r="E17" s="180" t="s">
        <v>16</v>
      </c>
      <c r="F17" s="181"/>
      <c r="G17" s="181"/>
      <c r="H17" s="181"/>
      <c r="I17" s="181"/>
      <c r="J17" s="181"/>
      <c r="K17" s="181"/>
      <c r="L17" s="181"/>
      <c r="M17" s="181"/>
      <c r="N17" s="182"/>
      <c r="O17" s="79" t="s">
        <v>8</v>
      </c>
      <c r="P17" s="28" t="s">
        <v>3</v>
      </c>
      <c r="Q17" s="28" t="s">
        <v>4</v>
      </c>
      <c r="R17" s="28" t="s">
        <v>5</v>
      </c>
      <c r="S17" s="29" t="s">
        <v>6</v>
      </c>
    </row>
    <row r="18" spans="1:19" ht="21" thickBot="1">
      <c r="A18" s="267" t="s">
        <v>73</v>
      </c>
      <c r="B18" s="3"/>
      <c r="C18" s="30"/>
      <c r="D18" s="2"/>
      <c r="E18" s="183"/>
      <c r="F18" s="184"/>
      <c r="G18" s="184"/>
      <c r="H18" s="184"/>
      <c r="I18" s="184"/>
      <c r="J18" s="184"/>
      <c r="K18" s="184"/>
      <c r="L18" s="184"/>
      <c r="M18" s="184"/>
      <c r="N18" s="185"/>
      <c r="O18" s="4">
        <f>(R15*0.2+Z15*0.8)</f>
        <v>3.0000000000000004</v>
      </c>
      <c r="P18" s="4">
        <f>(S15*0.2+Z15*0.8)</f>
        <v>3.0000000000000004</v>
      </c>
      <c r="Q18" s="4">
        <f>(T15*0.2+Z15*0.8)</f>
        <v>3.0000000000000004</v>
      </c>
      <c r="R18" s="4">
        <f>(U15*0.2+Z15*0.8)</f>
        <v>3.0000000000000004</v>
      </c>
      <c r="S18" s="5">
        <f>(V15*0.2+Z15*0.8)</f>
        <v>3.0000000000000004</v>
      </c>
    </row>
    <row r="19" spans="1:4" ht="20.25">
      <c r="A19" s="267" t="s">
        <v>74</v>
      </c>
      <c r="B19" s="3"/>
      <c r="C19" s="30"/>
      <c r="D19" s="2"/>
    </row>
    <row r="20" spans="1:4" ht="21" thickBot="1">
      <c r="A20" s="268" t="s">
        <v>75</v>
      </c>
      <c r="B20" s="31"/>
      <c r="C20" s="32"/>
      <c r="D20" s="2"/>
    </row>
  </sheetData>
  <mergeCells count="23">
    <mergeCell ref="A10:C10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7:N18"/>
    <mergeCell ref="A11:C11"/>
    <mergeCell ref="A12:C12"/>
    <mergeCell ref="A13:C13"/>
    <mergeCell ref="A14:C14"/>
    <mergeCell ref="A15:C15"/>
    <mergeCell ref="A17:C17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017ca1-10b4-4de1-a170-848978666154}">
  <sheetPr codeName="Sheet26">
    <pageSetUpPr fitToPage="1"/>
  </sheetPr>
  <dimension ref="A1:Z20"/>
  <sheetViews>
    <sheetView zoomScale="80" zoomScaleNormal="80" workbookViewId="0" topLeftCell="D1">
      <selection pane="topLeft" activeCell="E4" sqref="E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tr">
        <f>'1 (5)'!A1:Z1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tr">
        <f>'1 (5)'!F3:T3</f>
        <v>BSC III YEAR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tr">
        <f>'CO (5)'!D8</f>
        <v>Application of Mathematics in Economics</v>
      </c>
      <c r="D4" s="113" t="s">
        <v>82</v>
      </c>
      <c r="E4" s="114"/>
      <c r="F4" s="164" t="str">
        <f>'1 (5)'!F4:Z4</f>
        <v>Year 2022-23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354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1">
        <v>307758</v>
      </c>
      <c r="C8" s="133" t="s">
        <v>252</v>
      </c>
      <c r="D8" s="10">
        <v>8</v>
      </c>
      <c r="E8" s="10">
        <v>5</v>
      </c>
      <c r="F8" s="10">
        <v>6</v>
      </c>
      <c r="G8" s="10">
        <v>9</v>
      </c>
      <c r="H8" s="10">
        <v>10</v>
      </c>
      <c r="I8" s="10">
        <f>SUM(D8:H8)</f>
        <v>38</v>
      </c>
      <c r="J8" s="10">
        <f>I8*0.15</f>
        <v>5.70</v>
      </c>
      <c r="K8" s="18">
        <v>3</v>
      </c>
      <c r="L8" s="18">
        <v>5</v>
      </c>
      <c r="M8" s="18">
        <v>3</v>
      </c>
      <c r="N8" s="18">
        <v>4</v>
      </c>
      <c r="O8" s="18">
        <v>5</v>
      </c>
      <c r="P8" s="18">
        <f>SUM(K8:O8)</f>
        <v>20</v>
      </c>
      <c r="Q8" s="116">
        <f>P8*0.05</f>
        <v>1</v>
      </c>
      <c r="R8" s="105">
        <f>(D8*0.15+K8*0.05)</f>
        <v>1.35</v>
      </c>
      <c r="S8" s="105">
        <f t="shared" si="0" ref="S8:V8">(E8*0.15+L8*0.05)</f>
        <v>1</v>
      </c>
      <c r="T8" s="105">
        <f t="shared" si="0"/>
        <v>1.0499999999999998</v>
      </c>
      <c r="U8" s="105">
        <f t="shared" si="0"/>
        <v>1.5499999999999998</v>
      </c>
      <c r="V8" s="105">
        <f t="shared" si="0"/>
        <v>1.75</v>
      </c>
      <c r="W8" s="117">
        <f t="shared" si="1" ref="W8">I8+P8</f>
        <v>58</v>
      </c>
      <c r="X8" s="117">
        <f>(W8*0.2)</f>
        <v>11.60</v>
      </c>
      <c r="Y8" s="258">
        <v>59</v>
      </c>
      <c r="Z8" s="116">
        <f>Y8*0.8</f>
        <v>47.20</v>
      </c>
    </row>
    <row r="9" ht="21" thickBot="1"/>
    <row r="10" spans="1:26" ht="20.25">
      <c r="A10" s="158" t="s">
        <v>346</v>
      </c>
      <c r="B10" s="159"/>
      <c r="C10" s="160"/>
      <c r="D10" s="6">
        <f t="shared" si="2" ref="D10:Z10">COUNT(D8:D8)</f>
        <v>1</v>
      </c>
      <c r="E10" s="7">
        <f t="shared" si="2"/>
        <v>1</v>
      </c>
      <c r="F10" s="7">
        <f t="shared" si="2"/>
        <v>1</v>
      </c>
      <c r="G10" s="7">
        <f t="shared" si="2"/>
        <v>1</v>
      </c>
      <c r="H10" s="87">
        <f t="shared" si="2"/>
        <v>1</v>
      </c>
      <c r="I10" s="8">
        <f t="shared" si="2"/>
        <v>1</v>
      </c>
      <c r="J10" s="88">
        <f t="shared" si="2"/>
        <v>1</v>
      </c>
      <c r="K10" s="80">
        <f t="shared" si="2"/>
        <v>1</v>
      </c>
      <c r="L10" s="15">
        <f t="shared" si="2"/>
        <v>1</v>
      </c>
      <c r="M10" s="15">
        <f t="shared" si="2"/>
        <v>1</v>
      </c>
      <c r="N10" s="15">
        <f t="shared" si="2"/>
        <v>1</v>
      </c>
      <c r="O10" s="81">
        <f t="shared" si="2"/>
        <v>1</v>
      </c>
      <c r="P10" s="76">
        <f t="shared" si="2"/>
        <v>1</v>
      </c>
      <c r="Q10" s="94">
        <f t="shared" si="2"/>
        <v>1</v>
      </c>
      <c r="R10" s="97">
        <f t="shared" si="2"/>
        <v>1</v>
      </c>
      <c r="S10" s="22">
        <f t="shared" si="2"/>
        <v>1</v>
      </c>
      <c r="T10" s="22">
        <f t="shared" si="2"/>
        <v>1</v>
      </c>
      <c r="U10" s="22">
        <f t="shared" si="2"/>
        <v>1</v>
      </c>
      <c r="V10" s="23">
        <f t="shared" si="2"/>
        <v>1</v>
      </c>
      <c r="W10" s="106">
        <f t="shared" si="2"/>
        <v>1</v>
      </c>
      <c r="X10" s="100">
        <f t="shared" si="2"/>
        <v>1</v>
      </c>
      <c r="Y10" s="16">
        <f t="shared" si="2"/>
        <v>1</v>
      </c>
      <c r="Z10" s="104">
        <f t="shared" si="2"/>
        <v>1</v>
      </c>
    </row>
    <row r="11" spans="1:26" ht="21" customHeight="1">
      <c r="A11" s="186" t="s">
        <v>347</v>
      </c>
      <c r="B11" s="187"/>
      <c r="C11" s="188"/>
      <c r="D11" s="9">
        <v>10</v>
      </c>
      <c r="E11" s="10">
        <v>10</v>
      </c>
      <c r="F11" s="10">
        <v>10</v>
      </c>
      <c r="G11" s="10">
        <v>10</v>
      </c>
      <c r="H11" s="89">
        <v>10</v>
      </c>
      <c r="I11" s="11">
        <f>SUM(D11:H11)</f>
        <v>50</v>
      </c>
      <c r="J11" s="90">
        <f>I11*0.15</f>
        <v>7.50</v>
      </c>
      <c r="K11" s="82">
        <v>5</v>
      </c>
      <c r="L11" s="18">
        <v>5</v>
      </c>
      <c r="M11" s="18">
        <v>5</v>
      </c>
      <c r="N11" s="18">
        <v>5</v>
      </c>
      <c r="O11" s="83">
        <v>5</v>
      </c>
      <c r="P11" s="77">
        <f>SUM(K11:O11)</f>
        <v>25</v>
      </c>
      <c r="Q11" s="95">
        <f>P11*0.05</f>
        <v>1.25</v>
      </c>
      <c r="R11" s="98">
        <f>(D11*0.15+K11*0.05)</f>
        <v>1.75</v>
      </c>
      <c r="S11" s="24">
        <f>((E11*0.15+L11*0.05))</f>
        <v>1.75</v>
      </c>
      <c r="T11" s="24">
        <f t="shared" si="3" ref="T11:U11">((F11*0.15+M11*0.05))</f>
        <v>1.75</v>
      </c>
      <c r="U11" s="24">
        <f t="shared" si="3"/>
        <v>1.75</v>
      </c>
      <c r="V11" s="25">
        <f>((H11*0.15+O11*0.05))</f>
        <v>1.75</v>
      </c>
      <c r="W11" s="107">
        <v>75</v>
      </c>
      <c r="X11" s="101">
        <f>W11*0.2</f>
        <v>15</v>
      </c>
      <c r="Y11" s="19">
        <v>75</v>
      </c>
      <c r="Z11" s="84">
        <f>Y11*0.8</f>
        <v>60</v>
      </c>
    </row>
    <row r="12" spans="1:26" ht="20.25">
      <c r="A12" s="186" t="s">
        <v>72</v>
      </c>
      <c r="B12" s="187"/>
      <c r="C12" s="188"/>
      <c r="D12" s="9">
        <f>D11*0.4</f>
        <v>4</v>
      </c>
      <c r="E12" s="10">
        <f>E11*0.4</f>
        <v>4</v>
      </c>
      <c r="F12" s="10">
        <f t="shared" si="4" ref="F12:J12">F11*0.4</f>
        <v>4</v>
      </c>
      <c r="G12" s="10">
        <f t="shared" si="4"/>
        <v>4</v>
      </c>
      <c r="H12" s="89">
        <f t="shared" si="4"/>
        <v>4</v>
      </c>
      <c r="I12" s="11">
        <f t="shared" si="4"/>
        <v>20</v>
      </c>
      <c r="J12" s="90">
        <f t="shared" si="4"/>
        <v>3</v>
      </c>
      <c r="K12" s="82">
        <f>K11*0.4</f>
        <v>2</v>
      </c>
      <c r="L12" s="18">
        <f>L11*0.4</f>
        <v>2</v>
      </c>
      <c r="M12" s="18">
        <f t="shared" si="5" ref="M12:Z12">M11*0.4</f>
        <v>2</v>
      </c>
      <c r="N12" s="18">
        <f t="shared" si="5"/>
        <v>2</v>
      </c>
      <c r="O12" s="83">
        <f t="shared" si="5"/>
        <v>2</v>
      </c>
      <c r="P12" s="77">
        <f t="shared" si="5"/>
        <v>10</v>
      </c>
      <c r="Q12" s="95">
        <f t="shared" si="5"/>
        <v>0.50</v>
      </c>
      <c r="R12" s="98">
        <f t="shared" si="5"/>
        <v>0.70</v>
      </c>
      <c r="S12" s="24">
        <f t="shared" si="5"/>
        <v>0.70</v>
      </c>
      <c r="T12" s="24">
        <f t="shared" si="5"/>
        <v>0.70</v>
      </c>
      <c r="U12" s="24">
        <f t="shared" si="5"/>
        <v>0.70</v>
      </c>
      <c r="V12" s="25">
        <f t="shared" si="5"/>
        <v>0.70</v>
      </c>
      <c r="W12" s="107">
        <f t="shared" si="5"/>
        <v>30</v>
      </c>
      <c r="X12" s="101">
        <f t="shared" si="5"/>
        <v>6</v>
      </c>
      <c r="Y12" s="19">
        <f t="shared" si="5"/>
        <v>30</v>
      </c>
      <c r="Z12" s="84">
        <f t="shared" si="5"/>
        <v>24</v>
      </c>
    </row>
    <row r="13" spans="1:26" ht="21" customHeight="1">
      <c r="A13" s="186" t="s">
        <v>12</v>
      </c>
      <c r="B13" s="187"/>
      <c r="C13" s="188"/>
      <c r="D13" s="9">
        <f>COUNTIF(D8:D8,"&gt;=4")</f>
        <v>1</v>
      </c>
      <c r="E13" s="9">
        <f>COUNTIF(E8:E8,"&gt;=4")</f>
        <v>1</v>
      </c>
      <c r="F13" s="9">
        <f>COUNTIF(F8:F8,"&gt;=4")</f>
        <v>1</v>
      </c>
      <c r="G13" s="9">
        <f>COUNTIF(G8:G8,"&gt;=4")</f>
        <v>1</v>
      </c>
      <c r="H13" s="9">
        <f>COUNTIF(H8:H8,"&gt;=4")</f>
        <v>1</v>
      </c>
      <c r="I13" s="11">
        <f>COUNTIF(I8:I8,"&gt;=20")</f>
        <v>1</v>
      </c>
      <c r="J13" s="90">
        <f>COUNTIF(J8:J8,"&gt;=3")</f>
        <v>1</v>
      </c>
      <c r="K13" s="82">
        <f>COUNTIF(K8:K8,"&gt;=2")</f>
        <v>1</v>
      </c>
      <c r="L13" s="82">
        <f>COUNTIF(L8:L8,"&gt;=2")</f>
        <v>1</v>
      </c>
      <c r="M13" s="82">
        <f>COUNTIF(M8:M8,"&gt;=2")</f>
        <v>1</v>
      </c>
      <c r="N13" s="82">
        <f>COUNTIF(N8:N8,"&gt;=2")</f>
        <v>1</v>
      </c>
      <c r="O13" s="82">
        <f>COUNTIF(O8:O8,"&gt;=2")</f>
        <v>1</v>
      </c>
      <c r="P13" s="77">
        <f>COUNTIF(P8:P8,"&gt;=10")</f>
        <v>1</v>
      </c>
      <c r="Q13" s="95">
        <f>COUNTIF(Q8:Q8,"&gt;=0.5")</f>
        <v>1</v>
      </c>
      <c r="R13" s="98">
        <f>COUNTIF(R8:R8,"&gt;=0.7")</f>
        <v>1</v>
      </c>
      <c r="S13" s="98">
        <f>COUNTIF(S8:S8,"&gt;=0.7")</f>
        <v>1</v>
      </c>
      <c r="T13" s="98">
        <f>COUNTIF(T8:T8,"&gt;=0.7")</f>
        <v>1</v>
      </c>
      <c r="U13" s="98">
        <f>COUNTIF(U8:U8,"&gt;=0.7")</f>
        <v>1</v>
      </c>
      <c r="V13" s="98">
        <f>COUNTIF(V8:V8,"&gt;=0.7")</f>
        <v>1</v>
      </c>
      <c r="W13" s="107">
        <f>COUNTIF(W8:W8,"&gt;=30")</f>
        <v>1</v>
      </c>
      <c r="X13" s="101">
        <f>COUNTIF(X8:X8,"&gt;=6")</f>
        <v>1</v>
      </c>
      <c r="Y13" s="19">
        <f>COUNTIF(Y8:Y8,"&gt;=30")</f>
        <v>1</v>
      </c>
      <c r="Z13" s="84">
        <f>COUNTIF(Z8:Z8,"&gt;=24")</f>
        <v>1</v>
      </c>
    </row>
    <row r="14" spans="1:26" ht="20.25">
      <c r="A14" s="186" t="s">
        <v>13</v>
      </c>
      <c r="B14" s="187"/>
      <c r="C14" s="188"/>
      <c r="D14" s="91" t="str">
        <f t="shared" si="6" ref="D14:Z14">IF(((D13/COUNT(D8:D8))*100)&gt;=60,"3",IF(AND(((D13/COUNT(D8:D8))*100)&lt;60,((D13/COUNT(D8:D8))*100)&gt;=50),"2",IF(AND(((D13/COUNT(D8:D8))*100)&lt;50,((D13/COUNT(D8:D8))*100)&gt;=40),"1","0")))</f>
        <v>3</v>
      </c>
      <c r="E14" s="10" t="str">
        <f t="shared" si="6"/>
        <v>3</v>
      </c>
      <c r="F14" s="10" t="str">
        <f t="shared" si="6"/>
        <v>3</v>
      </c>
      <c r="G14" s="10" t="str">
        <f t="shared" si="6"/>
        <v>3</v>
      </c>
      <c r="H14" s="89" t="str">
        <f t="shared" si="6"/>
        <v>3</v>
      </c>
      <c r="I14" s="11" t="str">
        <f t="shared" si="6"/>
        <v>3</v>
      </c>
      <c r="J14" s="90" t="str">
        <f t="shared" si="6"/>
        <v>3</v>
      </c>
      <c r="K14" s="82" t="str">
        <f t="shared" si="6"/>
        <v>3</v>
      </c>
      <c r="L14" s="17" t="str">
        <f t="shared" si="6"/>
        <v>3</v>
      </c>
      <c r="M14" s="17" t="str">
        <f t="shared" si="6"/>
        <v>3</v>
      </c>
      <c r="N14" s="17" t="str">
        <f t="shared" si="6"/>
        <v>3</v>
      </c>
      <c r="O14" s="84" t="str">
        <f t="shared" si="6"/>
        <v>3</v>
      </c>
      <c r="P14" s="77" t="str">
        <f t="shared" si="6"/>
        <v>3</v>
      </c>
      <c r="Q14" s="95" t="str">
        <f t="shared" si="6"/>
        <v>3</v>
      </c>
      <c r="R14" s="98" t="str">
        <f t="shared" si="6"/>
        <v>3</v>
      </c>
      <c r="S14" s="24" t="str">
        <f t="shared" si="6"/>
        <v>3</v>
      </c>
      <c r="T14" s="24" t="str">
        <f t="shared" si="6"/>
        <v>3</v>
      </c>
      <c r="U14" s="24" t="str">
        <f t="shared" si="6"/>
        <v>3</v>
      </c>
      <c r="V14" s="25" t="str">
        <f t="shared" si="6"/>
        <v>3</v>
      </c>
      <c r="W14" s="101" t="str">
        <f t="shared" si="6"/>
        <v>3</v>
      </c>
      <c r="X14" s="102" t="str">
        <f t="shared" si="6"/>
        <v>3</v>
      </c>
      <c r="Y14" s="95" t="str">
        <f t="shared" si="6"/>
        <v>3</v>
      </c>
      <c r="Z14" s="19" t="str">
        <f t="shared" si="6"/>
        <v>3</v>
      </c>
    </row>
    <row r="15" spans="1:26" ht="21" thickBot="1">
      <c r="A15" s="189" t="s">
        <v>14</v>
      </c>
      <c r="B15" s="190"/>
      <c r="C15" s="191"/>
      <c r="D15" s="12">
        <f t="shared" si="7" ref="D15:Z15">((D13/COUNT(D8:D8))*D14)</f>
        <v>3</v>
      </c>
      <c r="E15" s="13">
        <f t="shared" si="7"/>
        <v>3</v>
      </c>
      <c r="F15" s="13">
        <f t="shared" si="7"/>
        <v>3</v>
      </c>
      <c r="G15" s="13">
        <f t="shared" si="7"/>
        <v>3</v>
      </c>
      <c r="H15" s="92">
        <f t="shared" si="7"/>
        <v>3</v>
      </c>
      <c r="I15" s="14">
        <f t="shared" si="7"/>
        <v>3</v>
      </c>
      <c r="J15" s="93">
        <f t="shared" si="7"/>
        <v>3</v>
      </c>
      <c r="K15" s="85">
        <f t="shared" si="7"/>
        <v>3</v>
      </c>
      <c r="L15" s="20">
        <f t="shared" si="7"/>
        <v>3</v>
      </c>
      <c r="M15" s="20">
        <f t="shared" si="7"/>
        <v>3</v>
      </c>
      <c r="N15" s="20">
        <f t="shared" si="7"/>
        <v>3</v>
      </c>
      <c r="O15" s="86">
        <f t="shared" si="7"/>
        <v>3</v>
      </c>
      <c r="P15" s="78">
        <f t="shared" si="7"/>
        <v>3</v>
      </c>
      <c r="Q15" s="96">
        <f t="shared" si="7"/>
        <v>3</v>
      </c>
      <c r="R15" s="99">
        <f t="shared" si="7"/>
        <v>3</v>
      </c>
      <c r="S15" s="26">
        <f t="shared" si="7"/>
        <v>3</v>
      </c>
      <c r="T15" s="26">
        <f t="shared" si="7"/>
        <v>3</v>
      </c>
      <c r="U15" s="26">
        <f t="shared" si="7"/>
        <v>3</v>
      </c>
      <c r="V15" s="27">
        <f t="shared" si="7"/>
        <v>3</v>
      </c>
      <c r="W15" s="108">
        <f t="shared" si="7"/>
        <v>3</v>
      </c>
      <c r="X15" s="103">
        <f t="shared" si="7"/>
        <v>3</v>
      </c>
      <c r="Y15" s="96">
        <f t="shared" si="7"/>
        <v>3</v>
      </c>
      <c r="Z15" s="21">
        <f t="shared" si="7"/>
        <v>3</v>
      </c>
    </row>
    <row r="16" spans="1:4" ht="21" thickBot="1">
      <c r="A16" s="2"/>
      <c r="B16" s="2"/>
      <c r="C16" s="2"/>
      <c r="D16" s="2"/>
    </row>
    <row r="17" spans="1:19" ht="20.25">
      <c r="A17" s="192" t="s">
        <v>15</v>
      </c>
      <c r="B17" s="193"/>
      <c r="C17" s="194"/>
      <c r="D17" s="2"/>
      <c r="E17" s="180" t="s">
        <v>16</v>
      </c>
      <c r="F17" s="181"/>
      <c r="G17" s="181"/>
      <c r="H17" s="181"/>
      <c r="I17" s="181"/>
      <c r="J17" s="181"/>
      <c r="K17" s="181"/>
      <c r="L17" s="181"/>
      <c r="M17" s="181"/>
      <c r="N17" s="182"/>
      <c r="O17" s="79" t="s">
        <v>8</v>
      </c>
      <c r="P17" s="28" t="s">
        <v>3</v>
      </c>
      <c r="Q17" s="28" t="s">
        <v>4</v>
      </c>
      <c r="R17" s="28" t="s">
        <v>5</v>
      </c>
      <c r="S17" s="29" t="s">
        <v>6</v>
      </c>
    </row>
    <row r="18" spans="1:19" ht="21" thickBot="1">
      <c r="A18" s="267" t="s">
        <v>73</v>
      </c>
      <c r="B18" s="3"/>
      <c r="C18" s="30"/>
      <c r="D18" s="2"/>
      <c r="E18" s="183"/>
      <c r="F18" s="184"/>
      <c r="G18" s="184"/>
      <c r="H18" s="184"/>
      <c r="I18" s="184"/>
      <c r="J18" s="184"/>
      <c r="K18" s="184"/>
      <c r="L18" s="184"/>
      <c r="M18" s="184"/>
      <c r="N18" s="185"/>
      <c r="O18" s="4">
        <f>(R15*0.2+Z15*0.8)</f>
        <v>3.0000000000000004</v>
      </c>
      <c r="P18" s="4">
        <f>(S15*0.2+Z15*0.8)</f>
        <v>3.0000000000000004</v>
      </c>
      <c r="Q18" s="4">
        <f>(T15*0.2+Z15*0.8)</f>
        <v>3.0000000000000004</v>
      </c>
      <c r="R18" s="4">
        <f>(U15*0.2+Z15*0.8)</f>
        <v>3.0000000000000004</v>
      </c>
      <c r="S18" s="5">
        <f>(V15*0.2+Z15*0.8)</f>
        <v>3.0000000000000004</v>
      </c>
    </row>
    <row r="19" spans="1:4" ht="20.25">
      <c r="A19" s="267" t="s">
        <v>74</v>
      </c>
      <c r="B19" s="3"/>
      <c r="C19" s="30"/>
      <c r="D19" s="2"/>
    </row>
    <row r="20" spans="1:4" ht="21" thickBot="1">
      <c r="A20" s="268" t="s">
        <v>75</v>
      </c>
      <c r="B20" s="31"/>
      <c r="C20" s="32"/>
      <c r="D20" s="2"/>
    </row>
  </sheetData>
  <mergeCells count="23">
    <mergeCell ref="A10:C10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7:N18"/>
    <mergeCell ref="A11:C11"/>
    <mergeCell ref="A12:C12"/>
    <mergeCell ref="A13:C13"/>
    <mergeCell ref="A14:C14"/>
    <mergeCell ref="A15:C15"/>
    <mergeCell ref="A17:C17"/>
  </mergeCells>
  <pageMargins left="0.7" right="0.7" top="0.75" bottom="0.75" header="0.3" footer="0.3"/>
  <pageSetup orientation="landscape" paperSize="9" scale="45" r:id="rId3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7ab9cc-64c8-4f5e-8fce-c1b012956fd7}">
  <sheetPr codeName="Sheet27"/>
  <dimension ref="A1:J17"/>
  <sheetViews>
    <sheetView workbookViewId="0" topLeftCell="A1">
      <selection pane="topLeft" activeCell="A4" sqref="A4:J4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(5)'!A1:Z1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95</v>
      </c>
      <c r="C7" s="34">
        <v>1011</v>
      </c>
      <c r="D7" s="251" t="s">
        <v>355</v>
      </c>
      <c r="E7" s="33">
        <f>'1 (5)'!O18</f>
        <v>3.0000000000000004</v>
      </c>
      <c r="F7" s="33">
        <f>'1 (5)'!P18</f>
        <v>3.0000000000000004</v>
      </c>
      <c r="G7" s="33">
        <f>'1 (5)'!Q18</f>
        <v>3.0000000000000004</v>
      </c>
      <c r="H7" s="33">
        <f>'1 (5)'!R18</f>
        <v>3.0000000000000004</v>
      </c>
      <c r="I7" s="33">
        <f>'1 (5)'!S18</f>
        <v>3.0000000000000004</v>
      </c>
      <c r="J7" s="37">
        <f>AVERAGE(E7:I7)</f>
        <v>3.0000000000000004</v>
      </c>
    </row>
    <row r="8" spans="1:10" ht="15.75">
      <c r="A8" s="33">
        <v>2</v>
      </c>
      <c r="B8" s="119" t="s">
        <v>95</v>
      </c>
      <c r="C8" s="34">
        <v>1011</v>
      </c>
      <c r="D8" s="250" t="s">
        <v>356</v>
      </c>
      <c r="E8" s="33">
        <f>'2 (5)'!O18</f>
        <v>3.0000000000000004</v>
      </c>
      <c r="F8" s="33">
        <f>'2 (5)'!P18</f>
        <v>3.0000000000000004</v>
      </c>
      <c r="G8" s="33">
        <f>'2 (5)'!Q18</f>
        <v>3.0000000000000004</v>
      </c>
      <c r="H8" s="33">
        <f>'2 (5)'!R18</f>
        <v>3.0000000000000004</v>
      </c>
      <c r="I8" s="33">
        <f>'2 (5)'!S18</f>
        <v>3.0000000000000004</v>
      </c>
      <c r="J8" s="37">
        <f t="shared" si="0" ref="J8">AVERAGE(E8:I8)</f>
        <v>3.0000000000000004</v>
      </c>
    </row>
    <row r="9" spans="1:10" ht="30.6" customHeight="1">
      <c r="A9" s="195" t="s">
        <v>26</v>
      </c>
      <c r="B9" s="195"/>
      <c r="C9" s="195"/>
      <c r="D9" s="195"/>
      <c r="E9" s="37">
        <f>AVERAGE(E7:E8)</f>
        <v>3.0000000000000004</v>
      </c>
      <c r="F9" s="37">
        <f>AVERAGE(F7:F8)</f>
        <v>3.0000000000000004</v>
      </c>
      <c r="G9" s="37">
        <f>AVERAGE(G7:G8)</f>
        <v>3.0000000000000004</v>
      </c>
      <c r="H9" s="37">
        <f>AVERAGE(H7:H8)</f>
        <v>3.0000000000000004</v>
      </c>
      <c r="I9" s="37">
        <f>AVERAGE(I7:I8)</f>
        <v>3.0000000000000004</v>
      </c>
      <c r="J9" s="37">
        <f>AVERAGE(E9:I9)</f>
        <v>3.0000000000000004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cec153-9cff-4f14-9c16-f617ec7ad826}">
  <sheetPr codeName="Sheet28"/>
  <dimension ref="A1:R34"/>
  <sheetViews>
    <sheetView zoomScale="79" zoomScaleNormal="79" workbookViewId="0" topLeftCell="A1">
      <selection pane="topLeft" activeCell="D4" sqref="D4:K4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3" width="8.857142857142858" style="2"/>
    <col min="4" max="4" width="38" style="2" customWidth="1"/>
    <col min="5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(5)'!A1:Z1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(5)'!E9</f>
        <v>3.0000000000000004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(5)'!F9</f>
        <v>3.0000000000000004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(5)'!G9</f>
        <v>3.0000000000000004</v>
      </c>
    </row>
    <row r="7" spans="2:18" ht="15.75">
      <c r="B7" s="45" t="s">
        <v>81</v>
      </c>
      <c r="C7" s="45"/>
      <c r="D7" s="252" t="str">
        <f>'CO (5)'!D7</f>
        <v>Introduction International Trade, Development and Public Economics</v>
      </c>
      <c r="E7" s="253"/>
      <c r="F7" s="252"/>
      <c r="G7" s="253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(5)'!H9</f>
        <v>3.0000000000000004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(5)'!I9</f>
        <v>3.0000000000000004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208" t="s">
        <v>44</v>
      </c>
      <c r="C12" s="237">
        <v>1</v>
      </c>
      <c r="D12" s="238">
        <v>1</v>
      </c>
      <c r="E12" s="238">
        <v>1</v>
      </c>
      <c r="F12" s="238">
        <v>1</v>
      </c>
      <c r="G12" s="238">
        <v>1</v>
      </c>
      <c r="H12" s="238">
        <v>1</v>
      </c>
      <c r="I12" s="238">
        <v>1</v>
      </c>
      <c r="J12" s="238"/>
      <c r="K12" s="238">
        <v>1</v>
      </c>
      <c r="L12" s="238">
        <v>1</v>
      </c>
      <c r="M12" s="238">
        <v>1</v>
      </c>
      <c r="N12" s="238">
        <v>1</v>
      </c>
    </row>
    <row r="13" spans="1:14" ht="17.25" customHeight="1" thickBot="1">
      <c r="A13" s="40"/>
      <c r="B13" s="208" t="s">
        <v>45</v>
      </c>
      <c r="C13" s="239">
        <v>1</v>
      </c>
      <c r="D13" s="240">
        <v>1</v>
      </c>
      <c r="E13" s="240">
        <v>1</v>
      </c>
      <c r="F13" s="240"/>
      <c r="G13" s="240">
        <v>1</v>
      </c>
      <c r="H13" s="240"/>
      <c r="I13" s="240"/>
      <c r="J13" s="240">
        <v>1</v>
      </c>
      <c r="K13" s="240">
        <v>1</v>
      </c>
      <c r="L13" s="240">
        <v>1</v>
      </c>
      <c r="M13" s="240"/>
      <c r="N13" s="240">
        <v>1</v>
      </c>
    </row>
    <row r="14" spans="1:14" ht="17.25" customHeight="1" thickBot="1">
      <c r="A14" s="40"/>
      <c r="B14" s="208" t="s">
        <v>46</v>
      </c>
      <c r="C14" s="239">
        <v>1</v>
      </c>
      <c r="D14" s="240"/>
      <c r="E14" s="240">
        <v>1</v>
      </c>
      <c r="F14" s="240">
        <v>1</v>
      </c>
      <c r="G14" s="240">
        <v>1</v>
      </c>
      <c r="H14" s="240">
        <v>2</v>
      </c>
      <c r="I14" s="240">
        <v>1</v>
      </c>
      <c r="J14" s="240"/>
      <c r="K14" s="240">
        <v>1</v>
      </c>
      <c r="L14" s="240">
        <v>1</v>
      </c>
      <c r="M14" s="240">
        <v>1</v>
      </c>
      <c r="N14" s="240">
        <v>1</v>
      </c>
    </row>
    <row r="15" spans="1:14" ht="17.25" customHeight="1" thickBot="1">
      <c r="A15" s="40"/>
      <c r="B15" s="208" t="s">
        <v>47</v>
      </c>
      <c r="C15" s="239">
        <v>1</v>
      </c>
      <c r="D15" s="240"/>
      <c r="E15" s="240">
        <v>1</v>
      </c>
      <c r="F15" s="240"/>
      <c r="G15" s="240"/>
      <c r="H15" s="240">
        <v>2</v>
      </c>
      <c r="I15" s="240"/>
      <c r="J15" s="240"/>
      <c r="K15" s="240"/>
      <c r="L15" s="240"/>
      <c r="M15" s="240"/>
      <c r="N15" s="240">
        <v>1</v>
      </c>
    </row>
    <row r="16" spans="1:14" ht="17.25" customHeight="1" thickBot="1">
      <c r="A16" s="40"/>
      <c r="B16" s="208" t="s">
        <v>48</v>
      </c>
      <c r="C16" s="239">
        <v>2</v>
      </c>
      <c r="D16" s="240">
        <v>1</v>
      </c>
      <c r="E16" s="240">
        <v>1</v>
      </c>
      <c r="F16" s="240">
        <v>1</v>
      </c>
      <c r="G16" s="240"/>
      <c r="H16" s="240">
        <v>1</v>
      </c>
      <c r="I16" s="240">
        <v>1</v>
      </c>
      <c r="J16" s="240">
        <v>1</v>
      </c>
      <c r="K16" s="240">
        <v>1</v>
      </c>
      <c r="L16" s="240">
        <v>1</v>
      </c>
      <c r="M16" s="240">
        <v>1</v>
      </c>
      <c r="N16" s="240">
        <v>1</v>
      </c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3.0000000000000004</v>
      </c>
      <c r="D17" s="48">
        <f t="shared" si="0"/>
        <v>3.0000000000000004</v>
      </c>
      <c r="E17" s="48">
        <f t="shared" si="0"/>
        <v>3.0000000000000004</v>
      </c>
      <c r="F17" s="48">
        <f t="shared" si="0"/>
        <v>3.0000000000000004</v>
      </c>
      <c r="G17" s="48">
        <f t="shared" si="0"/>
        <v>3.0000000000000004</v>
      </c>
      <c r="H17" s="48">
        <f t="shared" si="0"/>
        <v>3.0000000000000004</v>
      </c>
      <c r="I17" s="48">
        <f t="shared" si="0"/>
        <v>3.0000000000000004</v>
      </c>
      <c r="J17" s="48">
        <f t="shared" si="0"/>
        <v>3.0000000000000004</v>
      </c>
      <c r="K17" s="48">
        <f t="shared" si="0"/>
        <v>3.0000000000000004</v>
      </c>
      <c r="L17" s="48">
        <f t="shared" si="0"/>
        <v>3.0000000000000004</v>
      </c>
      <c r="M17" s="48">
        <f t="shared" si="0"/>
        <v>3.0000000000000004</v>
      </c>
      <c r="N17" s="48">
        <f t="shared" si="0"/>
        <v>3.0000000000000004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5" ht="15.75">
      <c r="D21" s="282" t="str">
        <f>'CO (5)'!D8</f>
        <v>Application of Mathematics in Economics</v>
      </c>
      <c r="E21" s="282"/>
    </row>
    <row r="22" spans="2:14" ht="15.75">
      <c r="B22" s="45" t="s">
        <v>81</v>
      </c>
      <c r="C22" s="45"/>
      <c r="D22" s="282"/>
      <c r="E22" s="282"/>
      <c r="F22" s="45"/>
      <c r="G22" s="45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/>
      <c r="D27" s="238">
        <v>1</v>
      </c>
      <c r="E27" s="238">
        <v>1</v>
      </c>
      <c r="F27" s="238"/>
      <c r="G27" s="238">
        <v>1</v>
      </c>
      <c r="H27" s="238">
        <v>1</v>
      </c>
      <c r="I27" s="238">
        <v>1</v>
      </c>
      <c r="J27" s="238">
        <v>1</v>
      </c>
      <c r="K27" s="238"/>
      <c r="L27" s="238">
        <v>1</v>
      </c>
      <c r="M27" s="238"/>
      <c r="N27" s="238">
        <v>1</v>
      </c>
    </row>
    <row r="28" spans="2:14" ht="16.5" thickBot="1">
      <c r="B28" s="208" t="s">
        <v>45</v>
      </c>
      <c r="C28" s="239">
        <v>1</v>
      </c>
      <c r="D28" s="240"/>
      <c r="E28" s="240">
        <v>1</v>
      </c>
      <c r="F28" s="240">
        <v>1</v>
      </c>
      <c r="G28" s="240">
        <v>1</v>
      </c>
      <c r="H28" s="240">
        <v>1</v>
      </c>
      <c r="I28" s="240"/>
      <c r="J28" s="240"/>
      <c r="K28" s="240"/>
      <c r="L28" s="240">
        <v>1</v>
      </c>
      <c r="M28" s="240">
        <v>2</v>
      </c>
      <c r="N28" s="240">
        <v>1</v>
      </c>
    </row>
    <row r="29" spans="2:14" ht="16.5" thickBot="1">
      <c r="B29" s="208" t="s">
        <v>46</v>
      </c>
      <c r="C29" s="239"/>
      <c r="D29" s="240"/>
      <c r="E29" s="240"/>
      <c r="F29" s="240"/>
      <c r="G29" s="240">
        <v>1</v>
      </c>
      <c r="H29" s="240">
        <v>2</v>
      </c>
      <c r="I29" s="240">
        <v>1</v>
      </c>
      <c r="J29" s="240"/>
      <c r="K29" s="240"/>
      <c r="L29" s="240">
        <v>1</v>
      </c>
      <c r="M29" s="240">
        <v>2</v>
      </c>
      <c r="N29" s="240">
        <v>1</v>
      </c>
    </row>
    <row r="30" spans="2:14" ht="16.5" thickBot="1">
      <c r="B30" s="208" t="s">
        <v>47</v>
      </c>
      <c r="C30" s="239">
        <v>1</v>
      </c>
      <c r="D30" s="240"/>
      <c r="E30" s="240">
        <v>1</v>
      </c>
      <c r="F30" s="240"/>
      <c r="G30" s="240">
        <v>1</v>
      </c>
      <c r="H30" s="240">
        <v>2</v>
      </c>
      <c r="I30" s="240">
        <v>1</v>
      </c>
      <c r="J30" s="240">
        <v>1</v>
      </c>
      <c r="K30" s="240"/>
      <c r="L30" s="240">
        <v>1</v>
      </c>
      <c r="M30" s="240">
        <v>1</v>
      </c>
      <c r="N30" s="240">
        <v>1</v>
      </c>
    </row>
    <row r="31" spans="2:14" ht="16.5" thickBot="1">
      <c r="B31" s="208" t="s">
        <v>48</v>
      </c>
      <c r="C31" s="239"/>
      <c r="D31" s="240">
        <v>2</v>
      </c>
      <c r="E31" s="240"/>
      <c r="F31" s="240"/>
      <c r="G31" s="240"/>
      <c r="H31" s="240"/>
      <c r="I31" s="240"/>
      <c r="J31" s="240">
        <v>1</v>
      </c>
      <c r="K31" s="240"/>
      <c r="L31" s="240"/>
      <c r="M31" s="240"/>
      <c r="N31" s="240">
        <v>2</v>
      </c>
    </row>
    <row r="32" spans="2:14" ht="16.5" thickBot="1">
      <c r="B32" s="208" t="s">
        <v>49</v>
      </c>
      <c r="C32" s="48">
        <f t="shared" si="1" ref="C32:N32">($R$4*C27+$R$5*C28+$R$6*C29+$R$7*C30+$R$8*C31)/(C27+C28+C29+C30+C31)</f>
        <v>3.0000000000000004</v>
      </c>
      <c r="D32" s="48">
        <f t="shared" si="1"/>
        <v>3.0000000000000004</v>
      </c>
      <c r="E32" s="48">
        <f t="shared" si="1"/>
        <v>3.0000000000000004</v>
      </c>
      <c r="F32" s="48">
        <f t="shared" si="1"/>
        <v>3.0000000000000004</v>
      </c>
      <c r="G32" s="48">
        <f t="shared" si="1"/>
        <v>3.0000000000000004</v>
      </c>
      <c r="H32" s="48">
        <f t="shared" si="1"/>
        <v>3.0000000000000004</v>
      </c>
      <c r="I32" s="48">
        <f t="shared" si="1"/>
        <v>3.0000000000000004</v>
      </c>
      <c r="J32" s="48">
        <f t="shared" si="1"/>
        <v>3.0000000000000004</v>
      </c>
      <c r="K32" s="48"/>
      <c r="L32" s="48">
        <f t="shared" si="1"/>
        <v>3.0000000000000004</v>
      </c>
      <c r="M32" s="48">
        <f t="shared" si="1"/>
        <v>3.0000000000000004</v>
      </c>
      <c r="N32" s="48">
        <f t="shared" si="1"/>
        <v>3.0000000000000004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3"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F7:G7"/>
  </mergeCells>
  <pageMargins left="0.7" right="0.7" top="0.75" bottom="0.75" header="0.3" footer="0.3"/>
  <pageSetup orientation="portrait" paperSize="1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2ba51f-8148-4be4-87fe-47c07aeae428}">
  <sheetPr codeName="Sheet29"/>
  <dimension ref="A1:AB20"/>
  <sheetViews>
    <sheetView zoomScale="90" zoomScaleNormal="90" workbookViewId="0" topLeftCell="A1">
      <selection pane="topLeft" activeCell="Y8" sqref="Y8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132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29.25" customHeight="1">
      <c r="A7" s="53">
        <v>1</v>
      </c>
      <c r="B7" s="67"/>
      <c r="C7" s="118" t="str">
        <f>'CO (5)'!D7</f>
        <v>Introduction International Trade, Development and Public Economics</v>
      </c>
      <c r="D7" s="67">
        <v>2.2999999999999998</v>
      </c>
      <c r="E7" s="126">
        <f>'CO-PO Mapping (5)'!C17</f>
        <v>3.0000000000000004</v>
      </c>
      <c r="F7" s="67">
        <v>2.60</v>
      </c>
      <c r="G7" s="126">
        <f>'CO-PO Mapping (5)'!D17</f>
        <v>3.0000000000000004</v>
      </c>
      <c r="H7" s="67">
        <v>2.50</v>
      </c>
      <c r="I7" s="126">
        <f>'CO-PO Mapping (5)'!E17</f>
        <v>3.0000000000000004</v>
      </c>
      <c r="J7" s="67">
        <v>2.2999999999999998</v>
      </c>
      <c r="K7" s="126">
        <f>'CO-PO Mapping (5)'!F17</f>
        <v>3.0000000000000004</v>
      </c>
      <c r="L7" s="67">
        <v>2.90</v>
      </c>
      <c r="M7" s="126">
        <f>'CO-PO Mapping (5)'!G17</f>
        <v>3.0000000000000004</v>
      </c>
      <c r="N7" s="67">
        <v>3</v>
      </c>
      <c r="O7" s="126">
        <f>'CO-PO Mapping (5)'!H17</f>
        <v>3.0000000000000004</v>
      </c>
      <c r="P7" s="67">
        <v>2.80</v>
      </c>
      <c r="Q7" s="126">
        <f>'CO-PO Mapping (5)'!I17</f>
        <v>3.0000000000000004</v>
      </c>
      <c r="R7" s="67">
        <v>3</v>
      </c>
      <c r="S7" s="126">
        <f>'CO-PO Mapping (5)'!J17</f>
        <v>3.0000000000000004</v>
      </c>
      <c r="T7" s="67">
        <v>2.50</v>
      </c>
      <c r="U7" s="126">
        <f>'CO-PO Mapping (5)'!K17</f>
        <v>3.0000000000000004</v>
      </c>
      <c r="V7" s="67">
        <v>2.50</v>
      </c>
      <c r="W7" s="126">
        <f>'CO-PO Mapping (5)'!L17</f>
        <v>3.0000000000000004</v>
      </c>
      <c r="X7" s="67">
        <v>2.2999999999999998</v>
      </c>
      <c r="Y7" s="126">
        <f>'CO-PO Mapping (5)'!M17</f>
        <v>3.0000000000000004</v>
      </c>
      <c r="Z7" s="67">
        <v>2.80</v>
      </c>
      <c r="AA7" s="126">
        <f>'CO-PO Mapping (5)'!N17</f>
        <v>3.0000000000000004</v>
      </c>
      <c r="AB7" s="68"/>
    </row>
    <row r="8" spans="1:28" ht="24">
      <c r="A8" s="53">
        <v>2</v>
      </c>
      <c r="B8" s="67"/>
      <c r="C8" s="118" t="str">
        <f>'CO (5)'!D8</f>
        <v>Application of Mathematics in Economics</v>
      </c>
      <c r="D8" s="67">
        <v>2.70</v>
      </c>
      <c r="E8" s="126">
        <f>'CO-PO Mapping (5)'!C32</f>
        <v>3.0000000000000004</v>
      </c>
      <c r="F8" s="67">
        <v>2.50</v>
      </c>
      <c r="G8" s="126">
        <f>'CO-PO Mapping (5)'!D32</f>
        <v>3.0000000000000004</v>
      </c>
      <c r="H8" s="67">
        <v>2.60</v>
      </c>
      <c r="I8" s="126">
        <f>'CO-PO Mapping (5)'!E32</f>
        <v>3.0000000000000004</v>
      </c>
      <c r="J8" s="67">
        <v>2.40</v>
      </c>
      <c r="K8" s="126">
        <f>'CO-PO Mapping (5)'!F32</f>
        <v>3.0000000000000004</v>
      </c>
      <c r="L8" s="67">
        <v>2.50</v>
      </c>
      <c r="M8" s="126">
        <f>'CO-PO Mapping (5)'!G32</f>
        <v>3.0000000000000004</v>
      </c>
      <c r="N8" s="67">
        <v>2.80</v>
      </c>
      <c r="O8" s="126">
        <f>'CO-PO Mapping (5)'!H32</f>
        <v>3.0000000000000004</v>
      </c>
      <c r="P8" s="67">
        <v>2.60</v>
      </c>
      <c r="Q8" s="126">
        <f>'CO-PO Mapping (5)'!I32</f>
        <v>3.0000000000000004</v>
      </c>
      <c r="R8" s="67">
        <v>3</v>
      </c>
      <c r="S8" s="126">
        <f>'CO-PO Mapping (5)'!J32</f>
        <v>3.0000000000000004</v>
      </c>
      <c r="T8" s="67"/>
      <c r="U8" s="126"/>
      <c r="V8" s="67">
        <v>2.50</v>
      </c>
      <c r="W8" s="126">
        <f>'CO-PO Mapping (5)'!L32</f>
        <v>3.0000000000000004</v>
      </c>
      <c r="X8" s="67">
        <v>2.50</v>
      </c>
      <c r="Y8" s="126">
        <f>'CO-PO Mapping (5)'!M32</f>
        <v>3.0000000000000004</v>
      </c>
      <c r="Z8" s="67">
        <v>2.50</v>
      </c>
      <c r="AA8" s="126">
        <f>'CO-PO Mapping (5)'!N32</f>
        <v>3.0000000000000004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2.50</v>
      </c>
      <c r="E11" s="57"/>
      <c r="F11" s="58">
        <f>AVERAGE(F7:F8)</f>
        <v>2.5499999999999998</v>
      </c>
      <c r="G11" s="57"/>
      <c r="H11" s="58">
        <f>AVERAGE(H7:H8)</f>
        <v>2.5499999999999998</v>
      </c>
      <c r="I11" s="57"/>
      <c r="J11" s="58">
        <f>AVERAGE(J7:J8)</f>
        <v>2.3499999999999996</v>
      </c>
      <c r="K11" s="57"/>
      <c r="L11" s="58">
        <f>AVERAGE(L7:L8)</f>
        <v>2.70</v>
      </c>
      <c r="M11" s="57"/>
      <c r="N11" s="58">
        <f>AVERAGE(N7:N8)</f>
        <v>2.90</v>
      </c>
      <c r="O11" s="57"/>
      <c r="P11" s="58">
        <f>AVERAGE(P7:P8)</f>
        <v>2.70</v>
      </c>
      <c r="Q11" s="57"/>
      <c r="R11" s="58">
        <f>AVERAGE(R7:R8)</f>
        <v>3</v>
      </c>
      <c r="S11" s="57"/>
      <c r="T11" s="58">
        <f>AVERAGE(T7:T8)</f>
        <v>2.50</v>
      </c>
      <c r="U11" s="57"/>
      <c r="V11" s="58">
        <f>AVERAGE(V7:V8)</f>
        <v>2.50</v>
      </c>
      <c r="W11" s="57"/>
      <c r="X11" s="58">
        <f>AVERAGE(X7:X8)</f>
        <v>2.40</v>
      </c>
      <c r="Y11" s="57"/>
      <c r="Z11" s="58">
        <f>AVERAGE(Z7:Z8)</f>
        <v>2.65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>
        <f t="shared" si="0" ref="D13:AA13">AVERAGE(D7:D8)</f>
        <v>2.50</v>
      </c>
      <c r="E13" s="60">
        <f t="shared" si="0"/>
        <v>3.0000000000000004</v>
      </c>
      <c r="F13" s="60">
        <f t="shared" si="0"/>
        <v>2.5499999999999998</v>
      </c>
      <c r="G13" s="60">
        <f t="shared" si="0"/>
        <v>3.0000000000000004</v>
      </c>
      <c r="H13" s="60">
        <f t="shared" si="0"/>
        <v>2.5499999999999998</v>
      </c>
      <c r="I13" s="60">
        <f t="shared" si="0"/>
        <v>3.0000000000000004</v>
      </c>
      <c r="J13" s="60">
        <f t="shared" si="0"/>
        <v>2.3499999999999996</v>
      </c>
      <c r="K13" s="60">
        <f t="shared" si="0"/>
        <v>3.0000000000000004</v>
      </c>
      <c r="L13" s="60">
        <f t="shared" si="0"/>
        <v>2.70</v>
      </c>
      <c r="M13" s="60">
        <f t="shared" si="0"/>
        <v>3.0000000000000004</v>
      </c>
      <c r="N13" s="60">
        <f t="shared" si="0"/>
        <v>2.90</v>
      </c>
      <c r="O13" s="60">
        <f t="shared" si="0"/>
        <v>3.0000000000000004</v>
      </c>
      <c r="P13" s="60">
        <f t="shared" si="0"/>
        <v>2.70</v>
      </c>
      <c r="Q13" s="60">
        <f t="shared" si="0"/>
        <v>3.0000000000000004</v>
      </c>
      <c r="R13" s="60">
        <f t="shared" si="0"/>
        <v>3</v>
      </c>
      <c r="S13" s="60">
        <f t="shared" si="0"/>
        <v>3.0000000000000004</v>
      </c>
      <c r="T13" s="60">
        <f t="shared" si="0"/>
        <v>2.50</v>
      </c>
      <c r="U13" s="60">
        <f t="shared" si="0"/>
        <v>3.0000000000000004</v>
      </c>
      <c r="V13" s="60">
        <f t="shared" si="0"/>
        <v>2.50</v>
      </c>
      <c r="W13" s="60">
        <f t="shared" si="0"/>
        <v>3.0000000000000004</v>
      </c>
      <c r="X13" s="60">
        <f t="shared" si="0"/>
        <v>2.40</v>
      </c>
      <c r="Y13" s="60">
        <f t="shared" si="0"/>
        <v>3.0000000000000004</v>
      </c>
      <c r="Z13" s="60">
        <f t="shared" si="0"/>
        <v>2.65</v>
      </c>
      <c r="AA13" s="60">
        <f t="shared" si="0"/>
        <v>3.0000000000000004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2.50</v>
      </c>
      <c r="F15" s="71"/>
      <c r="G15" s="109">
        <v>2.50</v>
      </c>
      <c r="H15" s="71"/>
      <c r="I15" s="109">
        <v>2.50</v>
      </c>
      <c r="J15" s="71"/>
      <c r="K15" s="109">
        <v>2.50</v>
      </c>
      <c r="L15" s="71"/>
      <c r="M15" s="109">
        <v>2.50</v>
      </c>
      <c r="N15" s="71"/>
      <c r="O15" s="109">
        <v>2.50</v>
      </c>
      <c r="P15" s="71"/>
      <c r="Q15" s="109">
        <v>2.50</v>
      </c>
      <c r="R15" s="71"/>
      <c r="S15" s="109">
        <v>2.50</v>
      </c>
      <c r="T15" s="71"/>
      <c r="U15" s="109">
        <v>2.50</v>
      </c>
      <c r="V15" s="71"/>
      <c r="W15" s="109">
        <v>2.50</v>
      </c>
      <c r="X15" s="71"/>
      <c r="Y15" s="109">
        <v>2.50</v>
      </c>
      <c r="Z15" s="71"/>
      <c r="AA15" s="110">
        <v>2.60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2.75</v>
      </c>
      <c r="F17" s="71"/>
      <c r="G17" s="111">
        <f>(G13+G15)/2</f>
        <v>2.75</v>
      </c>
      <c r="H17" s="71"/>
      <c r="I17" s="111">
        <f>(I13+I15)/2</f>
        <v>2.75</v>
      </c>
      <c r="J17" s="71"/>
      <c r="K17" s="111">
        <f>(K13+K15)/2</f>
        <v>2.75</v>
      </c>
      <c r="L17" s="71"/>
      <c r="M17" s="111">
        <f>(M13+M15)/2</f>
        <v>2.75</v>
      </c>
      <c r="N17" s="71"/>
      <c r="O17" s="111">
        <f>(O13+O15)/2</f>
        <v>2.75</v>
      </c>
      <c r="P17" s="71"/>
      <c r="Q17" s="111">
        <f>(Q13+Q15)/2</f>
        <v>2.75</v>
      </c>
      <c r="R17" s="71"/>
      <c r="S17" s="111">
        <f>(S13+S15)/2</f>
        <v>2.75</v>
      </c>
      <c r="T17" s="71"/>
      <c r="U17" s="111">
        <f>(U13+U15)/2</f>
        <v>2.75</v>
      </c>
      <c r="V17" s="71"/>
      <c r="W17" s="111">
        <f>(W13+W15)/2</f>
        <v>2.75</v>
      </c>
      <c r="X17" s="71"/>
      <c r="Y17" s="111">
        <f>(Y13+Y15)/2</f>
        <v>2.75</v>
      </c>
      <c r="Z17" s="71"/>
      <c r="AA17" s="112">
        <f>(AA13+AA15)/2</f>
        <v>2.8000000000000003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13" t="s">
        <v>32</v>
      </c>
      <c r="E19" s="213"/>
      <c r="F19" s="213" t="s">
        <v>33</v>
      </c>
      <c r="G19" s="213"/>
      <c r="H19" s="213" t="s">
        <v>34</v>
      </c>
      <c r="I19" s="213"/>
      <c r="J19" s="213" t="s">
        <v>35</v>
      </c>
      <c r="K19" s="213"/>
      <c r="L19" s="213" t="s">
        <v>36</v>
      </c>
      <c r="M19" s="213"/>
      <c r="N19" s="213" t="s">
        <v>37</v>
      </c>
      <c r="O19" s="213"/>
      <c r="P19" s="213" t="s">
        <v>38</v>
      </c>
      <c r="Q19" s="213"/>
      <c r="R19" s="213" t="s">
        <v>39</v>
      </c>
      <c r="S19" s="213"/>
      <c r="T19" s="213" t="s">
        <v>40</v>
      </c>
      <c r="U19" s="213"/>
      <c r="V19" s="213" t="s">
        <v>41</v>
      </c>
      <c r="W19" s="213"/>
      <c r="X19" s="213" t="s">
        <v>42</v>
      </c>
      <c r="Y19" s="213"/>
      <c r="Z19" s="213" t="s">
        <v>43</v>
      </c>
      <c r="AA19" s="213"/>
    </row>
    <row r="20" spans="4:27" ht="15">
      <c r="D20" s="213" t="str">
        <f>IF(E17&gt;D11,"Achieve","Not Achive")</f>
        <v>Achieve</v>
      </c>
      <c r="E20" s="213"/>
      <c r="F20" s="213" t="str">
        <f t="shared" si="1" ref="F20">IF(G17&gt;F11,"Achieve","Not Achive")</f>
        <v>Achieve</v>
      </c>
      <c r="G20" s="213"/>
      <c r="H20" s="213" t="str">
        <f t="shared" si="2" ref="H20">IF(I17&gt;H11,"Achieve","Not Achive")</f>
        <v>Achieve</v>
      </c>
      <c r="I20" s="213"/>
      <c r="J20" s="213" t="str">
        <f t="shared" si="3" ref="J20">IF(K17&gt;J11,"Achieve","Not Achive")</f>
        <v>Achieve</v>
      </c>
      <c r="K20" s="213"/>
      <c r="L20" s="213" t="str">
        <f t="shared" si="4" ref="L20">IF(M17&gt;L11,"Achieve","Not Achive")</f>
        <v>Achieve</v>
      </c>
      <c r="M20" s="213"/>
      <c r="N20" s="213" t="str">
        <f t="shared" si="5" ref="N20">IF(O17&gt;N11,"Achieve","Not Achive")</f>
        <v>Not Achive</v>
      </c>
      <c r="O20" s="213"/>
      <c r="P20" s="213" t="str">
        <f t="shared" si="6" ref="P20">IF(Q17&gt;P11,"Achieve","Not Achive")</f>
        <v>Achieve</v>
      </c>
      <c r="Q20" s="213"/>
      <c r="R20" s="213" t="str">
        <f t="shared" si="7" ref="R20">IF(S17&gt;R11,"Achieve","Not Achive")</f>
        <v>Not Achive</v>
      </c>
      <c r="S20" s="213"/>
      <c r="T20" s="213" t="str">
        <f t="shared" si="8" ref="T20">IF(U17&gt;T11,"Achieve","Not Achive")</f>
        <v>Achieve</v>
      </c>
      <c r="U20" s="213"/>
      <c r="V20" s="213" t="str">
        <f t="shared" si="9" ref="V20">IF(W17&gt;V11,"Achieve","Not Achive")</f>
        <v>Achieve</v>
      </c>
      <c r="W20" s="213"/>
      <c r="X20" s="213" t="str">
        <f t="shared" si="10" ref="X20">IF(Y17&gt;X11,"Achieve","Not Achive")</f>
        <v>Achieve</v>
      </c>
      <c r="Y20" s="213"/>
      <c r="Z20" s="213" t="str">
        <f t="shared" si="11" ref="Z20">IF(AA17&gt;Z11,"Achieve","Not Achive")</f>
        <v>Achieve</v>
      </c>
      <c r="AA20" s="213"/>
    </row>
  </sheetData>
  <mergeCells count="40"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e5dacd-3801-437a-9fdc-cf03151e26d1}">
  <sheetPr codeName="Sheet30">
    <pageSetUpPr fitToPage="1"/>
  </sheetPr>
  <dimension ref="A1:Z53"/>
  <sheetViews>
    <sheetView zoomScale="80" zoomScaleNormal="80" workbookViewId="0" topLeftCell="E1">
      <selection pane="topLeft" activeCell="F4" sqref="F4:Z4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4.857142857142858" style="1" bestFit="1" customWidth="1"/>
    <col min="10" max="10" width="14.285714285714286" style="1" bestFit="1" customWidth="1"/>
    <col min="11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352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83" t="s">
        <v>357</v>
      </c>
      <c r="D4" s="113" t="s">
        <v>82</v>
      </c>
      <c r="E4" s="114"/>
      <c r="F4" s="164" t="s">
        <v>350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358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307576</v>
      </c>
      <c r="C8" s="133" t="s">
        <v>142</v>
      </c>
      <c r="D8" s="10">
        <v>8</v>
      </c>
      <c r="E8" s="10">
        <v>7</v>
      </c>
      <c r="F8" s="10">
        <v>1</v>
      </c>
      <c r="G8" s="10">
        <v>6</v>
      </c>
      <c r="H8" s="10">
        <v>5</v>
      </c>
      <c r="I8" s="10">
        <f t="shared" si="0" ref="I8:I41">SUM(D8:H8)</f>
        <v>27</v>
      </c>
      <c r="J8" s="10">
        <f>I8*0.15</f>
        <v>4.05</v>
      </c>
      <c r="K8" s="18">
        <v>4</v>
      </c>
      <c r="L8" s="18">
        <v>3</v>
      </c>
      <c r="M8" s="18">
        <v>1</v>
      </c>
      <c r="N8" s="18">
        <v>2</v>
      </c>
      <c r="O8" s="18">
        <v>3</v>
      </c>
      <c r="P8" s="18">
        <f>SUM(K8:O8)</f>
        <v>13</v>
      </c>
      <c r="Q8" s="116">
        <f>P8*0.05</f>
        <v>0.65</v>
      </c>
      <c r="R8" s="105">
        <f t="shared" si="1" ref="R8:R41">(D8*0.15+K8*0.05)</f>
        <v>1.40</v>
      </c>
      <c r="S8" s="105">
        <f t="shared" si="2" ref="S8:S41">(E8*0.15+L8*0.05)</f>
        <v>1.2000000000000002</v>
      </c>
      <c r="T8" s="105">
        <f t="shared" si="3" ref="T8:T41">(F8*0.15+M8*0.05)</f>
        <v>0.20</v>
      </c>
      <c r="U8" s="105">
        <f t="shared" si="4" ref="U8:U41">(G8*0.15+N8*0.05)</f>
        <v>0.99999999999999989</v>
      </c>
      <c r="V8" s="105">
        <f t="shared" si="5" ref="V8:V41">(H8*0.15+O8*0.05)</f>
        <v>0.90</v>
      </c>
      <c r="W8" s="117">
        <f t="shared" si="6" ref="W8:W41">I8+P8</f>
        <v>40</v>
      </c>
      <c r="X8" s="117">
        <f>(W8*0.2)</f>
        <v>8</v>
      </c>
      <c r="Y8" s="258">
        <v>23</v>
      </c>
      <c r="Z8" s="116">
        <f>Y8*0.8</f>
        <v>18.400000000000002</v>
      </c>
    </row>
    <row r="9" spans="1:26" ht="19.9" customHeight="1" thickBot="1">
      <c r="A9" s="256">
        <v>2</v>
      </c>
      <c r="B9" s="285">
        <v>307587</v>
      </c>
      <c r="C9" s="133" t="s">
        <v>98</v>
      </c>
      <c r="D9" s="10">
        <v>2</v>
      </c>
      <c r="E9" s="10">
        <v>8</v>
      </c>
      <c r="F9" s="10">
        <v>10</v>
      </c>
      <c r="G9" s="10">
        <v>3</v>
      </c>
      <c r="H9" s="10">
        <v>6</v>
      </c>
      <c r="I9" s="10">
        <f t="shared" si="0"/>
        <v>29</v>
      </c>
      <c r="J9" s="10">
        <f t="shared" si="7" ref="J9:J41">I9*0.15</f>
        <v>4.3499999999999996</v>
      </c>
      <c r="K9" s="18">
        <v>2</v>
      </c>
      <c r="L9" s="18">
        <v>5</v>
      </c>
      <c r="M9" s="18">
        <v>3</v>
      </c>
      <c r="N9" s="18">
        <v>2</v>
      </c>
      <c r="O9" s="18">
        <v>1</v>
      </c>
      <c r="P9" s="18">
        <f t="shared" si="8" ref="P9:P41">SUM(K9:O9)</f>
        <v>13</v>
      </c>
      <c r="Q9" s="116">
        <f t="shared" si="9" ref="Q9:Q41">P9*0.05</f>
        <v>0.65</v>
      </c>
      <c r="R9" s="105">
        <f t="shared" si="1"/>
        <v>0.40</v>
      </c>
      <c r="S9" s="105">
        <f t="shared" si="2"/>
        <v>1.45</v>
      </c>
      <c r="T9" s="105">
        <f t="shared" si="3"/>
        <v>1.65</v>
      </c>
      <c r="U9" s="105">
        <f t="shared" si="4"/>
        <v>0.54999999999999993</v>
      </c>
      <c r="V9" s="105">
        <f t="shared" si="5"/>
        <v>0.95</v>
      </c>
      <c r="W9" s="117">
        <f t="shared" si="6"/>
        <v>42</v>
      </c>
      <c r="X9" s="117">
        <f t="shared" si="10" ref="X9:X41">(W9*0.2)</f>
        <v>8.40</v>
      </c>
      <c r="Y9" s="258">
        <v>30</v>
      </c>
      <c r="Z9" s="116">
        <f t="shared" si="11" ref="Z9:Z41">Y9*0.8</f>
        <v>24</v>
      </c>
    </row>
    <row r="10" spans="1:26" ht="19.9" customHeight="1">
      <c r="A10" s="254">
        <v>3</v>
      </c>
      <c r="B10" s="284">
        <v>307590</v>
      </c>
      <c r="C10" s="133" t="s">
        <v>153</v>
      </c>
      <c r="D10" s="10">
        <v>1</v>
      </c>
      <c r="E10" s="10">
        <v>4</v>
      </c>
      <c r="F10" s="10">
        <v>5</v>
      </c>
      <c r="G10" s="10">
        <v>4</v>
      </c>
      <c r="H10" s="10">
        <v>2</v>
      </c>
      <c r="I10" s="10">
        <f t="shared" si="0"/>
        <v>16</v>
      </c>
      <c r="J10" s="10">
        <f t="shared" si="7"/>
        <v>2.40</v>
      </c>
      <c r="K10" s="18">
        <v>3</v>
      </c>
      <c r="L10" s="18">
        <v>5</v>
      </c>
      <c r="M10" s="18">
        <v>1</v>
      </c>
      <c r="N10" s="18">
        <v>1</v>
      </c>
      <c r="O10" s="18">
        <v>0</v>
      </c>
      <c r="P10" s="18">
        <f t="shared" si="8"/>
        <v>10</v>
      </c>
      <c r="Q10" s="116">
        <f t="shared" si="9"/>
        <v>0.50</v>
      </c>
      <c r="R10" s="105">
        <f t="shared" si="1"/>
        <v>0.30000000000000004</v>
      </c>
      <c r="S10" s="105">
        <f t="shared" si="2"/>
        <v>0.85</v>
      </c>
      <c r="T10" s="105">
        <f t="shared" si="3"/>
        <v>0.80</v>
      </c>
      <c r="U10" s="105">
        <f t="shared" si="4"/>
        <v>0.65</v>
      </c>
      <c r="V10" s="105">
        <f t="shared" si="5"/>
        <v>0.30</v>
      </c>
      <c r="W10" s="117">
        <f t="shared" si="6"/>
        <v>26</v>
      </c>
      <c r="X10" s="117">
        <f t="shared" si="10"/>
        <v>5.20</v>
      </c>
      <c r="Y10" s="258">
        <v>19</v>
      </c>
      <c r="Z10" s="116">
        <f t="shared" si="11"/>
        <v>15.20</v>
      </c>
    </row>
    <row r="11" spans="1:26" ht="27.75" customHeight="1" thickBot="1">
      <c r="A11" s="256">
        <v>4</v>
      </c>
      <c r="B11" s="285">
        <v>307591</v>
      </c>
      <c r="C11" s="133" t="s">
        <v>100</v>
      </c>
      <c r="D11" s="10">
        <v>8</v>
      </c>
      <c r="E11" s="10">
        <v>3</v>
      </c>
      <c r="F11" s="10">
        <v>2</v>
      </c>
      <c r="G11" s="10">
        <v>4</v>
      </c>
      <c r="H11" s="10">
        <v>9</v>
      </c>
      <c r="I11" s="10">
        <f t="shared" si="0"/>
        <v>26</v>
      </c>
      <c r="J11" s="10">
        <f t="shared" si="7"/>
        <v>3.90</v>
      </c>
      <c r="K11" s="18">
        <v>3</v>
      </c>
      <c r="L11" s="18">
        <v>1</v>
      </c>
      <c r="M11" s="18">
        <v>2.50</v>
      </c>
      <c r="N11" s="18">
        <v>4</v>
      </c>
      <c r="O11" s="18">
        <v>1.50</v>
      </c>
      <c r="P11" s="18">
        <f t="shared" si="8"/>
        <v>12</v>
      </c>
      <c r="Q11" s="116">
        <f t="shared" si="9"/>
        <v>0.60000000000000009</v>
      </c>
      <c r="R11" s="105">
        <f t="shared" si="1"/>
        <v>1.35</v>
      </c>
      <c r="S11" s="105">
        <f t="shared" si="2"/>
        <v>0.49999999999999994</v>
      </c>
      <c r="T11" s="105">
        <f t="shared" si="3"/>
        <v>0.425</v>
      </c>
      <c r="U11" s="105">
        <f t="shared" si="4"/>
        <v>0.80</v>
      </c>
      <c r="V11" s="105">
        <f t="shared" si="5"/>
        <v>1.4249999999999998</v>
      </c>
      <c r="W11" s="117">
        <f t="shared" si="6"/>
        <v>38</v>
      </c>
      <c r="X11" s="117">
        <f t="shared" si="10"/>
        <v>7.60</v>
      </c>
      <c r="Y11" s="258">
        <v>24</v>
      </c>
      <c r="Z11" s="116">
        <f t="shared" si="11"/>
        <v>19.200000000000003</v>
      </c>
    </row>
    <row r="12" spans="1:26" ht="19.9" customHeight="1">
      <c r="A12" s="254">
        <v>5</v>
      </c>
      <c r="B12" s="284">
        <v>307592</v>
      </c>
      <c r="C12" s="133" t="s">
        <v>154</v>
      </c>
      <c r="D12" s="10">
        <v>1</v>
      </c>
      <c r="E12" s="10">
        <v>5</v>
      </c>
      <c r="F12" s="10">
        <v>1</v>
      </c>
      <c r="G12" s="10">
        <v>2</v>
      </c>
      <c r="H12" s="10">
        <v>10</v>
      </c>
      <c r="I12" s="10">
        <f t="shared" si="0"/>
        <v>19</v>
      </c>
      <c r="J12" s="10">
        <f t="shared" si="7"/>
        <v>2.85</v>
      </c>
      <c r="K12" s="18">
        <v>1</v>
      </c>
      <c r="L12" s="18">
        <v>2.50</v>
      </c>
      <c r="M12" s="18">
        <v>3</v>
      </c>
      <c r="N12" s="18">
        <v>3</v>
      </c>
      <c r="O12" s="18">
        <v>1</v>
      </c>
      <c r="P12" s="18">
        <f t="shared" si="8"/>
        <v>10.50</v>
      </c>
      <c r="Q12" s="116">
        <f t="shared" si="9"/>
        <v>0.525</v>
      </c>
      <c r="R12" s="105">
        <f t="shared" si="1"/>
        <v>0.20</v>
      </c>
      <c r="S12" s="105">
        <f t="shared" si="2"/>
        <v>0.875</v>
      </c>
      <c r="T12" s="105">
        <f t="shared" si="3"/>
        <v>0.30000000000000004</v>
      </c>
      <c r="U12" s="105">
        <f t="shared" si="4"/>
        <v>0.45</v>
      </c>
      <c r="V12" s="105">
        <f t="shared" si="5"/>
        <v>1.55</v>
      </c>
      <c r="W12" s="117">
        <f t="shared" si="6"/>
        <v>29.50</v>
      </c>
      <c r="X12" s="117">
        <f t="shared" si="10"/>
        <v>5.90</v>
      </c>
      <c r="Y12" s="258">
        <v>20</v>
      </c>
      <c r="Z12" s="116">
        <f t="shared" si="11"/>
        <v>16</v>
      </c>
    </row>
    <row r="13" spans="1:26" ht="19.9" customHeight="1" thickBot="1">
      <c r="A13" s="256">
        <v>6</v>
      </c>
      <c r="B13" s="284">
        <v>307594</v>
      </c>
      <c r="C13" s="133" t="s">
        <v>155</v>
      </c>
      <c r="D13" s="10">
        <v>3</v>
      </c>
      <c r="E13" s="10">
        <v>5</v>
      </c>
      <c r="F13" s="10">
        <v>4</v>
      </c>
      <c r="G13" s="10">
        <v>8</v>
      </c>
      <c r="H13" s="10">
        <v>7</v>
      </c>
      <c r="I13" s="10">
        <f t="shared" si="0"/>
        <v>27</v>
      </c>
      <c r="J13" s="10">
        <f t="shared" si="7"/>
        <v>4.05</v>
      </c>
      <c r="K13" s="18">
        <v>2</v>
      </c>
      <c r="L13" s="18">
        <v>5</v>
      </c>
      <c r="M13" s="18">
        <v>3</v>
      </c>
      <c r="N13" s="18">
        <v>2.50</v>
      </c>
      <c r="O13" s="18">
        <v>3.50</v>
      </c>
      <c r="P13" s="18">
        <f t="shared" si="8"/>
        <v>16</v>
      </c>
      <c r="Q13" s="116">
        <f t="shared" si="9"/>
        <v>0.80</v>
      </c>
      <c r="R13" s="105">
        <f t="shared" si="1"/>
        <v>0.54999999999999993</v>
      </c>
      <c r="S13" s="105">
        <f t="shared" si="2"/>
        <v>1</v>
      </c>
      <c r="T13" s="105">
        <f t="shared" si="3"/>
        <v>0.75</v>
      </c>
      <c r="U13" s="105">
        <f t="shared" si="4"/>
        <v>1.325</v>
      </c>
      <c r="V13" s="105">
        <f t="shared" si="5"/>
        <v>1.2250000000000001</v>
      </c>
      <c r="W13" s="117">
        <f t="shared" si="6"/>
        <v>43</v>
      </c>
      <c r="X13" s="117">
        <f t="shared" si="10"/>
        <v>8.60</v>
      </c>
      <c r="Y13" s="258">
        <v>21</v>
      </c>
      <c r="Z13" s="116">
        <f t="shared" si="11"/>
        <v>16.80</v>
      </c>
    </row>
    <row r="14" spans="1:26" ht="19.9" customHeight="1">
      <c r="A14" s="254">
        <v>7</v>
      </c>
      <c r="B14" s="284">
        <v>307612</v>
      </c>
      <c r="C14" s="133" t="s">
        <v>167</v>
      </c>
      <c r="D14" s="10">
        <v>8</v>
      </c>
      <c r="E14" s="10">
        <v>2</v>
      </c>
      <c r="F14" s="10">
        <v>7</v>
      </c>
      <c r="G14" s="10">
        <v>3</v>
      </c>
      <c r="H14" s="10">
        <v>8</v>
      </c>
      <c r="I14" s="10">
        <f t="shared" si="0"/>
        <v>28</v>
      </c>
      <c r="J14" s="10">
        <f t="shared" si="7"/>
        <v>4.20</v>
      </c>
      <c r="K14" s="18">
        <v>2.50</v>
      </c>
      <c r="L14" s="18">
        <v>4</v>
      </c>
      <c r="M14" s="18">
        <v>3.50</v>
      </c>
      <c r="N14" s="18">
        <v>2</v>
      </c>
      <c r="O14" s="18">
        <v>1.50</v>
      </c>
      <c r="P14" s="18">
        <f t="shared" si="8"/>
        <v>13.50</v>
      </c>
      <c r="Q14" s="116">
        <f t="shared" si="9"/>
        <v>0.675</v>
      </c>
      <c r="R14" s="105">
        <f t="shared" si="1"/>
        <v>1.325</v>
      </c>
      <c r="S14" s="105">
        <f t="shared" si="2"/>
        <v>0.50</v>
      </c>
      <c r="T14" s="105">
        <f t="shared" si="3"/>
        <v>1.2250000000000001</v>
      </c>
      <c r="U14" s="105">
        <f t="shared" si="4"/>
        <v>0.54999999999999993</v>
      </c>
      <c r="V14" s="105">
        <f t="shared" si="5"/>
        <v>1.2749999999999999</v>
      </c>
      <c r="W14" s="117">
        <f t="shared" si="6"/>
        <v>41.50</v>
      </c>
      <c r="X14" s="117">
        <f t="shared" si="10"/>
        <v>8.3000000000000007</v>
      </c>
      <c r="Y14" s="258">
        <v>29</v>
      </c>
      <c r="Z14" s="116">
        <f t="shared" si="11"/>
        <v>23.200000000000003</v>
      </c>
    </row>
    <row r="15" spans="1:26" ht="19.9" customHeight="1" thickBot="1">
      <c r="A15" s="256">
        <v>8</v>
      </c>
      <c r="B15" s="285">
        <v>307619</v>
      </c>
      <c r="C15" s="133" t="s">
        <v>172</v>
      </c>
      <c r="D15" s="10">
        <v>8</v>
      </c>
      <c r="E15" s="10">
        <v>7</v>
      </c>
      <c r="F15" s="10">
        <v>4</v>
      </c>
      <c r="G15" s="10">
        <v>9</v>
      </c>
      <c r="H15" s="10">
        <v>2</v>
      </c>
      <c r="I15" s="10">
        <f t="shared" si="0"/>
        <v>30</v>
      </c>
      <c r="J15" s="10">
        <f t="shared" si="7"/>
        <v>4.50</v>
      </c>
      <c r="K15" s="18">
        <v>5</v>
      </c>
      <c r="L15" s="18">
        <v>4</v>
      </c>
      <c r="M15" s="18">
        <v>5</v>
      </c>
      <c r="N15" s="18">
        <v>4</v>
      </c>
      <c r="O15" s="18">
        <v>2</v>
      </c>
      <c r="P15" s="18">
        <f t="shared" si="8"/>
        <v>20</v>
      </c>
      <c r="Q15" s="116">
        <f t="shared" si="9"/>
        <v>1</v>
      </c>
      <c r="R15" s="105">
        <f t="shared" si="1"/>
        <v>1.45</v>
      </c>
      <c r="S15" s="105">
        <f t="shared" si="2"/>
        <v>1.25</v>
      </c>
      <c r="T15" s="105">
        <f t="shared" si="3"/>
        <v>0.85</v>
      </c>
      <c r="U15" s="105">
        <f t="shared" si="4"/>
        <v>1.5499999999999998</v>
      </c>
      <c r="V15" s="105">
        <f t="shared" si="5"/>
        <v>0.40</v>
      </c>
      <c r="W15" s="117">
        <f t="shared" si="6"/>
        <v>50</v>
      </c>
      <c r="X15" s="117">
        <f t="shared" si="10"/>
        <v>10</v>
      </c>
      <c r="Y15" s="258">
        <v>27</v>
      </c>
      <c r="Z15" s="116">
        <f t="shared" si="11"/>
        <v>21.60</v>
      </c>
    </row>
    <row r="16" spans="1:26" ht="19.9" customHeight="1">
      <c r="A16" s="254">
        <v>9</v>
      </c>
      <c r="B16" s="285">
        <v>307621</v>
      </c>
      <c r="C16" s="133" t="s">
        <v>102</v>
      </c>
      <c r="D16" s="10">
        <v>1</v>
      </c>
      <c r="E16" s="10">
        <v>8</v>
      </c>
      <c r="F16" s="10">
        <v>2</v>
      </c>
      <c r="G16" s="10">
        <v>7</v>
      </c>
      <c r="H16" s="10">
        <v>5</v>
      </c>
      <c r="I16" s="10">
        <f t="shared" si="0"/>
        <v>23</v>
      </c>
      <c r="J16" s="10">
        <f t="shared" si="7"/>
        <v>3.4499999999999997</v>
      </c>
      <c r="K16" s="18">
        <v>2.50</v>
      </c>
      <c r="L16" s="18">
        <v>2</v>
      </c>
      <c r="M16" s="18">
        <v>3</v>
      </c>
      <c r="N16" s="18">
        <v>4.50</v>
      </c>
      <c r="O16" s="18">
        <v>2</v>
      </c>
      <c r="P16" s="18">
        <f t="shared" si="8"/>
        <v>14</v>
      </c>
      <c r="Q16" s="116">
        <f t="shared" si="9"/>
        <v>0.70</v>
      </c>
      <c r="R16" s="105">
        <f t="shared" si="1"/>
        <v>0.27500000000000002</v>
      </c>
      <c r="S16" s="105">
        <f t="shared" si="2"/>
        <v>1.30</v>
      </c>
      <c r="T16" s="105">
        <f t="shared" si="3"/>
        <v>0.45</v>
      </c>
      <c r="U16" s="105">
        <f t="shared" si="4"/>
        <v>1.2750000000000001</v>
      </c>
      <c r="V16" s="105">
        <f t="shared" si="5"/>
        <v>0.85</v>
      </c>
      <c r="W16" s="117">
        <f t="shared" si="6"/>
        <v>37</v>
      </c>
      <c r="X16" s="117">
        <f t="shared" si="10"/>
        <v>7.40</v>
      </c>
      <c r="Y16" s="258">
        <v>27</v>
      </c>
      <c r="Z16" s="116">
        <f t="shared" si="11"/>
        <v>21.60</v>
      </c>
    </row>
    <row r="17" spans="1:26" ht="19.9" customHeight="1" thickBot="1">
      <c r="A17" s="256">
        <v>10</v>
      </c>
      <c r="B17" s="284">
        <v>307624</v>
      </c>
      <c r="C17" s="133" t="s">
        <v>103</v>
      </c>
      <c r="D17" s="10">
        <v>7</v>
      </c>
      <c r="E17" s="10">
        <v>5</v>
      </c>
      <c r="F17" s="10">
        <v>4</v>
      </c>
      <c r="G17" s="10">
        <v>2</v>
      </c>
      <c r="H17" s="10">
        <v>3</v>
      </c>
      <c r="I17" s="10">
        <f t="shared" si="0"/>
        <v>21</v>
      </c>
      <c r="J17" s="10">
        <f t="shared" si="7"/>
        <v>3.15</v>
      </c>
      <c r="K17" s="18">
        <v>2</v>
      </c>
      <c r="L17" s="18">
        <v>2.50</v>
      </c>
      <c r="M17" s="18">
        <v>3</v>
      </c>
      <c r="N17" s="18">
        <v>4</v>
      </c>
      <c r="O17" s="18">
        <v>5</v>
      </c>
      <c r="P17" s="18">
        <f t="shared" si="8"/>
        <v>16.50</v>
      </c>
      <c r="Q17" s="116">
        <f t="shared" si="9"/>
        <v>0.825</v>
      </c>
      <c r="R17" s="105">
        <f t="shared" si="1"/>
        <v>1.1500000000000001</v>
      </c>
      <c r="S17" s="105">
        <f t="shared" si="2"/>
        <v>0.875</v>
      </c>
      <c r="T17" s="105">
        <f t="shared" si="3"/>
        <v>0.75</v>
      </c>
      <c r="U17" s="105">
        <f t="shared" si="4"/>
        <v>0.50</v>
      </c>
      <c r="V17" s="105">
        <f t="shared" si="5"/>
        <v>0.70</v>
      </c>
      <c r="W17" s="117">
        <f t="shared" si="6"/>
        <v>37.50</v>
      </c>
      <c r="X17" s="117">
        <f t="shared" si="10"/>
        <v>7.50</v>
      </c>
      <c r="Y17" s="258">
        <v>22</v>
      </c>
      <c r="Z17" s="116">
        <f t="shared" si="11"/>
        <v>17.60</v>
      </c>
    </row>
    <row r="18" spans="1:26" ht="19.9" customHeight="1">
      <c r="A18" s="254">
        <v>11</v>
      </c>
      <c r="B18" s="284">
        <v>307636</v>
      </c>
      <c r="C18" s="133" t="s">
        <v>180</v>
      </c>
      <c r="D18" s="10">
        <v>6</v>
      </c>
      <c r="E18" s="10">
        <v>8</v>
      </c>
      <c r="F18" s="10">
        <v>7</v>
      </c>
      <c r="G18" s="10">
        <v>5</v>
      </c>
      <c r="H18" s="10">
        <v>7</v>
      </c>
      <c r="I18" s="10">
        <f t="shared" si="0"/>
        <v>33</v>
      </c>
      <c r="J18" s="10">
        <f t="shared" si="7"/>
        <v>4.95</v>
      </c>
      <c r="K18" s="18">
        <v>1.50</v>
      </c>
      <c r="L18" s="18">
        <v>3</v>
      </c>
      <c r="M18" s="18">
        <v>4</v>
      </c>
      <c r="N18" s="18">
        <v>2</v>
      </c>
      <c r="O18" s="18">
        <v>3</v>
      </c>
      <c r="P18" s="18">
        <f t="shared" si="8"/>
        <v>13.50</v>
      </c>
      <c r="Q18" s="116">
        <f t="shared" si="9"/>
        <v>0.675</v>
      </c>
      <c r="R18" s="105">
        <f t="shared" si="1"/>
        <v>0.97499999999999987</v>
      </c>
      <c r="S18" s="105">
        <f t="shared" si="2"/>
        <v>1.35</v>
      </c>
      <c r="T18" s="105">
        <f t="shared" si="3"/>
        <v>1.25</v>
      </c>
      <c r="U18" s="105">
        <f t="shared" si="4"/>
        <v>0.85</v>
      </c>
      <c r="V18" s="105">
        <f t="shared" si="5"/>
        <v>1.2000000000000002</v>
      </c>
      <c r="W18" s="117">
        <f t="shared" si="6"/>
        <v>46.50</v>
      </c>
      <c r="X18" s="117">
        <f t="shared" si="10"/>
        <v>9.3000000000000007</v>
      </c>
      <c r="Y18" s="258">
        <v>29</v>
      </c>
      <c r="Z18" s="116">
        <f t="shared" si="11"/>
        <v>23.200000000000003</v>
      </c>
    </row>
    <row r="19" spans="1:26" ht="19.9" customHeight="1" thickBot="1">
      <c r="A19" s="256">
        <v>12</v>
      </c>
      <c r="B19" s="285">
        <v>307639</v>
      </c>
      <c r="C19" s="133" t="s">
        <v>104</v>
      </c>
      <c r="D19" s="10">
        <v>0</v>
      </c>
      <c r="E19" s="10">
        <v>4</v>
      </c>
      <c r="F19" s="10">
        <v>3</v>
      </c>
      <c r="G19" s="10">
        <v>4</v>
      </c>
      <c r="H19" s="10">
        <v>2</v>
      </c>
      <c r="I19" s="10">
        <f t="shared" si="0"/>
        <v>13</v>
      </c>
      <c r="J19" s="10">
        <f t="shared" si="7"/>
        <v>1.95</v>
      </c>
      <c r="K19" s="18">
        <v>2.50</v>
      </c>
      <c r="L19" s="18">
        <v>2</v>
      </c>
      <c r="M19" s="18">
        <v>1</v>
      </c>
      <c r="N19" s="18">
        <v>2.50</v>
      </c>
      <c r="O19" s="18">
        <v>4</v>
      </c>
      <c r="P19" s="18">
        <f t="shared" si="8"/>
        <v>12</v>
      </c>
      <c r="Q19" s="116">
        <f t="shared" si="9"/>
        <v>0.60000000000000009</v>
      </c>
      <c r="R19" s="105">
        <f t="shared" si="1"/>
        <v>0.125</v>
      </c>
      <c r="S19" s="105">
        <f t="shared" si="2"/>
        <v>0.70</v>
      </c>
      <c r="T19" s="105">
        <f t="shared" si="3"/>
        <v>0.49999999999999994</v>
      </c>
      <c r="U19" s="105">
        <f t="shared" si="4"/>
        <v>0.725</v>
      </c>
      <c r="V19" s="105">
        <f t="shared" si="5"/>
        <v>0.50</v>
      </c>
      <c r="W19" s="117">
        <f t="shared" si="6"/>
        <v>25</v>
      </c>
      <c r="X19" s="117">
        <f t="shared" si="10"/>
        <v>5</v>
      </c>
      <c r="Y19" s="258">
        <v>14</v>
      </c>
      <c r="Z19" s="116">
        <f t="shared" si="11"/>
        <v>11.20</v>
      </c>
    </row>
    <row r="20" spans="1:26" ht="19.9" customHeight="1">
      <c r="A20" s="254">
        <v>13</v>
      </c>
      <c r="B20" s="285">
        <v>307643</v>
      </c>
      <c r="C20" s="133" t="s">
        <v>105</v>
      </c>
      <c r="D20" s="10">
        <v>3</v>
      </c>
      <c r="E20" s="10">
        <v>6</v>
      </c>
      <c r="F20" s="10">
        <v>4</v>
      </c>
      <c r="G20" s="10">
        <v>3</v>
      </c>
      <c r="H20" s="10">
        <v>8</v>
      </c>
      <c r="I20" s="10">
        <f t="shared" si="0"/>
        <v>24</v>
      </c>
      <c r="J20" s="10">
        <f t="shared" si="7"/>
        <v>3.5999999999999996</v>
      </c>
      <c r="K20" s="18">
        <v>5</v>
      </c>
      <c r="L20" s="18">
        <v>2.50</v>
      </c>
      <c r="M20" s="18">
        <v>4</v>
      </c>
      <c r="N20" s="18">
        <v>3.50</v>
      </c>
      <c r="O20" s="18">
        <v>3</v>
      </c>
      <c r="P20" s="18">
        <f t="shared" si="8"/>
        <v>18</v>
      </c>
      <c r="Q20" s="116">
        <f t="shared" si="9"/>
        <v>0.90</v>
      </c>
      <c r="R20" s="105">
        <f t="shared" si="1"/>
        <v>0.70</v>
      </c>
      <c r="S20" s="105">
        <f t="shared" si="2"/>
        <v>1.0249999999999999</v>
      </c>
      <c r="T20" s="105">
        <f t="shared" si="3"/>
        <v>0.80</v>
      </c>
      <c r="U20" s="105">
        <f t="shared" si="4"/>
        <v>0.625</v>
      </c>
      <c r="V20" s="105">
        <f t="shared" si="5"/>
        <v>1.35</v>
      </c>
      <c r="W20" s="117">
        <f t="shared" si="6"/>
        <v>42</v>
      </c>
      <c r="X20" s="117">
        <f t="shared" si="10"/>
        <v>8.40</v>
      </c>
      <c r="Y20" s="258">
        <v>26</v>
      </c>
      <c r="Z20" s="116">
        <f t="shared" si="11"/>
        <v>20.80</v>
      </c>
    </row>
    <row r="21" spans="1:26" ht="19.9" customHeight="1" thickBot="1">
      <c r="A21" s="256">
        <v>14</v>
      </c>
      <c r="B21" s="285">
        <v>307647</v>
      </c>
      <c r="C21" s="133" t="s">
        <v>185</v>
      </c>
      <c r="D21" s="10">
        <v>8</v>
      </c>
      <c r="E21" s="10">
        <v>7</v>
      </c>
      <c r="F21" s="10">
        <v>6</v>
      </c>
      <c r="G21" s="10">
        <v>4</v>
      </c>
      <c r="H21" s="10">
        <v>8</v>
      </c>
      <c r="I21" s="10">
        <f t="shared" si="0"/>
        <v>33</v>
      </c>
      <c r="J21" s="10">
        <f t="shared" si="7"/>
        <v>4.95</v>
      </c>
      <c r="K21" s="18">
        <v>2.50</v>
      </c>
      <c r="L21" s="18">
        <v>5</v>
      </c>
      <c r="M21" s="18">
        <v>5</v>
      </c>
      <c r="N21" s="18">
        <v>3</v>
      </c>
      <c r="O21" s="18">
        <v>4</v>
      </c>
      <c r="P21" s="18">
        <f t="shared" si="8"/>
        <v>19.50</v>
      </c>
      <c r="Q21" s="116">
        <f t="shared" si="9"/>
        <v>0.97500000000000009</v>
      </c>
      <c r="R21" s="105">
        <f t="shared" si="1"/>
        <v>1.325</v>
      </c>
      <c r="S21" s="105">
        <f t="shared" si="2"/>
        <v>1.30</v>
      </c>
      <c r="T21" s="105">
        <f t="shared" si="3"/>
        <v>1.1499999999999999</v>
      </c>
      <c r="U21" s="105">
        <f t="shared" si="4"/>
        <v>0.75</v>
      </c>
      <c r="V21" s="105">
        <f t="shared" si="5"/>
        <v>1.40</v>
      </c>
      <c r="W21" s="117">
        <f t="shared" si="6"/>
        <v>52.50</v>
      </c>
      <c r="X21" s="117">
        <f t="shared" si="10"/>
        <v>10.50</v>
      </c>
      <c r="Y21" s="258">
        <v>30</v>
      </c>
      <c r="Z21" s="116">
        <f t="shared" si="11"/>
        <v>24</v>
      </c>
    </row>
    <row r="22" spans="1:26" ht="19.9" customHeight="1">
      <c r="A22" s="254">
        <v>15</v>
      </c>
      <c r="B22" s="284">
        <v>307662</v>
      </c>
      <c r="C22" s="133" t="s">
        <v>194</v>
      </c>
      <c r="D22" s="10">
        <v>3</v>
      </c>
      <c r="E22" s="10">
        <v>5</v>
      </c>
      <c r="F22" s="10">
        <v>4</v>
      </c>
      <c r="G22" s="10">
        <v>5</v>
      </c>
      <c r="H22" s="10">
        <v>9</v>
      </c>
      <c r="I22" s="10">
        <f t="shared" si="0"/>
        <v>26</v>
      </c>
      <c r="J22" s="10">
        <f t="shared" si="7"/>
        <v>3.90</v>
      </c>
      <c r="K22" s="18">
        <v>4</v>
      </c>
      <c r="L22" s="18">
        <v>3</v>
      </c>
      <c r="M22" s="18">
        <v>5.50</v>
      </c>
      <c r="N22" s="18">
        <v>4</v>
      </c>
      <c r="O22" s="18">
        <v>1</v>
      </c>
      <c r="P22" s="18">
        <f t="shared" si="8"/>
        <v>17.50</v>
      </c>
      <c r="Q22" s="116">
        <f t="shared" si="9"/>
        <v>0.875</v>
      </c>
      <c r="R22" s="105">
        <f t="shared" si="1"/>
        <v>0.64999999999999991</v>
      </c>
      <c r="S22" s="105">
        <f t="shared" si="2"/>
        <v>0.90</v>
      </c>
      <c r="T22" s="105">
        <f t="shared" si="3"/>
        <v>0.875</v>
      </c>
      <c r="U22" s="105">
        <f t="shared" si="4"/>
        <v>0.95</v>
      </c>
      <c r="V22" s="105">
        <f t="shared" si="5"/>
        <v>1.40</v>
      </c>
      <c r="W22" s="117">
        <f t="shared" si="6"/>
        <v>43.50</v>
      </c>
      <c r="X22" s="117">
        <f t="shared" si="10"/>
        <v>8.7000000000000011</v>
      </c>
      <c r="Y22" s="258">
        <v>26</v>
      </c>
      <c r="Z22" s="116">
        <f t="shared" si="11"/>
        <v>20.80</v>
      </c>
    </row>
    <row r="23" spans="1:26" ht="19.9" customHeight="1" thickBot="1">
      <c r="A23" s="256">
        <v>16</v>
      </c>
      <c r="B23" s="285">
        <v>307663</v>
      </c>
      <c r="C23" s="133" t="s">
        <v>195</v>
      </c>
      <c r="D23" s="10">
        <v>9</v>
      </c>
      <c r="E23" s="10">
        <v>8</v>
      </c>
      <c r="F23" s="10">
        <v>5</v>
      </c>
      <c r="G23" s="10">
        <v>7</v>
      </c>
      <c r="H23" s="10">
        <v>4</v>
      </c>
      <c r="I23" s="10">
        <f t="shared" si="0"/>
        <v>33</v>
      </c>
      <c r="J23" s="10">
        <f t="shared" si="7"/>
        <v>4.95</v>
      </c>
      <c r="K23" s="18">
        <v>5</v>
      </c>
      <c r="L23" s="18">
        <v>2.50</v>
      </c>
      <c r="M23" s="18">
        <v>1.50</v>
      </c>
      <c r="N23" s="18">
        <v>5</v>
      </c>
      <c r="O23" s="18">
        <v>3</v>
      </c>
      <c r="P23" s="18">
        <f t="shared" si="8"/>
        <v>17</v>
      </c>
      <c r="Q23" s="116">
        <f t="shared" si="9"/>
        <v>0.85000000000000009</v>
      </c>
      <c r="R23" s="105">
        <f t="shared" si="1"/>
        <v>1.60</v>
      </c>
      <c r="S23" s="105">
        <f t="shared" si="2"/>
        <v>1.325</v>
      </c>
      <c r="T23" s="105">
        <f t="shared" si="3"/>
        <v>0.825</v>
      </c>
      <c r="U23" s="105">
        <f t="shared" si="4"/>
        <v>1.30</v>
      </c>
      <c r="V23" s="105">
        <f t="shared" si="5"/>
        <v>0.75</v>
      </c>
      <c r="W23" s="117">
        <f t="shared" si="6"/>
        <v>50</v>
      </c>
      <c r="X23" s="117">
        <f t="shared" si="10"/>
        <v>10</v>
      </c>
      <c r="Y23" s="258">
        <v>38</v>
      </c>
      <c r="Z23" s="116">
        <f t="shared" si="11"/>
        <v>30.40</v>
      </c>
    </row>
    <row r="24" spans="1:26" ht="19.9" customHeight="1">
      <c r="A24" s="254">
        <v>17</v>
      </c>
      <c r="B24" s="284">
        <v>307666</v>
      </c>
      <c r="C24" s="133" t="s">
        <v>197</v>
      </c>
      <c r="D24" s="10">
        <v>10</v>
      </c>
      <c r="E24" s="10">
        <v>5</v>
      </c>
      <c r="F24" s="10">
        <v>6</v>
      </c>
      <c r="G24" s="10">
        <v>4</v>
      </c>
      <c r="H24" s="10">
        <v>8</v>
      </c>
      <c r="I24" s="10">
        <f t="shared" si="0"/>
        <v>33</v>
      </c>
      <c r="J24" s="10">
        <f t="shared" si="7"/>
        <v>4.95</v>
      </c>
      <c r="K24" s="18">
        <v>4</v>
      </c>
      <c r="L24" s="18">
        <v>5</v>
      </c>
      <c r="M24" s="18">
        <v>5</v>
      </c>
      <c r="N24" s="18">
        <v>4</v>
      </c>
      <c r="O24" s="18">
        <v>1.50</v>
      </c>
      <c r="P24" s="18">
        <f t="shared" si="8"/>
        <v>19.50</v>
      </c>
      <c r="Q24" s="116">
        <f t="shared" si="9"/>
        <v>0.97500000000000009</v>
      </c>
      <c r="R24" s="105">
        <f t="shared" si="1"/>
        <v>1.70</v>
      </c>
      <c r="S24" s="105">
        <f t="shared" si="2"/>
        <v>1</v>
      </c>
      <c r="T24" s="105">
        <f t="shared" si="3"/>
        <v>1.1499999999999999</v>
      </c>
      <c r="U24" s="105">
        <f t="shared" si="4"/>
        <v>0.80</v>
      </c>
      <c r="V24" s="105">
        <f t="shared" si="5"/>
        <v>1.2749999999999999</v>
      </c>
      <c r="W24" s="117">
        <f t="shared" si="6"/>
        <v>52.50</v>
      </c>
      <c r="X24" s="117">
        <f t="shared" si="10"/>
        <v>10.50</v>
      </c>
      <c r="Y24" s="258">
        <v>36</v>
      </c>
      <c r="Z24" s="116">
        <f t="shared" si="11"/>
        <v>28.80</v>
      </c>
    </row>
    <row r="25" spans="1:26" ht="19.9" customHeight="1" thickBot="1">
      <c r="A25" s="256">
        <v>18</v>
      </c>
      <c r="B25" s="285">
        <v>307669</v>
      </c>
      <c r="C25" s="133" t="s">
        <v>107</v>
      </c>
      <c r="D25" s="10">
        <v>6</v>
      </c>
      <c r="E25" s="10">
        <v>8</v>
      </c>
      <c r="F25" s="10">
        <v>10</v>
      </c>
      <c r="G25" s="10">
        <v>5</v>
      </c>
      <c r="H25" s="10">
        <v>4</v>
      </c>
      <c r="I25" s="10">
        <f t="shared" si="0"/>
        <v>33</v>
      </c>
      <c r="J25" s="10">
        <f t="shared" si="7"/>
        <v>4.95</v>
      </c>
      <c r="K25" s="18">
        <v>2.50</v>
      </c>
      <c r="L25" s="18">
        <v>1</v>
      </c>
      <c r="M25" s="18">
        <v>5</v>
      </c>
      <c r="N25" s="18">
        <v>5</v>
      </c>
      <c r="O25" s="18">
        <v>3.50</v>
      </c>
      <c r="P25" s="18">
        <f t="shared" si="8"/>
        <v>17</v>
      </c>
      <c r="Q25" s="116">
        <f t="shared" si="9"/>
        <v>0.85000000000000009</v>
      </c>
      <c r="R25" s="105">
        <f t="shared" si="1"/>
        <v>1.0249999999999999</v>
      </c>
      <c r="S25" s="105">
        <f t="shared" si="2"/>
        <v>1.25</v>
      </c>
      <c r="T25" s="105">
        <f t="shared" si="3"/>
        <v>1.75</v>
      </c>
      <c r="U25" s="105">
        <f t="shared" si="4"/>
        <v>1</v>
      </c>
      <c r="V25" s="105">
        <f t="shared" si="5"/>
        <v>0.775</v>
      </c>
      <c r="W25" s="117">
        <f t="shared" si="6"/>
        <v>50</v>
      </c>
      <c r="X25" s="117">
        <f t="shared" si="10"/>
        <v>10</v>
      </c>
      <c r="Y25" s="258">
        <v>35</v>
      </c>
      <c r="Z25" s="116">
        <f t="shared" si="11"/>
        <v>28</v>
      </c>
    </row>
    <row r="26" spans="1:26" ht="19.9" customHeight="1">
      <c r="A26" s="254">
        <v>19</v>
      </c>
      <c r="B26" s="284">
        <v>307674</v>
      </c>
      <c r="C26" s="133" t="s">
        <v>108</v>
      </c>
      <c r="D26" s="10">
        <v>3</v>
      </c>
      <c r="E26" s="10">
        <v>7</v>
      </c>
      <c r="F26" s="10">
        <v>5</v>
      </c>
      <c r="G26" s="10">
        <v>3</v>
      </c>
      <c r="H26" s="10">
        <v>6</v>
      </c>
      <c r="I26" s="10">
        <f t="shared" si="0"/>
        <v>24</v>
      </c>
      <c r="J26" s="10">
        <f t="shared" si="7"/>
        <v>3.5999999999999996</v>
      </c>
      <c r="K26" s="18">
        <v>5</v>
      </c>
      <c r="L26" s="18">
        <v>4</v>
      </c>
      <c r="M26" s="18">
        <v>4.50</v>
      </c>
      <c r="N26" s="18">
        <v>4</v>
      </c>
      <c r="O26" s="18">
        <v>5</v>
      </c>
      <c r="P26" s="18">
        <f t="shared" si="8"/>
        <v>22.50</v>
      </c>
      <c r="Q26" s="116">
        <f t="shared" si="9"/>
        <v>1.125</v>
      </c>
      <c r="R26" s="105">
        <f t="shared" si="1"/>
        <v>0.70</v>
      </c>
      <c r="S26" s="105">
        <f t="shared" si="2"/>
        <v>1.25</v>
      </c>
      <c r="T26" s="105">
        <f t="shared" si="3"/>
        <v>0.975</v>
      </c>
      <c r="U26" s="105">
        <f t="shared" si="4"/>
        <v>0.64999999999999991</v>
      </c>
      <c r="V26" s="105">
        <f t="shared" si="5"/>
        <v>1.1499999999999999</v>
      </c>
      <c r="W26" s="117">
        <f t="shared" si="6"/>
        <v>46.50</v>
      </c>
      <c r="X26" s="117">
        <f t="shared" si="10"/>
        <v>9.3000000000000007</v>
      </c>
      <c r="Y26" s="258">
        <v>22</v>
      </c>
      <c r="Z26" s="116">
        <f t="shared" si="11"/>
        <v>17.60</v>
      </c>
    </row>
    <row r="27" spans="1:26" ht="19.9" customHeight="1" thickBot="1">
      <c r="A27" s="256">
        <v>20</v>
      </c>
      <c r="B27" s="286">
        <v>312870</v>
      </c>
      <c r="C27" s="231" t="s">
        <v>204</v>
      </c>
      <c r="D27" s="10">
        <v>1</v>
      </c>
      <c r="E27" s="10">
        <v>2</v>
      </c>
      <c r="F27" s="10">
        <v>4</v>
      </c>
      <c r="G27" s="10">
        <v>2</v>
      </c>
      <c r="H27" s="10">
        <v>5</v>
      </c>
      <c r="I27" s="10">
        <f t="shared" si="0"/>
        <v>14</v>
      </c>
      <c r="J27" s="10">
        <f t="shared" si="7"/>
        <v>2.10</v>
      </c>
      <c r="K27" s="18">
        <v>1.50</v>
      </c>
      <c r="L27" s="18">
        <v>2</v>
      </c>
      <c r="M27" s="18">
        <v>0</v>
      </c>
      <c r="N27" s="18">
        <v>3</v>
      </c>
      <c r="O27" s="18">
        <v>4</v>
      </c>
      <c r="P27" s="18">
        <f t="shared" si="8"/>
        <v>10.50</v>
      </c>
      <c r="Q27" s="116">
        <f t="shared" si="9"/>
        <v>0.525</v>
      </c>
      <c r="R27" s="105">
        <f t="shared" si="1"/>
        <v>0.225</v>
      </c>
      <c r="S27" s="105">
        <f t="shared" si="2"/>
        <v>0.40</v>
      </c>
      <c r="T27" s="105">
        <f t="shared" si="3"/>
        <v>0.60</v>
      </c>
      <c r="U27" s="105">
        <f t="shared" si="4"/>
        <v>0.45</v>
      </c>
      <c r="V27" s="105">
        <f t="shared" si="5"/>
        <v>0.95</v>
      </c>
      <c r="W27" s="117">
        <f t="shared" si="6"/>
        <v>24.50</v>
      </c>
      <c r="X27" s="117">
        <f t="shared" si="10"/>
        <v>4.9000000000000004</v>
      </c>
      <c r="Y27" s="255" t="s">
        <v>205</v>
      </c>
      <c r="Z27" s="116" t="e">
        <f t="shared" si="11"/>
        <v>#VALUE!</v>
      </c>
    </row>
    <row r="28" spans="1:26" ht="19.9" customHeight="1">
      <c r="A28" s="254">
        <v>21</v>
      </c>
      <c r="B28" s="287">
        <v>307691</v>
      </c>
      <c r="C28" s="133" t="s">
        <v>111</v>
      </c>
      <c r="D28" s="10">
        <v>5</v>
      </c>
      <c r="E28" s="10">
        <v>7</v>
      </c>
      <c r="F28" s="10">
        <v>5</v>
      </c>
      <c r="G28" s="10">
        <v>8</v>
      </c>
      <c r="H28" s="10">
        <v>4</v>
      </c>
      <c r="I28" s="10">
        <f t="shared" si="0"/>
        <v>29</v>
      </c>
      <c r="J28" s="10">
        <f t="shared" si="7"/>
        <v>4.3499999999999996</v>
      </c>
      <c r="K28" s="18">
        <v>5</v>
      </c>
      <c r="L28" s="18">
        <v>5</v>
      </c>
      <c r="M28" s="18">
        <v>2</v>
      </c>
      <c r="N28" s="18">
        <v>5</v>
      </c>
      <c r="O28" s="18">
        <v>1</v>
      </c>
      <c r="P28" s="18">
        <f t="shared" si="8"/>
        <v>18</v>
      </c>
      <c r="Q28" s="116">
        <f t="shared" si="9"/>
        <v>0.90</v>
      </c>
      <c r="R28" s="105">
        <f t="shared" si="1"/>
        <v>1</v>
      </c>
      <c r="S28" s="105">
        <f t="shared" si="2"/>
        <v>1.30</v>
      </c>
      <c r="T28" s="105">
        <f t="shared" si="3"/>
        <v>0.85</v>
      </c>
      <c r="U28" s="105">
        <f t="shared" si="4"/>
        <v>1.45</v>
      </c>
      <c r="V28" s="105">
        <f t="shared" si="5"/>
        <v>0.65</v>
      </c>
      <c r="W28" s="117">
        <f t="shared" si="6"/>
        <v>47</v>
      </c>
      <c r="X28" s="117">
        <f t="shared" si="10"/>
        <v>9.40</v>
      </c>
      <c r="Y28" s="258">
        <v>29</v>
      </c>
      <c r="Z28" s="116">
        <f t="shared" si="11"/>
        <v>23.200000000000003</v>
      </c>
    </row>
    <row r="29" spans="1:26" ht="19.9" customHeight="1" thickBot="1">
      <c r="A29" s="256">
        <v>22</v>
      </c>
      <c r="B29" s="287">
        <v>307701</v>
      </c>
      <c r="C29" s="133" t="s">
        <v>114</v>
      </c>
      <c r="D29" s="10">
        <v>6</v>
      </c>
      <c r="E29" s="10">
        <v>8</v>
      </c>
      <c r="F29" s="10">
        <v>7</v>
      </c>
      <c r="G29" s="10">
        <v>6</v>
      </c>
      <c r="H29" s="10">
        <v>8</v>
      </c>
      <c r="I29" s="10">
        <f t="shared" si="0"/>
        <v>35</v>
      </c>
      <c r="J29" s="10">
        <f t="shared" si="7"/>
        <v>5.25</v>
      </c>
      <c r="K29" s="18">
        <v>4</v>
      </c>
      <c r="L29" s="18">
        <v>3.50</v>
      </c>
      <c r="M29" s="18">
        <v>2.50</v>
      </c>
      <c r="N29" s="18">
        <v>5</v>
      </c>
      <c r="O29" s="18">
        <v>4</v>
      </c>
      <c r="P29" s="18">
        <f t="shared" si="8"/>
        <v>19</v>
      </c>
      <c r="Q29" s="116">
        <f t="shared" si="9"/>
        <v>0.95</v>
      </c>
      <c r="R29" s="105">
        <f t="shared" si="1"/>
        <v>1.0999999999999999</v>
      </c>
      <c r="S29" s="105">
        <f t="shared" si="2"/>
        <v>1.375</v>
      </c>
      <c r="T29" s="105">
        <f t="shared" si="3"/>
        <v>1.175</v>
      </c>
      <c r="U29" s="105">
        <f t="shared" si="4"/>
        <v>1.1499999999999999</v>
      </c>
      <c r="V29" s="105">
        <f t="shared" si="5"/>
        <v>1.40</v>
      </c>
      <c r="W29" s="117">
        <f t="shared" si="6"/>
        <v>54</v>
      </c>
      <c r="X29" s="117">
        <f t="shared" si="10"/>
        <v>10.80</v>
      </c>
      <c r="Y29" s="258">
        <v>35</v>
      </c>
      <c r="Z29" s="116">
        <f t="shared" si="11"/>
        <v>28</v>
      </c>
    </row>
    <row r="30" spans="1:26" ht="19.9" customHeight="1">
      <c r="A30" s="254">
        <v>23</v>
      </c>
      <c r="B30" s="287">
        <v>307705</v>
      </c>
      <c r="C30" s="133" t="s">
        <v>116</v>
      </c>
      <c r="D30" s="10">
        <v>7</v>
      </c>
      <c r="E30" s="10">
        <v>9</v>
      </c>
      <c r="F30" s="10">
        <v>8</v>
      </c>
      <c r="G30" s="10">
        <v>1</v>
      </c>
      <c r="H30" s="10">
        <v>2</v>
      </c>
      <c r="I30" s="10">
        <f t="shared" si="0"/>
        <v>27</v>
      </c>
      <c r="J30" s="10">
        <f t="shared" si="7"/>
        <v>4.05</v>
      </c>
      <c r="K30" s="18">
        <v>4</v>
      </c>
      <c r="L30" s="18">
        <v>3</v>
      </c>
      <c r="M30" s="18">
        <v>2</v>
      </c>
      <c r="N30" s="18">
        <v>4</v>
      </c>
      <c r="O30" s="18">
        <v>4</v>
      </c>
      <c r="P30" s="18">
        <f t="shared" si="8"/>
        <v>17</v>
      </c>
      <c r="Q30" s="116">
        <f t="shared" si="9"/>
        <v>0.85000000000000009</v>
      </c>
      <c r="R30" s="105">
        <f t="shared" si="1"/>
        <v>1.25</v>
      </c>
      <c r="S30" s="105">
        <f t="shared" si="2"/>
        <v>1.50</v>
      </c>
      <c r="T30" s="105">
        <f t="shared" si="3"/>
        <v>1.30</v>
      </c>
      <c r="U30" s="105">
        <f t="shared" si="4"/>
        <v>0.35</v>
      </c>
      <c r="V30" s="105">
        <f t="shared" si="5"/>
        <v>0.50</v>
      </c>
      <c r="W30" s="117">
        <f t="shared" si="6"/>
        <v>44</v>
      </c>
      <c r="X30" s="117">
        <f t="shared" si="10"/>
        <v>8.8000000000000007</v>
      </c>
      <c r="Y30" s="258">
        <v>27</v>
      </c>
      <c r="Z30" s="116">
        <f t="shared" si="11"/>
        <v>21.60</v>
      </c>
    </row>
    <row r="31" spans="1:26" ht="19.9" customHeight="1" thickBot="1">
      <c r="A31" s="256">
        <v>24</v>
      </c>
      <c r="B31" s="287">
        <v>307727</v>
      </c>
      <c r="C31" s="133" t="s">
        <v>118</v>
      </c>
      <c r="D31" s="10">
        <v>9</v>
      </c>
      <c r="E31" s="10">
        <v>5</v>
      </c>
      <c r="F31" s="10">
        <v>7</v>
      </c>
      <c r="G31" s="10">
        <v>6</v>
      </c>
      <c r="H31" s="10">
        <v>5</v>
      </c>
      <c r="I31" s="10">
        <f t="shared" si="0"/>
        <v>32</v>
      </c>
      <c r="J31" s="10">
        <f t="shared" si="7"/>
        <v>4.80</v>
      </c>
      <c r="K31" s="18">
        <v>5</v>
      </c>
      <c r="L31" s="18">
        <v>4</v>
      </c>
      <c r="M31" s="18">
        <v>5</v>
      </c>
      <c r="N31" s="18">
        <v>4</v>
      </c>
      <c r="O31" s="18">
        <v>5</v>
      </c>
      <c r="P31" s="18">
        <f t="shared" si="8"/>
        <v>23</v>
      </c>
      <c r="Q31" s="116">
        <f t="shared" si="9"/>
        <v>1.1500000000000001</v>
      </c>
      <c r="R31" s="105">
        <f t="shared" si="1"/>
        <v>1.60</v>
      </c>
      <c r="S31" s="105">
        <f t="shared" si="2"/>
        <v>0.95</v>
      </c>
      <c r="T31" s="105">
        <f t="shared" si="3"/>
        <v>1.30</v>
      </c>
      <c r="U31" s="105">
        <f t="shared" si="4"/>
        <v>1.0999999999999999</v>
      </c>
      <c r="V31" s="105">
        <f t="shared" si="5"/>
        <v>1</v>
      </c>
      <c r="W31" s="117">
        <f t="shared" si="6"/>
        <v>55</v>
      </c>
      <c r="X31" s="117">
        <f t="shared" si="10"/>
        <v>11</v>
      </c>
      <c r="Y31" s="258">
        <v>31</v>
      </c>
      <c r="Z31" s="116">
        <f t="shared" si="11"/>
        <v>24.80</v>
      </c>
    </row>
    <row r="32" spans="1:26" ht="19.9" customHeight="1">
      <c r="A32" s="254">
        <v>25</v>
      </c>
      <c r="B32" s="287">
        <v>307743</v>
      </c>
      <c r="C32" s="133" t="s">
        <v>242</v>
      </c>
      <c r="D32" s="10">
        <v>8</v>
      </c>
      <c r="E32" s="10">
        <v>3</v>
      </c>
      <c r="F32" s="10">
        <v>5</v>
      </c>
      <c r="G32" s="10">
        <v>8</v>
      </c>
      <c r="H32" s="10">
        <v>7</v>
      </c>
      <c r="I32" s="10">
        <f t="shared" si="0"/>
        <v>31</v>
      </c>
      <c r="J32" s="10">
        <f t="shared" si="7"/>
        <v>4.6499999999999995</v>
      </c>
      <c r="K32" s="18">
        <v>4</v>
      </c>
      <c r="L32" s="18">
        <v>3</v>
      </c>
      <c r="M32" s="18">
        <v>2</v>
      </c>
      <c r="N32" s="18">
        <v>4</v>
      </c>
      <c r="O32" s="18">
        <v>4</v>
      </c>
      <c r="P32" s="18">
        <f t="shared" si="8"/>
        <v>17</v>
      </c>
      <c r="Q32" s="116">
        <f t="shared" si="9"/>
        <v>0.85000000000000009</v>
      </c>
      <c r="R32" s="105">
        <f t="shared" si="1"/>
        <v>1.40</v>
      </c>
      <c r="S32" s="105">
        <f t="shared" si="2"/>
        <v>0.60</v>
      </c>
      <c r="T32" s="105">
        <f t="shared" si="3"/>
        <v>0.85</v>
      </c>
      <c r="U32" s="105">
        <f t="shared" si="4"/>
        <v>1.40</v>
      </c>
      <c r="V32" s="105">
        <f t="shared" si="5"/>
        <v>1.25</v>
      </c>
      <c r="W32" s="117">
        <f t="shared" si="6"/>
        <v>48</v>
      </c>
      <c r="X32" s="117">
        <f t="shared" si="10"/>
        <v>9.6000000000000014</v>
      </c>
      <c r="Y32" s="258">
        <v>35</v>
      </c>
      <c r="Z32" s="116">
        <f t="shared" si="11"/>
        <v>28</v>
      </c>
    </row>
    <row r="33" spans="1:26" ht="19.9" customHeight="1" thickBot="1">
      <c r="A33" s="256">
        <v>26</v>
      </c>
      <c r="B33" s="287">
        <v>307751</v>
      </c>
      <c r="C33" s="133" t="s">
        <v>247</v>
      </c>
      <c r="D33" s="10">
        <v>6</v>
      </c>
      <c r="E33" s="10">
        <v>5</v>
      </c>
      <c r="F33" s="10">
        <v>10</v>
      </c>
      <c r="G33" s="10">
        <v>5</v>
      </c>
      <c r="H33" s="10">
        <v>8</v>
      </c>
      <c r="I33" s="10">
        <f t="shared" si="0"/>
        <v>34</v>
      </c>
      <c r="J33" s="10">
        <f t="shared" si="7"/>
        <v>5.0999999999999996</v>
      </c>
      <c r="K33" s="18">
        <v>3</v>
      </c>
      <c r="L33" s="18">
        <v>3</v>
      </c>
      <c r="M33" s="18">
        <v>2</v>
      </c>
      <c r="N33" s="18">
        <v>1</v>
      </c>
      <c r="O33" s="18">
        <v>5</v>
      </c>
      <c r="P33" s="18">
        <f t="shared" si="8"/>
        <v>14</v>
      </c>
      <c r="Q33" s="116">
        <f t="shared" si="9"/>
        <v>0.70</v>
      </c>
      <c r="R33" s="105">
        <f t="shared" si="1"/>
        <v>1.0499999999999998</v>
      </c>
      <c r="S33" s="105">
        <f t="shared" si="2"/>
        <v>0.90</v>
      </c>
      <c r="T33" s="105">
        <f t="shared" si="3"/>
        <v>1.60</v>
      </c>
      <c r="U33" s="105">
        <f t="shared" si="4"/>
        <v>0.80</v>
      </c>
      <c r="V33" s="105">
        <f t="shared" si="5"/>
        <v>1.45</v>
      </c>
      <c r="W33" s="117">
        <f t="shared" si="6"/>
        <v>48</v>
      </c>
      <c r="X33" s="117">
        <f t="shared" si="10"/>
        <v>9.6000000000000014</v>
      </c>
      <c r="Y33" s="258">
        <v>36</v>
      </c>
      <c r="Z33" s="116">
        <f t="shared" si="11"/>
        <v>28.80</v>
      </c>
    </row>
    <row r="34" spans="1:26" ht="19.9" customHeight="1">
      <c r="A34" s="254">
        <v>27</v>
      </c>
      <c r="B34" s="281">
        <v>307752</v>
      </c>
      <c r="C34" s="133" t="s">
        <v>248</v>
      </c>
      <c r="D34" s="10">
        <v>5</v>
      </c>
      <c r="E34" s="10">
        <v>4</v>
      </c>
      <c r="F34" s="10">
        <v>6</v>
      </c>
      <c r="G34" s="10">
        <v>5</v>
      </c>
      <c r="H34" s="10">
        <v>8</v>
      </c>
      <c r="I34" s="10">
        <f t="shared" si="0"/>
        <v>28</v>
      </c>
      <c r="J34" s="10">
        <f t="shared" si="7"/>
        <v>4.20</v>
      </c>
      <c r="K34" s="18">
        <v>3</v>
      </c>
      <c r="L34" s="18">
        <v>2</v>
      </c>
      <c r="M34" s="18">
        <v>4</v>
      </c>
      <c r="N34" s="18">
        <v>4</v>
      </c>
      <c r="O34" s="18">
        <v>3</v>
      </c>
      <c r="P34" s="18">
        <f t="shared" si="8"/>
        <v>16</v>
      </c>
      <c r="Q34" s="116">
        <f t="shared" si="9"/>
        <v>0.80</v>
      </c>
      <c r="R34" s="105">
        <f t="shared" si="1"/>
        <v>0.90</v>
      </c>
      <c r="S34" s="105">
        <f t="shared" si="2"/>
        <v>0.70</v>
      </c>
      <c r="T34" s="105">
        <f t="shared" si="3"/>
        <v>1.0999999999999999</v>
      </c>
      <c r="U34" s="105">
        <f t="shared" si="4"/>
        <v>0.95</v>
      </c>
      <c r="V34" s="105">
        <f t="shared" si="5"/>
        <v>1.35</v>
      </c>
      <c r="W34" s="117">
        <f t="shared" si="6"/>
        <v>44</v>
      </c>
      <c r="X34" s="117">
        <f t="shared" si="10"/>
        <v>8.8000000000000007</v>
      </c>
      <c r="Y34" s="258">
        <v>30</v>
      </c>
      <c r="Z34" s="116">
        <f t="shared" si="11"/>
        <v>24</v>
      </c>
    </row>
    <row r="35" spans="1:26" ht="19.9" customHeight="1" thickBot="1">
      <c r="A35" s="256">
        <v>28</v>
      </c>
      <c r="B35" s="285">
        <v>307753</v>
      </c>
      <c r="C35" s="133" t="s">
        <v>120</v>
      </c>
      <c r="D35" s="10">
        <v>2</v>
      </c>
      <c r="E35" s="10">
        <v>5</v>
      </c>
      <c r="F35" s="10">
        <v>8</v>
      </c>
      <c r="G35" s="10">
        <v>3</v>
      </c>
      <c r="H35" s="10">
        <v>5</v>
      </c>
      <c r="I35" s="10">
        <f t="shared" si="0"/>
        <v>23</v>
      </c>
      <c r="J35" s="10">
        <f t="shared" si="7"/>
        <v>3.4499999999999997</v>
      </c>
      <c r="K35" s="18">
        <v>3</v>
      </c>
      <c r="L35" s="18">
        <v>1</v>
      </c>
      <c r="M35" s="18">
        <v>2</v>
      </c>
      <c r="N35" s="18">
        <v>4</v>
      </c>
      <c r="O35" s="18">
        <v>3.50</v>
      </c>
      <c r="P35" s="18">
        <f t="shared" si="8"/>
        <v>13.50</v>
      </c>
      <c r="Q35" s="116">
        <f t="shared" si="9"/>
        <v>0.675</v>
      </c>
      <c r="R35" s="105">
        <f t="shared" si="1"/>
        <v>0.45</v>
      </c>
      <c r="S35" s="105">
        <f t="shared" si="2"/>
        <v>0.80</v>
      </c>
      <c r="T35" s="105">
        <f t="shared" si="3"/>
        <v>1.30</v>
      </c>
      <c r="U35" s="105">
        <f t="shared" si="4"/>
        <v>0.64999999999999991</v>
      </c>
      <c r="V35" s="105">
        <f t="shared" si="5"/>
        <v>0.925</v>
      </c>
      <c r="W35" s="117">
        <f t="shared" si="6"/>
        <v>36.50</v>
      </c>
      <c r="X35" s="117">
        <f t="shared" si="10"/>
        <v>7.3000000000000007</v>
      </c>
      <c r="Y35" s="258">
        <v>23</v>
      </c>
      <c r="Z35" s="116">
        <f t="shared" si="11"/>
        <v>18.400000000000002</v>
      </c>
    </row>
    <row r="36" spans="1:26" ht="19.9" customHeight="1">
      <c r="A36" s="254">
        <v>29</v>
      </c>
      <c r="B36" s="287">
        <v>307759</v>
      </c>
      <c r="C36" s="133" t="s">
        <v>253</v>
      </c>
      <c r="D36" s="10">
        <v>7</v>
      </c>
      <c r="E36" s="10">
        <v>6</v>
      </c>
      <c r="F36" s="10">
        <v>7</v>
      </c>
      <c r="G36" s="10">
        <v>4</v>
      </c>
      <c r="H36" s="10">
        <v>8</v>
      </c>
      <c r="I36" s="10">
        <f t="shared" si="0"/>
        <v>32</v>
      </c>
      <c r="J36" s="10">
        <f t="shared" si="7"/>
        <v>4.80</v>
      </c>
      <c r="K36" s="18">
        <v>5</v>
      </c>
      <c r="L36" s="18">
        <v>5</v>
      </c>
      <c r="M36" s="18">
        <v>4</v>
      </c>
      <c r="N36" s="18">
        <v>3</v>
      </c>
      <c r="O36" s="18">
        <v>5</v>
      </c>
      <c r="P36" s="18">
        <f t="shared" si="8"/>
        <v>22</v>
      </c>
      <c r="Q36" s="116">
        <f t="shared" si="9"/>
        <v>1.1000000000000001</v>
      </c>
      <c r="R36" s="105">
        <f t="shared" si="1"/>
        <v>1.30</v>
      </c>
      <c r="S36" s="105">
        <f t="shared" si="2"/>
        <v>1.1499999999999999</v>
      </c>
      <c r="T36" s="105">
        <f t="shared" si="3"/>
        <v>1.25</v>
      </c>
      <c r="U36" s="105">
        <f t="shared" si="4"/>
        <v>0.75</v>
      </c>
      <c r="V36" s="105">
        <f t="shared" si="5"/>
        <v>1.45</v>
      </c>
      <c r="W36" s="117">
        <f t="shared" si="6"/>
        <v>54</v>
      </c>
      <c r="X36" s="117">
        <f t="shared" si="10"/>
        <v>10.80</v>
      </c>
      <c r="Y36" s="258">
        <v>38</v>
      </c>
      <c r="Z36" s="116">
        <f t="shared" si="11"/>
        <v>30.40</v>
      </c>
    </row>
    <row r="37" spans="1:26" ht="19.9" customHeight="1" thickBot="1">
      <c r="A37" s="256">
        <v>30</v>
      </c>
      <c r="B37" s="281">
        <v>307760</v>
      </c>
      <c r="C37" s="133" t="s">
        <v>121</v>
      </c>
      <c r="D37" s="10">
        <v>8</v>
      </c>
      <c r="E37" s="10">
        <v>10</v>
      </c>
      <c r="F37" s="10">
        <v>9</v>
      </c>
      <c r="G37" s="10">
        <v>5</v>
      </c>
      <c r="H37" s="10">
        <v>5</v>
      </c>
      <c r="I37" s="10">
        <f t="shared" si="0"/>
        <v>37</v>
      </c>
      <c r="J37" s="10">
        <f t="shared" si="7"/>
        <v>5.55</v>
      </c>
      <c r="K37" s="18">
        <v>4</v>
      </c>
      <c r="L37" s="18">
        <v>2.50</v>
      </c>
      <c r="M37" s="18">
        <v>3.50</v>
      </c>
      <c r="N37" s="18">
        <v>3</v>
      </c>
      <c r="O37" s="18">
        <v>2.50</v>
      </c>
      <c r="P37" s="18">
        <f t="shared" si="8"/>
        <v>15.50</v>
      </c>
      <c r="Q37" s="116">
        <f t="shared" si="9"/>
        <v>0.775</v>
      </c>
      <c r="R37" s="105">
        <f t="shared" si="1"/>
        <v>1.40</v>
      </c>
      <c r="S37" s="105">
        <f t="shared" si="2"/>
        <v>1.625</v>
      </c>
      <c r="T37" s="105">
        <f t="shared" si="3"/>
        <v>1.525</v>
      </c>
      <c r="U37" s="105">
        <f t="shared" si="4"/>
        <v>0.90</v>
      </c>
      <c r="V37" s="105">
        <f t="shared" si="5"/>
        <v>0.875</v>
      </c>
      <c r="W37" s="117">
        <f t="shared" si="6"/>
        <v>52.50</v>
      </c>
      <c r="X37" s="117">
        <f t="shared" si="10"/>
        <v>10.50</v>
      </c>
      <c r="Y37" s="258">
        <v>38</v>
      </c>
      <c r="Z37" s="116">
        <f t="shared" si="11"/>
        <v>30.40</v>
      </c>
    </row>
    <row r="38" spans="1:26" ht="19.9" customHeight="1">
      <c r="A38" s="254">
        <v>31</v>
      </c>
      <c r="B38" s="287">
        <v>307771</v>
      </c>
      <c r="C38" s="133" t="s">
        <v>123</v>
      </c>
      <c r="D38" s="10">
        <v>5</v>
      </c>
      <c r="E38" s="10">
        <v>8</v>
      </c>
      <c r="F38" s="10">
        <v>6</v>
      </c>
      <c r="G38" s="10">
        <v>7</v>
      </c>
      <c r="H38" s="10">
        <v>5</v>
      </c>
      <c r="I38" s="10">
        <f t="shared" si="0"/>
        <v>31</v>
      </c>
      <c r="J38" s="10">
        <f t="shared" si="7"/>
        <v>4.6499999999999995</v>
      </c>
      <c r="K38" s="18">
        <v>4</v>
      </c>
      <c r="L38" s="18">
        <v>1</v>
      </c>
      <c r="M38" s="18">
        <v>5</v>
      </c>
      <c r="N38" s="18">
        <v>4</v>
      </c>
      <c r="O38" s="18">
        <v>3</v>
      </c>
      <c r="P38" s="18">
        <f t="shared" si="8"/>
        <v>17</v>
      </c>
      <c r="Q38" s="116">
        <f t="shared" si="9"/>
        <v>0.85000000000000009</v>
      </c>
      <c r="R38" s="105">
        <f t="shared" si="1"/>
        <v>0.95</v>
      </c>
      <c r="S38" s="105">
        <f t="shared" si="2"/>
        <v>1.25</v>
      </c>
      <c r="T38" s="105">
        <f t="shared" si="3"/>
        <v>1.1499999999999999</v>
      </c>
      <c r="U38" s="105">
        <f t="shared" si="4"/>
        <v>1.25</v>
      </c>
      <c r="V38" s="105">
        <f t="shared" si="5"/>
        <v>0.90</v>
      </c>
      <c r="W38" s="117">
        <f t="shared" si="6"/>
        <v>48</v>
      </c>
      <c r="X38" s="117">
        <f t="shared" si="10"/>
        <v>9.6000000000000014</v>
      </c>
      <c r="Y38" s="258">
        <v>34</v>
      </c>
      <c r="Z38" s="116">
        <f t="shared" si="11"/>
        <v>27.200000000000003</v>
      </c>
    </row>
    <row r="39" spans="1:26" ht="19.9" customHeight="1" thickBot="1">
      <c r="A39" s="256">
        <v>32</v>
      </c>
      <c r="B39" s="287">
        <v>307779</v>
      </c>
      <c r="C39" s="133" t="s">
        <v>265</v>
      </c>
      <c r="D39" s="10">
        <v>4</v>
      </c>
      <c r="E39" s="10">
        <v>5</v>
      </c>
      <c r="F39" s="10">
        <v>3</v>
      </c>
      <c r="G39" s="10">
        <v>2</v>
      </c>
      <c r="H39" s="10">
        <v>3</v>
      </c>
      <c r="I39" s="10">
        <f t="shared" si="0"/>
        <v>17</v>
      </c>
      <c r="J39" s="10">
        <f t="shared" si="7"/>
        <v>2.5499999999999998</v>
      </c>
      <c r="K39" s="18">
        <v>3</v>
      </c>
      <c r="L39" s="18">
        <v>2</v>
      </c>
      <c r="M39" s="18">
        <v>1</v>
      </c>
      <c r="N39" s="18">
        <v>1</v>
      </c>
      <c r="O39" s="18">
        <v>1</v>
      </c>
      <c r="P39" s="18">
        <f t="shared" si="8"/>
        <v>8</v>
      </c>
      <c r="Q39" s="116">
        <f t="shared" si="9"/>
        <v>0.40</v>
      </c>
      <c r="R39" s="105">
        <f t="shared" si="1"/>
        <v>0.75</v>
      </c>
      <c r="S39" s="105">
        <f t="shared" si="2"/>
        <v>0.85</v>
      </c>
      <c r="T39" s="105">
        <f t="shared" si="3"/>
        <v>0.49999999999999994</v>
      </c>
      <c r="U39" s="105">
        <f t="shared" si="4"/>
        <v>0.35</v>
      </c>
      <c r="V39" s="105">
        <f t="shared" si="5"/>
        <v>0.49999999999999994</v>
      </c>
      <c r="W39" s="117">
        <f t="shared" si="6"/>
        <v>25</v>
      </c>
      <c r="X39" s="117">
        <f t="shared" si="10"/>
        <v>5</v>
      </c>
      <c r="Y39" s="258">
        <v>21</v>
      </c>
      <c r="Z39" s="116">
        <f t="shared" si="11"/>
        <v>16.80</v>
      </c>
    </row>
    <row r="40" spans="1:26" ht="19.9" customHeight="1">
      <c r="A40" s="254">
        <v>33</v>
      </c>
      <c r="B40" s="287">
        <v>307781</v>
      </c>
      <c r="C40" s="133" t="s">
        <v>266</v>
      </c>
      <c r="D40" s="10">
        <v>3</v>
      </c>
      <c r="E40" s="10">
        <v>2</v>
      </c>
      <c r="F40" s="10">
        <v>1</v>
      </c>
      <c r="G40" s="10">
        <v>2</v>
      </c>
      <c r="H40" s="10">
        <v>5</v>
      </c>
      <c r="I40" s="10">
        <f t="shared" si="0"/>
        <v>13</v>
      </c>
      <c r="J40" s="10">
        <f t="shared" si="7"/>
        <v>1.95</v>
      </c>
      <c r="K40" s="18">
        <v>2</v>
      </c>
      <c r="L40" s="18">
        <v>1</v>
      </c>
      <c r="M40" s="18">
        <v>1</v>
      </c>
      <c r="N40" s="18">
        <v>1</v>
      </c>
      <c r="O40" s="18">
        <v>3</v>
      </c>
      <c r="P40" s="18">
        <f t="shared" si="8"/>
        <v>8</v>
      </c>
      <c r="Q40" s="116">
        <f t="shared" si="9"/>
        <v>0.40</v>
      </c>
      <c r="R40" s="105">
        <f t="shared" si="1"/>
        <v>0.54999999999999993</v>
      </c>
      <c r="S40" s="105">
        <f t="shared" si="2"/>
        <v>0.35</v>
      </c>
      <c r="T40" s="105">
        <f t="shared" si="3"/>
        <v>0.20</v>
      </c>
      <c r="U40" s="105">
        <f t="shared" si="4"/>
        <v>0.35</v>
      </c>
      <c r="V40" s="105">
        <f t="shared" si="5"/>
        <v>0.90</v>
      </c>
      <c r="W40" s="117">
        <f t="shared" si="6"/>
        <v>21</v>
      </c>
      <c r="X40" s="117">
        <f t="shared" si="10"/>
        <v>4.20</v>
      </c>
      <c r="Y40" s="258">
        <v>30</v>
      </c>
      <c r="Z40" s="116">
        <f t="shared" si="11"/>
        <v>24</v>
      </c>
    </row>
    <row r="41" spans="1:26" ht="19.9" customHeight="1">
      <c r="A41" s="256">
        <v>34</v>
      </c>
      <c r="B41" s="287">
        <v>307783</v>
      </c>
      <c r="C41" s="133" t="s">
        <v>268</v>
      </c>
      <c r="D41" s="10">
        <v>8</v>
      </c>
      <c r="E41" s="10">
        <v>3</v>
      </c>
      <c r="F41" s="10">
        <v>4</v>
      </c>
      <c r="G41" s="10">
        <v>5</v>
      </c>
      <c r="H41" s="10">
        <v>6</v>
      </c>
      <c r="I41" s="10">
        <f t="shared" si="0"/>
        <v>26</v>
      </c>
      <c r="J41" s="10">
        <f t="shared" si="7"/>
        <v>3.90</v>
      </c>
      <c r="K41" s="18">
        <v>1.50</v>
      </c>
      <c r="L41" s="18">
        <v>5</v>
      </c>
      <c r="M41" s="18">
        <v>2</v>
      </c>
      <c r="N41" s="18">
        <v>4</v>
      </c>
      <c r="O41" s="18">
        <v>1</v>
      </c>
      <c r="P41" s="18">
        <f t="shared" si="8"/>
        <v>13.50</v>
      </c>
      <c r="Q41" s="116">
        <f t="shared" si="9"/>
        <v>0.675</v>
      </c>
      <c r="R41" s="105">
        <f t="shared" si="1"/>
        <v>1.2749999999999999</v>
      </c>
      <c r="S41" s="105">
        <f t="shared" si="2"/>
        <v>0.70</v>
      </c>
      <c r="T41" s="105">
        <f t="shared" si="3"/>
        <v>0.70</v>
      </c>
      <c r="U41" s="105">
        <f t="shared" si="4"/>
        <v>0.95</v>
      </c>
      <c r="V41" s="105">
        <f t="shared" si="5"/>
        <v>0.95</v>
      </c>
      <c r="W41" s="117">
        <f t="shared" si="6"/>
        <v>39.50</v>
      </c>
      <c r="X41" s="117">
        <f t="shared" si="10"/>
        <v>7.90</v>
      </c>
      <c r="Y41" s="258">
        <v>22</v>
      </c>
      <c r="Z41" s="116">
        <f t="shared" si="11"/>
        <v>17.60</v>
      </c>
    </row>
    <row r="42" ht="21" thickBot="1"/>
    <row r="43" spans="1:26" ht="20.25">
      <c r="A43" s="158" t="s">
        <v>346</v>
      </c>
      <c r="B43" s="159"/>
      <c r="C43" s="160"/>
      <c r="D43" s="6">
        <f t="shared" si="12" ref="D43:Z43">COUNT(D8:D41)</f>
        <v>34</v>
      </c>
      <c r="E43" s="7">
        <f t="shared" si="12"/>
        <v>34</v>
      </c>
      <c r="F43" s="7">
        <f t="shared" si="12"/>
        <v>34</v>
      </c>
      <c r="G43" s="7">
        <f t="shared" si="12"/>
        <v>34</v>
      </c>
      <c r="H43" s="87">
        <f t="shared" si="12"/>
        <v>34</v>
      </c>
      <c r="I43" s="8">
        <f t="shared" si="12"/>
        <v>34</v>
      </c>
      <c r="J43" s="88">
        <f t="shared" si="12"/>
        <v>34</v>
      </c>
      <c r="K43" s="80">
        <f t="shared" si="12"/>
        <v>34</v>
      </c>
      <c r="L43" s="15">
        <f t="shared" si="12"/>
        <v>34</v>
      </c>
      <c r="M43" s="15">
        <f t="shared" si="12"/>
        <v>34</v>
      </c>
      <c r="N43" s="15">
        <f t="shared" si="12"/>
        <v>34</v>
      </c>
      <c r="O43" s="81">
        <f t="shared" si="12"/>
        <v>34</v>
      </c>
      <c r="P43" s="76">
        <f t="shared" si="12"/>
        <v>34</v>
      </c>
      <c r="Q43" s="94">
        <f t="shared" si="12"/>
        <v>34</v>
      </c>
      <c r="R43" s="97">
        <f t="shared" si="12"/>
        <v>34</v>
      </c>
      <c r="S43" s="22">
        <f t="shared" si="12"/>
        <v>34</v>
      </c>
      <c r="T43" s="22">
        <f t="shared" si="12"/>
        <v>34</v>
      </c>
      <c r="U43" s="22">
        <f t="shared" si="12"/>
        <v>34</v>
      </c>
      <c r="V43" s="23">
        <f t="shared" si="12"/>
        <v>34</v>
      </c>
      <c r="W43" s="106">
        <f t="shared" si="12"/>
        <v>34</v>
      </c>
      <c r="X43" s="100">
        <f t="shared" si="12"/>
        <v>34</v>
      </c>
      <c r="Y43" s="16">
        <f t="shared" si="12"/>
        <v>33</v>
      </c>
      <c r="Z43" s="104">
        <f t="shared" si="12"/>
        <v>33</v>
      </c>
    </row>
    <row r="44" spans="1:26" ht="21" customHeight="1">
      <c r="A44" s="186" t="s">
        <v>347</v>
      </c>
      <c r="B44" s="187"/>
      <c r="C44" s="188"/>
      <c r="D44" s="9">
        <v>10</v>
      </c>
      <c r="E44" s="10">
        <v>10</v>
      </c>
      <c r="F44" s="10">
        <v>10</v>
      </c>
      <c r="G44" s="10">
        <v>10</v>
      </c>
      <c r="H44" s="89">
        <v>10</v>
      </c>
      <c r="I44" s="11">
        <f>SUM(D44:H44)</f>
        <v>50</v>
      </c>
      <c r="J44" s="90">
        <f>I44*0.15</f>
        <v>7.50</v>
      </c>
      <c r="K44" s="82">
        <v>5</v>
      </c>
      <c r="L44" s="18">
        <v>5</v>
      </c>
      <c r="M44" s="18">
        <v>5</v>
      </c>
      <c r="N44" s="18">
        <v>5</v>
      </c>
      <c r="O44" s="83">
        <v>5</v>
      </c>
      <c r="P44" s="77">
        <f>SUM(K44:O44)</f>
        <v>25</v>
      </c>
      <c r="Q44" s="95">
        <f>P44*0.05</f>
        <v>1.25</v>
      </c>
      <c r="R44" s="98">
        <f>(D44*0.15+K44*0.05)</f>
        <v>1.75</v>
      </c>
      <c r="S44" s="24">
        <f>((E44*0.15+L44*0.05))</f>
        <v>1.75</v>
      </c>
      <c r="T44" s="24">
        <f t="shared" si="13" ref="T44:U44">((F44*0.15+M44*0.05))</f>
        <v>1.75</v>
      </c>
      <c r="U44" s="24">
        <f t="shared" si="13"/>
        <v>1.75</v>
      </c>
      <c r="V44" s="25">
        <f>((H44*0.15+O44*0.05))</f>
        <v>1.75</v>
      </c>
      <c r="W44" s="107">
        <v>75</v>
      </c>
      <c r="X44" s="101">
        <f>W44*0.2</f>
        <v>15</v>
      </c>
      <c r="Y44" s="19">
        <v>50</v>
      </c>
      <c r="Z44" s="84">
        <f>Y44*0.8</f>
        <v>40</v>
      </c>
    </row>
    <row r="45" spans="1:26" ht="20.25">
      <c r="A45" s="186" t="s">
        <v>72</v>
      </c>
      <c r="B45" s="187"/>
      <c r="C45" s="188"/>
      <c r="D45" s="9">
        <f>D44*0.4</f>
        <v>4</v>
      </c>
      <c r="E45" s="10">
        <f>E44*0.4</f>
        <v>4</v>
      </c>
      <c r="F45" s="10">
        <f t="shared" si="14" ref="F45:J45">F44*0.4</f>
        <v>4</v>
      </c>
      <c r="G45" s="10">
        <f t="shared" si="14"/>
        <v>4</v>
      </c>
      <c r="H45" s="89">
        <f t="shared" si="14"/>
        <v>4</v>
      </c>
      <c r="I45" s="11">
        <f t="shared" si="14"/>
        <v>20</v>
      </c>
      <c r="J45" s="90">
        <f t="shared" si="14"/>
        <v>3</v>
      </c>
      <c r="K45" s="82">
        <f>K44*0.4</f>
        <v>2</v>
      </c>
      <c r="L45" s="18">
        <f>L44*0.4</f>
        <v>2</v>
      </c>
      <c r="M45" s="18">
        <f t="shared" si="15" ref="M45:Z45">M44*0.4</f>
        <v>2</v>
      </c>
      <c r="N45" s="18">
        <f t="shared" si="15"/>
        <v>2</v>
      </c>
      <c r="O45" s="83">
        <f t="shared" si="15"/>
        <v>2</v>
      </c>
      <c r="P45" s="77">
        <f t="shared" si="15"/>
        <v>10</v>
      </c>
      <c r="Q45" s="95">
        <f t="shared" si="15"/>
        <v>0.50</v>
      </c>
      <c r="R45" s="98">
        <f t="shared" si="15"/>
        <v>0.70</v>
      </c>
      <c r="S45" s="24">
        <f t="shared" si="15"/>
        <v>0.70</v>
      </c>
      <c r="T45" s="24">
        <f t="shared" si="15"/>
        <v>0.70</v>
      </c>
      <c r="U45" s="24">
        <f t="shared" si="15"/>
        <v>0.70</v>
      </c>
      <c r="V45" s="25">
        <f t="shared" si="15"/>
        <v>0.70</v>
      </c>
      <c r="W45" s="107">
        <f t="shared" si="15"/>
        <v>30</v>
      </c>
      <c r="X45" s="101">
        <f t="shared" si="15"/>
        <v>6</v>
      </c>
      <c r="Y45" s="19">
        <f t="shared" si="15"/>
        <v>20</v>
      </c>
      <c r="Z45" s="84">
        <f t="shared" si="15"/>
        <v>16</v>
      </c>
    </row>
    <row r="46" spans="1:26" ht="21" customHeight="1">
      <c r="A46" s="186" t="s">
        <v>12</v>
      </c>
      <c r="B46" s="187"/>
      <c r="C46" s="188"/>
      <c r="D46" s="9">
        <f>COUNTIF(D8:D41,"&gt;=4")</f>
        <v>22</v>
      </c>
      <c r="E46" s="9">
        <f>COUNTIF(E8:E41,"&gt;=4")</f>
        <v>28</v>
      </c>
      <c r="F46" s="9">
        <f>COUNTIF(F8:F41,"&gt;=4")</f>
        <v>27</v>
      </c>
      <c r="G46" s="9">
        <f>COUNTIF(G8:G41,"&gt;=4")</f>
        <v>23</v>
      </c>
      <c r="H46" s="9">
        <f>COUNTIF(H8:H41,"&gt;=4")</f>
        <v>28</v>
      </c>
      <c r="I46" s="11">
        <f>COUNTIF(I8:I41,"&gt;=20")</f>
        <v>28</v>
      </c>
      <c r="J46" s="90">
        <f>COUNTIF(J8:J41,"&gt;=3")</f>
        <v>28</v>
      </c>
      <c r="K46" s="82">
        <f>COUNTIF(K8:K41,"&gt;=2")</f>
        <v>30</v>
      </c>
      <c r="L46" s="82">
        <f>COUNTIF(L8:L41,"&gt;=2")</f>
        <v>29</v>
      </c>
      <c r="M46" s="82">
        <f>COUNTIF(M8:M41,"&gt;=2")</f>
        <v>27</v>
      </c>
      <c r="N46" s="82">
        <f>COUNTIF(N8:N41,"&gt;=2")</f>
        <v>30</v>
      </c>
      <c r="O46" s="82">
        <f>COUNTIF(O8:O41,"&gt;=2")</f>
        <v>24</v>
      </c>
      <c r="P46" s="77">
        <f>COUNTIF(P8:P41,"&gt;=10")</f>
        <v>32</v>
      </c>
      <c r="Q46" s="95">
        <f>COUNTIF(Q8:Q41,"&gt;=0.5")</f>
        <v>32</v>
      </c>
      <c r="R46" s="98">
        <f>COUNTIF(R8:R41,"&gt;=.7")</f>
        <v>24</v>
      </c>
      <c r="S46" s="98">
        <f>COUNTIF(S8:S41,"&gt;=.7")</f>
        <v>29</v>
      </c>
      <c r="T46" s="98">
        <f>COUNTIF(T8:T41,"&gt;=.7")</f>
        <v>26</v>
      </c>
      <c r="U46" s="98">
        <f>COUNTIF(U8:U41,"&gt;=.7")</f>
        <v>22</v>
      </c>
      <c r="V46" s="98">
        <f>COUNTIF(V8:V41,"&gt;=.7")</f>
        <v>28</v>
      </c>
      <c r="W46" s="107">
        <f>COUNTIF(W8:W41,"&gt;=30")</f>
        <v>28</v>
      </c>
      <c r="X46" s="101">
        <f>COUNTIF(X8:X41,"&gt;=6")</f>
        <v>28</v>
      </c>
      <c r="Y46" s="19">
        <f>COUNTIF(Y8:Y41,"&gt;=20")</f>
        <v>31</v>
      </c>
      <c r="Z46" s="84">
        <f>COUNTIF(Z8:Z41,"&gt;=16")</f>
        <v>31</v>
      </c>
    </row>
    <row r="47" spans="1:26" ht="20.25">
      <c r="A47" s="186" t="s">
        <v>13</v>
      </c>
      <c r="B47" s="187"/>
      <c r="C47" s="188"/>
      <c r="D47" s="91" t="str">
        <f t="shared" si="16" ref="D47:Z47">IF(((D46/COUNT(D8:D41))*100)&gt;=60,"3",IF(AND(((D46/COUNT(D8:D41))*100)&lt;60,((D46/COUNT(D8:D41))*100)&gt;=50),"2",IF(AND(((D46/COUNT(D8:D41))*100)&lt;50,((D46/COUNT(D8:D41))*100)&gt;=40),"1","0")))</f>
        <v>3</v>
      </c>
      <c r="E47" s="10" t="str">
        <f t="shared" si="16"/>
        <v>3</v>
      </c>
      <c r="F47" s="10" t="str">
        <f t="shared" si="16"/>
        <v>3</v>
      </c>
      <c r="G47" s="10" t="str">
        <f t="shared" si="16"/>
        <v>3</v>
      </c>
      <c r="H47" s="89" t="str">
        <f t="shared" si="16"/>
        <v>3</v>
      </c>
      <c r="I47" s="11" t="str">
        <f t="shared" si="16"/>
        <v>3</v>
      </c>
      <c r="J47" s="90" t="str">
        <f t="shared" si="16"/>
        <v>3</v>
      </c>
      <c r="K47" s="82" t="str">
        <f t="shared" si="16"/>
        <v>3</v>
      </c>
      <c r="L47" s="17" t="str">
        <f t="shared" si="16"/>
        <v>3</v>
      </c>
      <c r="M47" s="17" t="str">
        <f t="shared" si="16"/>
        <v>3</v>
      </c>
      <c r="N47" s="17" t="str">
        <f t="shared" si="16"/>
        <v>3</v>
      </c>
      <c r="O47" s="84" t="str">
        <f t="shared" si="16"/>
        <v>3</v>
      </c>
      <c r="P47" s="77" t="str">
        <f t="shared" si="16"/>
        <v>3</v>
      </c>
      <c r="Q47" s="95" t="str">
        <f t="shared" si="16"/>
        <v>3</v>
      </c>
      <c r="R47" s="98" t="str">
        <f t="shared" si="16"/>
        <v>3</v>
      </c>
      <c r="S47" s="24" t="str">
        <f t="shared" si="16"/>
        <v>3</v>
      </c>
      <c r="T47" s="24" t="str">
        <f t="shared" si="16"/>
        <v>3</v>
      </c>
      <c r="U47" s="24" t="str">
        <f t="shared" si="16"/>
        <v>3</v>
      </c>
      <c r="V47" s="25" t="str">
        <f t="shared" si="16"/>
        <v>3</v>
      </c>
      <c r="W47" s="101" t="str">
        <f t="shared" si="16"/>
        <v>3</v>
      </c>
      <c r="X47" s="102" t="str">
        <f t="shared" si="16"/>
        <v>3</v>
      </c>
      <c r="Y47" s="95" t="str">
        <f t="shared" si="16"/>
        <v>3</v>
      </c>
      <c r="Z47" s="19" t="str">
        <f t="shared" si="16"/>
        <v>3</v>
      </c>
    </row>
    <row r="48" spans="1:26" ht="21" thickBot="1">
      <c r="A48" s="189" t="s">
        <v>14</v>
      </c>
      <c r="B48" s="190"/>
      <c r="C48" s="191"/>
      <c r="D48" s="12">
        <f t="shared" si="17" ref="D48:Z48">((D46/COUNT(D8:D41))*D47)</f>
        <v>1.9411764705882355</v>
      </c>
      <c r="E48" s="13">
        <f t="shared" si="17"/>
        <v>2.4705882352941178</v>
      </c>
      <c r="F48" s="13">
        <f t="shared" si="17"/>
        <v>2.3823529411764706</v>
      </c>
      <c r="G48" s="13">
        <f t="shared" si="17"/>
        <v>2.0294117647058822</v>
      </c>
      <c r="H48" s="92">
        <f t="shared" si="17"/>
        <v>2.4705882352941178</v>
      </c>
      <c r="I48" s="14">
        <f t="shared" si="17"/>
        <v>2.4705882352941178</v>
      </c>
      <c r="J48" s="93">
        <f t="shared" si="17"/>
        <v>2.4705882352941178</v>
      </c>
      <c r="K48" s="85">
        <f t="shared" si="17"/>
        <v>2.6470588235294117</v>
      </c>
      <c r="L48" s="20">
        <f t="shared" si="17"/>
        <v>2.5588235294117645</v>
      </c>
      <c r="M48" s="20">
        <f t="shared" si="17"/>
        <v>2.3823529411764706</v>
      </c>
      <c r="N48" s="20">
        <f t="shared" si="17"/>
        <v>2.6470588235294117</v>
      </c>
      <c r="O48" s="86">
        <f t="shared" si="17"/>
        <v>2.1176470588235294</v>
      </c>
      <c r="P48" s="78">
        <f t="shared" si="17"/>
        <v>2.8235294117647056</v>
      </c>
      <c r="Q48" s="96">
        <f t="shared" si="17"/>
        <v>2.8235294117647056</v>
      </c>
      <c r="R48" s="99">
        <f t="shared" si="17"/>
        <v>2.1176470588235294</v>
      </c>
      <c r="S48" s="26">
        <f t="shared" si="17"/>
        <v>2.5588235294117645</v>
      </c>
      <c r="T48" s="26">
        <f t="shared" si="17"/>
        <v>2.2941176470588234</v>
      </c>
      <c r="U48" s="26">
        <f t="shared" si="17"/>
        <v>1.9411764705882355</v>
      </c>
      <c r="V48" s="27">
        <f t="shared" si="17"/>
        <v>2.4705882352941178</v>
      </c>
      <c r="W48" s="108">
        <f t="shared" si="17"/>
        <v>2.4705882352941178</v>
      </c>
      <c r="X48" s="103">
        <f t="shared" si="17"/>
        <v>2.4705882352941178</v>
      </c>
      <c r="Y48" s="96">
        <f t="shared" si="17"/>
        <v>2.8181818181818183</v>
      </c>
      <c r="Z48" s="21">
        <f t="shared" si="17"/>
        <v>2.8181818181818183</v>
      </c>
    </row>
    <row r="49" spans="1:4" ht="21" thickBot="1">
      <c r="A49" s="2"/>
      <c r="B49" s="2"/>
      <c r="C49" s="2"/>
      <c r="D49" s="2"/>
    </row>
    <row r="50" spans="1:19" ht="20.25">
      <c r="A50" s="192" t="s">
        <v>15</v>
      </c>
      <c r="B50" s="193"/>
      <c r="C50" s="194"/>
      <c r="D50" s="2"/>
      <c r="E50" s="180" t="s">
        <v>16</v>
      </c>
      <c r="F50" s="181"/>
      <c r="G50" s="181"/>
      <c r="H50" s="181"/>
      <c r="I50" s="181"/>
      <c r="J50" s="181"/>
      <c r="K50" s="181"/>
      <c r="L50" s="181"/>
      <c r="M50" s="181"/>
      <c r="N50" s="182"/>
      <c r="O50" s="79" t="s">
        <v>8</v>
      </c>
      <c r="P50" s="28" t="s">
        <v>3</v>
      </c>
      <c r="Q50" s="28" t="s">
        <v>4</v>
      </c>
      <c r="R50" s="28" t="s">
        <v>5</v>
      </c>
      <c r="S50" s="29" t="s">
        <v>6</v>
      </c>
    </row>
    <row r="51" spans="1:19" ht="21" thickBot="1">
      <c r="A51" s="267" t="s">
        <v>73</v>
      </c>
      <c r="B51" s="3"/>
      <c r="C51" s="30"/>
      <c r="D51" s="2"/>
      <c r="E51" s="183"/>
      <c r="F51" s="184"/>
      <c r="G51" s="184"/>
      <c r="H51" s="184"/>
      <c r="I51" s="184"/>
      <c r="J51" s="184"/>
      <c r="K51" s="184"/>
      <c r="L51" s="184"/>
      <c r="M51" s="184"/>
      <c r="N51" s="185"/>
      <c r="O51" s="4">
        <f>(R48*0.2+Z48*0.8)</f>
        <v>2.678074866310161</v>
      </c>
      <c r="P51" s="4">
        <f>(S48*0.2+Z48*0.8)</f>
        <v>2.7663101604278078</v>
      </c>
      <c r="Q51" s="4">
        <f>(T48*0.2+Z48*0.8)</f>
        <v>2.7133689839572197</v>
      </c>
      <c r="R51" s="4">
        <f>(U48*0.2+Z48*0.8)</f>
        <v>2.6427807486631019</v>
      </c>
      <c r="S51" s="5">
        <f>(V48*0.2+Z48*0.8)</f>
        <v>2.7486631016042784</v>
      </c>
    </row>
    <row r="52" spans="1:4" ht="20.25">
      <c r="A52" s="267" t="s">
        <v>74</v>
      </c>
      <c r="B52" s="3"/>
      <c r="C52" s="30"/>
      <c r="D52" s="2"/>
    </row>
    <row r="53" spans="1:4" ht="21" thickBot="1">
      <c r="A53" s="268" t="s">
        <v>75</v>
      </c>
      <c r="B53" s="31"/>
      <c r="C53" s="32"/>
      <c r="D53" s="2"/>
    </row>
  </sheetData>
  <mergeCells count="23">
    <mergeCell ref="E50:N51"/>
    <mergeCell ref="A44:C44"/>
    <mergeCell ref="A45:C45"/>
    <mergeCell ref="A46:C46"/>
    <mergeCell ref="A47:C47"/>
    <mergeCell ref="A48:C48"/>
    <mergeCell ref="A50:C50"/>
    <mergeCell ref="A43:C4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e493e5-f491-470d-968b-9760a8548749}">
  <sheetPr codeName="Sheet31">
    <pageSetUpPr fitToPage="1"/>
  </sheetPr>
  <dimension ref="A1:Z53"/>
  <sheetViews>
    <sheetView zoomScale="90" zoomScaleNormal="90" workbookViewId="0" topLeftCell="F1">
      <selection pane="topLeft" activeCell="F4" sqref="F4:Z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3.714285714285714" style="1" bestFit="1" customWidth="1"/>
    <col min="10" max="10" width="13.857142857142858" style="1" bestFit="1" customWidth="1"/>
    <col min="11" max="22" width="13.714285714285714" style="1" bestFit="1" customWidth="1"/>
    <col min="23" max="23" width="2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tr">
        <f>'1 (6)'!A1:Z1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352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83" t="s">
        <v>359</v>
      </c>
      <c r="D4" s="113" t="s">
        <v>82</v>
      </c>
      <c r="E4" s="114"/>
      <c r="F4" s="164" t="s">
        <v>136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358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307576</v>
      </c>
      <c r="C8" s="133" t="s">
        <v>142</v>
      </c>
      <c r="D8" s="10">
        <v>4</v>
      </c>
      <c r="E8" s="10">
        <v>2.50</v>
      </c>
      <c r="F8" s="10">
        <v>6</v>
      </c>
      <c r="G8" s="10">
        <v>5</v>
      </c>
      <c r="H8" s="10">
        <v>3</v>
      </c>
      <c r="I8" s="10">
        <f>SUM(D8:H8)</f>
        <v>20.50</v>
      </c>
      <c r="J8" s="10">
        <f>I8*0.15</f>
        <v>3.0749999999999997</v>
      </c>
      <c r="K8" s="18">
        <v>4</v>
      </c>
      <c r="L8" s="18">
        <v>1</v>
      </c>
      <c r="M8" s="18">
        <v>2</v>
      </c>
      <c r="N8" s="18">
        <v>1</v>
      </c>
      <c r="O8" s="18">
        <v>4</v>
      </c>
      <c r="P8" s="18">
        <f>SUM(K8:O8)</f>
        <v>12</v>
      </c>
      <c r="Q8" s="116">
        <f>P8*0.05</f>
        <v>0.60000000000000009</v>
      </c>
      <c r="R8" s="105">
        <f>(D8*0.15+K8*0.05)</f>
        <v>0.80</v>
      </c>
      <c r="S8" s="105">
        <f t="shared" si="0" ref="S8:V41">(E8*0.15+L8*0.05)</f>
        <v>0.425</v>
      </c>
      <c r="T8" s="105">
        <f t="shared" si="0"/>
        <v>0.99999999999999989</v>
      </c>
      <c r="U8" s="105">
        <f t="shared" si="0"/>
        <v>0.80</v>
      </c>
      <c r="V8" s="105">
        <f t="shared" si="0"/>
        <v>0.64999999999999991</v>
      </c>
      <c r="W8" s="117">
        <f t="shared" si="1" ref="W8:W41">I8+P8</f>
        <v>32.50</v>
      </c>
      <c r="X8" s="117">
        <f>(W8*0.2)</f>
        <v>6.50</v>
      </c>
      <c r="Y8" s="258">
        <v>19</v>
      </c>
      <c r="Z8" s="116">
        <f>Y8*0.8</f>
        <v>15.20</v>
      </c>
    </row>
    <row r="9" spans="1:26" ht="19.9" customHeight="1" thickBot="1">
      <c r="A9" s="256">
        <v>2</v>
      </c>
      <c r="B9" s="285">
        <v>307587</v>
      </c>
      <c r="C9" s="133" t="s">
        <v>98</v>
      </c>
      <c r="D9" s="10">
        <v>7</v>
      </c>
      <c r="E9" s="10">
        <v>6.50</v>
      </c>
      <c r="F9" s="10">
        <v>5</v>
      </c>
      <c r="G9" s="10">
        <v>6</v>
      </c>
      <c r="H9" s="10">
        <v>5</v>
      </c>
      <c r="I9" s="10">
        <f t="shared" si="2" ref="I9:I41">SUM(D9:H9)</f>
        <v>29.50</v>
      </c>
      <c r="J9" s="10">
        <f t="shared" si="3" ref="J9:J41">I9*0.15</f>
        <v>4.425</v>
      </c>
      <c r="K9" s="18">
        <v>3</v>
      </c>
      <c r="L9" s="18">
        <v>1.50</v>
      </c>
      <c r="M9" s="18">
        <v>5</v>
      </c>
      <c r="N9" s="18">
        <v>2.50</v>
      </c>
      <c r="O9" s="18">
        <v>3</v>
      </c>
      <c r="P9" s="18">
        <f t="shared" si="4" ref="P9:P41">SUM(K9:O9)</f>
        <v>15</v>
      </c>
      <c r="Q9" s="116">
        <f t="shared" si="5" ref="Q9:Q41">P9*0.05</f>
        <v>0.75</v>
      </c>
      <c r="R9" s="105">
        <f t="shared" si="6" ref="R9:R41">(D9*0.15+K9*0.05)</f>
        <v>1.2000000000000002</v>
      </c>
      <c r="S9" s="105">
        <f t="shared" si="0"/>
        <v>1.05</v>
      </c>
      <c r="T9" s="105">
        <f t="shared" si="0"/>
        <v>1</v>
      </c>
      <c r="U9" s="105">
        <f t="shared" si="0"/>
        <v>1.0249999999999999</v>
      </c>
      <c r="V9" s="105">
        <f t="shared" si="0"/>
        <v>0.90</v>
      </c>
      <c r="W9" s="117">
        <f t="shared" si="1"/>
        <v>44.50</v>
      </c>
      <c r="X9" s="117">
        <f t="shared" si="7" ref="X9:X41">(W9*0.2)</f>
        <v>8.90</v>
      </c>
      <c r="Y9" s="258">
        <v>32</v>
      </c>
      <c r="Z9" s="116">
        <f t="shared" si="8" ref="Z9:Z41">Y9*0.8</f>
        <v>25.60</v>
      </c>
    </row>
    <row r="10" spans="1:26" ht="19.9" customHeight="1">
      <c r="A10" s="254">
        <v>3</v>
      </c>
      <c r="B10" s="284">
        <v>307590</v>
      </c>
      <c r="C10" s="133" t="s">
        <v>153</v>
      </c>
      <c r="D10" s="10">
        <v>6</v>
      </c>
      <c r="E10" s="10">
        <v>7</v>
      </c>
      <c r="F10" s="10">
        <v>1</v>
      </c>
      <c r="G10" s="10">
        <v>3</v>
      </c>
      <c r="H10" s="10">
        <v>4</v>
      </c>
      <c r="I10" s="10">
        <f t="shared" si="2"/>
        <v>21</v>
      </c>
      <c r="J10" s="10">
        <f t="shared" si="3"/>
        <v>3.15</v>
      </c>
      <c r="K10" s="18">
        <v>3</v>
      </c>
      <c r="L10" s="18">
        <v>2</v>
      </c>
      <c r="M10" s="18">
        <v>3.50</v>
      </c>
      <c r="N10" s="18">
        <v>2</v>
      </c>
      <c r="O10" s="18">
        <v>3</v>
      </c>
      <c r="P10" s="18">
        <f t="shared" si="4"/>
        <v>13.50</v>
      </c>
      <c r="Q10" s="116">
        <f t="shared" si="5"/>
        <v>0.675</v>
      </c>
      <c r="R10" s="105">
        <f t="shared" si="6"/>
        <v>1.0499999999999998</v>
      </c>
      <c r="S10" s="105">
        <f t="shared" si="0"/>
        <v>1.1500000000000001</v>
      </c>
      <c r="T10" s="105">
        <f t="shared" si="0"/>
        <v>0.325</v>
      </c>
      <c r="U10" s="105">
        <f t="shared" si="0"/>
        <v>0.54999999999999993</v>
      </c>
      <c r="V10" s="105">
        <f t="shared" si="0"/>
        <v>0.75</v>
      </c>
      <c r="W10" s="117">
        <f t="shared" si="1"/>
        <v>34.50</v>
      </c>
      <c r="X10" s="117">
        <f t="shared" si="7"/>
        <v>6.90</v>
      </c>
      <c r="Y10" s="258">
        <v>20</v>
      </c>
      <c r="Z10" s="116">
        <f t="shared" si="8"/>
        <v>16</v>
      </c>
    </row>
    <row r="11" spans="1:26" ht="18" customHeight="1" thickBot="1">
      <c r="A11" s="256">
        <v>4</v>
      </c>
      <c r="B11" s="285">
        <v>307591</v>
      </c>
      <c r="C11" s="133" t="s">
        <v>100</v>
      </c>
      <c r="D11" s="10">
        <v>8</v>
      </c>
      <c r="E11" s="10">
        <v>9</v>
      </c>
      <c r="F11" s="10">
        <v>4</v>
      </c>
      <c r="G11" s="10">
        <v>5</v>
      </c>
      <c r="H11" s="10">
        <v>1.50</v>
      </c>
      <c r="I11" s="10">
        <f t="shared" si="2"/>
        <v>27.50</v>
      </c>
      <c r="J11" s="10">
        <f t="shared" si="3"/>
        <v>4.125</v>
      </c>
      <c r="K11" s="18">
        <v>2</v>
      </c>
      <c r="L11" s="18">
        <v>3.50</v>
      </c>
      <c r="M11" s="18">
        <v>4</v>
      </c>
      <c r="N11" s="18">
        <v>2.50</v>
      </c>
      <c r="O11" s="18">
        <v>1</v>
      </c>
      <c r="P11" s="18">
        <f t="shared" si="4"/>
        <v>13</v>
      </c>
      <c r="Q11" s="116">
        <f t="shared" si="5"/>
        <v>0.65</v>
      </c>
      <c r="R11" s="105">
        <f t="shared" si="6"/>
        <v>1.30</v>
      </c>
      <c r="S11" s="105">
        <f t="shared" si="0"/>
        <v>1.525</v>
      </c>
      <c r="T11" s="105">
        <f t="shared" si="0"/>
        <v>0.80</v>
      </c>
      <c r="U11" s="105">
        <f t="shared" si="0"/>
        <v>0.875</v>
      </c>
      <c r="V11" s="105">
        <f t="shared" si="0"/>
        <v>0.27499999999999997</v>
      </c>
      <c r="W11" s="117">
        <f t="shared" si="1"/>
        <v>40.50</v>
      </c>
      <c r="X11" s="117">
        <f t="shared" si="7"/>
        <v>8.10</v>
      </c>
      <c r="Y11" s="258">
        <v>24</v>
      </c>
      <c r="Z11" s="116">
        <f t="shared" si="8"/>
        <v>19.200000000000003</v>
      </c>
    </row>
    <row r="12" spans="1:26" ht="19.9" customHeight="1">
      <c r="A12" s="254">
        <v>5</v>
      </c>
      <c r="B12" s="284">
        <v>307592</v>
      </c>
      <c r="C12" s="133" t="s">
        <v>154</v>
      </c>
      <c r="D12" s="10">
        <v>4</v>
      </c>
      <c r="E12" s="10">
        <v>5</v>
      </c>
      <c r="F12" s="10">
        <v>5.50</v>
      </c>
      <c r="G12" s="10">
        <v>6</v>
      </c>
      <c r="H12" s="10">
        <v>5</v>
      </c>
      <c r="I12" s="10">
        <f t="shared" si="2"/>
        <v>25.50</v>
      </c>
      <c r="J12" s="10">
        <f t="shared" si="3"/>
        <v>3.8249999999999997</v>
      </c>
      <c r="K12" s="18">
        <v>2.50</v>
      </c>
      <c r="L12" s="18">
        <v>4.50</v>
      </c>
      <c r="M12" s="18">
        <v>3</v>
      </c>
      <c r="N12" s="18">
        <v>4</v>
      </c>
      <c r="O12" s="18">
        <v>5</v>
      </c>
      <c r="P12" s="18">
        <f t="shared" si="4"/>
        <v>19</v>
      </c>
      <c r="Q12" s="116">
        <f t="shared" si="5"/>
        <v>0.95</v>
      </c>
      <c r="R12" s="105">
        <f t="shared" si="6"/>
        <v>0.725</v>
      </c>
      <c r="S12" s="105">
        <f t="shared" si="0"/>
        <v>0.975</v>
      </c>
      <c r="T12" s="105">
        <f t="shared" si="0"/>
        <v>0.975</v>
      </c>
      <c r="U12" s="105">
        <f t="shared" si="0"/>
        <v>1.0999999999999999</v>
      </c>
      <c r="V12" s="105">
        <f t="shared" si="0"/>
        <v>1</v>
      </c>
      <c r="W12" s="117">
        <f t="shared" si="1"/>
        <v>44.50</v>
      </c>
      <c r="X12" s="117">
        <f t="shared" si="7"/>
        <v>8.90</v>
      </c>
      <c r="Y12" s="258">
        <v>27</v>
      </c>
      <c r="Z12" s="116">
        <f t="shared" si="8"/>
        <v>21.60</v>
      </c>
    </row>
    <row r="13" spans="1:26" ht="19.9" customHeight="1" thickBot="1">
      <c r="A13" s="256">
        <v>6</v>
      </c>
      <c r="B13" s="284">
        <v>307594</v>
      </c>
      <c r="C13" s="133" t="s">
        <v>155</v>
      </c>
      <c r="D13" s="10">
        <v>5</v>
      </c>
      <c r="E13" s="10">
        <v>4</v>
      </c>
      <c r="F13" s="10">
        <v>3.50</v>
      </c>
      <c r="G13" s="10">
        <v>8</v>
      </c>
      <c r="H13" s="10">
        <v>3.50</v>
      </c>
      <c r="I13" s="10">
        <f t="shared" si="2"/>
        <v>24</v>
      </c>
      <c r="J13" s="10">
        <f t="shared" si="3"/>
        <v>3.5999999999999996</v>
      </c>
      <c r="K13" s="18">
        <v>1</v>
      </c>
      <c r="L13" s="18">
        <v>3</v>
      </c>
      <c r="M13" s="18">
        <v>2</v>
      </c>
      <c r="N13" s="18">
        <v>5</v>
      </c>
      <c r="O13" s="18">
        <v>1</v>
      </c>
      <c r="P13" s="18">
        <f t="shared" si="4"/>
        <v>12</v>
      </c>
      <c r="Q13" s="116">
        <f t="shared" si="5"/>
        <v>0.60000000000000009</v>
      </c>
      <c r="R13" s="105">
        <f t="shared" si="6"/>
        <v>0.80</v>
      </c>
      <c r="S13" s="105">
        <f t="shared" si="0"/>
        <v>0.75</v>
      </c>
      <c r="T13" s="105">
        <f t="shared" si="0"/>
        <v>0.625</v>
      </c>
      <c r="U13" s="105">
        <f t="shared" si="0"/>
        <v>1.45</v>
      </c>
      <c r="V13" s="105">
        <f t="shared" si="0"/>
        <v>0.57500000000000007</v>
      </c>
      <c r="W13" s="117">
        <f t="shared" si="1"/>
        <v>36</v>
      </c>
      <c r="X13" s="117">
        <f t="shared" si="7"/>
        <v>7.20</v>
      </c>
      <c r="Y13" s="258">
        <v>25</v>
      </c>
      <c r="Z13" s="116">
        <f t="shared" si="8"/>
        <v>20</v>
      </c>
    </row>
    <row r="14" spans="1:26" ht="19.9" customHeight="1">
      <c r="A14" s="254">
        <v>7</v>
      </c>
      <c r="B14" s="284">
        <v>307612</v>
      </c>
      <c r="C14" s="133" t="s">
        <v>167</v>
      </c>
      <c r="D14" s="10">
        <v>7</v>
      </c>
      <c r="E14" s="10">
        <v>3.50</v>
      </c>
      <c r="F14" s="10">
        <v>5</v>
      </c>
      <c r="G14" s="10">
        <v>6</v>
      </c>
      <c r="H14" s="10">
        <v>8</v>
      </c>
      <c r="I14" s="10">
        <f t="shared" si="2"/>
        <v>29.50</v>
      </c>
      <c r="J14" s="10">
        <f t="shared" si="3"/>
        <v>4.425</v>
      </c>
      <c r="K14" s="18">
        <v>3</v>
      </c>
      <c r="L14" s="18">
        <v>2</v>
      </c>
      <c r="M14" s="18">
        <v>5</v>
      </c>
      <c r="N14" s="18">
        <v>5</v>
      </c>
      <c r="O14" s="18">
        <v>2</v>
      </c>
      <c r="P14" s="18">
        <f t="shared" si="4"/>
        <v>17</v>
      </c>
      <c r="Q14" s="116">
        <f t="shared" si="5"/>
        <v>0.85000000000000009</v>
      </c>
      <c r="R14" s="105">
        <f t="shared" si="6"/>
        <v>1.2000000000000002</v>
      </c>
      <c r="S14" s="105">
        <f t="shared" si="0"/>
        <v>0.625</v>
      </c>
      <c r="T14" s="105">
        <f t="shared" si="0"/>
        <v>1</v>
      </c>
      <c r="U14" s="105">
        <f t="shared" si="0"/>
        <v>1.1499999999999999</v>
      </c>
      <c r="V14" s="105">
        <f t="shared" si="0"/>
        <v>1.30</v>
      </c>
      <c r="W14" s="117">
        <f t="shared" si="1"/>
        <v>46.50</v>
      </c>
      <c r="X14" s="117">
        <f t="shared" si="7"/>
        <v>9.3000000000000007</v>
      </c>
      <c r="Y14" s="258">
        <v>31</v>
      </c>
      <c r="Z14" s="116">
        <f t="shared" si="8"/>
        <v>24.80</v>
      </c>
    </row>
    <row r="15" spans="1:26" ht="19.9" customHeight="1" thickBot="1">
      <c r="A15" s="256">
        <v>8</v>
      </c>
      <c r="B15" s="285">
        <v>307619</v>
      </c>
      <c r="C15" s="133" t="s">
        <v>172</v>
      </c>
      <c r="D15" s="10">
        <v>5</v>
      </c>
      <c r="E15" s="10">
        <v>3</v>
      </c>
      <c r="F15" s="10">
        <v>6</v>
      </c>
      <c r="G15" s="10">
        <v>5</v>
      </c>
      <c r="H15" s="10">
        <v>4.50</v>
      </c>
      <c r="I15" s="10">
        <f t="shared" si="2"/>
        <v>23.50</v>
      </c>
      <c r="J15" s="10">
        <f t="shared" si="3"/>
        <v>3.525</v>
      </c>
      <c r="K15" s="18">
        <v>3</v>
      </c>
      <c r="L15" s="18">
        <v>4</v>
      </c>
      <c r="M15" s="18">
        <v>4</v>
      </c>
      <c r="N15" s="18">
        <v>2</v>
      </c>
      <c r="O15" s="18">
        <v>3</v>
      </c>
      <c r="P15" s="18">
        <f t="shared" si="4"/>
        <v>16</v>
      </c>
      <c r="Q15" s="116">
        <f t="shared" si="5"/>
        <v>0.80</v>
      </c>
      <c r="R15" s="105">
        <f t="shared" si="6"/>
        <v>0.90</v>
      </c>
      <c r="S15" s="105">
        <f t="shared" si="0"/>
        <v>0.64999999999999991</v>
      </c>
      <c r="T15" s="105">
        <f t="shared" si="0"/>
        <v>1.0999999999999999</v>
      </c>
      <c r="U15" s="105">
        <f t="shared" si="0"/>
        <v>0.85</v>
      </c>
      <c r="V15" s="105">
        <f t="shared" si="0"/>
        <v>0.825</v>
      </c>
      <c r="W15" s="117">
        <f t="shared" si="1"/>
        <v>39.50</v>
      </c>
      <c r="X15" s="117">
        <f t="shared" si="7"/>
        <v>7.90</v>
      </c>
      <c r="Y15" s="258">
        <v>25</v>
      </c>
      <c r="Z15" s="116">
        <f t="shared" si="8"/>
        <v>20</v>
      </c>
    </row>
    <row r="16" spans="1:26" ht="19.9" customHeight="1">
      <c r="A16" s="254">
        <v>9</v>
      </c>
      <c r="B16" s="285">
        <v>307621</v>
      </c>
      <c r="C16" s="133" t="s">
        <v>102</v>
      </c>
      <c r="D16" s="10">
        <v>7</v>
      </c>
      <c r="E16" s="10">
        <v>4</v>
      </c>
      <c r="F16" s="10">
        <v>3</v>
      </c>
      <c r="G16" s="10">
        <v>8</v>
      </c>
      <c r="H16" s="10">
        <v>5</v>
      </c>
      <c r="I16" s="10">
        <f t="shared" si="2"/>
        <v>27</v>
      </c>
      <c r="J16" s="10">
        <f t="shared" si="3"/>
        <v>4.05</v>
      </c>
      <c r="K16" s="18">
        <v>2</v>
      </c>
      <c r="L16" s="18">
        <v>1</v>
      </c>
      <c r="M16" s="18">
        <v>2</v>
      </c>
      <c r="N16" s="18">
        <v>3</v>
      </c>
      <c r="O16" s="18">
        <v>5</v>
      </c>
      <c r="P16" s="18">
        <f t="shared" si="4"/>
        <v>13</v>
      </c>
      <c r="Q16" s="116">
        <f t="shared" si="5"/>
        <v>0.65</v>
      </c>
      <c r="R16" s="105">
        <f t="shared" si="6"/>
        <v>1.1500000000000001</v>
      </c>
      <c r="S16" s="105">
        <f t="shared" si="0"/>
        <v>0.65</v>
      </c>
      <c r="T16" s="105">
        <f t="shared" si="0"/>
        <v>0.54999999999999993</v>
      </c>
      <c r="U16" s="105">
        <f t="shared" si="0"/>
        <v>1.35</v>
      </c>
      <c r="V16" s="105">
        <f t="shared" si="0"/>
        <v>1</v>
      </c>
      <c r="W16" s="117">
        <f t="shared" si="1"/>
        <v>40</v>
      </c>
      <c r="X16" s="117">
        <f t="shared" si="7"/>
        <v>8</v>
      </c>
      <c r="Y16" s="258">
        <v>30</v>
      </c>
      <c r="Z16" s="116">
        <f t="shared" si="8"/>
        <v>24</v>
      </c>
    </row>
    <row r="17" spans="1:26" ht="19.9" customHeight="1" thickBot="1">
      <c r="A17" s="256">
        <v>10</v>
      </c>
      <c r="B17" s="284">
        <v>307624</v>
      </c>
      <c r="C17" s="133" t="s">
        <v>103</v>
      </c>
      <c r="D17" s="10">
        <v>6</v>
      </c>
      <c r="E17" s="10">
        <v>5</v>
      </c>
      <c r="F17" s="10">
        <v>4</v>
      </c>
      <c r="G17" s="10">
        <v>6</v>
      </c>
      <c r="H17" s="10">
        <v>5</v>
      </c>
      <c r="I17" s="10">
        <f t="shared" si="2"/>
        <v>26</v>
      </c>
      <c r="J17" s="10">
        <f t="shared" si="3"/>
        <v>3.90</v>
      </c>
      <c r="K17" s="18">
        <v>2</v>
      </c>
      <c r="L17" s="18">
        <v>3</v>
      </c>
      <c r="M17" s="18">
        <v>2.50</v>
      </c>
      <c r="N17" s="18">
        <v>2</v>
      </c>
      <c r="O17" s="18">
        <v>3.50</v>
      </c>
      <c r="P17" s="18">
        <f t="shared" si="4"/>
        <v>13</v>
      </c>
      <c r="Q17" s="116">
        <f t="shared" si="5"/>
        <v>0.65</v>
      </c>
      <c r="R17" s="105">
        <f t="shared" si="6"/>
        <v>0.99999999999999989</v>
      </c>
      <c r="S17" s="105">
        <f t="shared" si="0"/>
        <v>0.90</v>
      </c>
      <c r="T17" s="105">
        <f t="shared" si="0"/>
        <v>0.725</v>
      </c>
      <c r="U17" s="105">
        <f t="shared" si="0"/>
        <v>0.99999999999999989</v>
      </c>
      <c r="V17" s="105">
        <f t="shared" si="0"/>
        <v>0.925</v>
      </c>
      <c r="W17" s="117">
        <f t="shared" si="1"/>
        <v>39</v>
      </c>
      <c r="X17" s="117">
        <f t="shared" si="7"/>
        <v>7.8000000000000007</v>
      </c>
      <c r="Y17" s="258">
        <v>27</v>
      </c>
      <c r="Z17" s="116">
        <f t="shared" si="8"/>
        <v>21.60</v>
      </c>
    </row>
    <row r="18" spans="1:26" ht="19.9" customHeight="1">
      <c r="A18" s="254">
        <v>11</v>
      </c>
      <c r="B18" s="284">
        <v>307636</v>
      </c>
      <c r="C18" s="133" t="s">
        <v>180</v>
      </c>
      <c r="D18" s="10">
        <v>7</v>
      </c>
      <c r="E18" s="10">
        <v>6</v>
      </c>
      <c r="F18" s="10">
        <v>3</v>
      </c>
      <c r="G18" s="10">
        <v>8</v>
      </c>
      <c r="H18" s="10">
        <v>5</v>
      </c>
      <c r="I18" s="10">
        <f t="shared" si="2"/>
        <v>29</v>
      </c>
      <c r="J18" s="10">
        <f t="shared" si="3"/>
        <v>4.3499999999999996</v>
      </c>
      <c r="K18" s="18">
        <v>3</v>
      </c>
      <c r="L18" s="18">
        <v>1</v>
      </c>
      <c r="M18" s="18">
        <v>2</v>
      </c>
      <c r="N18" s="18">
        <v>3</v>
      </c>
      <c r="O18" s="18">
        <v>4</v>
      </c>
      <c r="P18" s="18">
        <f t="shared" si="4"/>
        <v>13</v>
      </c>
      <c r="Q18" s="116">
        <f t="shared" si="5"/>
        <v>0.65</v>
      </c>
      <c r="R18" s="105">
        <f t="shared" si="6"/>
        <v>1.2000000000000002</v>
      </c>
      <c r="S18" s="105">
        <f t="shared" si="0"/>
        <v>0.95</v>
      </c>
      <c r="T18" s="105">
        <f t="shared" si="0"/>
        <v>0.54999999999999993</v>
      </c>
      <c r="U18" s="105">
        <f t="shared" si="0"/>
        <v>1.35</v>
      </c>
      <c r="V18" s="105">
        <f t="shared" si="0"/>
        <v>0.95</v>
      </c>
      <c r="W18" s="117">
        <f t="shared" si="1"/>
        <v>42</v>
      </c>
      <c r="X18" s="117">
        <f t="shared" si="7"/>
        <v>8.40</v>
      </c>
      <c r="Y18" s="258">
        <v>29</v>
      </c>
      <c r="Z18" s="116">
        <f t="shared" si="8"/>
        <v>23.200000000000003</v>
      </c>
    </row>
    <row r="19" spans="1:26" ht="19.9" customHeight="1" thickBot="1">
      <c r="A19" s="256">
        <v>12</v>
      </c>
      <c r="B19" s="285">
        <v>307639</v>
      </c>
      <c r="C19" s="133" t="s">
        <v>104</v>
      </c>
      <c r="D19" s="10">
        <v>5</v>
      </c>
      <c r="E19" s="10">
        <v>2</v>
      </c>
      <c r="F19" s="10">
        <v>3</v>
      </c>
      <c r="G19" s="10">
        <v>1</v>
      </c>
      <c r="H19" s="10">
        <v>4</v>
      </c>
      <c r="I19" s="10">
        <f t="shared" si="2"/>
        <v>15</v>
      </c>
      <c r="J19" s="10">
        <v>2</v>
      </c>
      <c r="K19" s="18">
        <v>2</v>
      </c>
      <c r="L19" s="18">
        <v>1</v>
      </c>
      <c r="M19" s="18">
        <v>2.50</v>
      </c>
      <c r="N19" s="18">
        <v>3.50</v>
      </c>
      <c r="O19" s="18">
        <v>2</v>
      </c>
      <c r="P19" s="18">
        <f t="shared" si="4"/>
        <v>11</v>
      </c>
      <c r="Q19" s="116">
        <f t="shared" si="5"/>
        <v>0.55000000000000004</v>
      </c>
      <c r="R19" s="105">
        <f t="shared" si="6"/>
        <v>0.85</v>
      </c>
      <c r="S19" s="105">
        <f t="shared" si="0"/>
        <v>0.35</v>
      </c>
      <c r="T19" s="105">
        <f t="shared" si="0"/>
        <v>0.57499999999999996</v>
      </c>
      <c r="U19" s="105">
        <f t="shared" si="0"/>
        <v>0.325</v>
      </c>
      <c r="V19" s="105">
        <f t="shared" si="0"/>
        <v>0.70</v>
      </c>
      <c r="W19" s="117">
        <f t="shared" si="1"/>
        <v>26</v>
      </c>
      <c r="X19" s="117">
        <f t="shared" si="7"/>
        <v>5.20</v>
      </c>
      <c r="Y19" s="258">
        <v>12</v>
      </c>
      <c r="Z19" s="116">
        <f t="shared" si="8"/>
        <v>9.6000000000000014</v>
      </c>
    </row>
    <row r="20" spans="1:26" ht="19.9" customHeight="1">
      <c r="A20" s="254">
        <v>13</v>
      </c>
      <c r="B20" s="285">
        <v>307643</v>
      </c>
      <c r="C20" s="133" t="s">
        <v>105</v>
      </c>
      <c r="D20" s="10">
        <v>6</v>
      </c>
      <c r="E20" s="10">
        <v>8</v>
      </c>
      <c r="F20" s="10">
        <v>4</v>
      </c>
      <c r="G20" s="10">
        <v>2</v>
      </c>
      <c r="H20" s="10">
        <v>7</v>
      </c>
      <c r="I20" s="10">
        <f t="shared" si="2"/>
        <v>27</v>
      </c>
      <c r="J20" s="10">
        <f t="shared" si="3"/>
        <v>4.05</v>
      </c>
      <c r="K20" s="18">
        <v>4</v>
      </c>
      <c r="L20" s="18">
        <v>3</v>
      </c>
      <c r="M20" s="18">
        <v>2</v>
      </c>
      <c r="N20" s="18">
        <v>3</v>
      </c>
      <c r="O20" s="18">
        <v>2</v>
      </c>
      <c r="P20" s="18">
        <f t="shared" si="4"/>
        <v>14</v>
      </c>
      <c r="Q20" s="116">
        <f t="shared" si="5"/>
        <v>0.70</v>
      </c>
      <c r="R20" s="105">
        <f t="shared" si="6"/>
        <v>1.0999999999999999</v>
      </c>
      <c r="S20" s="105">
        <f t="shared" si="0"/>
        <v>1.35</v>
      </c>
      <c r="T20" s="105">
        <f t="shared" si="0"/>
        <v>0.70</v>
      </c>
      <c r="U20" s="105">
        <f t="shared" si="0"/>
        <v>0.45</v>
      </c>
      <c r="V20" s="105">
        <f t="shared" si="0"/>
        <v>1.1500000000000001</v>
      </c>
      <c r="W20" s="117">
        <f t="shared" si="1"/>
        <v>41</v>
      </c>
      <c r="X20" s="117">
        <f t="shared" si="7"/>
        <v>8.2000000000000011</v>
      </c>
      <c r="Y20" s="258">
        <v>31</v>
      </c>
      <c r="Z20" s="116">
        <f t="shared" si="8"/>
        <v>24.80</v>
      </c>
    </row>
    <row r="21" spans="1:26" ht="19.9" customHeight="1" thickBot="1">
      <c r="A21" s="256">
        <v>14</v>
      </c>
      <c r="B21" s="285">
        <v>307647</v>
      </c>
      <c r="C21" s="133" t="s">
        <v>185</v>
      </c>
      <c r="D21" s="10">
        <v>3</v>
      </c>
      <c r="E21" s="10">
        <v>7</v>
      </c>
      <c r="F21" s="10">
        <v>5</v>
      </c>
      <c r="G21" s="10">
        <v>6</v>
      </c>
      <c r="H21" s="10">
        <v>8</v>
      </c>
      <c r="I21" s="10">
        <f t="shared" si="2"/>
        <v>29</v>
      </c>
      <c r="J21" s="10">
        <f t="shared" si="3"/>
        <v>4.3499999999999996</v>
      </c>
      <c r="K21" s="18">
        <v>2</v>
      </c>
      <c r="L21" s="18">
        <v>4</v>
      </c>
      <c r="M21" s="18">
        <v>4</v>
      </c>
      <c r="N21" s="18">
        <v>3</v>
      </c>
      <c r="O21" s="18">
        <v>2</v>
      </c>
      <c r="P21" s="18">
        <f t="shared" si="4"/>
        <v>15</v>
      </c>
      <c r="Q21" s="116">
        <f t="shared" si="5"/>
        <v>0.75</v>
      </c>
      <c r="R21" s="105">
        <f t="shared" si="6"/>
        <v>0.54999999999999993</v>
      </c>
      <c r="S21" s="105">
        <f t="shared" si="0"/>
        <v>1.25</v>
      </c>
      <c r="T21" s="105">
        <f t="shared" si="0"/>
        <v>0.95</v>
      </c>
      <c r="U21" s="105">
        <f t="shared" si="0"/>
        <v>1.0499999999999998</v>
      </c>
      <c r="V21" s="105">
        <f t="shared" si="0"/>
        <v>1.30</v>
      </c>
      <c r="W21" s="117">
        <f t="shared" si="1"/>
        <v>44</v>
      </c>
      <c r="X21" s="117">
        <f t="shared" si="7"/>
        <v>8.8000000000000007</v>
      </c>
      <c r="Y21" s="258">
        <v>31</v>
      </c>
      <c r="Z21" s="116">
        <f t="shared" si="8"/>
        <v>24.80</v>
      </c>
    </row>
    <row r="22" spans="1:26" ht="19.9" customHeight="1">
      <c r="A22" s="254">
        <v>15</v>
      </c>
      <c r="B22" s="284">
        <v>307662</v>
      </c>
      <c r="C22" s="133" t="s">
        <v>194</v>
      </c>
      <c r="D22" s="10">
        <v>6.50</v>
      </c>
      <c r="E22" s="10">
        <v>4</v>
      </c>
      <c r="F22" s="10">
        <v>5.50</v>
      </c>
      <c r="G22" s="10">
        <v>3</v>
      </c>
      <c r="H22" s="10">
        <v>7</v>
      </c>
      <c r="I22" s="10">
        <f t="shared" si="2"/>
        <v>26</v>
      </c>
      <c r="J22" s="10">
        <f t="shared" si="3"/>
        <v>3.90</v>
      </c>
      <c r="K22" s="18">
        <v>2.50</v>
      </c>
      <c r="L22" s="18">
        <v>3</v>
      </c>
      <c r="M22" s="18">
        <v>3</v>
      </c>
      <c r="N22" s="18">
        <v>2.50</v>
      </c>
      <c r="O22" s="18">
        <v>2</v>
      </c>
      <c r="P22" s="18">
        <f t="shared" si="4"/>
        <v>13</v>
      </c>
      <c r="Q22" s="116">
        <f t="shared" si="5"/>
        <v>0.65</v>
      </c>
      <c r="R22" s="105">
        <f t="shared" si="6"/>
        <v>1.1000000000000001</v>
      </c>
      <c r="S22" s="105">
        <f t="shared" si="0"/>
        <v>0.75</v>
      </c>
      <c r="T22" s="105">
        <f t="shared" si="0"/>
        <v>0.975</v>
      </c>
      <c r="U22" s="105">
        <f t="shared" si="0"/>
        <v>0.57499999999999996</v>
      </c>
      <c r="V22" s="105">
        <f t="shared" si="0"/>
        <v>1.1500000000000001</v>
      </c>
      <c r="W22" s="117">
        <f t="shared" si="1"/>
        <v>39</v>
      </c>
      <c r="X22" s="117">
        <f t="shared" si="7"/>
        <v>7.8000000000000007</v>
      </c>
      <c r="Y22" s="258">
        <v>30</v>
      </c>
      <c r="Z22" s="116">
        <f t="shared" si="8"/>
        <v>24</v>
      </c>
    </row>
    <row r="23" spans="1:26" ht="19.9" customHeight="1" thickBot="1">
      <c r="A23" s="256">
        <v>16</v>
      </c>
      <c r="B23" s="285">
        <v>307663</v>
      </c>
      <c r="C23" s="133" t="s">
        <v>195</v>
      </c>
      <c r="D23" s="10">
        <v>3</v>
      </c>
      <c r="E23" s="10">
        <v>2</v>
      </c>
      <c r="F23" s="10">
        <v>5</v>
      </c>
      <c r="G23" s="10">
        <v>7</v>
      </c>
      <c r="H23" s="10">
        <v>6</v>
      </c>
      <c r="I23" s="10">
        <f t="shared" si="2"/>
        <v>23</v>
      </c>
      <c r="J23" s="10">
        <f t="shared" si="3"/>
        <v>3.4499999999999997</v>
      </c>
      <c r="K23" s="18">
        <v>5</v>
      </c>
      <c r="L23" s="18">
        <v>3.50</v>
      </c>
      <c r="M23" s="18">
        <v>3</v>
      </c>
      <c r="N23" s="18">
        <v>1</v>
      </c>
      <c r="O23" s="18">
        <v>3</v>
      </c>
      <c r="P23" s="18">
        <f t="shared" si="4"/>
        <v>15.50</v>
      </c>
      <c r="Q23" s="116">
        <f t="shared" si="5"/>
        <v>0.775</v>
      </c>
      <c r="R23" s="105">
        <f t="shared" si="6"/>
        <v>0.70</v>
      </c>
      <c r="S23" s="105">
        <f t="shared" si="0"/>
        <v>0.475</v>
      </c>
      <c r="T23" s="105">
        <f t="shared" si="0"/>
        <v>0.90</v>
      </c>
      <c r="U23" s="105">
        <f t="shared" si="0"/>
        <v>1.1000000000000001</v>
      </c>
      <c r="V23" s="105">
        <f t="shared" si="0"/>
        <v>1.0499999999999998</v>
      </c>
      <c r="W23" s="117">
        <f t="shared" si="1"/>
        <v>38.50</v>
      </c>
      <c r="X23" s="117">
        <f t="shared" si="7"/>
        <v>7.70</v>
      </c>
      <c r="Y23" s="258">
        <v>22</v>
      </c>
      <c r="Z23" s="116">
        <f t="shared" si="8"/>
        <v>17.60</v>
      </c>
    </row>
    <row r="24" spans="1:26" ht="19.9" customHeight="1">
      <c r="A24" s="254">
        <v>17</v>
      </c>
      <c r="B24" s="284">
        <v>307666</v>
      </c>
      <c r="C24" s="133" t="s">
        <v>197</v>
      </c>
      <c r="D24" s="10">
        <v>5</v>
      </c>
      <c r="E24" s="10">
        <v>6</v>
      </c>
      <c r="F24" s="10">
        <v>4</v>
      </c>
      <c r="G24" s="10">
        <v>5</v>
      </c>
      <c r="H24" s="10">
        <v>8</v>
      </c>
      <c r="I24" s="10">
        <f t="shared" si="2"/>
        <v>28</v>
      </c>
      <c r="J24" s="10">
        <f t="shared" si="3"/>
        <v>4.20</v>
      </c>
      <c r="K24" s="18">
        <v>3</v>
      </c>
      <c r="L24" s="18">
        <v>3</v>
      </c>
      <c r="M24" s="18">
        <v>2</v>
      </c>
      <c r="N24" s="18">
        <v>4</v>
      </c>
      <c r="O24" s="18">
        <v>3</v>
      </c>
      <c r="P24" s="18">
        <f t="shared" si="4"/>
        <v>15</v>
      </c>
      <c r="Q24" s="116">
        <f t="shared" si="5"/>
        <v>0.75</v>
      </c>
      <c r="R24" s="105">
        <f t="shared" si="6"/>
        <v>0.90</v>
      </c>
      <c r="S24" s="105">
        <f t="shared" si="0"/>
        <v>1.0499999999999998</v>
      </c>
      <c r="T24" s="105">
        <f t="shared" si="0"/>
        <v>0.70</v>
      </c>
      <c r="U24" s="105">
        <f t="shared" si="0"/>
        <v>0.95</v>
      </c>
      <c r="V24" s="105">
        <f t="shared" si="0"/>
        <v>1.35</v>
      </c>
      <c r="W24" s="117">
        <f t="shared" si="1"/>
        <v>43</v>
      </c>
      <c r="X24" s="117">
        <f t="shared" si="7"/>
        <v>8.60</v>
      </c>
      <c r="Y24" s="258">
        <v>30</v>
      </c>
      <c r="Z24" s="116">
        <f t="shared" si="8"/>
        <v>24</v>
      </c>
    </row>
    <row r="25" spans="1:26" ht="19.9" customHeight="1" thickBot="1">
      <c r="A25" s="256">
        <v>18</v>
      </c>
      <c r="B25" s="285">
        <v>307669</v>
      </c>
      <c r="C25" s="133" t="s">
        <v>107</v>
      </c>
      <c r="D25" s="10">
        <v>8</v>
      </c>
      <c r="E25" s="10">
        <v>7</v>
      </c>
      <c r="F25" s="10">
        <v>5</v>
      </c>
      <c r="G25" s="10">
        <v>4</v>
      </c>
      <c r="H25" s="10">
        <v>6</v>
      </c>
      <c r="I25" s="10">
        <f t="shared" si="2"/>
        <v>30</v>
      </c>
      <c r="J25" s="10">
        <f t="shared" si="3"/>
        <v>4.50</v>
      </c>
      <c r="K25" s="18">
        <v>2</v>
      </c>
      <c r="L25" s="18">
        <v>2.50</v>
      </c>
      <c r="M25" s="18">
        <v>3</v>
      </c>
      <c r="N25" s="18">
        <v>2</v>
      </c>
      <c r="O25" s="18">
        <v>3.50</v>
      </c>
      <c r="P25" s="18">
        <f t="shared" si="4"/>
        <v>13</v>
      </c>
      <c r="Q25" s="116">
        <f t="shared" si="5"/>
        <v>0.65</v>
      </c>
      <c r="R25" s="105">
        <f t="shared" si="6"/>
        <v>1.30</v>
      </c>
      <c r="S25" s="105">
        <f t="shared" si="0"/>
        <v>1.175</v>
      </c>
      <c r="T25" s="105">
        <f t="shared" si="0"/>
        <v>0.90</v>
      </c>
      <c r="U25" s="105">
        <f t="shared" si="0"/>
        <v>0.70</v>
      </c>
      <c r="V25" s="105">
        <f t="shared" si="0"/>
        <v>1.075</v>
      </c>
      <c r="W25" s="117">
        <f t="shared" si="1"/>
        <v>43</v>
      </c>
      <c r="X25" s="117">
        <f t="shared" si="7"/>
        <v>8.60</v>
      </c>
      <c r="Y25" s="258">
        <v>31</v>
      </c>
      <c r="Z25" s="116">
        <f t="shared" si="8"/>
        <v>24.80</v>
      </c>
    </row>
    <row r="26" spans="1:26" ht="19.9" customHeight="1">
      <c r="A26" s="254">
        <v>19</v>
      </c>
      <c r="B26" s="284">
        <v>307674</v>
      </c>
      <c r="C26" s="133" t="s">
        <v>108</v>
      </c>
      <c r="D26" s="10">
        <v>3</v>
      </c>
      <c r="E26" s="10">
        <v>6.50</v>
      </c>
      <c r="F26" s="10">
        <v>5</v>
      </c>
      <c r="G26" s="10">
        <v>4</v>
      </c>
      <c r="H26" s="10">
        <v>8</v>
      </c>
      <c r="I26" s="10">
        <f t="shared" si="2"/>
        <v>26.50</v>
      </c>
      <c r="J26" s="10">
        <f t="shared" si="3"/>
        <v>3.9749999999999996</v>
      </c>
      <c r="K26" s="18">
        <v>4</v>
      </c>
      <c r="L26" s="18">
        <v>2</v>
      </c>
      <c r="M26" s="18">
        <v>5</v>
      </c>
      <c r="N26" s="18">
        <v>1</v>
      </c>
      <c r="O26" s="18">
        <v>2.50</v>
      </c>
      <c r="P26" s="18">
        <f t="shared" si="4"/>
        <v>14.50</v>
      </c>
      <c r="Q26" s="116">
        <f t="shared" si="5"/>
        <v>0.72500000000000009</v>
      </c>
      <c r="R26" s="105">
        <f t="shared" si="6"/>
        <v>0.64999999999999991</v>
      </c>
      <c r="S26" s="105">
        <f t="shared" si="0"/>
        <v>1.075</v>
      </c>
      <c r="T26" s="105">
        <f t="shared" si="0"/>
        <v>1</v>
      </c>
      <c r="U26" s="105">
        <f t="shared" si="0"/>
        <v>0.65</v>
      </c>
      <c r="V26" s="105">
        <f t="shared" si="0"/>
        <v>1.325</v>
      </c>
      <c r="W26" s="117">
        <f t="shared" si="1"/>
        <v>41</v>
      </c>
      <c r="X26" s="117">
        <f t="shared" si="7"/>
        <v>8.2000000000000011</v>
      </c>
      <c r="Y26" s="258">
        <v>31</v>
      </c>
      <c r="Z26" s="116">
        <f t="shared" si="8"/>
        <v>24.80</v>
      </c>
    </row>
    <row r="27" spans="1:26" ht="19.9" customHeight="1" thickBot="1">
      <c r="A27" s="256">
        <v>20</v>
      </c>
      <c r="B27" s="286">
        <v>312870</v>
      </c>
      <c r="C27" s="231" t="s">
        <v>204</v>
      </c>
      <c r="D27" s="10">
        <v>4</v>
      </c>
      <c r="E27" s="10">
        <v>3</v>
      </c>
      <c r="F27" s="10">
        <v>2</v>
      </c>
      <c r="G27" s="10">
        <v>5</v>
      </c>
      <c r="H27" s="10">
        <v>4</v>
      </c>
      <c r="I27" s="10">
        <f t="shared" si="2"/>
        <v>18</v>
      </c>
      <c r="J27" s="10">
        <f t="shared" si="3"/>
        <v>2.6999999999999997</v>
      </c>
      <c r="K27" s="18">
        <v>0</v>
      </c>
      <c r="L27" s="18">
        <v>1</v>
      </c>
      <c r="M27" s="18">
        <v>3</v>
      </c>
      <c r="N27" s="18">
        <v>4</v>
      </c>
      <c r="O27" s="18">
        <v>3</v>
      </c>
      <c r="P27" s="18">
        <f t="shared" si="4"/>
        <v>11</v>
      </c>
      <c r="Q27" s="116">
        <f t="shared" si="5"/>
        <v>0.55000000000000004</v>
      </c>
      <c r="R27" s="105">
        <f t="shared" si="6"/>
        <v>0.60</v>
      </c>
      <c r="S27" s="105">
        <f t="shared" si="0"/>
        <v>0.49999999999999994</v>
      </c>
      <c r="T27" s="105">
        <f t="shared" si="0"/>
        <v>0.45</v>
      </c>
      <c r="U27" s="105">
        <f t="shared" si="0"/>
        <v>0.95</v>
      </c>
      <c r="V27" s="105">
        <f t="shared" si="0"/>
        <v>0.75</v>
      </c>
      <c r="W27" s="117">
        <f t="shared" si="1"/>
        <v>29</v>
      </c>
      <c r="X27" s="117">
        <f t="shared" si="7"/>
        <v>5.8000000000000007</v>
      </c>
      <c r="Y27" s="255" t="s">
        <v>205</v>
      </c>
      <c r="Z27" s="116" t="e">
        <f t="shared" si="8"/>
        <v>#VALUE!</v>
      </c>
    </row>
    <row r="28" spans="1:26" ht="19.9" customHeight="1">
      <c r="A28" s="254">
        <v>21</v>
      </c>
      <c r="B28" s="287">
        <v>307691</v>
      </c>
      <c r="C28" s="133" t="s">
        <v>111</v>
      </c>
      <c r="D28" s="10">
        <v>5</v>
      </c>
      <c r="E28" s="10">
        <v>5</v>
      </c>
      <c r="F28" s="10">
        <v>4</v>
      </c>
      <c r="G28" s="10">
        <v>6</v>
      </c>
      <c r="H28" s="10">
        <v>6.50</v>
      </c>
      <c r="I28" s="10">
        <f t="shared" si="2"/>
        <v>26.50</v>
      </c>
      <c r="J28" s="10">
        <f t="shared" si="3"/>
        <v>3.9749999999999996</v>
      </c>
      <c r="K28" s="18">
        <v>5</v>
      </c>
      <c r="L28" s="18">
        <v>1.50</v>
      </c>
      <c r="M28" s="18">
        <v>3</v>
      </c>
      <c r="N28" s="18">
        <v>5</v>
      </c>
      <c r="O28" s="18">
        <v>2.50</v>
      </c>
      <c r="P28" s="18">
        <f t="shared" si="4"/>
        <v>17</v>
      </c>
      <c r="Q28" s="116">
        <f t="shared" si="5"/>
        <v>0.85000000000000009</v>
      </c>
      <c r="R28" s="105">
        <f t="shared" si="6"/>
        <v>1</v>
      </c>
      <c r="S28" s="105">
        <f t="shared" si="0"/>
        <v>0.825</v>
      </c>
      <c r="T28" s="105">
        <f t="shared" si="0"/>
        <v>0.75</v>
      </c>
      <c r="U28" s="105">
        <f t="shared" si="0"/>
        <v>1.1499999999999999</v>
      </c>
      <c r="V28" s="105">
        <f t="shared" si="0"/>
        <v>1.1000000000000001</v>
      </c>
      <c r="W28" s="117">
        <f t="shared" si="1"/>
        <v>43.50</v>
      </c>
      <c r="X28" s="117">
        <f t="shared" si="7"/>
        <v>8.7000000000000011</v>
      </c>
      <c r="Y28" s="258">
        <v>30</v>
      </c>
      <c r="Z28" s="116">
        <f t="shared" si="8"/>
        <v>24</v>
      </c>
    </row>
    <row r="29" spans="1:26" ht="19.9" customHeight="1" thickBot="1">
      <c r="A29" s="256">
        <v>22</v>
      </c>
      <c r="B29" s="287">
        <v>307701</v>
      </c>
      <c r="C29" s="133" t="s">
        <v>114</v>
      </c>
      <c r="D29" s="10">
        <v>4.50</v>
      </c>
      <c r="E29" s="10">
        <v>5</v>
      </c>
      <c r="F29" s="10">
        <v>2.50</v>
      </c>
      <c r="G29" s="10">
        <v>6</v>
      </c>
      <c r="H29" s="10">
        <v>7</v>
      </c>
      <c r="I29" s="10">
        <f t="shared" si="2"/>
        <v>25</v>
      </c>
      <c r="J29" s="10">
        <f t="shared" si="3"/>
        <v>3.75</v>
      </c>
      <c r="K29" s="18">
        <v>3</v>
      </c>
      <c r="L29" s="18">
        <v>5</v>
      </c>
      <c r="M29" s="18">
        <v>2</v>
      </c>
      <c r="N29" s="18">
        <v>1</v>
      </c>
      <c r="O29" s="18">
        <v>3</v>
      </c>
      <c r="P29" s="18">
        <f t="shared" si="4"/>
        <v>14</v>
      </c>
      <c r="Q29" s="116">
        <f t="shared" si="5"/>
        <v>0.70</v>
      </c>
      <c r="R29" s="105">
        <f t="shared" si="6"/>
        <v>0.825</v>
      </c>
      <c r="S29" s="105">
        <f t="shared" si="0"/>
        <v>1</v>
      </c>
      <c r="T29" s="105">
        <f t="shared" si="0"/>
        <v>0.475</v>
      </c>
      <c r="U29" s="105">
        <f t="shared" si="0"/>
        <v>0.95</v>
      </c>
      <c r="V29" s="105">
        <f t="shared" si="0"/>
        <v>1.2000000000000002</v>
      </c>
      <c r="W29" s="117">
        <f t="shared" si="1"/>
        <v>39</v>
      </c>
      <c r="X29" s="117">
        <f t="shared" si="7"/>
        <v>7.8000000000000007</v>
      </c>
      <c r="Y29" s="258">
        <v>28</v>
      </c>
      <c r="Z29" s="116">
        <f t="shared" si="8"/>
        <v>22.40</v>
      </c>
    </row>
    <row r="30" spans="1:26" ht="19.9" customHeight="1">
      <c r="A30" s="254">
        <v>23</v>
      </c>
      <c r="B30" s="287">
        <v>307705</v>
      </c>
      <c r="C30" s="133" t="s">
        <v>116</v>
      </c>
      <c r="D30" s="10">
        <v>5</v>
      </c>
      <c r="E30" s="10">
        <v>6.50</v>
      </c>
      <c r="F30" s="10">
        <v>5.50</v>
      </c>
      <c r="G30" s="10">
        <v>2</v>
      </c>
      <c r="H30" s="10">
        <v>3</v>
      </c>
      <c r="I30" s="10">
        <f t="shared" si="2"/>
        <v>22</v>
      </c>
      <c r="J30" s="10">
        <f t="shared" si="3"/>
        <v>3.30</v>
      </c>
      <c r="K30" s="18">
        <v>1</v>
      </c>
      <c r="L30" s="18">
        <v>0</v>
      </c>
      <c r="M30" s="18">
        <v>1</v>
      </c>
      <c r="N30" s="18">
        <v>0</v>
      </c>
      <c r="O30" s="18">
        <v>0</v>
      </c>
      <c r="P30" s="18">
        <f t="shared" si="4"/>
        <v>2</v>
      </c>
      <c r="Q30" s="116">
        <f t="shared" si="5"/>
        <v>0.10</v>
      </c>
      <c r="R30" s="105">
        <f t="shared" si="6"/>
        <v>0.80</v>
      </c>
      <c r="S30" s="105">
        <f t="shared" si="0"/>
        <v>0.975</v>
      </c>
      <c r="T30" s="105">
        <f t="shared" si="0"/>
        <v>0.875</v>
      </c>
      <c r="U30" s="105">
        <f t="shared" si="0"/>
        <v>0.30</v>
      </c>
      <c r="V30" s="105">
        <f t="shared" si="0"/>
        <v>0.44999999999999996</v>
      </c>
      <c r="W30" s="117">
        <f t="shared" si="1"/>
        <v>24</v>
      </c>
      <c r="X30" s="117">
        <f t="shared" si="7"/>
        <v>4.8000000000000007</v>
      </c>
      <c r="Y30" s="258">
        <v>21</v>
      </c>
      <c r="Z30" s="116">
        <f t="shared" si="8"/>
        <v>16.80</v>
      </c>
    </row>
    <row r="31" spans="1:26" ht="19.9" customHeight="1" thickBot="1">
      <c r="A31" s="256">
        <v>24</v>
      </c>
      <c r="B31" s="287">
        <v>307727</v>
      </c>
      <c r="C31" s="133" t="s">
        <v>118</v>
      </c>
      <c r="D31" s="10">
        <v>3</v>
      </c>
      <c r="E31" s="10">
        <v>3.50</v>
      </c>
      <c r="F31" s="10">
        <v>6</v>
      </c>
      <c r="G31" s="10">
        <v>6</v>
      </c>
      <c r="H31" s="10">
        <v>5.50</v>
      </c>
      <c r="I31" s="10">
        <f t="shared" si="2"/>
        <v>24</v>
      </c>
      <c r="J31" s="10">
        <f t="shared" si="3"/>
        <v>3.5999999999999996</v>
      </c>
      <c r="K31" s="18">
        <v>3</v>
      </c>
      <c r="L31" s="18">
        <v>2</v>
      </c>
      <c r="M31" s="18">
        <v>3</v>
      </c>
      <c r="N31" s="18">
        <v>2</v>
      </c>
      <c r="O31" s="18">
        <v>1</v>
      </c>
      <c r="P31" s="18">
        <f t="shared" si="4"/>
        <v>11</v>
      </c>
      <c r="Q31" s="116">
        <f t="shared" si="5"/>
        <v>0.55000000000000004</v>
      </c>
      <c r="R31" s="105">
        <f t="shared" si="6"/>
        <v>0.60</v>
      </c>
      <c r="S31" s="105">
        <f t="shared" si="0"/>
        <v>0.625</v>
      </c>
      <c r="T31" s="105">
        <f t="shared" si="0"/>
        <v>1.0499999999999998</v>
      </c>
      <c r="U31" s="105">
        <f t="shared" si="0"/>
        <v>0.99999999999999989</v>
      </c>
      <c r="V31" s="105">
        <f t="shared" si="0"/>
        <v>0.875</v>
      </c>
      <c r="W31" s="117">
        <f t="shared" si="1"/>
        <v>35</v>
      </c>
      <c r="X31" s="117">
        <f t="shared" si="7"/>
        <v>7</v>
      </c>
      <c r="Y31" s="258">
        <v>27</v>
      </c>
      <c r="Z31" s="116">
        <f t="shared" si="8"/>
        <v>21.60</v>
      </c>
    </row>
    <row r="32" spans="1:26" ht="19.9" customHeight="1">
      <c r="A32" s="254">
        <v>25</v>
      </c>
      <c r="B32" s="287">
        <v>307743</v>
      </c>
      <c r="C32" s="133" t="s">
        <v>242</v>
      </c>
      <c r="D32" s="10">
        <v>7</v>
      </c>
      <c r="E32" s="10">
        <v>7</v>
      </c>
      <c r="F32" s="10">
        <v>5</v>
      </c>
      <c r="G32" s="10">
        <v>5</v>
      </c>
      <c r="H32" s="10">
        <v>4</v>
      </c>
      <c r="I32" s="10">
        <f t="shared" si="2"/>
        <v>28</v>
      </c>
      <c r="J32" s="10">
        <f t="shared" si="3"/>
        <v>4.20</v>
      </c>
      <c r="K32" s="18">
        <v>4</v>
      </c>
      <c r="L32" s="18">
        <v>2</v>
      </c>
      <c r="M32" s="18">
        <v>3</v>
      </c>
      <c r="N32" s="18">
        <v>1</v>
      </c>
      <c r="O32" s="18">
        <v>5</v>
      </c>
      <c r="P32" s="18">
        <f t="shared" si="4"/>
        <v>15</v>
      </c>
      <c r="Q32" s="116">
        <f t="shared" si="5"/>
        <v>0.75</v>
      </c>
      <c r="R32" s="105">
        <f t="shared" si="6"/>
        <v>1.25</v>
      </c>
      <c r="S32" s="105">
        <f t="shared" si="0"/>
        <v>1.1500000000000001</v>
      </c>
      <c r="T32" s="105">
        <f t="shared" si="0"/>
        <v>0.90</v>
      </c>
      <c r="U32" s="105">
        <f t="shared" si="0"/>
        <v>0.80</v>
      </c>
      <c r="V32" s="105">
        <f t="shared" si="0"/>
        <v>0.85</v>
      </c>
      <c r="W32" s="117">
        <f t="shared" si="1"/>
        <v>43</v>
      </c>
      <c r="X32" s="117">
        <f t="shared" si="7"/>
        <v>8.60</v>
      </c>
      <c r="Y32" s="258">
        <v>29</v>
      </c>
      <c r="Z32" s="116">
        <f t="shared" si="8"/>
        <v>23.200000000000003</v>
      </c>
    </row>
    <row r="33" spans="1:26" ht="19.9" customHeight="1" thickBot="1">
      <c r="A33" s="256">
        <v>26</v>
      </c>
      <c r="B33" s="287">
        <v>307751</v>
      </c>
      <c r="C33" s="133" t="s">
        <v>247</v>
      </c>
      <c r="D33" s="10">
        <v>3</v>
      </c>
      <c r="E33" s="10">
        <v>8</v>
      </c>
      <c r="F33" s="10">
        <v>9</v>
      </c>
      <c r="G33" s="10">
        <v>5</v>
      </c>
      <c r="H33" s="10">
        <v>7</v>
      </c>
      <c r="I33" s="10">
        <f t="shared" si="2"/>
        <v>32</v>
      </c>
      <c r="J33" s="10">
        <f t="shared" si="3"/>
        <v>4.80</v>
      </c>
      <c r="K33" s="18">
        <v>4</v>
      </c>
      <c r="L33" s="18">
        <v>3</v>
      </c>
      <c r="M33" s="18">
        <v>5</v>
      </c>
      <c r="N33" s="18">
        <v>2</v>
      </c>
      <c r="O33" s="18">
        <v>1</v>
      </c>
      <c r="P33" s="18">
        <f t="shared" si="4"/>
        <v>15</v>
      </c>
      <c r="Q33" s="116">
        <f t="shared" si="5"/>
        <v>0.75</v>
      </c>
      <c r="R33" s="105">
        <f t="shared" si="6"/>
        <v>0.64999999999999991</v>
      </c>
      <c r="S33" s="105">
        <f t="shared" si="0"/>
        <v>1.35</v>
      </c>
      <c r="T33" s="105">
        <f t="shared" si="0"/>
        <v>1.60</v>
      </c>
      <c r="U33" s="105">
        <f t="shared" si="0"/>
        <v>0.85</v>
      </c>
      <c r="V33" s="105">
        <f t="shared" si="0"/>
        <v>1.1000000000000001</v>
      </c>
      <c r="W33" s="117">
        <f t="shared" si="1"/>
        <v>47</v>
      </c>
      <c r="X33" s="117">
        <f t="shared" si="7"/>
        <v>9.40</v>
      </c>
      <c r="Y33" s="258">
        <v>34</v>
      </c>
      <c r="Z33" s="116">
        <f t="shared" si="8"/>
        <v>27.200000000000003</v>
      </c>
    </row>
    <row r="34" spans="1:26" ht="19.9" customHeight="1">
      <c r="A34" s="254">
        <v>27</v>
      </c>
      <c r="B34" s="281">
        <v>307752</v>
      </c>
      <c r="C34" s="133" t="s">
        <v>248</v>
      </c>
      <c r="D34" s="10">
        <v>5</v>
      </c>
      <c r="E34" s="10">
        <v>4</v>
      </c>
      <c r="F34" s="10">
        <v>5.50</v>
      </c>
      <c r="G34" s="10">
        <v>8</v>
      </c>
      <c r="H34" s="10">
        <v>5</v>
      </c>
      <c r="I34" s="10">
        <f t="shared" si="2"/>
        <v>27.50</v>
      </c>
      <c r="J34" s="10">
        <f t="shared" si="3"/>
        <v>4.125</v>
      </c>
      <c r="K34" s="18">
        <v>2</v>
      </c>
      <c r="L34" s="18">
        <v>4</v>
      </c>
      <c r="M34" s="18">
        <v>3</v>
      </c>
      <c r="N34" s="18">
        <v>1</v>
      </c>
      <c r="O34" s="18">
        <v>4</v>
      </c>
      <c r="P34" s="18">
        <f t="shared" si="4"/>
        <v>14</v>
      </c>
      <c r="Q34" s="116">
        <f t="shared" si="5"/>
        <v>0.70</v>
      </c>
      <c r="R34" s="105">
        <f t="shared" si="6"/>
        <v>0.85</v>
      </c>
      <c r="S34" s="105">
        <f t="shared" si="0"/>
        <v>0.80</v>
      </c>
      <c r="T34" s="105">
        <f t="shared" si="0"/>
        <v>0.975</v>
      </c>
      <c r="U34" s="105">
        <f t="shared" si="0"/>
        <v>1.25</v>
      </c>
      <c r="V34" s="105">
        <f t="shared" si="0"/>
        <v>0.95</v>
      </c>
      <c r="W34" s="117">
        <f t="shared" si="1"/>
        <v>41.50</v>
      </c>
      <c r="X34" s="117">
        <f t="shared" si="7"/>
        <v>8.3000000000000007</v>
      </c>
      <c r="Y34" s="258">
        <v>32</v>
      </c>
      <c r="Z34" s="116">
        <f t="shared" si="8"/>
        <v>25.60</v>
      </c>
    </row>
    <row r="35" spans="1:26" ht="19.9" customHeight="1" thickBot="1">
      <c r="A35" s="256">
        <v>28</v>
      </c>
      <c r="B35" s="285">
        <v>307753</v>
      </c>
      <c r="C35" s="133" t="s">
        <v>120</v>
      </c>
      <c r="D35" s="10">
        <v>6</v>
      </c>
      <c r="E35" s="10">
        <v>4</v>
      </c>
      <c r="F35" s="10">
        <v>2</v>
      </c>
      <c r="G35" s="10">
        <v>2</v>
      </c>
      <c r="H35" s="10">
        <v>2</v>
      </c>
      <c r="I35" s="10">
        <f t="shared" si="2"/>
        <v>16</v>
      </c>
      <c r="J35" s="10">
        <f t="shared" si="3"/>
        <v>2.40</v>
      </c>
      <c r="K35" s="18">
        <v>3</v>
      </c>
      <c r="L35" s="18">
        <v>2</v>
      </c>
      <c r="M35" s="18">
        <v>1</v>
      </c>
      <c r="N35" s="18">
        <v>2</v>
      </c>
      <c r="O35" s="18">
        <v>4</v>
      </c>
      <c r="P35" s="18">
        <f t="shared" si="4"/>
        <v>12</v>
      </c>
      <c r="Q35" s="116">
        <f t="shared" si="5"/>
        <v>0.60000000000000009</v>
      </c>
      <c r="R35" s="105">
        <f t="shared" si="6"/>
        <v>1.0499999999999998</v>
      </c>
      <c r="S35" s="105">
        <f t="shared" si="0"/>
        <v>0.70</v>
      </c>
      <c r="T35" s="105">
        <f t="shared" si="0"/>
        <v>0.35</v>
      </c>
      <c r="U35" s="105">
        <f t="shared" si="0"/>
        <v>0.40</v>
      </c>
      <c r="V35" s="105">
        <f t="shared" si="0"/>
        <v>0.50</v>
      </c>
      <c r="W35" s="117">
        <f t="shared" si="1"/>
        <v>28</v>
      </c>
      <c r="X35" s="117">
        <f t="shared" si="7"/>
        <v>5.60</v>
      </c>
      <c r="Y35" s="258">
        <v>22</v>
      </c>
      <c r="Z35" s="116">
        <f t="shared" si="8"/>
        <v>17.60</v>
      </c>
    </row>
    <row r="36" spans="1:26" ht="19.9" customHeight="1">
      <c r="A36" s="254">
        <v>29</v>
      </c>
      <c r="B36" s="287">
        <v>307759</v>
      </c>
      <c r="C36" s="133" t="s">
        <v>253</v>
      </c>
      <c r="D36" s="10">
        <v>7</v>
      </c>
      <c r="E36" s="10">
        <v>5</v>
      </c>
      <c r="F36" s="10">
        <v>5</v>
      </c>
      <c r="G36" s="10">
        <v>4</v>
      </c>
      <c r="H36" s="10">
        <v>5</v>
      </c>
      <c r="I36" s="10">
        <f t="shared" si="2"/>
        <v>26</v>
      </c>
      <c r="J36" s="10">
        <f t="shared" si="3"/>
        <v>3.90</v>
      </c>
      <c r="K36" s="18">
        <v>1</v>
      </c>
      <c r="L36" s="18">
        <v>3</v>
      </c>
      <c r="M36" s="18">
        <v>2</v>
      </c>
      <c r="N36" s="18">
        <v>5</v>
      </c>
      <c r="O36" s="18">
        <v>3</v>
      </c>
      <c r="P36" s="18">
        <f t="shared" si="4"/>
        <v>14</v>
      </c>
      <c r="Q36" s="116">
        <f t="shared" si="5"/>
        <v>0.70</v>
      </c>
      <c r="R36" s="105">
        <f t="shared" si="6"/>
        <v>1.1000000000000001</v>
      </c>
      <c r="S36" s="105">
        <f t="shared" si="0"/>
        <v>0.90</v>
      </c>
      <c r="T36" s="105">
        <f t="shared" si="0"/>
        <v>0.85</v>
      </c>
      <c r="U36" s="105">
        <f t="shared" si="0"/>
        <v>0.85</v>
      </c>
      <c r="V36" s="105">
        <f t="shared" si="0"/>
        <v>0.90</v>
      </c>
      <c r="W36" s="117">
        <f t="shared" si="1"/>
        <v>40</v>
      </c>
      <c r="X36" s="117">
        <f t="shared" si="7"/>
        <v>8</v>
      </c>
      <c r="Y36" s="258">
        <v>27</v>
      </c>
      <c r="Z36" s="116">
        <f t="shared" si="8"/>
        <v>21.60</v>
      </c>
    </row>
    <row r="37" spans="1:26" ht="19.9" customHeight="1" thickBot="1">
      <c r="A37" s="256">
        <v>30</v>
      </c>
      <c r="B37" s="281">
        <v>307760</v>
      </c>
      <c r="C37" s="133" t="s">
        <v>121</v>
      </c>
      <c r="D37" s="10">
        <v>8</v>
      </c>
      <c r="E37" s="10">
        <v>5.50</v>
      </c>
      <c r="F37" s="10">
        <v>6</v>
      </c>
      <c r="G37" s="10">
        <v>7</v>
      </c>
      <c r="H37" s="10">
        <v>2</v>
      </c>
      <c r="I37" s="10">
        <f t="shared" si="2"/>
        <v>28.50</v>
      </c>
      <c r="J37" s="10">
        <f t="shared" si="3"/>
        <v>4.2749999999999995</v>
      </c>
      <c r="K37" s="18">
        <v>2.50</v>
      </c>
      <c r="L37" s="18">
        <v>3</v>
      </c>
      <c r="M37" s="18">
        <v>3.50</v>
      </c>
      <c r="N37" s="18">
        <v>2</v>
      </c>
      <c r="O37" s="18">
        <v>4</v>
      </c>
      <c r="P37" s="18">
        <f t="shared" si="4"/>
        <v>15</v>
      </c>
      <c r="Q37" s="116">
        <f t="shared" si="5"/>
        <v>0.75</v>
      </c>
      <c r="R37" s="105">
        <f t="shared" si="6"/>
        <v>1.325</v>
      </c>
      <c r="S37" s="105">
        <f t="shared" si="0"/>
        <v>0.975</v>
      </c>
      <c r="T37" s="105">
        <f t="shared" si="0"/>
        <v>1.075</v>
      </c>
      <c r="U37" s="105">
        <f t="shared" si="0"/>
        <v>1.1500000000000001</v>
      </c>
      <c r="V37" s="105">
        <f t="shared" si="0"/>
        <v>0.50</v>
      </c>
      <c r="W37" s="117">
        <f t="shared" si="1"/>
        <v>43.50</v>
      </c>
      <c r="X37" s="117">
        <f t="shared" si="7"/>
        <v>8.7000000000000011</v>
      </c>
      <c r="Y37" s="258">
        <v>28</v>
      </c>
      <c r="Z37" s="116">
        <f t="shared" si="8"/>
        <v>22.40</v>
      </c>
    </row>
    <row r="38" spans="1:26" ht="19.9" customHeight="1">
      <c r="A38" s="254">
        <v>31</v>
      </c>
      <c r="B38" s="287">
        <v>307771</v>
      </c>
      <c r="C38" s="133" t="s">
        <v>123</v>
      </c>
      <c r="D38" s="10">
        <v>4</v>
      </c>
      <c r="E38" s="10">
        <v>3</v>
      </c>
      <c r="F38" s="10">
        <v>5</v>
      </c>
      <c r="G38" s="10">
        <v>4</v>
      </c>
      <c r="H38" s="10">
        <v>5</v>
      </c>
      <c r="I38" s="10">
        <f t="shared" si="2"/>
        <v>21</v>
      </c>
      <c r="J38" s="10">
        <f t="shared" si="3"/>
        <v>3.15</v>
      </c>
      <c r="K38" s="18">
        <v>4</v>
      </c>
      <c r="L38" s="18">
        <v>3</v>
      </c>
      <c r="M38" s="18">
        <v>1</v>
      </c>
      <c r="N38" s="18">
        <v>2</v>
      </c>
      <c r="O38" s="18">
        <v>1.50</v>
      </c>
      <c r="P38" s="18">
        <f t="shared" si="4"/>
        <v>11.50</v>
      </c>
      <c r="Q38" s="116">
        <f t="shared" si="5"/>
        <v>0.57500000000000007</v>
      </c>
      <c r="R38" s="105">
        <f t="shared" si="6"/>
        <v>0.80</v>
      </c>
      <c r="S38" s="105">
        <f t="shared" si="0"/>
        <v>0.60</v>
      </c>
      <c r="T38" s="105">
        <f t="shared" si="0"/>
        <v>0.80</v>
      </c>
      <c r="U38" s="105">
        <f t="shared" si="0"/>
        <v>0.70</v>
      </c>
      <c r="V38" s="105">
        <f t="shared" si="0"/>
        <v>0.825</v>
      </c>
      <c r="W38" s="117">
        <f t="shared" si="1"/>
        <v>32.50</v>
      </c>
      <c r="X38" s="117">
        <f t="shared" si="7"/>
        <v>6.50</v>
      </c>
      <c r="Y38" s="258">
        <v>22</v>
      </c>
      <c r="Z38" s="116">
        <f t="shared" si="8"/>
        <v>17.60</v>
      </c>
    </row>
    <row r="39" spans="1:26" ht="19.9" customHeight="1" thickBot="1">
      <c r="A39" s="256">
        <v>32</v>
      </c>
      <c r="B39" s="287">
        <v>307779</v>
      </c>
      <c r="C39" s="133" t="s">
        <v>265</v>
      </c>
      <c r="D39" s="10">
        <v>6</v>
      </c>
      <c r="E39" s="10">
        <v>3</v>
      </c>
      <c r="F39" s="10">
        <v>5.50</v>
      </c>
      <c r="G39" s="10">
        <v>4.50</v>
      </c>
      <c r="H39" s="10">
        <v>3</v>
      </c>
      <c r="I39" s="10">
        <f t="shared" si="2"/>
        <v>22</v>
      </c>
      <c r="J39" s="10">
        <f t="shared" si="3"/>
        <v>3.30</v>
      </c>
      <c r="K39" s="18">
        <v>3</v>
      </c>
      <c r="L39" s="18">
        <v>2</v>
      </c>
      <c r="M39" s="18">
        <v>3</v>
      </c>
      <c r="N39" s="18">
        <v>1</v>
      </c>
      <c r="O39" s="18">
        <v>2</v>
      </c>
      <c r="P39" s="18">
        <f t="shared" si="4"/>
        <v>11</v>
      </c>
      <c r="Q39" s="116">
        <f t="shared" si="5"/>
        <v>0.55000000000000004</v>
      </c>
      <c r="R39" s="105">
        <f t="shared" si="6"/>
        <v>1.0499999999999998</v>
      </c>
      <c r="S39" s="105">
        <f t="shared" si="0"/>
        <v>0.54999999999999993</v>
      </c>
      <c r="T39" s="105">
        <f t="shared" si="0"/>
        <v>0.975</v>
      </c>
      <c r="U39" s="105">
        <f t="shared" si="0"/>
        <v>0.725</v>
      </c>
      <c r="V39" s="105">
        <f t="shared" si="0"/>
        <v>0.54999999999999993</v>
      </c>
      <c r="W39" s="117">
        <f t="shared" si="1"/>
        <v>33</v>
      </c>
      <c r="X39" s="117">
        <f t="shared" si="7"/>
        <v>6.60</v>
      </c>
      <c r="Y39" s="258">
        <v>26</v>
      </c>
      <c r="Z39" s="116">
        <f t="shared" si="8"/>
        <v>20.80</v>
      </c>
    </row>
    <row r="40" spans="1:26" ht="19.9" customHeight="1">
      <c r="A40" s="254">
        <v>33</v>
      </c>
      <c r="B40" s="287">
        <v>307781</v>
      </c>
      <c r="C40" s="133" t="s">
        <v>266</v>
      </c>
      <c r="D40" s="10">
        <v>6.50</v>
      </c>
      <c r="E40" s="10">
        <v>5</v>
      </c>
      <c r="F40" s="10">
        <v>6</v>
      </c>
      <c r="G40" s="10">
        <v>4</v>
      </c>
      <c r="H40" s="10">
        <v>3</v>
      </c>
      <c r="I40" s="10">
        <f t="shared" si="2"/>
        <v>24.50</v>
      </c>
      <c r="J40" s="10">
        <f t="shared" si="3"/>
        <v>3.675</v>
      </c>
      <c r="K40" s="18">
        <v>2.50</v>
      </c>
      <c r="L40" s="18">
        <v>1</v>
      </c>
      <c r="M40" s="18">
        <v>2.50</v>
      </c>
      <c r="N40" s="18">
        <v>3.50</v>
      </c>
      <c r="O40" s="18">
        <v>3</v>
      </c>
      <c r="P40" s="18">
        <f t="shared" si="4"/>
        <v>12.50</v>
      </c>
      <c r="Q40" s="116">
        <f t="shared" si="5"/>
        <v>0.625</v>
      </c>
      <c r="R40" s="105">
        <f t="shared" si="6"/>
        <v>1.1000000000000001</v>
      </c>
      <c r="S40" s="105">
        <f t="shared" si="0"/>
        <v>0.80</v>
      </c>
      <c r="T40" s="105">
        <f t="shared" si="0"/>
        <v>1.0249999999999999</v>
      </c>
      <c r="U40" s="105">
        <f t="shared" si="0"/>
        <v>0.775</v>
      </c>
      <c r="V40" s="105">
        <f t="shared" si="0"/>
        <v>0.60</v>
      </c>
      <c r="W40" s="117">
        <f t="shared" si="1"/>
        <v>37</v>
      </c>
      <c r="X40" s="117">
        <f t="shared" si="7"/>
        <v>7.40</v>
      </c>
      <c r="Y40" s="258">
        <v>25</v>
      </c>
      <c r="Z40" s="116">
        <f t="shared" si="8"/>
        <v>20</v>
      </c>
    </row>
    <row r="41" spans="1:26" ht="19.9" customHeight="1">
      <c r="A41" s="256">
        <v>34</v>
      </c>
      <c r="B41" s="287">
        <v>307783</v>
      </c>
      <c r="C41" s="133" t="s">
        <v>268</v>
      </c>
      <c r="D41" s="10">
        <v>2</v>
      </c>
      <c r="E41" s="10">
        <v>4</v>
      </c>
      <c r="F41" s="10">
        <v>5</v>
      </c>
      <c r="G41" s="10">
        <v>8</v>
      </c>
      <c r="H41" s="10">
        <v>4</v>
      </c>
      <c r="I41" s="10">
        <f t="shared" si="2"/>
        <v>23</v>
      </c>
      <c r="J41" s="10">
        <f t="shared" si="3"/>
        <v>3.4499999999999997</v>
      </c>
      <c r="K41" s="18">
        <v>3</v>
      </c>
      <c r="L41" s="18">
        <v>2</v>
      </c>
      <c r="M41" s="18">
        <v>5</v>
      </c>
      <c r="N41" s="18">
        <v>2</v>
      </c>
      <c r="O41" s="18">
        <v>2</v>
      </c>
      <c r="P41" s="18">
        <f t="shared" si="4"/>
        <v>14</v>
      </c>
      <c r="Q41" s="116">
        <f t="shared" si="5"/>
        <v>0.70</v>
      </c>
      <c r="R41" s="105">
        <f t="shared" si="6"/>
        <v>0.45</v>
      </c>
      <c r="S41" s="105">
        <f t="shared" si="0"/>
        <v>0.70</v>
      </c>
      <c r="T41" s="105">
        <f t="shared" si="0"/>
        <v>1</v>
      </c>
      <c r="U41" s="105">
        <f t="shared" si="0"/>
        <v>1.30</v>
      </c>
      <c r="V41" s="105">
        <f t="shared" si="0"/>
        <v>0.70</v>
      </c>
      <c r="W41" s="117">
        <f t="shared" si="1"/>
        <v>37</v>
      </c>
      <c r="X41" s="117">
        <f t="shared" si="7"/>
        <v>7.40</v>
      </c>
      <c r="Y41" s="258">
        <v>25</v>
      </c>
      <c r="Z41" s="116">
        <f t="shared" si="8"/>
        <v>20</v>
      </c>
    </row>
    <row r="42" ht="21" thickBot="1"/>
    <row r="43" spans="1:26" ht="20.25">
      <c r="A43" s="158" t="s">
        <v>346</v>
      </c>
      <c r="B43" s="159"/>
      <c r="C43" s="160"/>
      <c r="D43" s="6">
        <f t="shared" si="9" ref="D43:Z43">COUNT(D8:D41)</f>
        <v>34</v>
      </c>
      <c r="E43" s="7">
        <f t="shared" si="9"/>
        <v>34</v>
      </c>
      <c r="F43" s="7">
        <f t="shared" si="9"/>
        <v>34</v>
      </c>
      <c r="G43" s="7">
        <f t="shared" si="9"/>
        <v>34</v>
      </c>
      <c r="H43" s="87">
        <f t="shared" si="9"/>
        <v>34</v>
      </c>
      <c r="I43" s="8">
        <f t="shared" si="9"/>
        <v>34</v>
      </c>
      <c r="J43" s="88">
        <f t="shared" si="9"/>
        <v>34</v>
      </c>
      <c r="K43" s="80">
        <f t="shared" si="9"/>
        <v>34</v>
      </c>
      <c r="L43" s="15">
        <f t="shared" si="9"/>
        <v>34</v>
      </c>
      <c r="M43" s="15">
        <f t="shared" si="9"/>
        <v>34</v>
      </c>
      <c r="N43" s="15">
        <f t="shared" si="9"/>
        <v>34</v>
      </c>
      <c r="O43" s="81">
        <f t="shared" si="9"/>
        <v>34</v>
      </c>
      <c r="P43" s="76">
        <f t="shared" si="9"/>
        <v>34</v>
      </c>
      <c r="Q43" s="94">
        <f t="shared" si="9"/>
        <v>34</v>
      </c>
      <c r="R43" s="97">
        <f t="shared" si="9"/>
        <v>34</v>
      </c>
      <c r="S43" s="22">
        <f t="shared" si="9"/>
        <v>34</v>
      </c>
      <c r="T43" s="22">
        <f t="shared" si="9"/>
        <v>34</v>
      </c>
      <c r="U43" s="22">
        <f t="shared" si="9"/>
        <v>34</v>
      </c>
      <c r="V43" s="23">
        <f t="shared" si="9"/>
        <v>34</v>
      </c>
      <c r="W43" s="106">
        <f t="shared" si="9"/>
        <v>34</v>
      </c>
      <c r="X43" s="100">
        <f t="shared" si="9"/>
        <v>34</v>
      </c>
      <c r="Y43" s="16">
        <f t="shared" si="9"/>
        <v>33</v>
      </c>
      <c r="Z43" s="104">
        <f t="shared" si="9"/>
        <v>33</v>
      </c>
    </row>
    <row r="44" spans="1:26" ht="21" customHeight="1">
      <c r="A44" s="186" t="s">
        <v>347</v>
      </c>
      <c r="B44" s="187"/>
      <c r="C44" s="188"/>
      <c r="D44" s="9">
        <v>10</v>
      </c>
      <c r="E44" s="10">
        <v>10</v>
      </c>
      <c r="F44" s="10">
        <v>10</v>
      </c>
      <c r="G44" s="10">
        <v>10</v>
      </c>
      <c r="H44" s="89">
        <v>10</v>
      </c>
      <c r="I44" s="11">
        <f>SUM(D44:H44)</f>
        <v>50</v>
      </c>
      <c r="J44" s="90">
        <f>I44*0.15</f>
        <v>7.50</v>
      </c>
      <c r="K44" s="82">
        <v>5</v>
      </c>
      <c r="L44" s="18">
        <v>5</v>
      </c>
      <c r="M44" s="18">
        <v>5</v>
      </c>
      <c r="N44" s="18">
        <v>5</v>
      </c>
      <c r="O44" s="83">
        <v>5</v>
      </c>
      <c r="P44" s="77">
        <f>SUM(K44:O44)</f>
        <v>25</v>
      </c>
      <c r="Q44" s="95">
        <f>P44*0.05</f>
        <v>1.25</v>
      </c>
      <c r="R44" s="98">
        <f>(D44*0.15+K44*0.05)</f>
        <v>1.75</v>
      </c>
      <c r="S44" s="24">
        <f>((E44*0.15+L44*0.05))</f>
        <v>1.75</v>
      </c>
      <c r="T44" s="24">
        <f t="shared" si="10" ref="T44:U44">((F44*0.15+M44*0.05))</f>
        <v>1.75</v>
      </c>
      <c r="U44" s="24">
        <f t="shared" si="10"/>
        <v>1.75</v>
      </c>
      <c r="V44" s="25">
        <f>((H44*0.15+O44*0.05))</f>
        <v>1.75</v>
      </c>
      <c r="W44" s="107">
        <v>75</v>
      </c>
      <c r="X44" s="101">
        <f>W44*0.2</f>
        <v>15</v>
      </c>
      <c r="Y44" s="19">
        <v>50</v>
      </c>
      <c r="Z44" s="84">
        <f>Y44*0.8</f>
        <v>40</v>
      </c>
    </row>
    <row r="45" spans="1:26" ht="20.25">
      <c r="A45" s="186" t="s">
        <v>72</v>
      </c>
      <c r="B45" s="187"/>
      <c r="C45" s="188"/>
      <c r="D45" s="9">
        <f>D44*0.4</f>
        <v>4</v>
      </c>
      <c r="E45" s="10">
        <f>E44*0.4</f>
        <v>4</v>
      </c>
      <c r="F45" s="10">
        <f t="shared" si="11" ref="F45:J45">F44*0.4</f>
        <v>4</v>
      </c>
      <c r="G45" s="10">
        <f t="shared" si="11"/>
        <v>4</v>
      </c>
      <c r="H45" s="89">
        <f t="shared" si="11"/>
        <v>4</v>
      </c>
      <c r="I45" s="11">
        <f t="shared" si="11"/>
        <v>20</v>
      </c>
      <c r="J45" s="90">
        <f t="shared" si="11"/>
        <v>3</v>
      </c>
      <c r="K45" s="82">
        <f>K44*0.4</f>
        <v>2</v>
      </c>
      <c r="L45" s="18">
        <f>L44*0.4</f>
        <v>2</v>
      </c>
      <c r="M45" s="18">
        <f t="shared" si="12" ref="M45:Z45">M44*0.4</f>
        <v>2</v>
      </c>
      <c r="N45" s="18">
        <f t="shared" si="12"/>
        <v>2</v>
      </c>
      <c r="O45" s="83">
        <f t="shared" si="12"/>
        <v>2</v>
      </c>
      <c r="P45" s="77">
        <f t="shared" si="12"/>
        <v>10</v>
      </c>
      <c r="Q45" s="95">
        <f t="shared" si="12"/>
        <v>0.50</v>
      </c>
      <c r="R45" s="98">
        <f t="shared" si="12"/>
        <v>0.70</v>
      </c>
      <c r="S45" s="24">
        <f t="shared" si="12"/>
        <v>0.70</v>
      </c>
      <c r="T45" s="24">
        <f t="shared" si="12"/>
        <v>0.70</v>
      </c>
      <c r="U45" s="24">
        <f t="shared" si="12"/>
        <v>0.70</v>
      </c>
      <c r="V45" s="25">
        <f t="shared" si="12"/>
        <v>0.70</v>
      </c>
      <c r="W45" s="107">
        <f t="shared" si="12"/>
        <v>30</v>
      </c>
      <c r="X45" s="101">
        <f t="shared" si="12"/>
        <v>6</v>
      </c>
      <c r="Y45" s="19">
        <f t="shared" si="12"/>
        <v>20</v>
      </c>
      <c r="Z45" s="84">
        <f t="shared" si="12"/>
        <v>16</v>
      </c>
    </row>
    <row r="46" spans="1:26" ht="21" customHeight="1">
      <c r="A46" s="186" t="s">
        <v>12</v>
      </c>
      <c r="B46" s="187"/>
      <c r="C46" s="188"/>
      <c r="D46" s="9">
        <f>COUNTIF(D8:D41,"&gt;=4")</f>
        <v>28</v>
      </c>
      <c r="E46" s="9">
        <f>COUNTIF(E8:E41,"&gt;=4")</f>
        <v>25</v>
      </c>
      <c r="F46" s="9">
        <f>COUNTIF(F8:F41,"&gt;=4")</f>
        <v>26</v>
      </c>
      <c r="G46" s="9">
        <f>COUNTIF(G8:G41,"&gt;=4")</f>
        <v>28</v>
      </c>
      <c r="H46" s="9">
        <f>COUNTIF(H8:H41,"&gt;=4")</f>
        <v>26</v>
      </c>
      <c r="I46" s="11">
        <f>COUNTIF(I8:I41,"&gt;=20")</f>
        <v>31</v>
      </c>
      <c r="J46" s="90">
        <f>COUNTIF(J8:J41,"&gt;=3")</f>
        <v>31</v>
      </c>
      <c r="K46" s="82">
        <f>COUNTIF(K8:K41,"&gt;=2")</f>
        <v>30</v>
      </c>
      <c r="L46" s="82">
        <f>COUNTIF(L8:L41,"&gt;=2")</f>
        <v>25</v>
      </c>
      <c r="M46" s="82">
        <f>COUNTIF(M8:M41,"&gt;=2")</f>
        <v>31</v>
      </c>
      <c r="N46" s="82">
        <f>COUNTIF(N8:N41,"&gt;=2")</f>
        <v>26</v>
      </c>
      <c r="O46" s="82">
        <f>COUNTIF(O8:O41,"&gt;=2")</f>
        <v>28</v>
      </c>
      <c r="P46" s="77">
        <f>COUNTIF(P8:P41,"&gt;=10")</f>
        <v>33</v>
      </c>
      <c r="Q46" s="95">
        <f>COUNTIF(Q8:Q41,"&gt;=0.5")</f>
        <v>33</v>
      </c>
      <c r="R46" s="98">
        <f>COUNTIF(R8:R41,"&gt;=0.7")</f>
        <v>28</v>
      </c>
      <c r="S46" s="98">
        <f>COUNTIF(S8:S41,"&gt;=0.7")</f>
        <v>24</v>
      </c>
      <c r="T46" s="98">
        <f>COUNTIF(T8:T41,"&gt;=0.7")</f>
        <v>26</v>
      </c>
      <c r="U46" s="98">
        <f>COUNTIF(U8:U41,"&gt;=0.7")</f>
        <v>27</v>
      </c>
      <c r="V46" s="98">
        <f>COUNTIF(V8:V41,"&gt;=0.7")</f>
        <v>26</v>
      </c>
      <c r="W46" s="107">
        <f>COUNTIF(W8:W41,"&gt;=30")</f>
        <v>30</v>
      </c>
      <c r="X46" s="101">
        <f>COUNTIF(X8:X41,"&gt;=6")</f>
        <v>30</v>
      </c>
      <c r="Y46" s="19">
        <f>COUNTIF(Y8:Y41,"&gt;=20")</f>
        <v>31</v>
      </c>
      <c r="Z46" s="84">
        <f>COUNTIF(Z8:Z41,"&gt;=16")</f>
        <v>31</v>
      </c>
    </row>
    <row r="47" spans="1:26" ht="20.25">
      <c r="A47" s="186" t="s">
        <v>13</v>
      </c>
      <c r="B47" s="187"/>
      <c r="C47" s="188"/>
      <c r="D47" s="91" t="str">
        <f t="shared" si="13" ref="D47:Z47">IF(((D46/COUNT(D8:D41))*100)&gt;=60,"3",IF(AND(((D46/COUNT(D8:D41))*100)&lt;60,((D46/COUNT(D8:D41))*100)&gt;=50),"2",IF(AND(((D46/COUNT(D8:D41))*100)&lt;50,((D46/COUNT(D8:D41))*100)&gt;=40),"1","0")))</f>
        <v>3</v>
      </c>
      <c r="E47" s="10" t="str">
        <f t="shared" si="13"/>
        <v>3</v>
      </c>
      <c r="F47" s="10" t="str">
        <f t="shared" si="13"/>
        <v>3</v>
      </c>
      <c r="G47" s="10" t="str">
        <f t="shared" si="13"/>
        <v>3</v>
      </c>
      <c r="H47" s="89" t="str">
        <f t="shared" si="13"/>
        <v>3</v>
      </c>
      <c r="I47" s="11" t="str">
        <f t="shared" si="13"/>
        <v>3</v>
      </c>
      <c r="J47" s="90" t="str">
        <f t="shared" si="13"/>
        <v>3</v>
      </c>
      <c r="K47" s="82" t="str">
        <f t="shared" si="13"/>
        <v>3</v>
      </c>
      <c r="L47" s="17" t="str">
        <f t="shared" si="13"/>
        <v>3</v>
      </c>
      <c r="M47" s="17" t="str">
        <f t="shared" si="13"/>
        <v>3</v>
      </c>
      <c r="N47" s="17" t="str">
        <f t="shared" si="13"/>
        <v>3</v>
      </c>
      <c r="O47" s="84" t="str">
        <f t="shared" si="13"/>
        <v>3</v>
      </c>
      <c r="P47" s="77" t="str">
        <f t="shared" si="13"/>
        <v>3</v>
      </c>
      <c r="Q47" s="95" t="str">
        <f t="shared" si="13"/>
        <v>3</v>
      </c>
      <c r="R47" s="98" t="str">
        <f t="shared" si="13"/>
        <v>3</v>
      </c>
      <c r="S47" s="24" t="str">
        <f t="shared" si="13"/>
        <v>3</v>
      </c>
      <c r="T47" s="24" t="str">
        <f t="shared" si="13"/>
        <v>3</v>
      </c>
      <c r="U47" s="24" t="str">
        <f t="shared" si="13"/>
        <v>3</v>
      </c>
      <c r="V47" s="25" t="str">
        <f t="shared" si="13"/>
        <v>3</v>
      </c>
      <c r="W47" s="101" t="str">
        <f t="shared" si="13"/>
        <v>3</v>
      </c>
      <c r="X47" s="102" t="str">
        <f t="shared" si="13"/>
        <v>3</v>
      </c>
      <c r="Y47" s="95" t="str">
        <f t="shared" si="13"/>
        <v>3</v>
      </c>
      <c r="Z47" s="19" t="str">
        <f t="shared" si="13"/>
        <v>3</v>
      </c>
    </row>
    <row r="48" spans="1:26" ht="21" thickBot="1">
      <c r="A48" s="189" t="s">
        <v>14</v>
      </c>
      <c r="B48" s="190"/>
      <c r="C48" s="191"/>
      <c r="D48" s="12">
        <f t="shared" si="14" ref="D48:Z48">((D46/COUNT(D8:D41))*D47)</f>
        <v>2.4705882352941178</v>
      </c>
      <c r="E48" s="13">
        <f t="shared" si="14"/>
        <v>2.2058823529411766</v>
      </c>
      <c r="F48" s="13">
        <f t="shared" si="14"/>
        <v>2.2941176470588234</v>
      </c>
      <c r="G48" s="13">
        <f t="shared" si="14"/>
        <v>2.4705882352941178</v>
      </c>
      <c r="H48" s="92">
        <f t="shared" si="14"/>
        <v>2.2941176470588234</v>
      </c>
      <c r="I48" s="14">
        <f t="shared" si="14"/>
        <v>2.7352941176470589</v>
      </c>
      <c r="J48" s="93">
        <f t="shared" si="14"/>
        <v>2.7352941176470589</v>
      </c>
      <c r="K48" s="85">
        <f t="shared" si="14"/>
        <v>2.6470588235294117</v>
      </c>
      <c r="L48" s="20">
        <f t="shared" si="14"/>
        <v>2.2058823529411766</v>
      </c>
      <c r="M48" s="20">
        <f t="shared" si="14"/>
        <v>2.7352941176470589</v>
      </c>
      <c r="N48" s="20">
        <f t="shared" si="14"/>
        <v>2.2941176470588234</v>
      </c>
      <c r="O48" s="86">
        <f t="shared" si="14"/>
        <v>2.4705882352941178</v>
      </c>
      <c r="P48" s="78">
        <f t="shared" si="14"/>
        <v>2.9117647058823528</v>
      </c>
      <c r="Q48" s="96">
        <f t="shared" si="14"/>
        <v>2.9117647058823528</v>
      </c>
      <c r="R48" s="99">
        <f t="shared" si="14"/>
        <v>2.4705882352941178</v>
      </c>
      <c r="S48" s="26">
        <f t="shared" si="14"/>
        <v>2.1176470588235294</v>
      </c>
      <c r="T48" s="26">
        <f t="shared" si="14"/>
        <v>2.2941176470588234</v>
      </c>
      <c r="U48" s="26">
        <f t="shared" si="14"/>
        <v>2.3823529411764706</v>
      </c>
      <c r="V48" s="27">
        <f t="shared" si="14"/>
        <v>2.2941176470588234</v>
      </c>
      <c r="W48" s="108">
        <f t="shared" si="14"/>
        <v>2.6470588235294117</v>
      </c>
      <c r="X48" s="103">
        <f t="shared" si="14"/>
        <v>2.6470588235294117</v>
      </c>
      <c r="Y48" s="96">
        <f t="shared" si="14"/>
        <v>2.8181818181818183</v>
      </c>
      <c r="Z48" s="21">
        <f t="shared" si="14"/>
        <v>2.8181818181818183</v>
      </c>
    </row>
    <row r="49" spans="1:4" ht="21" thickBot="1">
      <c r="A49" s="2"/>
      <c r="B49" s="2"/>
      <c r="C49" s="2"/>
      <c r="D49" s="2"/>
    </row>
    <row r="50" spans="1:19" ht="20.25">
      <c r="A50" s="192" t="s">
        <v>15</v>
      </c>
      <c r="B50" s="193"/>
      <c r="C50" s="194"/>
      <c r="D50" s="2"/>
      <c r="E50" s="180" t="s">
        <v>16</v>
      </c>
      <c r="F50" s="181"/>
      <c r="G50" s="181"/>
      <c r="H50" s="181"/>
      <c r="I50" s="181"/>
      <c r="J50" s="181"/>
      <c r="K50" s="181"/>
      <c r="L50" s="181"/>
      <c r="M50" s="181"/>
      <c r="N50" s="182"/>
      <c r="O50" s="79" t="s">
        <v>8</v>
      </c>
      <c r="P50" s="28" t="s">
        <v>3</v>
      </c>
      <c r="Q50" s="28" t="s">
        <v>4</v>
      </c>
      <c r="R50" s="28" t="s">
        <v>5</v>
      </c>
      <c r="S50" s="29" t="s">
        <v>6</v>
      </c>
    </row>
    <row r="51" spans="1:19" ht="21" thickBot="1">
      <c r="A51" s="267" t="s">
        <v>73</v>
      </c>
      <c r="B51" s="3"/>
      <c r="C51" s="30"/>
      <c r="D51" s="2"/>
      <c r="E51" s="183"/>
      <c r="F51" s="184"/>
      <c r="G51" s="184"/>
      <c r="H51" s="184"/>
      <c r="I51" s="184"/>
      <c r="J51" s="184"/>
      <c r="K51" s="184"/>
      <c r="L51" s="184"/>
      <c r="M51" s="184"/>
      <c r="N51" s="185"/>
      <c r="O51" s="4">
        <f>(R48*0.2+Z48*0.8)</f>
        <v>2.7486631016042784</v>
      </c>
      <c r="P51" s="4">
        <f>(S48*0.2+Z48*0.8)</f>
        <v>2.678074866310161</v>
      </c>
      <c r="Q51" s="4">
        <f>(T48*0.2+Z48*0.8)</f>
        <v>2.7133689839572197</v>
      </c>
      <c r="R51" s="4">
        <f>(U48*0.2+Z48*0.8)</f>
        <v>2.7310160427807491</v>
      </c>
      <c r="S51" s="5">
        <f>(V48*0.2+Z48*0.8)</f>
        <v>2.7133689839572197</v>
      </c>
    </row>
    <row r="52" spans="1:4" ht="20.25">
      <c r="A52" s="267" t="s">
        <v>74</v>
      </c>
      <c r="B52" s="3"/>
      <c r="C52" s="30"/>
      <c r="D52" s="2"/>
    </row>
    <row r="53" spans="1:4" ht="21" thickBot="1">
      <c r="A53" s="268" t="s">
        <v>75</v>
      </c>
      <c r="B53" s="31"/>
      <c r="C53" s="32"/>
      <c r="D53" s="2"/>
    </row>
  </sheetData>
  <mergeCells count="23">
    <mergeCell ref="E50:N51"/>
    <mergeCell ref="A44:C44"/>
    <mergeCell ref="A45:C45"/>
    <mergeCell ref="A46:C46"/>
    <mergeCell ref="A47:C47"/>
    <mergeCell ref="A48:C48"/>
    <mergeCell ref="A50:C50"/>
    <mergeCell ref="A43:C4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2c3432-4fed-4ea1-a894-d404e4fb4b91}">
  <sheetPr codeName="Sheet32"/>
  <dimension ref="A1:J17"/>
  <sheetViews>
    <sheetView workbookViewId="0" topLeftCell="A1">
      <selection pane="topLeft" activeCell="A3" sqref="A3:J3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(6)'!A1:Z1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95</v>
      </c>
      <c r="C7" s="34"/>
      <c r="D7" s="118" t="str">
        <f>'1 (6)'!C4</f>
        <v>World Regional Geography</v>
      </c>
      <c r="E7" s="33">
        <f>'1 (6)'!O51</f>
        <v>2.678074866310161</v>
      </c>
      <c r="F7" s="33">
        <f>'1 (6)'!P51</f>
        <v>2.7663101604278078</v>
      </c>
      <c r="G7" s="33">
        <f>'1 (6)'!Q51</f>
        <v>2.7133689839572197</v>
      </c>
      <c r="H7" s="33">
        <f>'1 (6)'!R51</f>
        <v>2.6427807486631019</v>
      </c>
      <c r="I7" s="33">
        <f>'1 (6)'!S51</f>
        <v>2.7486631016042784</v>
      </c>
      <c r="J7" s="37">
        <f>AVERAGE(E7:I7)</f>
        <v>2.7098395721925135</v>
      </c>
    </row>
    <row r="8" spans="1:10" ht="15.75">
      <c r="A8" s="33">
        <v>2</v>
      </c>
      <c r="B8" s="119" t="s">
        <v>95</v>
      </c>
      <c r="C8" s="34"/>
      <c r="D8" s="118" t="str">
        <f>'2 (6)'!C4</f>
        <v>Indian Geography</v>
      </c>
      <c r="E8" s="33">
        <f>'2 (6)'!O51</f>
        <v>2.7486631016042784</v>
      </c>
      <c r="F8" s="33">
        <f>'2 (6)'!P51</f>
        <v>2.678074866310161</v>
      </c>
      <c r="G8" s="33">
        <f>'2 (6)'!Q51</f>
        <v>2.7133689839572197</v>
      </c>
      <c r="H8" s="33">
        <f>'2 (6)'!R51</f>
        <v>2.7310160427807491</v>
      </c>
      <c r="I8" s="33">
        <f>'2 (6)'!S51</f>
        <v>2.7133689839572197</v>
      </c>
      <c r="J8" s="37">
        <f t="shared" si="0" ref="J8">AVERAGE(E8:I8)</f>
        <v>2.7168983957219255</v>
      </c>
    </row>
    <row r="9" spans="1:10" ht="30.6" customHeight="1">
      <c r="A9" s="195" t="s">
        <v>26</v>
      </c>
      <c r="B9" s="195"/>
      <c r="C9" s="195"/>
      <c r="D9" s="195"/>
      <c r="E9" s="37">
        <f>AVERAGE(E7:E8)</f>
        <v>2.7133689839572197</v>
      </c>
      <c r="F9" s="37">
        <f>AVERAGE(F7:F8)</f>
        <v>2.7221925133689844</v>
      </c>
      <c r="G9" s="37">
        <f>AVERAGE(G7:G8)</f>
        <v>2.7133689839572197</v>
      </c>
      <c r="H9" s="37">
        <f>AVERAGE(H7:H8)</f>
        <v>2.6868983957219257</v>
      </c>
      <c r="I9" s="37">
        <f>AVERAGE(I7:I8)</f>
        <v>2.7310160427807491</v>
      </c>
      <c r="J9" s="37">
        <f>AVERAGE(E9:I9)</f>
        <v>2.7133689839572197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8eeede-7415-47e6-82d3-65a46f3f7915}">
  <sheetPr codeName="Sheet33"/>
  <dimension ref="A1:R34"/>
  <sheetViews>
    <sheetView zoomScale="79" zoomScaleNormal="79" workbookViewId="0" topLeftCell="A1">
      <selection pane="topLeft" activeCell="D3" sqref="D3:K3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3" width="8.857142857142858" style="2"/>
    <col min="4" max="4" width="10.428571428571429" style="2" customWidth="1"/>
    <col min="5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(6)'!A1:Z1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(6)'!E9</f>
        <v>2.7133689839572197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(6)'!F9</f>
        <v>2.7221925133689844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(6)'!G9</f>
        <v>2.7133689839572197</v>
      </c>
    </row>
    <row r="7" spans="2:18" ht="15.75">
      <c r="B7" s="45" t="s">
        <v>81</v>
      </c>
      <c r="C7" s="45"/>
      <c r="D7" s="212" t="str">
        <f>'CO (6)'!D7</f>
        <v>World Regional Geography</v>
      </c>
      <c r="E7" s="198"/>
      <c r="F7" s="45"/>
      <c r="G7" s="45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(6)'!H9</f>
        <v>2.6868983957219257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(6)'!I9</f>
        <v>2.7310160427807491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208" t="s">
        <v>44</v>
      </c>
      <c r="C12" s="237">
        <v>2</v>
      </c>
      <c r="D12" s="238"/>
      <c r="E12" s="238"/>
      <c r="F12" s="238">
        <v>1</v>
      </c>
      <c r="G12" s="238"/>
      <c r="H12" s="238"/>
      <c r="I12" s="238">
        <v>1</v>
      </c>
      <c r="J12" s="238"/>
      <c r="K12" s="238"/>
      <c r="L12" s="238"/>
      <c r="M12" s="238">
        <v>2</v>
      </c>
      <c r="N12" s="238"/>
    </row>
    <row r="13" spans="1:14" ht="17.25" customHeight="1" thickBot="1">
      <c r="A13" s="40"/>
      <c r="B13" s="208" t="s">
        <v>45</v>
      </c>
      <c r="C13" s="239">
        <v>1</v>
      </c>
      <c r="D13" s="240">
        <v>3</v>
      </c>
      <c r="E13" s="240"/>
      <c r="F13" s="240"/>
      <c r="G13" s="240">
        <v>1</v>
      </c>
      <c r="H13" s="240"/>
      <c r="I13" s="240">
        <v>1</v>
      </c>
      <c r="J13" s="240"/>
      <c r="K13" s="240">
        <v>2</v>
      </c>
      <c r="L13" s="240"/>
      <c r="M13" s="240">
        <v>2</v>
      </c>
      <c r="N13" s="240">
        <v>1</v>
      </c>
    </row>
    <row r="14" spans="1:14" ht="17.25" customHeight="1" thickBot="1">
      <c r="A14" s="40"/>
      <c r="B14" s="208" t="s">
        <v>46</v>
      </c>
      <c r="C14" s="239">
        <v>2</v>
      </c>
      <c r="D14" s="240">
        <v>2</v>
      </c>
      <c r="E14" s="240">
        <v>3</v>
      </c>
      <c r="F14" s="240">
        <v>2</v>
      </c>
      <c r="G14" s="240"/>
      <c r="H14" s="240">
        <v>2</v>
      </c>
      <c r="I14" s="240"/>
      <c r="J14" s="240">
        <v>1</v>
      </c>
      <c r="K14" s="240"/>
      <c r="L14" s="240"/>
      <c r="M14" s="240"/>
      <c r="N14" s="240">
        <v>1</v>
      </c>
    </row>
    <row r="15" spans="1:14" ht="17.25" customHeight="1" thickBot="1">
      <c r="A15" s="40"/>
      <c r="B15" s="208" t="s">
        <v>47</v>
      </c>
      <c r="C15" s="239"/>
      <c r="D15" s="240"/>
      <c r="E15" s="240">
        <v>3</v>
      </c>
      <c r="F15" s="240">
        <v>3</v>
      </c>
      <c r="G15" s="240"/>
      <c r="H15" s="240"/>
      <c r="I15" s="240"/>
      <c r="J15" s="240"/>
      <c r="K15" s="240"/>
      <c r="L15" s="240">
        <v>1</v>
      </c>
      <c r="M15" s="240">
        <v>2</v>
      </c>
      <c r="N15" s="240"/>
    </row>
    <row r="16" spans="1:14" ht="17.25" customHeight="1" thickBot="1">
      <c r="A16" s="40"/>
      <c r="B16" s="208" t="s">
        <v>48</v>
      </c>
      <c r="C16" s="239"/>
      <c r="D16" s="240"/>
      <c r="E16" s="240">
        <v>2</v>
      </c>
      <c r="F16" s="240">
        <v>2</v>
      </c>
      <c r="G16" s="240"/>
      <c r="H16" s="240">
        <v>3</v>
      </c>
      <c r="I16" s="240">
        <v>2</v>
      </c>
      <c r="J16" s="240"/>
      <c r="K16" s="240"/>
      <c r="L16" s="240"/>
      <c r="M16" s="240"/>
      <c r="N16" s="240">
        <v>1</v>
      </c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2.7151336898395728</v>
      </c>
      <c r="D17" s="48">
        <f t="shared" si="0"/>
        <v>2.7186631016042786</v>
      </c>
      <c r="E17" s="48">
        <f t="shared" si="0"/>
        <v>2.7078542780748664</v>
      </c>
      <c r="F17" s="48">
        <f t="shared" si="0"/>
        <v>2.7078542780748664</v>
      </c>
      <c r="G17" s="48">
        <f t="shared" si="0"/>
        <v>2.7221925133689844</v>
      </c>
      <c r="H17" s="48">
        <f t="shared" si="0"/>
        <v>2.7239572192513375</v>
      </c>
      <c r="I17" s="48">
        <f t="shared" si="0"/>
        <v>2.7243983957219253</v>
      </c>
      <c r="J17" s="48">
        <f t="shared" si="0"/>
        <v>2.7133689839572197</v>
      </c>
      <c r="K17" s="48">
        <f t="shared" si="0"/>
        <v>2.7221925133689844</v>
      </c>
      <c r="L17" s="48">
        <f t="shared" si="0"/>
        <v>2.6868983957219257</v>
      </c>
      <c r="M17" s="48">
        <f t="shared" si="0"/>
        <v>2.7074866310160437</v>
      </c>
      <c r="N17" s="48">
        <f t="shared" si="0"/>
        <v>2.7221925133689844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5" ht="15.75">
      <c r="D21" s="198" t="str">
        <f>'CO (6)'!D8</f>
        <v>Indian Geography</v>
      </c>
      <c r="E21" s="198"/>
    </row>
    <row r="22" spans="2:14" ht="15.75">
      <c r="B22" s="45" t="s">
        <v>81</v>
      </c>
      <c r="C22" s="45"/>
      <c r="D22" s="198"/>
      <c r="E22" s="198"/>
      <c r="F22" s="45"/>
      <c r="G22" s="45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>
        <v>3</v>
      </c>
      <c r="D27" s="238">
        <v>2</v>
      </c>
      <c r="E27" s="238"/>
      <c r="F27" s="238">
        <v>2</v>
      </c>
      <c r="G27" s="238"/>
      <c r="H27" s="238">
        <v>2</v>
      </c>
      <c r="I27" s="238"/>
      <c r="J27" s="238">
        <v>2</v>
      </c>
      <c r="K27" s="238"/>
      <c r="L27" s="238">
        <v>2</v>
      </c>
      <c r="M27" s="238"/>
      <c r="N27" s="238">
        <v>2</v>
      </c>
    </row>
    <row r="28" spans="2:14" ht="16.5" thickBot="1">
      <c r="B28" s="208" t="s">
        <v>45</v>
      </c>
      <c r="C28" s="239">
        <v>2</v>
      </c>
      <c r="D28" s="240">
        <v>1</v>
      </c>
      <c r="E28" s="240">
        <v>2</v>
      </c>
      <c r="F28" s="240"/>
      <c r="G28" s="240"/>
      <c r="H28" s="240"/>
      <c r="I28" s="240">
        <v>2</v>
      </c>
      <c r="J28" s="240"/>
      <c r="K28" s="240"/>
      <c r="L28" s="240">
        <v>1</v>
      </c>
      <c r="M28" s="240">
        <v>2</v>
      </c>
      <c r="N28" s="240"/>
    </row>
    <row r="29" spans="2:14" ht="16.5" thickBot="1">
      <c r="B29" s="208" t="s">
        <v>46</v>
      </c>
      <c r="C29" s="239"/>
      <c r="D29" s="240">
        <v>2</v>
      </c>
      <c r="E29" s="240"/>
      <c r="F29" s="240"/>
      <c r="G29" s="240">
        <v>2</v>
      </c>
      <c r="H29" s="240"/>
      <c r="I29" s="240"/>
      <c r="J29" s="240">
        <v>1</v>
      </c>
      <c r="K29" s="240">
        <v>1</v>
      </c>
      <c r="L29" s="240"/>
      <c r="M29" s="240"/>
      <c r="N29" s="240">
        <v>1</v>
      </c>
    </row>
    <row r="30" spans="2:14" ht="16.5" thickBot="1">
      <c r="B30" s="208" t="s">
        <v>47</v>
      </c>
      <c r="C30" s="239">
        <v>1</v>
      </c>
      <c r="D30" s="240"/>
      <c r="E30" s="240"/>
      <c r="F30" s="240">
        <v>2</v>
      </c>
      <c r="G30" s="240"/>
      <c r="H30" s="240">
        <v>2</v>
      </c>
      <c r="I30" s="240">
        <v>2</v>
      </c>
      <c r="J30" s="240"/>
      <c r="K30" s="240"/>
      <c r="L30" s="240">
        <v>2</v>
      </c>
      <c r="M30" s="240">
        <v>1</v>
      </c>
      <c r="N30" s="240"/>
    </row>
    <row r="31" spans="2:14" ht="16.5" thickBot="1">
      <c r="B31" s="208" t="s">
        <v>48</v>
      </c>
      <c r="C31" s="239"/>
      <c r="D31" s="240">
        <v>2</v>
      </c>
      <c r="E31" s="240"/>
      <c r="F31" s="240"/>
      <c r="G31" s="240">
        <v>2</v>
      </c>
      <c r="H31" s="240"/>
      <c r="I31" s="240"/>
      <c r="J31" s="240"/>
      <c r="K31" s="240">
        <v>2</v>
      </c>
      <c r="L31" s="240"/>
      <c r="M31" s="240"/>
      <c r="N31" s="240">
        <v>1</v>
      </c>
    </row>
    <row r="32" spans="2:14" ht="16.5" thickBot="1">
      <c r="B32" s="208" t="s">
        <v>49</v>
      </c>
      <c r="C32" s="48">
        <f t="shared" si="1" ref="C32:N32">($R$4*C27+$R$5*C28+$R$6*C29+$R$7*C30+$R$8*C31)/(C27+C28+C29+C30+C31)</f>
        <v>2.7118983957219256</v>
      </c>
      <c r="D32" s="48">
        <f t="shared" si="1"/>
        <v>2.7196715049656226</v>
      </c>
      <c r="E32" s="48">
        <f t="shared" si="1"/>
        <v>2.7221925133689844</v>
      </c>
      <c r="F32" s="48">
        <f t="shared" si="1"/>
        <v>2.7001336898395727</v>
      </c>
      <c r="G32" s="48">
        <f t="shared" si="1"/>
        <v>2.7221925133689844</v>
      </c>
      <c r="H32" s="48">
        <f t="shared" si="1"/>
        <v>2.7001336898395727</v>
      </c>
      <c r="I32" s="48">
        <f t="shared" si="1"/>
        <v>2.704545454545455</v>
      </c>
      <c r="J32" s="48">
        <f t="shared" si="1"/>
        <v>2.7133689839572193</v>
      </c>
      <c r="K32" s="48">
        <f t="shared" si="1"/>
        <v>2.7251336898395722</v>
      </c>
      <c r="L32" s="48">
        <f t="shared" si="1"/>
        <v>2.704545454545455</v>
      </c>
      <c r="M32" s="48">
        <f t="shared" si="1"/>
        <v>2.7104278074866315</v>
      </c>
      <c r="N32" s="48">
        <f t="shared" si="1"/>
        <v>2.7177807486631016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2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eac1d4-6233-493f-a91c-4790aa997f4f}">
  <sheetPr codeName="Sheet34"/>
  <dimension ref="A1:AB20"/>
  <sheetViews>
    <sheetView zoomScale="90" zoomScaleNormal="90" workbookViewId="0" topLeftCell="B1">
      <selection pane="topLeft" activeCell="B3" sqref="B3:AA3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360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29.25" customHeight="1">
      <c r="A7" s="53">
        <v>1</v>
      </c>
      <c r="B7" s="67"/>
      <c r="C7" s="118" t="str">
        <f>'CO (6)'!D7</f>
        <v>World Regional Geography</v>
      </c>
      <c r="D7" s="67">
        <v>2.50</v>
      </c>
      <c r="E7" s="126">
        <f>'CO-PO Mapping (6)'!C17</f>
        <v>2.7151336898395728</v>
      </c>
      <c r="F7" s="67">
        <v>1.90</v>
      </c>
      <c r="G7" s="126">
        <f>'CO-PO Mapping (6)'!D17</f>
        <v>2.7186631016042786</v>
      </c>
      <c r="H7" s="67">
        <v>2.70</v>
      </c>
      <c r="I7" s="126">
        <f>'CO-PO Mapping (6)'!E17</f>
        <v>2.7078542780748664</v>
      </c>
      <c r="J7" s="67">
        <v>1.90</v>
      </c>
      <c r="K7" s="126">
        <f>'CO-PO Mapping (6)'!F17</f>
        <v>2.7078542780748664</v>
      </c>
      <c r="L7" s="67">
        <v>1.50</v>
      </c>
      <c r="M7" s="126">
        <f>'CO-PO Mapping (6)'!G17</f>
        <v>2.7221925133689844</v>
      </c>
      <c r="N7" s="67">
        <v>2.70</v>
      </c>
      <c r="O7" s="126">
        <f>'CO-PO Mapping (6)'!H17</f>
        <v>2.7239572192513375</v>
      </c>
      <c r="P7" s="67">
        <v>2.80</v>
      </c>
      <c r="Q7" s="126">
        <f>'CO-PO Mapping (6)'!I17</f>
        <v>2.7243983957219253</v>
      </c>
      <c r="R7" s="67">
        <v>1.80</v>
      </c>
      <c r="S7" s="126">
        <f>'CO-PO Mapping (6)'!J17</f>
        <v>2.7133689839572197</v>
      </c>
      <c r="T7" s="67">
        <v>1.50</v>
      </c>
      <c r="U7" s="126">
        <f>'CO-PO Mapping (6)'!K17</f>
        <v>2.7221925133689844</v>
      </c>
      <c r="V7" s="67">
        <v>1.70</v>
      </c>
      <c r="W7" s="126">
        <f>'CO-PO Mapping (6)'!L17</f>
        <v>2.6868983957219257</v>
      </c>
      <c r="X7" s="67">
        <v>2.2999999999999998</v>
      </c>
      <c r="Y7" s="126">
        <f>'CO-PO Mapping (6)'!M17</f>
        <v>2.7074866310160437</v>
      </c>
      <c r="Z7" s="67">
        <v>2.80</v>
      </c>
      <c r="AA7" s="126">
        <f>'CO-PO Mapping (6)'!N17</f>
        <v>2.7221925133689844</v>
      </c>
      <c r="AB7" s="68"/>
    </row>
    <row r="8" spans="1:28" ht="15.75">
      <c r="A8" s="53">
        <v>2</v>
      </c>
      <c r="B8" s="67"/>
      <c r="C8" s="118" t="str">
        <f>'CO (6)'!D8</f>
        <v>Indian Geography</v>
      </c>
      <c r="D8" s="67">
        <v>2.80</v>
      </c>
      <c r="E8" s="126">
        <f>'CO-PO Mapping (6)'!C32</f>
        <v>2.7118983957219256</v>
      </c>
      <c r="F8" s="67">
        <v>2.2999999999999998</v>
      </c>
      <c r="G8" s="126">
        <f>'CO-PO Mapping (6)'!D32</f>
        <v>2.7196715049656226</v>
      </c>
      <c r="H8" s="67">
        <v>2.60</v>
      </c>
      <c r="I8" s="126">
        <f>'CO-PO Mapping (6)'!E32</f>
        <v>2.7221925133689844</v>
      </c>
      <c r="J8" s="67">
        <v>2.80</v>
      </c>
      <c r="K8" s="126">
        <f>'CO-PO Mapping (6)'!F32</f>
        <v>2.7001336898395727</v>
      </c>
      <c r="L8" s="67">
        <v>1.60</v>
      </c>
      <c r="M8" s="126">
        <f>'CO-PO Mapping (6)'!G32</f>
        <v>2.7221925133689844</v>
      </c>
      <c r="N8" s="67">
        <v>2</v>
      </c>
      <c r="O8" s="126">
        <f>'CO-PO Mapping (6)'!H32</f>
        <v>2.7001336898395727</v>
      </c>
      <c r="P8" s="67">
        <v>2.60</v>
      </c>
      <c r="Q8" s="126">
        <f>'CO-PO Mapping (6)'!I32</f>
        <v>2.704545454545455</v>
      </c>
      <c r="R8" s="67">
        <v>1.70</v>
      </c>
      <c r="S8" s="126">
        <f>'CO-PO Mapping (6)'!J32</f>
        <v>2.7133689839572193</v>
      </c>
      <c r="T8" s="67">
        <v>1.60</v>
      </c>
      <c r="U8" s="126">
        <v>2.73</v>
      </c>
      <c r="V8" s="67">
        <v>1.40</v>
      </c>
      <c r="W8" s="126">
        <f>'CO-PO Mapping (6)'!L32</f>
        <v>2.704545454545455</v>
      </c>
      <c r="X8" s="67">
        <v>2</v>
      </c>
      <c r="Y8" s="126">
        <f>'CO-PO Mapping (6)'!M32</f>
        <v>2.7104278074866315</v>
      </c>
      <c r="Z8" s="67">
        <v>2.70</v>
      </c>
      <c r="AA8" s="126">
        <f>'CO-PO Mapping (6)'!N32</f>
        <v>2.7177807486631016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2.65</v>
      </c>
      <c r="E11" s="57"/>
      <c r="F11" s="58">
        <f>AVERAGE(F7:F8)</f>
        <v>2.0999999999999996</v>
      </c>
      <c r="G11" s="57"/>
      <c r="H11" s="58">
        <f>AVERAGE(H7:H8)</f>
        <v>2.6500000000000004</v>
      </c>
      <c r="I11" s="57"/>
      <c r="J11" s="58">
        <f>AVERAGE(J7:J8)</f>
        <v>2.3499999999999996</v>
      </c>
      <c r="K11" s="57"/>
      <c r="L11" s="58">
        <f>AVERAGE(L7:L8)</f>
        <v>1.55</v>
      </c>
      <c r="M11" s="57"/>
      <c r="N11" s="58">
        <f>AVERAGE(N7:N8)</f>
        <v>2.35</v>
      </c>
      <c r="O11" s="57"/>
      <c r="P11" s="58">
        <f>AVERAGE(P7:P8)</f>
        <v>2.70</v>
      </c>
      <c r="Q11" s="57"/>
      <c r="R11" s="58">
        <f>AVERAGE(R7:R8)</f>
        <v>1.75</v>
      </c>
      <c r="S11" s="57"/>
      <c r="T11" s="58">
        <f>AVERAGE(T7:T8)</f>
        <v>1.55</v>
      </c>
      <c r="U11" s="57"/>
      <c r="V11" s="58">
        <f>AVERAGE(V7:V8)</f>
        <v>1.5499999999999998</v>
      </c>
      <c r="W11" s="57"/>
      <c r="X11" s="58">
        <f>AVERAGE(X7:X8)</f>
        <v>2.15</v>
      </c>
      <c r="Y11" s="57"/>
      <c r="Z11" s="58">
        <f>AVERAGE(Z7:Z8)</f>
        <v>2.75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60">
        <f t="shared" si="0" ref="E13:AA13">AVERAGE(E7:E8)</f>
        <v>2.713516042780749</v>
      </c>
      <c r="F13" s="60"/>
      <c r="G13" s="60">
        <f t="shared" si="0"/>
        <v>2.7191673032849506</v>
      </c>
      <c r="H13" s="60"/>
      <c r="I13" s="60">
        <f t="shared" si="0"/>
        <v>2.7150233957219254</v>
      </c>
      <c r="J13" s="60"/>
      <c r="K13" s="60">
        <f t="shared" si="0"/>
        <v>2.7039939839572193</v>
      </c>
      <c r="L13" s="60"/>
      <c r="M13" s="60">
        <f t="shared" si="0"/>
        <v>2.7221925133689844</v>
      </c>
      <c r="N13" s="60"/>
      <c r="O13" s="60">
        <f t="shared" si="0"/>
        <v>2.7120454545454553</v>
      </c>
      <c r="P13" s="60"/>
      <c r="Q13" s="60">
        <f t="shared" si="0"/>
        <v>2.7144719251336902</v>
      </c>
      <c r="R13" s="60"/>
      <c r="S13" s="60">
        <f t="shared" si="0"/>
        <v>2.7133689839572197</v>
      </c>
      <c r="T13" s="60"/>
      <c r="U13" s="60">
        <f t="shared" si="0"/>
        <v>2.7260962566844924</v>
      </c>
      <c r="V13" s="60"/>
      <c r="W13" s="60">
        <f t="shared" si="0"/>
        <v>2.6957219251336904</v>
      </c>
      <c r="X13" s="60"/>
      <c r="Y13" s="60">
        <f t="shared" si="0"/>
        <v>2.7089572192513378</v>
      </c>
      <c r="Z13" s="60"/>
      <c r="AA13" s="60">
        <f t="shared" si="0"/>
        <v>2.719986631016043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2.10</v>
      </c>
      <c r="F15" s="71"/>
      <c r="G15" s="109">
        <v>2.10</v>
      </c>
      <c r="H15" s="71"/>
      <c r="I15" s="109">
        <v>2</v>
      </c>
      <c r="J15" s="71"/>
      <c r="K15" s="109">
        <v>1.80</v>
      </c>
      <c r="L15" s="71"/>
      <c r="M15" s="109">
        <v>1.70</v>
      </c>
      <c r="N15" s="71"/>
      <c r="O15" s="109">
        <v>1.80</v>
      </c>
      <c r="P15" s="71"/>
      <c r="Q15" s="109">
        <v>1.90</v>
      </c>
      <c r="R15" s="71"/>
      <c r="S15" s="109">
        <v>1.80</v>
      </c>
      <c r="T15" s="71"/>
      <c r="U15" s="109">
        <v>2.10</v>
      </c>
      <c r="V15" s="71"/>
      <c r="W15" s="109">
        <v>2</v>
      </c>
      <c r="X15" s="71"/>
      <c r="Y15" s="109">
        <v>1.70</v>
      </c>
      <c r="Z15" s="71"/>
      <c r="AA15" s="110">
        <v>2.50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2.4067580213903748</v>
      </c>
      <c r="F17" s="71"/>
      <c r="G17" s="111">
        <f>(G13+G15)/2</f>
        <v>2.4095836516424756</v>
      </c>
      <c r="H17" s="71"/>
      <c r="I17" s="111">
        <f>(I13+I15)/2</f>
        <v>2.3575116978609625</v>
      </c>
      <c r="J17" s="71"/>
      <c r="K17" s="111">
        <f>(K13+K15)/2</f>
        <v>2.2519969919786096</v>
      </c>
      <c r="L17" s="71"/>
      <c r="M17" s="111">
        <f>(M13+M15)/2</f>
        <v>2.2110962566844923</v>
      </c>
      <c r="N17" s="71"/>
      <c r="O17" s="111">
        <f>(O13+O15)/2</f>
        <v>2.2560227272727276</v>
      </c>
      <c r="P17" s="71"/>
      <c r="Q17" s="111">
        <f>(Q13+Q15)/2</f>
        <v>2.3072359625668453</v>
      </c>
      <c r="R17" s="71"/>
      <c r="S17" s="111">
        <f>(S13+S15)/2</f>
        <v>2.2566844919786098</v>
      </c>
      <c r="T17" s="71"/>
      <c r="U17" s="111"/>
      <c r="V17" s="71"/>
      <c r="W17" s="111">
        <f>(W13+W15)/2</f>
        <v>2.3478609625668452</v>
      </c>
      <c r="X17" s="71"/>
      <c r="Y17" s="111">
        <f>(Y13+Y15)/2</f>
        <v>2.204478609625669</v>
      </c>
      <c r="Z17" s="71"/>
      <c r="AA17" s="112">
        <f>(AA13+AA15)/2</f>
        <v>2.6099933155080217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13" t="s">
        <v>32</v>
      </c>
      <c r="E19" s="213"/>
      <c r="F19" s="213" t="s">
        <v>33</v>
      </c>
      <c r="G19" s="213"/>
      <c r="H19" s="213" t="s">
        <v>34</v>
      </c>
      <c r="I19" s="213"/>
      <c r="J19" s="213" t="s">
        <v>35</v>
      </c>
      <c r="K19" s="213"/>
      <c r="L19" s="213" t="s">
        <v>36</v>
      </c>
      <c r="M19" s="213"/>
      <c r="N19" s="213" t="s">
        <v>37</v>
      </c>
      <c r="O19" s="213"/>
      <c r="P19" s="213" t="s">
        <v>38</v>
      </c>
      <c r="Q19" s="213"/>
      <c r="R19" s="213" t="s">
        <v>39</v>
      </c>
      <c r="S19" s="213"/>
      <c r="T19" s="213" t="s">
        <v>40</v>
      </c>
      <c r="U19" s="213"/>
      <c r="V19" s="213" t="s">
        <v>41</v>
      </c>
      <c r="W19" s="213"/>
      <c r="X19" s="213" t="s">
        <v>42</v>
      </c>
      <c r="Y19" s="213"/>
      <c r="Z19" s="213" t="s">
        <v>43</v>
      </c>
      <c r="AA19" s="213"/>
    </row>
    <row r="20" spans="4:27" ht="15">
      <c r="D20" s="213" t="str">
        <f>IF(E17&gt;D11,"Achieve","Not Achive")</f>
        <v>Not Achive</v>
      </c>
      <c r="E20" s="213"/>
      <c r="F20" s="213" t="str">
        <f t="shared" si="1" ref="F20">IF(G17&gt;F11,"Achieve","Not Achive")</f>
        <v>Achieve</v>
      </c>
      <c r="G20" s="213"/>
      <c r="H20" s="213" t="str">
        <f t="shared" si="2" ref="H20">IF(I17&gt;H11,"Achieve","Not Achive")</f>
        <v>Not Achive</v>
      </c>
      <c r="I20" s="213"/>
      <c r="J20" s="213" t="str">
        <f t="shared" si="3" ref="J20">IF(K17&gt;J11,"Achieve","Not Achive")</f>
        <v>Not Achive</v>
      </c>
      <c r="K20" s="213"/>
      <c r="L20" s="213" t="str">
        <f t="shared" si="4" ref="L20">IF(M17&gt;L11,"Achieve","Not Achive")</f>
        <v>Achieve</v>
      </c>
      <c r="M20" s="213"/>
      <c r="N20" s="213" t="str">
        <f t="shared" si="5" ref="N20">IF(O17&gt;N11,"Achieve","Not Achive")</f>
        <v>Not Achive</v>
      </c>
      <c r="O20" s="213"/>
      <c r="P20" s="213" t="str">
        <f t="shared" si="6" ref="P20">IF(Q17&gt;P11,"Achieve","Not Achive")</f>
        <v>Not Achive</v>
      </c>
      <c r="Q20" s="213"/>
      <c r="R20" s="213" t="str">
        <f t="shared" si="7" ref="R20">IF(S17&gt;R11,"Achieve","Not Achive")</f>
        <v>Achieve</v>
      </c>
      <c r="S20" s="213"/>
      <c r="T20" s="213" t="str">
        <f t="shared" si="8" ref="T20">IF(U17&gt;T11,"Achieve","Not Achive")</f>
        <v>Not Achive</v>
      </c>
      <c r="U20" s="213"/>
      <c r="V20" s="213" t="str">
        <f t="shared" si="9" ref="V20">IF(W17&gt;V11,"Achieve","Not Achive")</f>
        <v>Achieve</v>
      </c>
      <c r="W20" s="213"/>
      <c r="X20" s="213" t="str">
        <f t="shared" si="10" ref="X20">IF(Y17&gt;X11,"Achieve","Not Achive")</f>
        <v>Achieve</v>
      </c>
      <c r="Y20" s="213"/>
      <c r="Z20" s="213" t="str">
        <f t="shared" si="11" ref="Z20">IF(AA17&gt;Z11,"Achieve","Not Achive")</f>
        <v>Not Achive</v>
      </c>
      <c r="AA20" s="213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d7199c-26a1-47b6-b9ad-f5aa1143d9ba}">
  <sheetPr codeName="Sheet35">
    <pageSetUpPr fitToPage="1"/>
  </sheetPr>
  <dimension ref="A1:Z30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1" width="13.714285714285714" style="1" bestFit="1" customWidth="1"/>
    <col min="12" max="12" width="6.428571428571429" style="1" bestFit="1" customWidth="1"/>
    <col min="13" max="19" width="13.714285714285714" style="1" bestFit="1" customWidth="1"/>
    <col min="20" max="20" width="5.857142857142857" style="1" bestFit="1" customWidth="1"/>
    <col min="21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287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88" t="s">
        <v>361</v>
      </c>
      <c r="D4" s="113" t="s">
        <v>82</v>
      </c>
      <c r="E4" s="114"/>
      <c r="F4" s="164" t="s">
        <v>350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358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307600</v>
      </c>
      <c r="C8" s="133" t="s">
        <v>126</v>
      </c>
      <c r="D8" s="10">
        <v>10</v>
      </c>
      <c r="E8" s="10">
        <v>9</v>
      </c>
      <c r="F8" s="10">
        <v>7</v>
      </c>
      <c r="G8" s="10">
        <v>6</v>
      </c>
      <c r="H8" s="10">
        <v>7</v>
      </c>
      <c r="I8" s="10">
        <f t="shared" si="0" ref="I8:I18">SUM(D8:H8)</f>
        <v>39</v>
      </c>
      <c r="J8" s="10">
        <f>I8*0.15</f>
        <v>5.85</v>
      </c>
      <c r="K8" s="18">
        <v>5</v>
      </c>
      <c r="L8" s="18">
        <v>3</v>
      </c>
      <c r="M8" s="18">
        <v>2</v>
      </c>
      <c r="N8" s="18">
        <v>5</v>
      </c>
      <c r="O8" s="18">
        <v>3</v>
      </c>
      <c r="P8" s="18">
        <f>SUM(K8:O8)</f>
        <v>18</v>
      </c>
      <c r="Q8" s="116">
        <f>P8*0.05</f>
        <v>0.90</v>
      </c>
      <c r="R8" s="105">
        <f t="shared" si="1" ref="R8:R18">(D8*0.15+K8*0.05)</f>
        <v>1.75</v>
      </c>
      <c r="S8" s="105">
        <f t="shared" si="2" ref="S8:S18">(E8*0.15+L8*0.05)</f>
        <v>1.50</v>
      </c>
      <c r="T8" s="105">
        <f t="shared" si="3" ref="T8:T18">(F8*0.15+M8*0.05)</f>
        <v>1.1500000000000001</v>
      </c>
      <c r="U8" s="105">
        <f t="shared" si="4" ref="U8:U18">(G8*0.15+N8*0.05)</f>
        <v>1.1499999999999999</v>
      </c>
      <c r="V8" s="105">
        <f t="shared" si="5" ref="V8:V18">(H8*0.15+O8*0.05)</f>
        <v>1.2000000000000002</v>
      </c>
      <c r="W8" s="117">
        <f t="shared" si="6" ref="W8:W18">I8+P8</f>
        <v>57</v>
      </c>
      <c r="X8" s="117">
        <f>(W8*0.2)</f>
        <v>11.40</v>
      </c>
      <c r="Y8" s="258">
        <v>38</v>
      </c>
      <c r="Z8" s="116">
        <f>Y8*0.8</f>
        <v>30.40</v>
      </c>
    </row>
    <row r="9" spans="1:26" ht="19.9" customHeight="1" thickBot="1">
      <c r="A9" s="256">
        <v>2</v>
      </c>
      <c r="B9" s="285">
        <v>307615</v>
      </c>
      <c r="C9" s="133" t="s">
        <v>170</v>
      </c>
      <c r="D9" s="10">
        <v>9</v>
      </c>
      <c r="E9" s="10">
        <v>8</v>
      </c>
      <c r="F9" s="10">
        <v>10</v>
      </c>
      <c r="G9" s="10">
        <v>4</v>
      </c>
      <c r="H9" s="10">
        <v>3</v>
      </c>
      <c r="I9" s="10">
        <f t="shared" si="0"/>
        <v>34</v>
      </c>
      <c r="J9" s="10">
        <f t="shared" si="7" ref="J9:J18">I9*0.15</f>
        <v>5.0999999999999996</v>
      </c>
      <c r="K9" s="18">
        <v>3</v>
      </c>
      <c r="L9" s="18">
        <v>2</v>
      </c>
      <c r="M9" s="18">
        <v>5</v>
      </c>
      <c r="N9" s="18">
        <v>1</v>
      </c>
      <c r="O9" s="18">
        <v>4</v>
      </c>
      <c r="P9" s="18">
        <f t="shared" si="8" ref="P9:P18">SUM(K9:O9)</f>
        <v>15</v>
      </c>
      <c r="Q9" s="116">
        <f t="shared" si="9" ref="Q9:Q18">P9*0.05</f>
        <v>0.75</v>
      </c>
      <c r="R9" s="105">
        <f t="shared" si="1"/>
        <v>1.50</v>
      </c>
      <c r="S9" s="105">
        <f t="shared" si="2"/>
        <v>1.30</v>
      </c>
      <c r="T9" s="105">
        <f t="shared" si="3"/>
        <v>1.75</v>
      </c>
      <c r="U9" s="105">
        <f t="shared" si="4"/>
        <v>0.65</v>
      </c>
      <c r="V9" s="105">
        <f t="shared" si="5"/>
        <v>0.64999999999999991</v>
      </c>
      <c r="W9" s="117">
        <f t="shared" si="6"/>
        <v>49</v>
      </c>
      <c r="X9" s="117">
        <f t="shared" si="10" ref="X9:X18">(W9*0.2)</f>
        <v>9.8000000000000007</v>
      </c>
      <c r="Y9" s="258">
        <v>35</v>
      </c>
      <c r="Z9" s="116">
        <f t="shared" si="11" ref="Z9:Z18">Y9*0.8</f>
        <v>28</v>
      </c>
    </row>
    <row r="10" spans="1:26" ht="19.9" customHeight="1">
      <c r="A10" s="254">
        <v>3</v>
      </c>
      <c r="B10" s="284">
        <v>307620</v>
      </c>
      <c r="C10" s="133" t="s">
        <v>101</v>
      </c>
      <c r="D10" s="10">
        <v>8</v>
      </c>
      <c r="E10" s="10">
        <v>10</v>
      </c>
      <c r="F10" s="10">
        <v>7</v>
      </c>
      <c r="G10" s="10">
        <v>6</v>
      </c>
      <c r="H10" s="10">
        <v>4</v>
      </c>
      <c r="I10" s="10">
        <f t="shared" si="0"/>
        <v>35</v>
      </c>
      <c r="J10" s="10">
        <f t="shared" si="7"/>
        <v>5.25</v>
      </c>
      <c r="K10" s="18">
        <v>5</v>
      </c>
      <c r="L10" s="18">
        <v>3</v>
      </c>
      <c r="M10" s="18">
        <v>4</v>
      </c>
      <c r="N10" s="18">
        <v>4</v>
      </c>
      <c r="O10" s="18">
        <v>2</v>
      </c>
      <c r="P10" s="18">
        <f t="shared" si="8"/>
        <v>18</v>
      </c>
      <c r="Q10" s="116">
        <f t="shared" si="9"/>
        <v>0.90</v>
      </c>
      <c r="R10" s="105">
        <f t="shared" si="1"/>
        <v>1.45</v>
      </c>
      <c r="S10" s="105">
        <f t="shared" si="2"/>
        <v>1.65</v>
      </c>
      <c r="T10" s="105">
        <f t="shared" si="3"/>
        <v>1.25</v>
      </c>
      <c r="U10" s="105">
        <f t="shared" si="4"/>
        <v>1.0999999999999999</v>
      </c>
      <c r="V10" s="105">
        <f t="shared" si="5"/>
        <v>0.70</v>
      </c>
      <c r="W10" s="117">
        <f t="shared" si="6"/>
        <v>53</v>
      </c>
      <c r="X10" s="117"/>
      <c r="Y10" s="258">
        <v>39</v>
      </c>
      <c r="Z10" s="116">
        <f t="shared" si="11"/>
        <v>31.200000000000003</v>
      </c>
    </row>
    <row r="11" spans="1:26" ht="19.5" customHeight="1" thickBot="1">
      <c r="A11" s="256">
        <v>4</v>
      </c>
      <c r="B11" s="287">
        <v>307685</v>
      </c>
      <c r="C11" s="133" t="s">
        <v>208</v>
      </c>
      <c r="D11" s="10">
        <v>7</v>
      </c>
      <c r="E11" s="10">
        <v>8</v>
      </c>
      <c r="F11" s="10">
        <v>10</v>
      </c>
      <c r="G11" s="10">
        <v>7</v>
      </c>
      <c r="H11" s="10">
        <v>9</v>
      </c>
      <c r="I11" s="10">
        <f t="shared" si="0"/>
        <v>41</v>
      </c>
      <c r="J11" s="10">
        <f t="shared" si="7"/>
        <v>6.15</v>
      </c>
      <c r="K11" s="18">
        <v>4</v>
      </c>
      <c r="L11" s="18">
        <v>5</v>
      </c>
      <c r="M11" s="18">
        <v>4</v>
      </c>
      <c r="N11" s="18">
        <v>5</v>
      </c>
      <c r="O11" s="18">
        <v>3</v>
      </c>
      <c r="P11" s="18">
        <f t="shared" si="8"/>
        <v>21</v>
      </c>
      <c r="Q11" s="116">
        <f t="shared" si="9"/>
        <v>1.05</v>
      </c>
      <c r="R11" s="105">
        <f t="shared" si="1"/>
        <v>1.25</v>
      </c>
      <c r="S11" s="105">
        <f t="shared" si="2"/>
        <v>1.45</v>
      </c>
      <c r="T11" s="105">
        <f t="shared" si="3"/>
        <v>1.70</v>
      </c>
      <c r="U11" s="105">
        <f t="shared" si="4"/>
        <v>1.30</v>
      </c>
      <c r="V11" s="105">
        <f t="shared" si="5"/>
        <v>1.50</v>
      </c>
      <c r="W11" s="117">
        <f t="shared" si="6"/>
        <v>62</v>
      </c>
      <c r="X11" s="117">
        <f t="shared" si="10"/>
        <v>12.40</v>
      </c>
      <c r="Y11" s="258">
        <v>40</v>
      </c>
      <c r="Z11" s="116">
        <f t="shared" si="11"/>
        <v>32</v>
      </c>
    </row>
    <row r="12" spans="1:26" ht="24.75" customHeight="1">
      <c r="A12" s="254">
        <v>5</v>
      </c>
      <c r="B12" s="281">
        <v>307686</v>
      </c>
      <c r="C12" s="133" t="s">
        <v>110</v>
      </c>
      <c r="D12" s="10">
        <v>10</v>
      </c>
      <c r="E12" s="10">
        <v>8</v>
      </c>
      <c r="F12" s="10">
        <v>9</v>
      </c>
      <c r="G12" s="10">
        <v>8</v>
      </c>
      <c r="H12" s="10">
        <v>10</v>
      </c>
      <c r="I12" s="10">
        <f t="shared" si="0"/>
        <v>45</v>
      </c>
      <c r="J12" s="10">
        <f t="shared" si="7"/>
        <v>6.75</v>
      </c>
      <c r="K12" s="18">
        <v>5</v>
      </c>
      <c r="L12" s="18">
        <v>4</v>
      </c>
      <c r="M12" s="18">
        <v>3</v>
      </c>
      <c r="N12" s="18">
        <v>4</v>
      </c>
      <c r="O12" s="18">
        <v>5</v>
      </c>
      <c r="P12" s="18">
        <f t="shared" si="8"/>
        <v>21</v>
      </c>
      <c r="Q12" s="116">
        <f t="shared" si="9"/>
        <v>1.05</v>
      </c>
      <c r="R12" s="105">
        <f t="shared" si="1"/>
        <v>1.75</v>
      </c>
      <c r="S12" s="105">
        <f t="shared" si="2"/>
        <v>1.40</v>
      </c>
      <c r="T12" s="105">
        <f t="shared" si="3"/>
        <v>1.50</v>
      </c>
      <c r="U12" s="105">
        <f t="shared" si="4"/>
        <v>1.40</v>
      </c>
      <c r="V12" s="105">
        <f t="shared" si="5"/>
        <v>1.75</v>
      </c>
      <c r="W12" s="117">
        <f t="shared" si="6"/>
        <v>66</v>
      </c>
      <c r="X12" s="117">
        <f t="shared" si="10"/>
        <v>13.20</v>
      </c>
      <c r="Y12" s="258">
        <v>48</v>
      </c>
      <c r="Z12" s="116">
        <f t="shared" si="11"/>
        <v>38.400000000000006</v>
      </c>
    </row>
    <row r="13" spans="1:26" ht="19.9" customHeight="1" thickBot="1">
      <c r="A13" s="256">
        <v>6</v>
      </c>
      <c r="B13" s="281">
        <v>307702</v>
      </c>
      <c r="C13" s="133" t="s">
        <v>115</v>
      </c>
      <c r="D13" s="10">
        <v>8</v>
      </c>
      <c r="E13" s="10">
        <v>9</v>
      </c>
      <c r="F13" s="10">
        <v>8</v>
      </c>
      <c r="G13" s="10">
        <v>10</v>
      </c>
      <c r="H13" s="10">
        <v>5</v>
      </c>
      <c r="I13" s="10">
        <f t="shared" si="0"/>
        <v>40</v>
      </c>
      <c r="J13" s="10">
        <f t="shared" si="7"/>
        <v>6</v>
      </c>
      <c r="K13" s="18">
        <v>5</v>
      </c>
      <c r="L13" s="18">
        <v>5</v>
      </c>
      <c r="M13" s="18">
        <v>4</v>
      </c>
      <c r="N13" s="18">
        <v>3</v>
      </c>
      <c r="O13" s="18">
        <v>5</v>
      </c>
      <c r="P13" s="18">
        <f t="shared" si="8"/>
        <v>22</v>
      </c>
      <c r="Q13" s="116">
        <f t="shared" si="9"/>
        <v>1.1000000000000001</v>
      </c>
      <c r="R13" s="105">
        <f t="shared" si="1"/>
        <v>1.45</v>
      </c>
      <c r="S13" s="105">
        <f t="shared" si="2"/>
        <v>1.60</v>
      </c>
      <c r="T13" s="105">
        <f t="shared" si="3"/>
        <v>1.40</v>
      </c>
      <c r="U13" s="105">
        <f t="shared" si="4"/>
        <v>1.65</v>
      </c>
      <c r="V13" s="105">
        <f t="shared" si="5"/>
        <v>1</v>
      </c>
      <c r="W13" s="117">
        <f t="shared" si="6"/>
        <v>62</v>
      </c>
      <c r="X13" s="117">
        <f t="shared" si="10"/>
        <v>12.40</v>
      </c>
      <c r="Y13" s="258">
        <v>45</v>
      </c>
      <c r="Z13" s="116">
        <f t="shared" si="11"/>
        <v>36</v>
      </c>
    </row>
    <row r="14" spans="1:26" ht="19.9" customHeight="1">
      <c r="A14" s="254">
        <v>7</v>
      </c>
      <c r="B14" s="281">
        <v>307714</v>
      </c>
      <c r="C14" s="133" t="s">
        <v>221</v>
      </c>
      <c r="D14" s="10">
        <v>4</v>
      </c>
      <c r="E14" s="10">
        <v>3</v>
      </c>
      <c r="F14" s="10">
        <v>4</v>
      </c>
      <c r="G14" s="10">
        <v>5</v>
      </c>
      <c r="H14" s="10">
        <v>4</v>
      </c>
      <c r="I14" s="10">
        <f t="shared" si="0"/>
        <v>20</v>
      </c>
      <c r="J14" s="10">
        <f t="shared" si="7"/>
        <v>3</v>
      </c>
      <c r="K14" s="18">
        <v>2</v>
      </c>
      <c r="L14" s="18">
        <v>2</v>
      </c>
      <c r="M14" s="18">
        <v>3</v>
      </c>
      <c r="N14" s="18">
        <v>4</v>
      </c>
      <c r="O14" s="18">
        <v>1</v>
      </c>
      <c r="P14" s="18">
        <f t="shared" si="8"/>
        <v>12</v>
      </c>
      <c r="Q14" s="116">
        <f t="shared" si="9"/>
        <v>0.60000000000000009</v>
      </c>
      <c r="R14" s="105">
        <f t="shared" si="1"/>
        <v>0.70</v>
      </c>
      <c r="S14" s="105">
        <f t="shared" si="2"/>
        <v>0.54999999999999993</v>
      </c>
      <c r="T14" s="105">
        <f t="shared" si="3"/>
        <v>0.75</v>
      </c>
      <c r="U14" s="105">
        <f t="shared" si="4"/>
        <v>0.95</v>
      </c>
      <c r="V14" s="105">
        <f t="shared" si="5"/>
        <v>0.65</v>
      </c>
      <c r="W14" s="117">
        <f t="shared" si="6"/>
        <v>32</v>
      </c>
      <c r="X14" s="117">
        <f t="shared" si="10"/>
        <v>6.40</v>
      </c>
      <c r="Y14" s="258">
        <v>21</v>
      </c>
      <c r="Z14" s="116">
        <f t="shared" si="11"/>
        <v>16.80</v>
      </c>
    </row>
    <row r="15" spans="1:26" ht="19.9" customHeight="1" thickBot="1">
      <c r="A15" s="256">
        <v>8</v>
      </c>
      <c r="B15" s="287">
        <v>307715</v>
      </c>
      <c r="C15" s="133" t="s">
        <v>117</v>
      </c>
      <c r="D15" s="10">
        <v>8</v>
      </c>
      <c r="E15" s="10">
        <v>5</v>
      </c>
      <c r="F15" s="10">
        <v>6</v>
      </c>
      <c r="G15" s="10">
        <v>6</v>
      </c>
      <c r="H15" s="10">
        <v>7</v>
      </c>
      <c r="I15" s="10">
        <f t="shared" si="0"/>
        <v>32</v>
      </c>
      <c r="J15" s="10">
        <f t="shared" si="7"/>
        <v>4.80</v>
      </c>
      <c r="K15" s="18">
        <v>5</v>
      </c>
      <c r="L15" s="18">
        <v>3</v>
      </c>
      <c r="M15" s="18">
        <v>5</v>
      </c>
      <c r="N15" s="18">
        <v>2</v>
      </c>
      <c r="O15" s="18">
        <v>5</v>
      </c>
      <c r="P15" s="18">
        <f t="shared" si="8"/>
        <v>20</v>
      </c>
      <c r="Q15" s="116">
        <f t="shared" si="9"/>
        <v>1</v>
      </c>
      <c r="R15" s="105">
        <f t="shared" si="1"/>
        <v>1.45</v>
      </c>
      <c r="S15" s="105">
        <f t="shared" si="2"/>
        <v>0.90</v>
      </c>
      <c r="T15" s="105">
        <f t="shared" si="3"/>
        <v>1.1499999999999999</v>
      </c>
      <c r="U15" s="105">
        <f t="shared" si="4"/>
        <v>0.99999999999999989</v>
      </c>
      <c r="V15" s="105">
        <f t="shared" si="5"/>
        <v>1.30</v>
      </c>
      <c r="W15" s="117">
        <f t="shared" si="6"/>
        <v>52</v>
      </c>
      <c r="X15" s="117">
        <f t="shared" si="10"/>
        <v>10.40</v>
      </c>
      <c r="Y15" s="258">
        <v>31</v>
      </c>
      <c r="Z15" s="116">
        <f t="shared" si="11"/>
        <v>24.80</v>
      </c>
    </row>
    <row r="16" spans="1:26" ht="19.9" customHeight="1">
      <c r="A16" s="254">
        <v>9</v>
      </c>
      <c r="B16" s="281">
        <v>307750</v>
      </c>
      <c r="C16" s="133" t="s">
        <v>119</v>
      </c>
      <c r="D16" s="10">
        <v>6</v>
      </c>
      <c r="E16" s="10">
        <v>5</v>
      </c>
      <c r="F16" s="10">
        <v>9</v>
      </c>
      <c r="G16" s="10">
        <v>5</v>
      </c>
      <c r="H16" s="10">
        <v>4</v>
      </c>
      <c r="I16" s="10">
        <f t="shared" si="0"/>
        <v>29</v>
      </c>
      <c r="J16" s="10">
        <f t="shared" si="7"/>
        <v>4.3499999999999996</v>
      </c>
      <c r="K16" s="18">
        <v>3</v>
      </c>
      <c r="L16" s="18">
        <v>4</v>
      </c>
      <c r="M16" s="18">
        <v>2</v>
      </c>
      <c r="N16" s="18">
        <v>4</v>
      </c>
      <c r="O16" s="18">
        <v>4</v>
      </c>
      <c r="P16" s="18">
        <f t="shared" si="8"/>
        <v>17</v>
      </c>
      <c r="Q16" s="116">
        <f t="shared" si="9"/>
        <v>0.85000000000000009</v>
      </c>
      <c r="R16" s="105">
        <f t="shared" si="1"/>
        <v>1.0499999999999998</v>
      </c>
      <c r="S16" s="105">
        <f t="shared" si="2"/>
        <v>0.95</v>
      </c>
      <c r="T16" s="105">
        <f t="shared" si="3"/>
        <v>1.45</v>
      </c>
      <c r="U16" s="105">
        <f t="shared" si="4"/>
        <v>0.95</v>
      </c>
      <c r="V16" s="105">
        <f t="shared" si="5"/>
        <v>0.80</v>
      </c>
      <c r="W16" s="117">
        <f t="shared" si="6"/>
        <v>46</v>
      </c>
      <c r="X16" s="117">
        <f t="shared" si="10"/>
        <v>9.2000000000000011</v>
      </c>
      <c r="Y16" s="258">
        <v>28</v>
      </c>
      <c r="Z16" s="116">
        <f t="shared" si="11"/>
        <v>22.40</v>
      </c>
    </row>
    <row r="17" spans="1:26" ht="19.9" customHeight="1" thickBot="1">
      <c r="A17" s="256">
        <v>10</v>
      </c>
      <c r="B17" s="284">
        <v>307770</v>
      </c>
      <c r="C17" s="133" t="s">
        <v>122</v>
      </c>
      <c r="D17" s="10">
        <v>3</v>
      </c>
      <c r="E17" s="10">
        <v>7</v>
      </c>
      <c r="F17" s="10">
        <v>4</v>
      </c>
      <c r="G17" s="10">
        <v>5</v>
      </c>
      <c r="H17" s="10">
        <v>4</v>
      </c>
      <c r="I17" s="10">
        <f t="shared" si="0"/>
        <v>23</v>
      </c>
      <c r="J17" s="10">
        <f t="shared" si="7"/>
        <v>3.4499999999999997</v>
      </c>
      <c r="K17" s="18">
        <v>4</v>
      </c>
      <c r="L17" s="18">
        <v>3</v>
      </c>
      <c r="M17" s="18">
        <v>3</v>
      </c>
      <c r="N17" s="18">
        <v>4</v>
      </c>
      <c r="O17" s="18">
        <v>1</v>
      </c>
      <c r="P17" s="18">
        <f t="shared" si="8"/>
        <v>15</v>
      </c>
      <c r="Q17" s="116">
        <f t="shared" si="9"/>
        <v>0.75</v>
      </c>
      <c r="R17" s="105">
        <f t="shared" si="1"/>
        <v>0.64999999999999991</v>
      </c>
      <c r="S17" s="105">
        <f t="shared" si="2"/>
        <v>1.2000000000000002</v>
      </c>
      <c r="T17" s="105">
        <f t="shared" si="3"/>
        <v>0.75</v>
      </c>
      <c r="U17" s="105">
        <f t="shared" si="4"/>
        <v>0.95</v>
      </c>
      <c r="V17" s="105">
        <f t="shared" si="5"/>
        <v>0.65</v>
      </c>
      <c r="W17" s="117">
        <f t="shared" si="6"/>
        <v>38</v>
      </c>
      <c r="X17" s="117">
        <f t="shared" si="10"/>
        <v>7.60</v>
      </c>
      <c r="Y17" s="258">
        <v>28</v>
      </c>
      <c r="Z17" s="116">
        <f t="shared" si="11"/>
        <v>22.40</v>
      </c>
    </row>
    <row r="18" spans="1:26" ht="19.9" customHeight="1">
      <c r="A18" s="254">
        <v>11</v>
      </c>
      <c r="B18" s="281">
        <v>307790</v>
      </c>
      <c r="C18" s="133" t="s">
        <v>272</v>
      </c>
      <c r="D18" s="10">
        <v>8</v>
      </c>
      <c r="E18" s="10">
        <v>4</v>
      </c>
      <c r="F18" s="10">
        <v>5</v>
      </c>
      <c r="G18" s="10">
        <v>4</v>
      </c>
      <c r="H18" s="10">
        <v>8</v>
      </c>
      <c r="I18" s="10">
        <f t="shared" si="0"/>
        <v>29</v>
      </c>
      <c r="J18" s="10">
        <f t="shared" si="7"/>
        <v>4.3499999999999996</v>
      </c>
      <c r="K18" s="18">
        <v>1</v>
      </c>
      <c r="L18" s="18">
        <v>4</v>
      </c>
      <c r="M18" s="18">
        <v>4</v>
      </c>
      <c r="N18" s="18">
        <v>3</v>
      </c>
      <c r="O18" s="18">
        <v>2</v>
      </c>
      <c r="P18" s="18">
        <f t="shared" si="8"/>
        <v>14</v>
      </c>
      <c r="Q18" s="116">
        <f t="shared" si="9"/>
        <v>0.70</v>
      </c>
      <c r="R18" s="105">
        <f t="shared" si="1"/>
        <v>1.25</v>
      </c>
      <c r="S18" s="105">
        <f t="shared" si="2"/>
        <v>0.80</v>
      </c>
      <c r="T18" s="105">
        <f t="shared" si="3"/>
        <v>0.95</v>
      </c>
      <c r="U18" s="105">
        <f t="shared" si="4"/>
        <v>0.75</v>
      </c>
      <c r="V18" s="105">
        <f t="shared" si="5"/>
        <v>1.30</v>
      </c>
      <c r="W18" s="117">
        <f t="shared" si="6"/>
        <v>43</v>
      </c>
      <c r="X18" s="117">
        <f t="shared" si="10"/>
        <v>8.60</v>
      </c>
      <c r="Y18" s="258">
        <v>30</v>
      </c>
      <c r="Z18" s="116">
        <f t="shared" si="11"/>
        <v>24</v>
      </c>
    </row>
    <row r="19" ht="21" thickBot="1"/>
    <row r="20" spans="1:26" ht="20.25">
      <c r="A20" s="158" t="s">
        <v>346</v>
      </c>
      <c r="B20" s="159"/>
      <c r="C20" s="160"/>
      <c r="D20" s="6">
        <f t="shared" si="12" ref="D20:Z20">COUNT(D8:D18)</f>
        <v>11</v>
      </c>
      <c r="E20" s="7">
        <f t="shared" si="12"/>
        <v>11</v>
      </c>
      <c r="F20" s="7">
        <f t="shared" si="12"/>
        <v>11</v>
      </c>
      <c r="G20" s="7">
        <f t="shared" si="12"/>
        <v>11</v>
      </c>
      <c r="H20" s="87">
        <f t="shared" si="12"/>
        <v>11</v>
      </c>
      <c r="I20" s="8">
        <f t="shared" si="12"/>
        <v>11</v>
      </c>
      <c r="J20" s="88">
        <f t="shared" si="12"/>
        <v>11</v>
      </c>
      <c r="K20" s="80">
        <f t="shared" si="12"/>
        <v>11</v>
      </c>
      <c r="L20" s="15">
        <f t="shared" si="12"/>
        <v>11</v>
      </c>
      <c r="M20" s="15">
        <f t="shared" si="12"/>
        <v>11</v>
      </c>
      <c r="N20" s="15">
        <f t="shared" si="12"/>
        <v>11</v>
      </c>
      <c r="O20" s="81">
        <f t="shared" si="12"/>
        <v>11</v>
      </c>
      <c r="P20" s="76">
        <f t="shared" si="12"/>
        <v>11</v>
      </c>
      <c r="Q20" s="94">
        <f t="shared" si="12"/>
        <v>11</v>
      </c>
      <c r="R20" s="97">
        <f t="shared" si="12"/>
        <v>11</v>
      </c>
      <c r="S20" s="22">
        <f t="shared" si="12"/>
        <v>11</v>
      </c>
      <c r="T20" s="22">
        <f t="shared" si="12"/>
        <v>11</v>
      </c>
      <c r="U20" s="22">
        <f t="shared" si="12"/>
        <v>11</v>
      </c>
      <c r="V20" s="23">
        <f t="shared" si="12"/>
        <v>11</v>
      </c>
      <c r="W20" s="106">
        <f t="shared" si="12"/>
        <v>11</v>
      </c>
      <c r="X20" s="100">
        <f t="shared" si="12"/>
        <v>10</v>
      </c>
      <c r="Y20" s="16">
        <f t="shared" si="12"/>
        <v>11</v>
      </c>
      <c r="Z20" s="104">
        <f t="shared" si="12"/>
        <v>11</v>
      </c>
    </row>
    <row r="21" spans="1:26" ht="21" customHeight="1">
      <c r="A21" s="186" t="s">
        <v>347</v>
      </c>
      <c r="B21" s="187"/>
      <c r="C21" s="188"/>
      <c r="D21" s="9">
        <v>10</v>
      </c>
      <c r="E21" s="10">
        <v>10</v>
      </c>
      <c r="F21" s="10">
        <v>10</v>
      </c>
      <c r="G21" s="10">
        <v>10</v>
      </c>
      <c r="H21" s="89">
        <v>10</v>
      </c>
      <c r="I21" s="11">
        <f>SUM(D21:H21)</f>
        <v>50</v>
      </c>
      <c r="J21" s="90">
        <f>I21*0.15</f>
        <v>7.50</v>
      </c>
      <c r="K21" s="82">
        <v>5</v>
      </c>
      <c r="L21" s="18">
        <v>5</v>
      </c>
      <c r="M21" s="18">
        <v>5</v>
      </c>
      <c r="N21" s="18">
        <v>5</v>
      </c>
      <c r="O21" s="83">
        <v>5</v>
      </c>
      <c r="P21" s="77">
        <f>SUM(K21:O21)</f>
        <v>25</v>
      </c>
      <c r="Q21" s="95">
        <f>P21*0.05</f>
        <v>1.25</v>
      </c>
      <c r="R21" s="98">
        <f>(D21*0.15+K21*0.05)</f>
        <v>1.75</v>
      </c>
      <c r="S21" s="24">
        <f>((E21*0.15+L21*0.05))</f>
        <v>1.75</v>
      </c>
      <c r="T21" s="24">
        <f t="shared" si="13" ref="T21:U21">((F21*0.15+M21*0.05))</f>
        <v>1.75</v>
      </c>
      <c r="U21" s="24">
        <f t="shared" si="13"/>
        <v>1.75</v>
      </c>
      <c r="V21" s="25">
        <f>((H21*0.15+O21*0.05))</f>
        <v>1.75</v>
      </c>
      <c r="W21" s="107">
        <v>75</v>
      </c>
      <c r="X21" s="101">
        <f>W21*0.2</f>
        <v>15</v>
      </c>
      <c r="Y21" s="19">
        <v>50</v>
      </c>
      <c r="Z21" s="84">
        <f>Y21*0.8</f>
        <v>40</v>
      </c>
    </row>
    <row r="22" spans="1:26" ht="20.25">
      <c r="A22" s="186" t="s">
        <v>72</v>
      </c>
      <c r="B22" s="187"/>
      <c r="C22" s="188"/>
      <c r="D22" s="9">
        <f>D21*0.4</f>
        <v>4</v>
      </c>
      <c r="E22" s="10">
        <f>E21*0.4</f>
        <v>4</v>
      </c>
      <c r="F22" s="10">
        <f t="shared" si="14" ref="F22:J22">F21*0.4</f>
        <v>4</v>
      </c>
      <c r="G22" s="10">
        <f t="shared" si="14"/>
        <v>4</v>
      </c>
      <c r="H22" s="89">
        <f t="shared" si="14"/>
        <v>4</v>
      </c>
      <c r="I22" s="11">
        <f t="shared" si="14"/>
        <v>20</v>
      </c>
      <c r="J22" s="90">
        <f t="shared" si="14"/>
        <v>3</v>
      </c>
      <c r="K22" s="82">
        <f>K21*0.4</f>
        <v>2</v>
      </c>
      <c r="L22" s="18">
        <f>L21*0.4</f>
        <v>2</v>
      </c>
      <c r="M22" s="18">
        <f t="shared" si="15" ref="M22:Z22">M21*0.4</f>
        <v>2</v>
      </c>
      <c r="N22" s="18">
        <f t="shared" si="15"/>
        <v>2</v>
      </c>
      <c r="O22" s="83">
        <f t="shared" si="15"/>
        <v>2</v>
      </c>
      <c r="P22" s="77">
        <f t="shared" si="15"/>
        <v>10</v>
      </c>
      <c r="Q22" s="95">
        <f t="shared" si="15"/>
        <v>0.50</v>
      </c>
      <c r="R22" s="98">
        <f t="shared" si="15"/>
        <v>0.70</v>
      </c>
      <c r="S22" s="24">
        <f t="shared" si="15"/>
        <v>0.70</v>
      </c>
      <c r="T22" s="24">
        <f t="shared" si="15"/>
        <v>0.70</v>
      </c>
      <c r="U22" s="24">
        <f t="shared" si="15"/>
        <v>0.70</v>
      </c>
      <c r="V22" s="25">
        <f t="shared" si="15"/>
        <v>0.70</v>
      </c>
      <c r="W22" s="107">
        <f t="shared" si="15"/>
        <v>30</v>
      </c>
      <c r="X22" s="101">
        <f t="shared" si="15"/>
        <v>6</v>
      </c>
      <c r="Y22" s="19">
        <f t="shared" si="15"/>
        <v>20</v>
      </c>
      <c r="Z22" s="84">
        <f t="shared" si="15"/>
        <v>16</v>
      </c>
    </row>
    <row r="23" spans="1:26" ht="21" customHeight="1">
      <c r="A23" s="186" t="s">
        <v>12</v>
      </c>
      <c r="B23" s="187"/>
      <c r="C23" s="188"/>
      <c r="D23" s="9">
        <f>COUNTIF(D8:D18,"&gt;=4")</f>
        <v>10</v>
      </c>
      <c r="E23" s="9">
        <f>COUNTIF(E8:E18,"&gt;=4")</f>
        <v>10</v>
      </c>
      <c r="F23" s="9">
        <f>COUNTIF(F8:F18,"&gt;=4")</f>
        <v>11</v>
      </c>
      <c r="G23" s="9">
        <f>COUNTIF(G8:G18,"&gt;=4")</f>
        <v>11</v>
      </c>
      <c r="H23" s="9">
        <f>COUNTIF(H8:H18,"&gt;=4")</f>
        <v>10</v>
      </c>
      <c r="I23" s="11">
        <f>COUNTIF(I8:I18,"&gt;=20")</f>
        <v>11</v>
      </c>
      <c r="J23" s="90">
        <f>COUNTIF(J8:J18,"&gt;=3")</f>
        <v>11</v>
      </c>
      <c r="K23" s="82">
        <f>COUNTIF(K8:K18,"&gt;=2")</f>
        <v>10</v>
      </c>
      <c r="L23" s="82">
        <f>COUNTIF(L8:L18,"&gt;=2")</f>
        <v>11</v>
      </c>
      <c r="M23" s="82">
        <f>COUNTIF(M8:M18,"&gt;=2")</f>
        <v>11</v>
      </c>
      <c r="N23" s="82">
        <f>COUNTIF(N8:N18,"&gt;=2")</f>
        <v>10</v>
      </c>
      <c r="O23" s="82">
        <f>COUNTIF(O8:O18,"&gt;=2")</f>
        <v>9</v>
      </c>
      <c r="P23" s="77">
        <f>COUNTIF(P8:P18,"&gt;=10")</f>
        <v>11</v>
      </c>
      <c r="Q23" s="95">
        <f>COUNTIF(Q8:Q18,"&gt;=0.5")</f>
        <v>11</v>
      </c>
      <c r="R23" s="98">
        <f>COUNTIF(R8:R18,"&gt;=.7")</f>
        <v>10</v>
      </c>
      <c r="S23" s="98">
        <f>COUNTIF(S8:S18,"&gt;=.7")</f>
        <v>10</v>
      </c>
      <c r="T23" s="98">
        <f>COUNTIF(T8:T18,"&gt;=.7")</f>
        <v>11</v>
      </c>
      <c r="U23" s="98">
        <f>COUNTIF(U8:U18,"&gt;=.7")</f>
        <v>10</v>
      </c>
      <c r="V23" s="98">
        <f>COUNTIF(V8:V18,"&gt;=.7")</f>
        <v>8</v>
      </c>
      <c r="W23" s="107">
        <f>COUNTIF(W8:W18,"&gt;=30")</f>
        <v>11</v>
      </c>
      <c r="X23" s="101">
        <f>COUNTIF(X8:X18,"&gt;=6")</f>
        <v>10</v>
      </c>
      <c r="Y23" s="19">
        <f>COUNTIF(Y8:Y18,"&gt;=20")</f>
        <v>11</v>
      </c>
      <c r="Z23" s="84">
        <f>COUNTIF(Z8:Z18,"&gt;=16")</f>
        <v>11</v>
      </c>
    </row>
    <row r="24" spans="1:26" ht="20.25">
      <c r="A24" s="186" t="s">
        <v>13</v>
      </c>
      <c r="B24" s="187"/>
      <c r="C24" s="188"/>
      <c r="D24" s="91" t="str">
        <f t="shared" si="16" ref="D24:Z24">IF(((D23/COUNT(D8:D18))*100)&gt;=60,"3",IF(AND(((D23/COUNT(D8:D18))*100)&lt;60,((D23/COUNT(D8:D18))*100)&gt;=50),"2",IF(AND(((D23/COUNT(D8:D18))*100)&lt;50,((D23/COUNT(D8:D18))*100)&gt;=40),"1","0")))</f>
        <v>3</v>
      </c>
      <c r="E24" s="10" t="str">
        <f t="shared" si="16"/>
        <v>3</v>
      </c>
      <c r="F24" s="10" t="str">
        <f t="shared" si="16"/>
        <v>3</v>
      </c>
      <c r="G24" s="10" t="str">
        <f t="shared" si="16"/>
        <v>3</v>
      </c>
      <c r="H24" s="89" t="str">
        <f t="shared" si="16"/>
        <v>3</v>
      </c>
      <c r="I24" s="11" t="str">
        <f t="shared" si="16"/>
        <v>3</v>
      </c>
      <c r="J24" s="90" t="str">
        <f t="shared" si="16"/>
        <v>3</v>
      </c>
      <c r="K24" s="82" t="str">
        <f t="shared" si="16"/>
        <v>3</v>
      </c>
      <c r="L24" s="17" t="str">
        <f t="shared" si="16"/>
        <v>3</v>
      </c>
      <c r="M24" s="17" t="str">
        <f t="shared" si="16"/>
        <v>3</v>
      </c>
      <c r="N24" s="17" t="str">
        <f t="shared" si="16"/>
        <v>3</v>
      </c>
      <c r="O24" s="84" t="str">
        <f t="shared" si="16"/>
        <v>3</v>
      </c>
      <c r="P24" s="77" t="str">
        <f t="shared" si="16"/>
        <v>3</v>
      </c>
      <c r="Q24" s="95" t="str">
        <f t="shared" si="16"/>
        <v>3</v>
      </c>
      <c r="R24" s="98" t="str">
        <f t="shared" si="16"/>
        <v>3</v>
      </c>
      <c r="S24" s="24" t="str">
        <f t="shared" si="16"/>
        <v>3</v>
      </c>
      <c r="T24" s="24" t="str">
        <f t="shared" si="16"/>
        <v>3</v>
      </c>
      <c r="U24" s="24" t="str">
        <f t="shared" si="16"/>
        <v>3</v>
      </c>
      <c r="V24" s="25" t="str">
        <f t="shared" si="16"/>
        <v>3</v>
      </c>
      <c r="W24" s="101" t="str">
        <f t="shared" si="16"/>
        <v>3</v>
      </c>
      <c r="X24" s="102" t="str">
        <f t="shared" si="16"/>
        <v>3</v>
      </c>
      <c r="Y24" s="95" t="str">
        <f t="shared" si="16"/>
        <v>3</v>
      </c>
      <c r="Z24" s="19" t="str">
        <f t="shared" si="16"/>
        <v>3</v>
      </c>
    </row>
    <row r="25" spans="1:26" ht="21" thickBot="1">
      <c r="A25" s="189" t="s">
        <v>14</v>
      </c>
      <c r="B25" s="190"/>
      <c r="C25" s="191"/>
      <c r="D25" s="12">
        <f t="shared" si="17" ref="D25:Z25">((D23/COUNT(D8:D18))*D24)</f>
        <v>2.7272727272727271</v>
      </c>
      <c r="E25" s="13">
        <f t="shared" si="17"/>
        <v>2.7272727272727271</v>
      </c>
      <c r="F25" s="13">
        <f t="shared" si="17"/>
        <v>3</v>
      </c>
      <c r="G25" s="13">
        <f t="shared" si="17"/>
        <v>3</v>
      </c>
      <c r="H25" s="92">
        <f t="shared" si="17"/>
        <v>2.7272727272727271</v>
      </c>
      <c r="I25" s="14">
        <f t="shared" si="17"/>
        <v>3</v>
      </c>
      <c r="J25" s="93">
        <f t="shared" si="17"/>
        <v>3</v>
      </c>
      <c r="K25" s="85">
        <f t="shared" si="17"/>
        <v>2.7272727272727271</v>
      </c>
      <c r="L25" s="20">
        <f t="shared" si="17"/>
        <v>3</v>
      </c>
      <c r="M25" s="20">
        <f t="shared" si="17"/>
        <v>3</v>
      </c>
      <c r="N25" s="20">
        <f t="shared" si="17"/>
        <v>2.7272727272727271</v>
      </c>
      <c r="O25" s="86">
        <f t="shared" si="17"/>
        <v>2.4545454545454546</v>
      </c>
      <c r="P25" s="78">
        <f t="shared" si="17"/>
        <v>3</v>
      </c>
      <c r="Q25" s="96">
        <f t="shared" si="17"/>
        <v>3</v>
      </c>
      <c r="R25" s="99">
        <f t="shared" si="17"/>
        <v>2.7272727272727271</v>
      </c>
      <c r="S25" s="26">
        <f t="shared" si="17"/>
        <v>2.7272727272727271</v>
      </c>
      <c r="T25" s="26">
        <f t="shared" si="17"/>
        <v>3</v>
      </c>
      <c r="U25" s="26">
        <f t="shared" si="17"/>
        <v>2.7272727272727271</v>
      </c>
      <c r="V25" s="27">
        <f t="shared" si="17"/>
        <v>2.1818181818181817</v>
      </c>
      <c r="W25" s="108">
        <f t="shared" si="17"/>
        <v>3</v>
      </c>
      <c r="X25" s="103">
        <f t="shared" si="17"/>
        <v>3</v>
      </c>
      <c r="Y25" s="96">
        <f t="shared" si="17"/>
        <v>3</v>
      </c>
      <c r="Z25" s="21">
        <f t="shared" si="17"/>
        <v>3</v>
      </c>
    </row>
    <row r="26" spans="1:4" ht="21" thickBot="1">
      <c r="A26" s="2"/>
      <c r="B26" s="2"/>
      <c r="C26" s="2"/>
      <c r="D26" s="2"/>
    </row>
    <row r="27" spans="1:19" ht="20.25">
      <c r="A27" s="192" t="s">
        <v>15</v>
      </c>
      <c r="B27" s="193"/>
      <c r="C27" s="194"/>
      <c r="D27" s="2"/>
      <c r="E27" s="180" t="s">
        <v>16</v>
      </c>
      <c r="F27" s="181"/>
      <c r="G27" s="181"/>
      <c r="H27" s="181"/>
      <c r="I27" s="181"/>
      <c r="J27" s="181"/>
      <c r="K27" s="181"/>
      <c r="L27" s="181"/>
      <c r="M27" s="181"/>
      <c r="N27" s="182"/>
      <c r="O27" s="79" t="s">
        <v>8</v>
      </c>
      <c r="P27" s="28" t="s">
        <v>3</v>
      </c>
      <c r="Q27" s="28" t="s">
        <v>4</v>
      </c>
      <c r="R27" s="28" t="s">
        <v>5</v>
      </c>
      <c r="S27" s="29" t="s">
        <v>6</v>
      </c>
    </row>
    <row r="28" spans="1:19" ht="21" thickBot="1">
      <c r="A28" s="267" t="s">
        <v>73</v>
      </c>
      <c r="B28" s="3"/>
      <c r="C28" s="30"/>
      <c r="D28" s="2"/>
      <c r="E28" s="183"/>
      <c r="F28" s="184"/>
      <c r="G28" s="184"/>
      <c r="H28" s="184"/>
      <c r="I28" s="184"/>
      <c r="J28" s="184"/>
      <c r="K28" s="184"/>
      <c r="L28" s="184"/>
      <c r="M28" s="184"/>
      <c r="N28" s="185"/>
      <c r="O28" s="4">
        <f>(R25*0.2+Z25*0.8)</f>
        <v>2.9454545454545458</v>
      </c>
      <c r="P28" s="4">
        <f>(S25*0.2+Z25*0.8)</f>
        <v>2.9454545454545458</v>
      </c>
      <c r="Q28" s="4">
        <f>(T25*0.2+Z25*0.8)</f>
        <v>3.0000000000000004</v>
      </c>
      <c r="R28" s="4">
        <f>(U25*0.2+Z25*0.8)</f>
        <v>2.9454545454545458</v>
      </c>
      <c r="S28" s="5">
        <f>(V25*0.2+Z25*0.8)</f>
        <v>2.8363636363636369</v>
      </c>
    </row>
    <row r="29" spans="1:4" ht="20.25">
      <c r="A29" s="267" t="s">
        <v>74</v>
      </c>
      <c r="B29" s="3"/>
      <c r="C29" s="30"/>
      <c r="D29" s="2"/>
    </row>
    <row r="30" spans="1:4" ht="21" thickBot="1">
      <c r="A30" s="268" t="s">
        <v>75</v>
      </c>
      <c r="B30" s="31"/>
      <c r="C30" s="32"/>
      <c r="D30" s="2"/>
    </row>
  </sheetData>
  <mergeCells count="23">
    <mergeCell ref="E27:N28"/>
    <mergeCell ref="A21:C21"/>
    <mergeCell ref="A22:C22"/>
    <mergeCell ref="A23:C23"/>
    <mergeCell ref="A24:C24"/>
    <mergeCell ref="A25:C25"/>
    <mergeCell ref="A27:C27"/>
    <mergeCell ref="A20:C20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873324-8409-4d33-a026-51707087a76d}">
  <sheetPr codeName="Sheet36">
    <pageSetUpPr fitToPage="1"/>
  </sheetPr>
  <dimension ref="A1:Z30"/>
  <sheetViews>
    <sheetView zoomScale="80" zoomScaleNormal="80" workbookViewId="0" topLeftCell="A1">
      <selection pane="topLeft" activeCell="A10" sqref="A10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1" width="13.714285714285714" style="1" bestFit="1" customWidth="1"/>
    <col min="12" max="12" width="6.428571428571429" style="1" bestFit="1" customWidth="1"/>
    <col min="13" max="13" width="5.857142857142857" style="1" bestFit="1" customWidth="1"/>
    <col min="14" max="15" width="13.714285714285714" style="1" bestFit="1" customWidth="1"/>
    <col min="16" max="17" width="10.714285714285714" style="1" bestFit="1" customWidth="1"/>
    <col min="18" max="19" width="13.714285714285714" style="1" bestFit="1" customWidth="1"/>
    <col min="20" max="21" width="5.857142857142857" style="1" bestFit="1" customWidth="1"/>
    <col min="22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tr">
        <f>'1 (7)'!A1:Z1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tr">
        <f>'1 (7)'!F3:T3</f>
        <v>BSC IIIRD YEAR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152" t="s">
        <v>362</v>
      </c>
      <c r="D4" s="113" t="s">
        <v>82</v>
      </c>
      <c r="E4" s="114"/>
      <c r="F4" s="164" t="s">
        <v>136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358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307600</v>
      </c>
      <c r="C8" s="133" t="s">
        <v>126</v>
      </c>
      <c r="D8" s="10">
        <v>10</v>
      </c>
      <c r="E8" s="10">
        <v>6</v>
      </c>
      <c r="F8" s="10">
        <v>8</v>
      </c>
      <c r="G8" s="10">
        <v>9</v>
      </c>
      <c r="H8" s="10">
        <v>4</v>
      </c>
      <c r="I8" s="10">
        <f>SUM(D8:H8)</f>
        <v>37</v>
      </c>
      <c r="J8" s="10">
        <f>I8*0.15</f>
        <v>5.55</v>
      </c>
      <c r="K8" s="18">
        <v>5</v>
      </c>
      <c r="L8" s="18">
        <v>4</v>
      </c>
      <c r="M8" s="18">
        <v>3</v>
      </c>
      <c r="N8" s="18">
        <v>4</v>
      </c>
      <c r="O8" s="18">
        <v>5</v>
      </c>
      <c r="P8" s="18">
        <f>SUM(K8:O8)</f>
        <v>21</v>
      </c>
      <c r="Q8" s="116">
        <f>P8*0.05</f>
        <v>1.05</v>
      </c>
      <c r="R8" s="105">
        <f>(D8*0.15+K8*0.05)</f>
        <v>1.75</v>
      </c>
      <c r="S8" s="105">
        <f t="shared" si="0" ref="S8:V18">(E8*0.15+L8*0.05)</f>
        <v>1.0999999999999999</v>
      </c>
      <c r="T8" s="105">
        <f t="shared" si="0"/>
        <v>1.35</v>
      </c>
      <c r="U8" s="105">
        <f t="shared" si="0"/>
        <v>1.5499999999999998</v>
      </c>
      <c r="V8" s="105">
        <f t="shared" si="0"/>
        <v>0.85</v>
      </c>
      <c r="W8" s="117">
        <f t="shared" si="1" ref="W8:W18">I8+P8</f>
        <v>58</v>
      </c>
      <c r="X8" s="117">
        <f>(W8*0.2)</f>
        <v>11.60</v>
      </c>
      <c r="Y8" s="258">
        <v>36</v>
      </c>
      <c r="Z8" s="116">
        <f>Y8*0.8</f>
        <v>28.80</v>
      </c>
    </row>
    <row r="9" spans="1:26" ht="19.9" customHeight="1" thickBot="1">
      <c r="A9" s="256">
        <v>2</v>
      </c>
      <c r="B9" s="285">
        <v>307615</v>
      </c>
      <c r="C9" s="133" t="s">
        <v>170</v>
      </c>
      <c r="D9" s="10">
        <v>8</v>
      </c>
      <c r="E9" s="10">
        <v>4</v>
      </c>
      <c r="F9" s="10">
        <v>9</v>
      </c>
      <c r="G9" s="10">
        <v>8</v>
      </c>
      <c r="H9" s="10">
        <v>5</v>
      </c>
      <c r="I9" s="10">
        <f t="shared" si="2" ref="I9:I18">SUM(D9:H9)</f>
        <v>34</v>
      </c>
      <c r="J9" s="10">
        <f t="shared" si="3" ref="J9:J18">I9*0.15</f>
        <v>5.0999999999999996</v>
      </c>
      <c r="K9" s="18">
        <v>4</v>
      </c>
      <c r="L9" s="18">
        <v>5</v>
      </c>
      <c r="M9" s="18">
        <v>3</v>
      </c>
      <c r="N9" s="18">
        <v>2</v>
      </c>
      <c r="O9" s="18">
        <v>4</v>
      </c>
      <c r="P9" s="18">
        <f t="shared" si="4" ref="P9:P18">SUM(K9:O9)</f>
        <v>18</v>
      </c>
      <c r="Q9" s="116">
        <f t="shared" si="5" ref="Q9:Q18">P9*0.05</f>
        <v>0.90</v>
      </c>
      <c r="R9" s="105">
        <f t="shared" si="6" ref="R9:R18">(D9*0.15+K9*0.05)</f>
        <v>1.40</v>
      </c>
      <c r="S9" s="105">
        <f t="shared" si="0"/>
        <v>0.85</v>
      </c>
      <c r="T9" s="105">
        <f t="shared" si="0"/>
        <v>1.50</v>
      </c>
      <c r="U9" s="105">
        <f t="shared" si="0"/>
        <v>1.30</v>
      </c>
      <c r="V9" s="105">
        <f t="shared" si="0"/>
        <v>0.95</v>
      </c>
      <c r="W9" s="117">
        <f t="shared" si="1"/>
        <v>52</v>
      </c>
      <c r="X9" s="117">
        <f t="shared" si="7" ref="X9:X18">(W9*0.2)</f>
        <v>10.40</v>
      </c>
      <c r="Y9" s="258">
        <v>37</v>
      </c>
      <c r="Z9" s="116">
        <f t="shared" si="8" ref="Z9:Z18">Y9*0.8</f>
        <v>29.60</v>
      </c>
    </row>
    <row r="10" spans="1:26" ht="19.9" customHeight="1">
      <c r="A10" s="254">
        <v>3</v>
      </c>
      <c r="B10" s="284">
        <v>307620</v>
      </c>
      <c r="C10" s="133" t="s">
        <v>101</v>
      </c>
      <c r="D10" s="10">
        <v>10</v>
      </c>
      <c r="E10" s="10">
        <v>10</v>
      </c>
      <c r="F10" s="10">
        <v>4</v>
      </c>
      <c r="G10" s="10">
        <v>6</v>
      </c>
      <c r="H10" s="10">
        <v>8</v>
      </c>
      <c r="I10" s="10">
        <f t="shared" si="2"/>
        <v>38</v>
      </c>
      <c r="J10" s="10">
        <f t="shared" si="3"/>
        <v>5.70</v>
      </c>
      <c r="K10" s="18">
        <v>5</v>
      </c>
      <c r="L10" s="18">
        <v>4</v>
      </c>
      <c r="M10" s="18">
        <v>2</v>
      </c>
      <c r="N10" s="18">
        <v>4</v>
      </c>
      <c r="O10" s="18">
        <v>5</v>
      </c>
      <c r="P10" s="18">
        <f t="shared" si="4"/>
        <v>20</v>
      </c>
      <c r="Q10" s="116">
        <f t="shared" si="5"/>
        <v>1</v>
      </c>
      <c r="R10" s="105">
        <f t="shared" si="6"/>
        <v>1.75</v>
      </c>
      <c r="S10" s="105">
        <f t="shared" si="0"/>
        <v>1.70</v>
      </c>
      <c r="T10" s="105">
        <f t="shared" si="0"/>
        <v>0.70</v>
      </c>
      <c r="U10" s="105">
        <f t="shared" si="0"/>
        <v>1.0999999999999999</v>
      </c>
      <c r="V10" s="105">
        <f t="shared" si="0"/>
        <v>1.45</v>
      </c>
      <c r="W10" s="117">
        <f t="shared" si="1"/>
        <v>58</v>
      </c>
      <c r="X10" s="117">
        <f t="shared" si="7"/>
        <v>11.60</v>
      </c>
      <c r="Y10" s="258">
        <v>39</v>
      </c>
      <c r="Z10" s="116">
        <f t="shared" si="8"/>
        <v>31.200000000000003</v>
      </c>
    </row>
    <row r="11" spans="1:26" ht="19.9" customHeight="1" thickBot="1">
      <c r="A11" s="256">
        <v>4</v>
      </c>
      <c r="B11" s="287">
        <v>307685</v>
      </c>
      <c r="C11" s="133" t="s">
        <v>208</v>
      </c>
      <c r="D11" s="10">
        <v>8</v>
      </c>
      <c r="E11" s="10">
        <v>7</v>
      </c>
      <c r="F11" s="10">
        <v>10</v>
      </c>
      <c r="G11" s="10">
        <v>7</v>
      </c>
      <c r="H11" s="10">
        <v>10</v>
      </c>
      <c r="I11" s="10">
        <f t="shared" si="2"/>
        <v>42</v>
      </c>
      <c r="J11" s="10">
        <f t="shared" si="3"/>
        <v>6.30</v>
      </c>
      <c r="K11" s="18">
        <v>5</v>
      </c>
      <c r="L11" s="18">
        <v>4</v>
      </c>
      <c r="M11" s="18">
        <v>5</v>
      </c>
      <c r="N11" s="18">
        <v>5</v>
      </c>
      <c r="O11" s="18">
        <v>3</v>
      </c>
      <c r="P11" s="18">
        <f t="shared" si="4"/>
        <v>22</v>
      </c>
      <c r="Q11" s="116">
        <f t="shared" si="5"/>
        <v>1.1000000000000001</v>
      </c>
      <c r="R11" s="105">
        <f t="shared" si="6"/>
        <v>1.45</v>
      </c>
      <c r="S11" s="105">
        <f t="shared" si="0"/>
        <v>1.25</v>
      </c>
      <c r="T11" s="105">
        <f t="shared" si="0"/>
        <v>1.75</v>
      </c>
      <c r="U11" s="105">
        <f t="shared" si="0"/>
        <v>1.30</v>
      </c>
      <c r="V11" s="105">
        <f t="shared" si="0"/>
        <v>1.65</v>
      </c>
      <c r="W11" s="117">
        <f t="shared" si="1"/>
        <v>64</v>
      </c>
      <c r="X11" s="117">
        <f t="shared" si="7"/>
        <v>12.80</v>
      </c>
      <c r="Y11" s="258">
        <v>41</v>
      </c>
      <c r="Z11" s="116">
        <f t="shared" si="8"/>
        <v>32.800000000000004</v>
      </c>
    </row>
    <row r="12" spans="1:26" ht="18" customHeight="1">
      <c r="A12" s="254">
        <v>5</v>
      </c>
      <c r="B12" s="281">
        <v>307686</v>
      </c>
      <c r="C12" s="133" t="s">
        <v>110</v>
      </c>
      <c r="D12" s="10">
        <v>7</v>
      </c>
      <c r="E12" s="10">
        <v>8</v>
      </c>
      <c r="F12" s="10">
        <v>5</v>
      </c>
      <c r="G12" s="10">
        <v>10</v>
      </c>
      <c r="H12" s="10">
        <v>7</v>
      </c>
      <c r="I12" s="10">
        <f t="shared" si="2"/>
        <v>37</v>
      </c>
      <c r="J12" s="10">
        <f t="shared" si="3"/>
        <v>5.55</v>
      </c>
      <c r="K12" s="18">
        <v>4</v>
      </c>
      <c r="L12" s="18">
        <v>2</v>
      </c>
      <c r="M12" s="18">
        <v>3</v>
      </c>
      <c r="N12" s="18">
        <v>4</v>
      </c>
      <c r="O12" s="18">
        <v>5</v>
      </c>
      <c r="P12" s="18">
        <f t="shared" si="4"/>
        <v>18</v>
      </c>
      <c r="Q12" s="116">
        <f t="shared" si="5"/>
        <v>0.90</v>
      </c>
      <c r="R12" s="105">
        <f t="shared" si="6"/>
        <v>1.25</v>
      </c>
      <c r="S12" s="105">
        <f t="shared" si="0"/>
        <v>1.30</v>
      </c>
      <c r="T12" s="105">
        <f t="shared" si="0"/>
        <v>0.90</v>
      </c>
      <c r="U12" s="105">
        <f t="shared" si="0"/>
        <v>1.70</v>
      </c>
      <c r="V12" s="105">
        <f t="shared" si="0"/>
        <v>1.30</v>
      </c>
      <c r="W12" s="117">
        <f t="shared" si="1"/>
        <v>55</v>
      </c>
      <c r="X12" s="117">
        <f t="shared" si="7"/>
        <v>11</v>
      </c>
      <c r="Y12" s="258">
        <v>42</v>
      </c>
      <c r="Z12" s="116">
        <f t="shared" si="8"/>
        <v>33.60</v>
      </c>
    </row>
    <row r="13" spans="1:26" ht="19.9" customHeight="1" thickBot="1">
      <c r="A13" s="256">
        <v>6</v>
      </c>
      <c r="B13" s="281">
        <v>307702</v>
      </c>
      <c r="C13" s="133" t="s">
        <v>115</v>
      </c>
      <c r="D13" s="10">
        <v>8</v>
      </c>
      <c r="E13" s="10">
        <v>9</v>
      </c>
      <c r="F13" s="10">
        <v>10</v>
      </c>
      <c r="G13" s="10">
        <v>6</v>
      </c>
      <c r="H13" s="10">
        <v>5</v>
      </c>
      <c r="I13" s="10">
        <f t="shared" si="2"/>
        <v>38</v>
      </c>
      <c r="J13" s="10">
        <f t="shared" si="3"/>
        <v>5.70</v>
      </c>
      <c r="K13" s="18">
        <v>5</v>
      </c>
      <c r="L13" s="18">
        <v>3</v>
      </c>
      <c r="M13" s="18">
        <v>2</v>
      </c>
      <c r="N13" s="18">
        <v>2</v>
      </c>
      <c r="O13" s="18">
        <v>4</v>
      </c>
      <c r="P13" s="18">
        <f t="shared" si="4"/>
        <v>16</v>
      </c>
      <c r="Q13" s="116">
        <f t="shared" si="5"/>
        <v>0.80</v>
      </c>
      <c r="R13" s="105">
        <f t="shared" si="6"/>
        <v>1.45</v>
      </c>
      <c r="S13" s="105">
        <f t="shared" si="0"/>
        <v>1.50</v>
      </c>
      <c r="T13" s="105">
        <f t="shared" si="0"/>
        <v>1.60</v>
      </c>
      <c r="U13" s="105">
        <f t="shared" si="0"/>
        <v>0.99999999999999989</v>
      </c>
      <c r="V13" s="105">
        <f t="shared" si="0"/>
        <v>0.95</v>
      </c>
      <c r="W13" s="117">
        <f t="shared" si="1"/>
        <v>54</v>
      </c>
      <c r="X13" s="117">
        <f t="shared" si="7"/>
        <v>10.80</v>
      </c>
      <c r="Y13" s="258">
        <v>40</v>
      </c>
      <c r="Z13" s="116">
        <f t="shared" si="8"/>
        <v>32</v>
      </c>
    </row>
    <row r="14" spans="1:26" ht="19.9" customHeight="1">
      <c r="A14" s="254">
        <v>7</v>
      </c>
      <c r="B14" s="281">
        <v>307714</v>
      </c>
      <c r="C14" s="133" t="s">
        <v>221</v>
      </c>
      <c r="D14" s="10">
        <v>7</v>
      </c>
      <c r="E14" s="10">
        <v>9</v>
      </c>
      <c r="F14" s="10">
        <v>8</v>
      </c>
      <c r="G14" s="10">
        <v>4</v>
      </c>
      <c r="H14" s="10">
        <v>4</v>
      </c>
      <c r="I14" s="10">
        <f t="shared" si="2"/>
        <v>32</v>
      </c>
      <c r="J14" s="10">
        <f t="shared" si="3"/>
        <v>4.80</v>
      </c>
      <c r="K14" s="18">
        <v>3</v>
      </c>
      <c r="L14" s="18">
        <v>4</v>
      </c>
      <c r="M14" s="18">
        <v>5</v>
      </c>
      <c r="N14" s="18">
        <v>3</v>
      </c>
      <c r="O14" s="18">
        <v>5</v>
      </c>
      <c r="P14" s="18">
        <f t="shared" si="4"/>
        <v>20</v>
      </c>
      <c r="Q14" s="116">
        <f t="shared" si="5"/>
        <v>1</v>
      </c>
      <c r="R14" s="105">
        <f t="shared" si="6"/>
        <v>1.2000000000000002</v>
      </c>
      <c r="S14" s="105">
        <f t="shared" si="0"/>
        <v>1.5499999999999998</v>
      </c>
      <c r="T14" s="105">
        <f t="shared" si="0"/>
        <v>1.45</v>
      </c>
      <c r="U14" s="105">
        <f t="shared" si="0"/>
        <v>0.75</v>
      </c>
      <c r="V14" s="105">
        <f t="shared" si="0"/>
        <v>0.85</v>
      </c>
      <c r="W14" s="117">
        <f t="shared" si="1"/>
        <v>52</v>
      </c>
      <c r="X14" s="117">
        <f t="shared" si="7"/>
        <v>10.40</v>
      </c>
      <c r="Y14" s="258">
        <v>34</v>
      </c>
      <c r="Z14" s="116">
        <f t="shared" si="8"/>
        <v>27.200000000000003</v>
      </c>
    </row>
    <row r="15" spans="1:26" ht="19.9" customHeight="1" thickBot="1">
      <c r="A15" s="256">
        <v>8</v>
      </c>
      <c r="B15" s="287">
        <v>307715</v>
      </c>
      <c r="C15" s="133" t="s">
        <v>117</v>
      </c>
      <c r="D15" s="10">
        <v>3</v>
      </c>
      <c r="E15" s="10">
        <v>7</v>
      </c>
      <c r="F15" s="10">
        <v>8</v>
      </c>
      <c r="G15" s="10">
        <v>6</v>
      </c>
      <c r="H15" s="10">
        <v>9</v>
      </c>
      <c r="I15" s="10">
        <f t="shared" si="2"/>
        <v>33</v>
      </c>
      <c r="J15" s="10">
        <f t="shared" si="3"/>
        <v>4.95</v>
      </c>
      <c r="K15" s="18">
        <v>5</v>
      </c>
      <c r="L15" s="18">
        <v>3</v>
      </c>
      <c r="M15" s="18">
        <v>2</v>
      </c>
      <c r="N15" s="18">
        <v>5</v>
      </c>
      <c r="O15" s="18">
        <v>3</v>
      </c>
      <c r="P15" s="18">
        <f t="shared" si="4"/>
        <v>18</v>
      </c>
      <c r="Q15" s="116">
        <f t="shared" si="5"/>
        <v>0.90</v>
      </c>
      <c r="R15" s="105">
        <f t="shared" si="6"/>
        <v>0.70</v>
      </c>
      <c r="S15" s="105">
        <f t="shared" si="0"/>
        <v>1.2000000000000002</v>
      </c>
      <c r="T15" s="105">
        <f t="shared" si="0"/>
        <v>1.30</v>
      </c>
      <c r="U15" s="105">
        <f t="shared" si="0"/>
        <v>1.1499999999999999</v>
      </c>
      <c r="V15" s="105">
        <f t="shared" si="0"/>
        <v>1.50</v>
      </c>
      <c r="W15" s="117">
        <f t="shared" si="1"/>
        <v>51</v>
      </c>
      <c r="X15" s="117">
        <f t="shared" si="7"/>
        <v>10.200000000000001</v>
      </c>
      <c r="Y15" s="258">
        <v>31</v>
      </c>
      <c r="Z15" s="116">
        <f t="shared" si="8"/>
        <v>24.80</v>
      </c>
    </row>
    <row r="16" spans="1:26" ht="19.9" customHeight="1">
      <c r="A16" s="254">
        <v>9</v>
      </c>
      <c r="B16" s="281">
        <v>307750</v>
      </c>
      <c r="C16" s="133" t="s">
        <v>119</v>
      </c>
      <c r="D16" s="10">
        <v>7</v>
      </c>
      <c r="E16" s="10">
        <v>6</v>
      </c>
      <c r="F16" s="10">
        <v>10</v>
      </c>
      <c r="G16" s="10">
        <v>5</v>
      </c>
      <c r="H16" s="10">
        <v>3</v>
      </c>
      <c r="I16" s="10">
        <f t="shared" si="2"/>
        <v>31</v>
      </c>
      <c r="J16" s="10">
        <f t="shared" si="3"/>
        <v>4.6499999999999995</v>
      </c>
      <c r="K16" s="18">
        <v>5</v>
      </c>
      <c r="L16" s="18">
        <v>4</v>
      </c>
      <c r="M16" s="18">
        <v>3</v>
      </c>
      <c r="N16" s="18">
        <v>4</v>
      </c>
      <c r="O16" s="18">
        <v>4</v>
      </c>
      <c r="P16" s="18">
        <f t="shared" si="4"/>
        <v>20</v>
      </c>
      <c r="Q16" s="116">
        <f t="shared" si="5"/>
        <v>1</v>
      </c>
      <c r="R16" s="105">
        <f t="shared" si="6"/>
        <v>1.30</v>
      </c>
      <c r="S16" s="105">
        <f t="shared" si="0"/>
        <v>1.0999999999999999</v>
      </c>
      <c r="T16" s="105">
        <f t="shared" si="0"/>
        <v>1.65</v>
      </c>
      <c r="U16" s="105">
        <f t="shared" si="0"/>
        <v>0.95</v>
      </c>
      <c r="V16" s="105">
        <f t="shared" si="0"/>
        <v>0.64999999999999991</v>
      </c>
      <c r="W16" s="117">
        <f t="shared" si="1"/>
        <v>51</v>
      </c>
      <c r="X16" s="117">
        <f t="shared" si="7"/>
        <v>10.200000000000001</v>
      </c>
      <c r="Y16" s="258">
        <v>32</v>
      </c>
      <c r="Z16" s="116">
        <f t="shared" si="8"/>
        <v>25.60</v>
      </c>
    </row>
    <row r="17" spans="1:26" ht="19.9" customHeight="1" thickBot="1">
      <c r="A17" s="256">
        <v>10</v>
      </c>
      <c r="B17" s="284">
        <v>307770</v>
      </c>
      <c r="C17" s="133" t="s">
        <v>122</v>
      </c>
      <c r="D17" s="10">
        <v>4</v>
      </c>
      <c r="E17" s="10">
        <v>10</v>
      </c>
      <c r="F17" s="10">
        <v>5</v>
      </c>
      <c r="G17" s="10">
        <v>6</v>
      </c>
      <c r="H17" s="10">
        <v>7</v>
      </c>
      <c r="I17" s="10">
        <f t="shared" si="2"/>
        <v>32</v>
      </c>
      <c r="J17" s="10">
        <f t="shared" si="3"/>
        <v>4.80</v>
      </c>
      <c r="K17" s="18">
        <v>4</v>
      </c>
      <c r="L17" s="18">
        <v>2</v>
      </c>
      <c r="M17" s="18">
        <v>5</v>
      </c>
      <c r="N17" s="18">
        <v>2</v>
      </c>
      <c r="O17" s="18">
        <v>3</v>
      </c>
      <c r="P17" s="18">
        <f t="shared" si="4"/>
        <v>16</v>
      </c>
      <c r="Q17" s="116">
        <f t="shared" si="5"/>
        <v>0.80</v>
      </c>
      <c r="R17" s="105">
        <f t="shared" si="6"/>
        <v>0.80</v>
      </c>
      <c r="S17" s="105">
        <f t="shared" si="0"/>
        <v>1.60</v>
      </c>
      <c r="T17" s="105">
        <f t="shared" si="0"/>
        <v>1</v>
      </c>
      <c r="U17" s="105">
        <f t="shared" si="0"/>
        <v>0.99999999999999989</v>
      </c>
      <c r="V17" s="105">
        <f t="shared" si="0"/>
        <v>1.2000000000000002</v>
      </c>
      <c r="W17" s="117">
        <f t="shared" si="1"/>
        <v>48</v>
      </c>
      <c r="X17" s="117">
        <f t="shared" si="7"/>
        <v>9.6000000000000014</v>
      </c>
      <c r="Y17" s="258">
        <v>30</v>
      </c>
      <c r="Z17" s="116">
        <f t="shared" si="8"/>
        <v>24</v>
      </c>
    </row>
    <row r="18" spans="1:26" ht="19.9" customHeight="1">
      <c r="A18" s="254">
        <v>11</v>
      </c>
      <c r="B18" s="281">
        <v>307790</v>
      </c>
      <c r="C18" s="133" t="s">
        <v>272</v>
      </c>
      <c r="D18" s="10">
        <v>5</v>
      </c>
      <c r="E18" s="10">
        <v>8</v>
      </c>
      <c r="F18" s="10">
        <v>6</v>
      </c>
      <c r="G18" s="10">
        <v>5</v>
      </c>
      <c r="H18" s="10">
        <v>10</v>
      </c>
      <c r="I18" s="10">
        <f t="shared" si="2"/>
        <v>34</v>
      </c>
      <c r="J18" s="10">
        <f t="shared" si="3"/>
        <v>5.0999999999999996</v>
      </c>
      <c r="K18" s="18">
        <v>3</v>
      </c>
      <c r="L18" s="18">
        <v>3</v>
      </c>
      <c r="M18" s="18">
        <v>2</v>
      </c>
      <c r="N18" s="18">
        <v>5</v>
      </c>
      <c r="O18" s="18">
        <v>3</v>
      </c>
      <c r="P18" s="18">
        <f t="shared" si="4"/>
        <v>16</v>
      </c>
      <c r="Q18" s="116">
        <f t="shared" si="5"/>
        <v>0.80</v>
      </c>
      <c r="R18" s="105">
        <f t="shared" si="6"/>
        <v>0.90</v>
      </c>
      <c r="S18" s="105">
        <f t="shared" si="0"/>
        <v>1.35</v>
      </c>
      <c r="T18" s="105">
        <f t="shared" si="0"/>
        <v>0.99999999999999989</v>
      </c>
      <c r="U18" s="105">
        <f t="shared" si="0"/>
        <v>1</v>
      </c>
      <c r="V18" s="105">
        <f t="shared" si="0"/>
        <v>1.65</v>
      </c>
      <c r="W18" s="117">
        <f t="shared" si="1"/>
        <v>50</v>
      </c>
      <c r="X18" s="117">
        <f t="shared" si="7"/>
        <v>10</v>
      </c>
      <c r="Y18" s="258">
        <v>32</v>
      </c>
      <c r="Z18" s="116">
        <f t="shared" si="8"/>
        <v>25.60</v>
      </c>
    </row>
    <row r="19" ht="21" thickBot="1"/>
    <row r="20" spans="1:26" ht="20.25">
      <c r="A20" s="158" t="s">
        <v>346</v>
      </c>
      <c r="B20" s="159"/>
      <c r="C20" s="160"/>
      <c r="D20" s="6">
        <f t="shared" si="9" ref="D20:Z20">COUNT(D8:D18)</f>
        <v>11</v>
      </c>
      <c r="E20" s="7">
        <f t="shared" si="9"/>
        <v>11</v>
      </c>
      <c r="F20" s="7">
        <f t="shared" si="9"/>
        <v>11</v>
      </c>
      <c r="G20" s="7">
        <f t="shared" si="9"/>
        <v>11</v>
      </c>
      <c r="H20" s="87">
        <f t="shared" si="9"/>
        <v>11</v>
      </c>
      <c r="I20" s="8">
        <f t="shared" si="9"/>
        <v>11</v>
      </c>
      <c r="J20" s="88">
        <f t="shared" si="9"/>
        <v>11</v>
      </c>
      <c r="K20" s="80">
        <f t="shared" si="9"/>
        <v>11</v>
      </c>
      <c r="L20" s="15">
        <f t="shared" si="9"/>
        <v>11</v>
      </c>
      <c r="M20" s="15">
        <f t="shared" si="9"/>
        <v>11</v>
      </c>
      <c r="N20" s="15">
        <f t="shared" si="9"/>
        <v>11</v>
      </c>
      <c r="O20" s="81">
        <f t="shared" si="9"/>
        <v>11</v>
      </c>
      <c r="P20" s="76">
        <f t="shared" si="9"/>
        <v>11</v>
      </c>
      <c r="Q20" s="94">
        <f t="shared" si="9"/>
        <v>11</v>
      </c>
      <c r="R20" s="97">
        <f t="shared" si="9"/>
        <v>11</v>
      </c>
      <c r="S20" s="22">
        <f t="shared" si="9"/>
        <v>11</v>
      </c>
      <c r="T20" s="22">
        <f t="shared" si="9"/>
        <v>11</v>
      </c>
      <c r="U20" s="22">
        <f t="shared" si="9"/>
        <v>11</v>
      </c>
      <c r="V20" s="23">
        <f t="shared" si="9"/>
        <v>11</v>
      </c>
      <c r="W20" s="106">
        <f t="shared" si="9"/>
        <v>11</v>
      </c>
      <c r="X20" s="100">
        <f t="shared" si="9"/>
        <v>11</v>
      </c>
      <c r="Y20" s="16">
        <f t="shared" si="9"/>
        <v>11</v>
      </c>
      <c r="Z20" s="104">
        <f t="shared" si="9"/>
        <v>11</v>
      </c>
    </row>
    <row r="21" spans="1:26" ht="21" customHeight="1">
      <c r="A21" s="186" t="s">
        <v>347</v>
      </c>
      <c r="B21" s="187"/>
      <c r="C21" s="188"/>
      <c r="D21" s="9">
        <v>10</v>
      </c>
      <c r="E21" s="10">
        <v>10</v>
      </c>
      <c r="F21" s="10">
        <v>10</v>
      </c>
      <c r="G21" s="10">
        <v>10</v>
      </c>
      <c r="H21" s="89">
        <v>10</v>
      </c>
      <c r="I21" s="11">
        <f>SUM(D21:H21)</f>
        <v>50</v>
      </c>
      <c r="J21" s="90">
        <f>I21*0.15</f>
        <v>7.50</v>
      </c>
      <c r="K21" s="82">
        <v>5</v>
      </c>
      <c r="L21" s="18">
        <v>5</v>
      </c>
      <c r="M21" s="18">
        <v>5</v>
      </c>
      <c r="N21" s="18">
        <v>5</v>
      </c>
      <c r="O21" s="83">
        <v>5</v>
      </c>
      <c r="P21" s="77">
        <f>SUM(K21:O21)</f>
        <v>25</v>
      </c>
      <c r="Q21" s="95">
        <f>P21*0.05</f>
        <v>1.25</v>
      </c>
      <c r="R21" s="98">
        <f>(D21*0.15+K21*0.05)</f>
        <v>1.75</v>
      </c>
      <c r="S21" s="24">
        <f>((E21*0.15+L21*0.05))</f>
        <v>1.75</v>
      </c>
      <c r="T21" s="24">
        <f t="shared" si="10" ref="T21:U21">((F21*0.15+M21*0.05))</f>
        <v>1.75</v>
      </c>
      <c r="U21" s="24">
        <f t="shared" si="10"/>
        <v>1.75</v>
      </c>
      <c r="V21" s="25">
        <f>((H21*0.15+O21*0.05))</f>
        <v>1.75</v>
      </c>
      <c r="W21" s="107">
        <v>75</v>
      </c>
      <c r="X21" s="101">
        <f>W21*0.2</f>
        <v>15</v>
      </c>
      <c r="Y21" s="19">
        <v>50</v>
      </c>
      <c r="Z21" s="84">
        <f>Y21*0.8</f>
        <v>40</v>
      </c>
    </row>
    <row r="22" spans="1:26" ht="20.25">
      <c r="A22" s="186" t="s">
        <v>72</v>
      </c>
      <c r="B22" s="187"/>
      <c r="C22" s="188"/>
      <c r="D22" s="9">
        <f>D21*0.4</f>
        <v>4</v>
      </c>
      <c r="E22" s="10">
        <f>E21*0.4</f>
        <v>4</v>
      </c>
      <c r="F22" s="10">
        <f t="shared" si="11" ref="F22:J22">F21*0.4</f>
        <v>4</v>
      </c>
      <c r="G22" s="10">
        <f t="shared" si="11"/>
        <v>4</v>
      </c>
      <c r="H22" s="89">
        <f t="shared" si="11"/>
        <v>4</v>
      </c>
      <c r="I22" s="11">
        <f t="shared" si="11"/>
        <v>20</v>
      </c>
      <c r="J22" s="90">
        <f t="shared" si="11"/>
        <v>3</v>
      </c>
      <c r="K22" s="82">
        <f>K21*0.4</f>
        <v>2</v>
      </c>
      <c r="L22" s="18">
        <f>L21*0.4</f>
        <v>2</v>
      </c>
      <c r="M22" s="18">
        <f t="shared" si="12" ref="M22:Z22">M21*0.4</f>
        <v>2</v>
      </c>
      <c r="N22" s="18">
        <f t="shared" si="12"/>
        <v>2</v>
      </c>
      <c r="O22" s="83">
        <f t="shared" si="12"/>
        <v>2</v>
      </c>
      <c r="P22" s="77">
        <f t="shared" si="12"/>
        <v>10</v>
      </c>
      <c r="Q22" s="95">
        <f t="shared" si="12"/>
        <v>0.50</v>
      </c>
      <c r="R22" s="98">
        <f t="shared" si="12"/>
        <v>0.70</v>
      </c>
      <c r="S22" s="24">
        <f t="shared" si="12"/>
        <v>0.70</v>
      </c>
      <c r="T22" s="24">
        <f t="shared" si="12"/>
        <v>0.70</v>
      </c>
      <c r="U22" s="24">
        <f t="shared" si="12"/>
        <v>0.70</v>
      </c>
      <c r="V22" s="25">
        <f t="shared" si="12"/>
        <v>0.70</v>
      </c>
      <c r="W22" s="107">
        <f t="shared" si="12"/>
        <v>30</v>
      </c>
      <c r="X22" s="101">
        <f t="shared" si="12"/>
        <v>6</v>
      </c>
      <c r="Y22" s="19">
        <f t="shared" si="12"/>
        <v>20</v>
      </c>
      <c r="Z22" s="84">
        <f t="shared" si="12"/>
        <v>16</v>
      </c>
    </row>
    <row r="23" spans="1:26" ht="21" customHeight="1">
      <c r="A23" s="186" t="s">
        <v>12</v>
      </c>
      <c r="B23" s="187"/>
      <c r="C23" s="188"/>
      <c r="D23" s="9">
        <f>COUNTIF(D8:D18,"&gt;=4")</f>
        <v>10</v>
      </c>
      <c r="E23" s="9">
        <f>COUNTIF(E8:E18,"&gt;=4")</f>
        <v>11</v>
      </c>
      <c r="F23" s="9">
        <f>COUNTIF(F8:F18,"&gt;=4")</f>
        <v>11</v>
      </c>
      <c r="G23" s="9">
        <f>COUNTIF(G8:G18,"&gt;=4")</f>
        <v>11</v>
      </c>
      <c r="H23" s="9">
        <f>COUNTIF(H8:H18,"&gt;=4")</f>
        <v>10</v>
      </c>
      <c r="I23" s="11">
        <f>COUNTIF(I8:I18,"&gt;=20")</f>
        <v>11</v>
      </c>
      <c r="J23" s="90">
        <f>COUNTIF(J8:J18,"&gt;=3")</f>
        <v>11</v>
      </c>
      <c r="K23" s="82">
        <f>COUNTIF(K8:K18,"&gt;=2")</f>
        <v>11</v>
      </c>
      <c r="L23" s="82">
        <f>COUNTIF(L8:L18,"&gt;=2")</f>
        <v>11</v>
      </c>
      <c r="M23" s="82">
        <f>COUNTIF(M8:M18,"&gt;=2")</f>
        <v>11</v>
      </c>
      <c r="N23" s="82">
        <f>COUNTIF(N8:N18,"&gt;=2")</f>
        <v>11</v>
      </c>
      <c r="O23" s="82">
        <f>COUNTIF(O8:O18,"&gt;=2")</f>
        <v>11</v>
      </c>
      <c r="P23" s="77">
        <f>COUNTIF(P8:P18,"&gt;=10")</f>
        <v>11</v>
      </c>
      <c r="Q23" s="95">
        <f>COUNTIF(Q8:Q18,"&gt;=0.5")</f>
        <v>11</v>
      </c>
      <c r="R23" s="98">
        <f>COUNTIF(R8:R18,"&gt;=0.7")</f>
        <v>11</v>
      </c>
      <c r="S23" s="98">
        <f>COUNTIF(S8:S18,"&gt;=0.7")</f>
        <v>11</v>
      </c>
      <c r="T23" s="98">
        <f>COUNTIF(T8:T18,"&gt;=0.7")</f>
        <v>11</v>
      </c>
      <c r="U23" s="98">
        <f>COUNTIF(U8:U18,"&gt;=0.7")</f>
        <v>11</v>
      </c>
      <c r="V23" s="98">
        <f>COUNTIF(V8:V18,"&gt;=0.7")</f>
        <v>10</v>
      </c>
      <c r="W23" s="107">
        <f>COUNTIF(W8:W18,"&gt;=30")</f>
        <v>11</v>
      </c>
      <c r="X23" s="101">
        <f>COUNTIF(X8:X18,"&gt;=6")</f>
        <v>11</v>
      </c>
      <c r="Y23" s="19">
        <f>COUNTIF(Y8:Y18,"&gt;=20")</f>
        <v>11</v>
      </c>
      <c r="Z23" s="84">
        <f>COUNTIF(Z8:Z18,"&gt;=16")</f>
        <v>11</v>
      </c>
    </row>
    <row r="24" spans="1:26" ht="20.25">
      <c r="A24" s="186" t="s">
        <v>13</v>
      </c>
      <c r="B24" s="187"/>
      <c r="C24" s="188"/>
      <c r="D24" s="91" t="str">
        <f t="shared" si="13" ref="D24:Z24">IF(((D23/COUNT(D8:D18))*100)&gt;=60,"3",IF(AND(((D23/COUNT(D8:D18))*100)&lt;60,((D23/COUNT(D8:D18))*100)&gt;=50),"2",IF(AND(((D23/COUNT(D8:D18))*100)&lt;50,((D23/COUNT(D8:D18))*100)&gt;=40),"1","0")))</f>
        <v>3</v>
      </c>
      <c r="E24" s="10" t="str">
        <f t="shared" si="13"/>
        <v>3</v>
      </c>
      <c r="F24" s="10" t="str">
        <f t="shared" si="13"/>
        <v>3</v>
      </c>
      <c r="G24" s="10" t="str">
        <f t="shared" si="13"/>
        <v>3</v>
      </c>
      <c r="H24" s="89" t="str">
        <f t="shared" si="13"/>
        <v>3</v>
      </c>
      <c r="I24" s="11" t="str">
        <f t="shared" si="13"/>
        <v>3</v>
      </c>
      <c r="J24" s="90" t="str">
        <f t="shared" si="13"/>
        <v>3</v>
      </c>
      <c r="K24" s="82" t="str">
        <f t="shared" si="13"/>
        <v>3</v>
      </c>
      <c r="L24" s="17" t="str">
        <f t="shared" si="13"/>
        <v>3</v>
      </c>
      <c r="M24" s="17" t="str">
        <f t="shared" si="13"/>
        <v>3</v>
      </c>
      <c r="N24" s="17" t="str">
        <f t="shared" si="13"/>
        <v>3</v>
      </c>
      <c r="O24" s="84" t="str">
        <f t="shared" si="13"/>
        <v>3</v>
      </c>
      <c r="P24" s="77" t="str">
        <f t="shared" si="13"/>
        <v>3</v>
      </c>
      <c r="Q24" s="95" t="str">
        <f t="shared" si="13"/>
        <v>3</v>
      </c>
      <c r="R24" s="98" t="str">
        <f t="shared" si="13"/>
        <v>3</v>
      </c>
      <c r="S24" s="24" t="str">
        <f t="shared" si="13"/>
        <v>3</v>
      </c>
      <c r="T24" s="24" t="str">
        <f t="shared" si="13"/>
        <v>3</v>
      </c>
      <c r="U24" s="24" t="str">
        <f t="shared" si="13"/>
        <v>3</v>
      </c>
      <c r="V24" s="25" t="str">
        <f t="shared" si="13"/>
        <v>3</v>
      </c>
      <c r="W24" s="101" t="str">
        <f t="shared" si="13"/>
        <v>3</v>
      </c>
      <c r="X24" s="102" t="str">
        <f t="shared" si="13"/>
        <v>3</v>
      </c>
      <c r="Y24" s="95" t="str">
        <f t="shared" si="13"/>
        <v>3</v>
      </c>
      <c r="Z24" s="19" t="str">
        <f t="shared" si="13"/>
        <v>3</v>
      </c>
    </row>
    <row r="25" spans="1:26" ht="21" thickBot="1">
      <c r="A25" s="189" t="s">
        <v>14</v>
      </c>
      <c r="B25" s="190"/>
      <c r="C25" s="191"/>
      <c r="D25" s="12">
        <f t="shared" si="14" ref="D25:Z25">((D23/COUNT(D8:D18))*D24)</f>
        <v>2.7272727272727271</v>
      </c>
      <c r="E25" s="13">
        <f t="shared" si="14"/>
        <v>3</v>
      </c>
      <c r="F25" s="13">
        <f t="shared" si="14"/>
        <v>3</v>
      </c>
      <c r="G25" s="13">
        <f t="shared" si="14"/>
        <v>3</v>
      </c>
      <c r="H25" s="92">
        <f t="shared" si="14"/>
        <v>2.7272727272727271</v>
      </c>
      <c r="I25" s="14">
        <f t="shared" si="14"/>
        <v>3</v>
      </c>
      <c r="J25" s="93">
        <f t="shared" si="14"/>
        <v>3</v>
      </c>
      <c r="K25" s="85">
        <f t="shared" si="14"/>
        <v>3</v>
      </c>
      <c r="L25" s="20">
        <f t="shared" si="14"/>
        <v>3</v>
      </c>
      <c r="M25" s="20">
        <f t="shared" si="14"/>
        <v>3</v>
      </c>
      <c r="N25" s="20">
        <f t="shared" si="14"/>
        <v>3</v>
      </c>
      <c r="O25" s="86">
        <f t="shared" si="14"/>
        <v>3</v>
      </c>
      <c r="P25" s="78">
        <f t="shared" si="14"/>
        <v>3</v>
      </c>
      <c r="Q25" s="96">
        <f t="shared" si="14"/>
        <v>3</v>
      </c>
      <c r="R25" s="99">
        <f t="shared" si="14"/>
        <v>3</v>
      </c>
      <c r="S25" s="26">
        <f t="shared" si="14"/>
        <v>3</v>
      </c>
      <c r="T25" s="26">
        <f t="shared" si="14"/>
        <v>3</v>
      </c>
      <c r="U25" s="26">
        <f t="shared" si="14"/>
        <v>3</v>
      </c>
      <c r="V25" s="27">
        <f t="shared" si="14"/>
        <v>2.7272727272727271</v>
      </c>
      <c r="W25" s="108">
        <f t="shared" si="14"/>
        <v>3</v>
      </c>
      <c r="X25" s="103">
        <f t="shared" si="14"/>
        <v>3</v>
      </c>
      <c r="Y25" s="96">
        <f t="shared" si="14"/>
        <v>3</v>
      </c>
      <c r="Z25" s="21">
        <f t="shared" si="14"/>
        <v>3</v>
      </c>
    </row>
    <row r="26" spans="1:4" ht="21" thickBot="1">
      <c r="A26" s="2"/>
      <c r="B26" s="2"/>
      <c r="C26" s="2"/>
      <c r="D26" s="2"/>
    </row>
    <row r="27" spans="1:19" ht="20.25">
      <c r="A27" s="192" t="s">
        <v>15</v>
      </c>
      <c r="B27" s="193"/>
      <c r="C27" s="194"/>
      <c r="D27" s="2"/>
      <c r="E27" s="180" t="s">
        <v>16</v>
      </c>
      <c r="F27" s="181"/>
      <c r="G27" s="181"/>
      <c r="H27" s="181"/>
      <c r="I27" s="181"/>
      <c r="J27" s="181"/>
      <c r="K27" s="181"/>
      <c r="L27" s="181"/>
      <c r="M27" s="181"/>
      <c r="N27" s="182"/>
      <c r="O27" s="79" t="s">
        <v>8</v>
      </c>
      <c r="P27" s="28" t="s">
        <v>3</v>
      </c>
      <c r="Q27" s="28" t="s">
        <v>4</v>
      </c>
      <c r="R27" s="28" t="s">
        <v>5</v>
      </c>
      <c r="S27" s="29" t="s">
        <v>6</v>
      </c>
    </row>
    <row r="28" spans="1:19" ht="21" thickBot="1">
      <c r="A28" s="267" t="s">
        <v>73</v>
      </c>
      <c r="B28" s="3"/>
      <c r="C28" s="30"/>
      <c r="D28" s="2"/>
      <c r="E28" s="183"/>
      <c r="F28" s="184"/>
      <c r="G28" s="184"/>
      <c r="H28" s="184"/>
      <c r="I28" s="184"/>
      <c r="J28" s="184"/>
      <c r="K28" s="184"/>
      <c r="L28" s="184"/>
      <c r="M28" s="184"/>
      <c r="N28" s="185"/>
      <c r="O28" s="4">
        <f>(R25*0.2+Z25*0.8)</f>
        <v>3.0000000000000004</v>
      </c>
      <c r="P28" s="4">
        <f>(S25*0.2+Z25*0.8)</f>
        <v>3.0000000000000004</v>
      </c>
      <c r="Q28" s="4">
        <f>(T25*0.2+Z25*0.8)</f>
        <v>3.0000000000000004</v>
      </c>
      <c r="R28" s="4">
        <f>(U25*0.2+Z25*0.8)</f>
        <v>3.0000000000000004</v>
      </c>
      <c r="S28" s="5">
        <f>(V25*0.2+Z25*0.8)</f>
        <v>2.9454545454545458</v>
      </c>
    </row>
    <row r="29" spans="1:4" ht="20.25">
      <c r="A29" s="267" t="s">
        <v>74</v>
      </c>
      <c r="B29" s="3"/>
      <c r="C29" s="30"/>
      <c r="D29" s="2"/>
    </row>
    <row r="30" spans="1:4" ht="21" thickBot="1">
      <c r="A30" s="268" t="s">
        <v>75</v>
      </c>
      <c r="B30" s="31"/>
      <c r="C30" s="32"/>
      <c r="D30" s="2"/>
    </row>
  </sheetData>
  <mergeCells count="23">
    <mergeCell ref="E27:N28"/>
    <mergeCell ref="A21:C21"/>
    <mergeCell ref="A22:C22"/>
    <mergeCell ref="A23:C23"/>
    <mergeCell ref="A24:C24"/>
    <mergeCell ref="A25:C25"/>
    <mergeCell ref="A27:C27"/>
    <mergeCell ref="A20:C20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82b130-f27a-49c2-b9f8-36d9789ab085}">
  <sheetPr codeName="Sheet37"/>
  <dimension ref="A1:J17"/>
  <sheetViews>
    <sheetView workbookViewId="0" topLeftCell="A1">
      <selection pane="topLeft" activeCell="A3" sqref="A3:J3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(7)'!A1:Z1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95</v>
      </c>
      <c r="C7" s="34">
        <v>1011</v>
      </c>
      <c r="D7" s="118" t="str">
        <f>'1 (7)'!C4</f>
        <v>Positive psychology</v>
      </c>
      <c r="E7" s="33">
        <f>'1 (7)'!O28</f>
        <v>2.9454545454545458</v>
      </c>
      <c r="F7" s="33">
        <f>'1 (7)'!P28</f>
        <v>2.9454545454545458</v>
      </c>
      <c r="G7" s="33">
        <f>'1 (7)'!Q28</f>
        <v>3.0000000000000004</v>
      </c>
      <c r="H7" s="33">
        <f>'1 (7)'!R28</f>
        <v>2.9454545454545458</v>
      </c>
      <c r="I7" s="33">
        <f>'1 (7)'!S28</f>
        <v>2.8363636363636369</v>
      </c>
      <c r="J7" s="37">
        <f>AVERAGE(E7:I7)</f>
        <v>2.934545454545455</v>
      </c>
    </row>
    <row r="8" spans="1:10" ht="15.75">
      <c r="A8" s="33">
        <v>2</v>
      </c>
      <c r="B8" s="119" t="s">
        <v>95</v>
      </c>
      <c r="C8" s="34">
        <v>1011</v>
      </c>
      <c r="D8" s="118" t="str">
        <f>'2 (7)'!C4</f>
        <v>Psychological Testing And Assessment</v>
      </c>
      <c r="E8" s="33">
        <f>'2 (7)'!O28</f>
        <v>3.0000000000000004</v>
      </c>
      <c r="F8" s="33">
        <f>'2 (7)'!P28</f>
        <v>3.0000000000000004</v>
      </c>
      <c r="G8" s="33">
        <f>'2 (7)'!Q28</f>
        <v>3.0000000000000004</v>
      </c>
      <c r="H8" s="33">
        <f>'2 (7)'!R28</f>
        <v>3.0000000000000004</v>
      </c>
      <c r="I8" s="33">
        <f>'2 (7)'!S28</f>
        <v>2.9454545454545458</v>
      </c>
      <c r="J8" s="37">
        <f t="shared" si="0" ref="J8">AVERAGE(E8:I8)</f>
        <v>2.9890909090909092</v>
      </c>
    </row>
    <row r="9" spans="1:10" ht="30.6" customHeight="1">
      <c r="A9" s="195" t="s">
        <v>26</v>
      </c>
      <c r="B9" s="195"/>
      <c r="C9" s="195"/>
      <c r="D9" s="195"/>
      <c r="E9" s="37">
        <f>AVERAGE(E7:E8)</f>
        <v>2.9727272727272731</v>
      </c>
      <c r="F9" s="37">
        <f>AVERAGE(F7:F8)</f>
        <v>2.9727272727272731</v>
      </c>
      <c r="G9" s="37">
        <f>AVERAGE(G7:G8)</f>
        <v>3.0000000000000004</v>
      </c>
      <c r="H9" s="37">
        <f>AVERAGE(H7:H8)</f>
        <v>2.9727272727272731</v>
      </c>
      <c r="I9" s="37">
        <f>AVERAGE(I7:I8)</f>
        <v>2.8909090909090915</v>
      </c>
      <c r="J9" s="37">
        <f>AVERAGE(E9:I9)</f>
        <v>2.9618181818181823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6c8118-706b-4742-9068-0508e9ecda84}">
  <sheetPr codeName="Sheet38"/>
  <dimension ref="A1:R34"/>
  <sheetViews>
    <sheetView zoomScale="79" zoomScaleNormal="79" workbookViewId="0" topLeftCell="A1">
      <selection pane="topLeft" activeCell="D3" sqref="D3:K3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3" width="8.857142857142858" style="2"/>
    <col min="4" max="4" width="15" style="2" customWidth="1"/>
    <col min="5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(7)'!A1:Z1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(7)'!E9</f>
        <v>2.9727272727272731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(7)'!F9</f>
        <v>2.9727272727272731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(7)'!G9</f>
        <v>3.0000000000000004</v>
      </c>
    </row>
    <row r="7" spans="2:18" ht="15.75">
      <c r="B7" s="45" t="s">
        <v>81</v>
      </c>
      <c r="C7" s="45"/>
      <c r="D7" s="212" t="str">
        <f>'CO (7)'!D7</f>
        <v>Positive psychology</v>
      </c>
      <c r="E7" s="198"/>
      <c r="F7" s="45"/>
      <c r="G7" s="45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(7)'!H9</f>
        <v>2.9727272727272731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(7)'!I9</f>
        <v>2.8909090909090915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208" t="s">
        <v>44</v>
      </c>
      <c r="C12" s="237">
        <v>3</v>
      </c>
      <c r="D12" s="238"/>
      <c r="E12" s="238"/>
      <c r="F12" s="238"/>
      <c r="G12" s="238"/>
      <c r="H12" s="238"/>
      <c r="I12" s="238">
        <v>1</v>
      </c>
      <c r="J12" s="238">
        <v>3</v>
      </c>
      <c r="K12" s="238"/>
      <c r="L12" s="238"/>
      <c r="M12" s="238">
        <v>1</v>
      </c>
      <c r="N12" s="238"/>
    </row>
    <row r="13" spans="1:14" ht="17.25" customHeight="1" thickBot="1">
      <c r="A13" s="40"/>
      <c r="B13" s="208" t="s">
        <v>45</v>
      </c>
      <c r="C13" s="239"/>
      <c r="D13" s="240"/>
      <c r="E13" s="240"/>
      <c r="F13" s="240">
        <v>2</v>
      </c>
      <c r="G13" s="240"/>
      <c r="H13" s="240"/>
      <c r="I13" s="240"/>
      <c r="J13" s="240">
        <v>2</v>
      </c>
      <c r="K13" s="240"/>
      <c r="L13" s="240"/>
      <c r="M13" s="240"/>
      <c r="N13" s="240">
        <v>2</v>
      </c>
    </row>
    <row r="14" spans="1:14" ht="17.25" customHeight="1" thickBot="1">
      <c r="A14" s="40"/>
      <c r="B14" s="208" t="s">
        <v>46</v>
      </c>
      <c r="C14" s="239"/>
      <c r="D14" s="240"/>
      <c r="E14" s="240">
        <v>1</v>
      </c>
      <c r="F14" s="240"/>
      <c r="G14" s="240"/>
      <c r="H14" s="240"/>
      <c r="I14" s="240">
        <v>2</v>
      </c>
      <c r="J14" s="240"/>
      <c r="K14" s="240">
        <v>2</v>
      </c>
      <c r="L14" s="240"/>
      <c r="M14" s="240"/>
      <c r="N14" s="240"/>
    </row>
    <row r="15" spans="1:14" ht="17.25" customHeight="1" thickBot="1">
      <c r="A15" s="40"/>
      <c r="B15" s="208" t="s">
        <v>47</v>
      </c>
      <c r="C15" s="239"/>
      <c r="D15" s="240">
        <v>2</v>
      </c>
      <c r="E15" s="240"/>
      <c r="F15" s="240">
        <v>2</v>
      </c>
      <c r="G15" s="240"/>
      <c r="H15" s="240">
        <v>2</v>
      </c>
      <c r="I15" s="240"/>
      <c r="J15" s="240">
        <v>3</v>
      </c>
      <c r="K15" s="240"/>
      <c r="L15" s="240">
        <v>2</v>
      </c>
      <c r="M15" s="240">
        <v>2</v>
      </c>
      <c r="N15" s="240">
        <v>2</v>
      </c>
    </row>
    <row r="16" spans="1:14" ht="17.25" customHeight="1" thickBot="1">
      <c r="A16" s="40"/>
      <c r="B16" s="208" t="s">
        <v>48</v>
      </c>
      <c r="C16" s="239">
        <v>1</v>
      </c>
      <c r="D16" s="240">
        <v>1</v>
      </c>
      <c r="E16" s="240">
        <v>3</v>
      </c>
      <c r="F16" s="240">
        <v>1</v>
      </c>
      <c r="G16" s="240"/>
      <c r="H16" s="240">
        <v>2</v>
      </c>
      <c r="I16" s="240">
        <v>2</v>
      </c>
      <c r="J16" s="240">
        <v>2</v>
      </c>
      <c r="K16" s="240">
        <v>2</v>
      </c>
      <c r="L16" s="240">
        <v>2</v>
      </c>
      <c r="M16" s="240">
        <v>2</v>
      </c>
      <c r="N16" s="240">
        <v>1</v>
      </c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2.952272727272728</v>
      </c>
      <c r="D17" s="48">
        <f t="shared" si="0"/>
        <v>2.9454545454545458</v>
      </c>
      <c r="E17" s="48">
        <f t="shared" si="0"/>
        <v>2.9181818181818189</v>
      </c>
      <c r="F17" s="48">
        <f t="shared" si="0"/>
        <v>2.956363636363637</v>
      </c>
      <c r="G17" s="48" t="e">
        <f t="shared" si="0"/>
        <v>#DIV/0!</v>
      </c>
      <c r="H17" s="48">
        <f t="shared" si="0"/>
        <v>2.9318181818181825</v>
      </c>
      <c r="I17" s="48">
        <f t="shared" si="0"/>
        <v>2.9509090909090916</v>
      </c>
      <c r="J17" s="48">
        <f t="shared" si="0"/>
        <v>2.956363636363637</v>
      </c>
      <c r="K17" s="48">
        <f t="shared" si="0"/>
        <v>2.9454545454545462</v>
      </c>
      <c r="L17" s="48">
        <f t="shared" si="0"/>
        <v>2.9318181818181825</v>
      </c>
      <c r="M17" s="48">
        <f t="shared" si="0"/>
        <v>2.9400000000000004</v>
      </c>
      <c r="N17" s="48">
        <f t="shared" si="0"/>
        <v>2.956363636363637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5" ht="15.75">
      <c r="D21" s="198" t="str">
        <f>'CO (7)'!D8</f>
        <v>Psychological Testing And Assessment</v>
      </c>
      <c r="E21" s="198"/>
    </row>
    <row r="22" spans="2:14" ht="15.75">
      <c r="B22" s="45" t="s">
        <v>81</v>
      </c>
      <c r="C22" s="45"/>
      <c r="D22" s="198"/>
      <c r="E22" s="198"/>
      <c r="F22" s="45"/>
      <c r="G22" s="45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>
        <v>2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>
        <v>2</v>
      </c>
      <c r="N27" s="238"/>
    </row>
    <row r="28" spans="2:14" ht="16.5" thickBot="1">
      <c r="B28" s="208" t="s">
        <v>45</v>
      </c>
      <c r="C28" s="239"/>
      <c r="D28" s="240">
        <v>3</v>
      </c>
      <c r="E28" s="240"/>
      <c r="F28" s="240"/>
      <c r="G28" s="240"/>
      <c r="H28" s="240"/>
      <c r="I28" s="240"/>
      <c r="J28" s="240"/>
      <c r="K28" s="240">
        <v>2</v>
      </c>
      <c r="L28" s="240">
        <v>2</v>
      </c>
      <c r="M28" s="240">
        <v>3</v>
      </c>
      <c r="N28" s="240">
        <v>1</v>
      </c>
    </row>
    <row r="29" spans="2:14" ht="16.5" thickBot="1">
      <c r="B29" s="208" t="s">
        <v>46</v>
      </c>
      <c r="C29" s="239">
        <v>1</v>
      </c>
      <c r="D29" s="240">
        <v>2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</row>
    <row r="30" spans="2:14" ht="16.5" thickBot="1">
      <c r="B30" s="208" t="s">
        <v>47</v>
      </c>
      <c r="C30" s="239"/>
      <c r="D30" s="240"/>
      <c r="E30" s="240">
        <v>3</v>
      </c>
      <c r="F30" s="240">
        <v>2</v>
      </c>
      <c r="G30" s="240"/>
      <c r="H30" s="240">
        <v>2</v>
      </c>
      <c r="I30" s="240"/>
      <c r="J30" s="240"/>
      <c r="K30" s="240"/>
      <c r="L30" s="240"/>
      <c r="M30" s="240"/>
      <c r="N30" s="240"/>
    </row>
    <row r="31" spans="2:14" ht="16.5" thickBot="1">
      <c r="B31" s="208" t="s">
        <v>48</v>
      </c>
      <c r="C31" s="239"/>
      <c r="D31" s="240"/>
      <c r="E31" s="240"/>
      <c r="F31" s="240">
        <v>2</v>
      </c>
      <c r="G31" s="240"/>
      <c r="H31" s="240">
        <v>2</v>
      </c>
      <c r="I31" s="240">
        <v>2</v>
      </c>
      <c r="J31" s="240"/>
      <c r="K31" s="240"/>
      <c r="L31" s="240">
        <v>3</v>
      </c>
      <c r="M31" s="240">
        <v>3</v>
      </c>
      <c r="N31" s="240">
        <v>2</v>
      </c>
    </row>
    <row r="32" spans="2:14" ht="16.5" thickBot="1">
      <c r="B32" s="208" t="s">
        <v>49</v>
      </c>
      <c r="C32" s="48">
        <f t="shared" si="1" ref="C32:N32">($R$4*C27+$R$5*C28+$R$6*C29+$R$7*C30+$R$8*C31)/(C27+C28+C29+C30+C31)</f>
        <v>2.9818181818181824</v>
      </c>
      <c r="D32" s="48">
        <f t="shared" si="1"/>
        <v>2.9836363636363643</v>
      </c>
      <c r="E32" s="48">
        <f t="shared" si="1"/>
        <v>2.9727272727272731</v>
      </c>
      <c r="F32" s="48">
        <f t="shared" si="1"/>
        <v>2.9318181818181825</v>
      </c>
      <c r="G32" s="48" t="e">
        <f t="shared" si="1"/>
        <v>#DIV/0!</v>
      </c>
      <c r="H32" s="48">
        <f t="shared" si="1"/>
        <v>2.9318181818181825</v>
      </c>
      <c r="I32" s="48">
        <f t="shared" si="1"/>
        <v>2.8909090909090915</v>
      </c>
      <c r="J32" s="48" t="e">
        <f t="shared" si="1"/>
        <v>#DIV/0!</v>
      </c>
      <c r="K32" s="48"/>
      <c r="L32" s="48">
        <f t="shared" si="1"/>
        <v>2.9236363636363643</v>
      </c>
      <c r="M32" s="48">
        <f t="shared" si="1"/>
        <v>2.9420454545454553</v>
      </c>
      <c r="N32" s="48">
        <f t="shared" si="1"/>
        <v>2.9181818181818184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2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8e4349-3e43-42dc-bddb-4c7ec1d35c83}">
  <sheetPr codeName="Sheet39"/>
  <dimension ref="A1:AB20"/>
  <sheetViews>
    <sheetView zoomScale="90" zoomScaleNormal="90" workbookViewId="0" topLeftCell="B1">
      <selection pane="topLeft" activeCell="B3" sqref="B3:AA3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360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29.25" customHeight="1">
      <c r="A7" s="53">
        <v>1</v>
      </c>
      <c r="B7" s="67"/>
      <c r="C7" s="118" t="str">
        <f>'CO (7)'!D7</f>
        <v>Positive psychology</v>
      </c>
      <c r="D7" s="67">
        <v>2.2999999999999998</v>
      </c>
      <c r="E7" s="126">
        <f>'CO-PO Mapping (7)'!C17</f>
        <v>2.952272727272728</v>
      </c>
      <c r="F7" s="67">
        <v>2.50</v>
      </c>
      <c r="G7" s="126">
        <f>'CO-PO Mapping (7)'!D17</f>
        <v>2.9454545454545458</v>
      </c>
      <c r="H7" s="67">
        <v>2.40</v>
      </c>
      <c r="I7" s="126">
        <f>'CO-PO Mapping (7)'!E17</f>
        <v>2.9181818181818189</v>
      </c>
      <c r="J7" s="67">
        <v>1.50</v>
      </c>
      <c r="K7" s="126">
        <f>'CO-PO Mapping (7)'!F17</f>
        <v>2.956363636363637</v>
      </c>
      <c r="L7" s="67"/>
      <c r="M7" s="126"/>
      <c r="N7" s="67">
        <v>2.2000000000000002</v>
      </c>
      <c r="O7" s="126">
        <f>'CO-PO Mapping (7)'!H17</f>
        <v>2.9318181818181825</v>
      </c>
      <c r="P7" s="67">
        <v>2.10</v>
      </c>
      <c r="Q7" s="126">
        <f>'CO-PO Mapping (7)'!I17</f>
        <v>2.9509090909090916</v>
      </c>
      <c r="R7" s="67">
        <v>1.50</v>
      </c>
      <c r="S7" s="126">
        <f>'CO-PO Mapping (7)'!J17</f>
        <v>2.956363636363637</v>
      </c>
      <c r="T7" s="67">
        <v>1.50</v>
      </c>
      <c r="U7" s="126">
        <f>'CO-PO Mapping (7)'!K17</f>
        <v>2.9454545454545462</v>
      </c>
      <c r="V7" s="67">
        <v>2.80</v>
      </c>
      <c r="W7" s="126">
        <f>'CO-PO Mapping (7)'!L17</f>
        <v>2.9318181818181825</v>
      </c>
      <c r="X7" s="67">
        <v>2.70</v>
      </c>
      <c r="Y7" s="126">
        <f>'CO-PO Mapping (7)'!M17</f>
        <v>2.9400000000000004</v>
      </c>
      <c r="Z7" s="67">
        <v>2.10</v>
      </c>
      <c r="AA7" s="126">
        <f>'CO-PO Mapping (7)'!N17</f>
        <v>2.956363636363637</v>
      </c>
      <c r="AB7" s="68"/>
    </row>
    <row r="8" spans="1:28" ht="24">
      <c r="A8" s="53">
        <v>2</v>
      </c>
      <c r="B8" s="67"/>
      <c r="C8" s="118" t="str">
        <f>'CO (7)'!D8</f>
        <v>Psychological Testing And Assessment</v>
      </c>
      <c r="D8" s="67">
        <v>2</v>
      </c>
      <c r="E8" s="126">
        <f>'CO-PO Mapping (7)'!C32</f>
        <v>2.9818181818181824</v>
      </c>
      <c r="F8" s="67">
        <v>2.80</v>
      </c>
      <c r="G8" s="126">
        <f>'CO-PO Mapping (7)'!D32</f>
        <v>2.9836363636363643</v>
      </c>
      <c r="H8" s="67">
        <v>2.60</v>
      </c>
      <c r="I8" s="126">
        <f>'CO-PO Mapping (7)'!E32</f>
        <v>2.9727272727272731</v>
      </c>
      <c r="J8" s="67">
        <v>1.30</v>
      </c>
      <c r="K8" s="126">
        <f>'CO-PO Mapping (7)'!F32</f>
        <v>2.9318181818181825</v>
      </c>
      <c r="L8" s="67"/>
      <c r="M8" s="126"/>
      <c r="N8" s="67">
        <v>2.70</v>
      </c>
      <c r="O8" s="126">
        <f>'CO-PO Mapping (7)'!H32</f>
        <v>2.9318181818181825</v>
      </c>
      <c r="P8" s="67">
        <v>1.90</v>
      </c>
      <c r="Q8" s="126">
        <f>'CO-PO Mapping (7)'!I32</f>
        <v>2.8909090909090915</v>
      </c>
      <c r="R8" s="67"/>
      <c r="S8" s="126"/>
      <c r="T8" s="67"/>
      <c r="U8" s="126"/>
      <c r="V8" s="67">
        <v>2.2000000000000002</v>
      </c>
      <c r="W8" s="126">
        <f>'CO-PO Mapping (7)'!L32</f>
        <v>2.9236363636363643</v>
      </c>
      <c r="X8" s="67">
        <v>2.50</v>
      </c>
      <c r="Y8" s="126">
        <f>'CO-PO Mapping (7)'!M32</f>
        <v>2.9420454545454553</v>
      </c>
      <c r="Z8" s="67">
        <v>1.80</v>
      </c>
      <c r="AA8" s="126">
        <f>'CO-PO Mapping (7)'!N32</f>
        <v>2.9181818181818184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2.15</v>
      </c>
      <c r="E11" s="57"/>
      <c r="F11" s="58">
        <f>AVERAGE(F7:F8)</f>
        <v>2.65</v>
      </c>
      <c r="G11" s="57"/>
      <c r="H11" s="58">
        <f>AVERAGE(H7:H8)</f>
        <v>2.50</v>
      </c>
      <c r="I11" s="57"/>
      <c r="J11" s="58">
        <f>AVERAGE(J7:J8)</f>
        <v>1.40</v>
      </c>
      <c r="K11" s="57"/>
      <c r="L11" s="58" t="e">
        <f>AVERAGE(L7:L8)</f>
        <v>#DIV/0!</v>
      </c>
      <c r="M11" s="57"/>
      <c r="N11" s="58">
        <f>AVERAGE(N7:N8)</f>
        <v>2.4500000000000002</v>
      </c>
      <c r="O11" s="57"/>
      <c r="P11" s="58">
        <f>AVERAGE(P7:P8)</f>
        <v>2</v>
      </c>
      <c r="Q11" s="57"/>
      <c r="R11" s="58">
        <f>AVERAGE(R7:R8)</f>
        <v>1.50</v>
      </c>
      <c r="S11" s="57"/>
      <c r="T11" s="58">
        <f>AVERAGE(T7:T8)</f>
        <v>1.50</v>
      </c>
      <c r="U11" s="57"/>
      <c r="V11" s="58">
        <f>AVERAGE(V7:V8)</f>
        <v>2.50</v>
      </c>
      <c r="W11" s="57"/>
      <c r="X11" s="58">
        <f>AVERAGE(X7:X8)</f>
        <v>2.60</v>
      </c>
      <c r="Y11" s="57"/>
      <c r="Z11" s="58">
        <f>AVERAGE(Z7:Z8)</f>
        <v>1.9500000000000002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60">
        <f t="shared" si="0" ref="E13:AA13">AVERAGE(E7:E8)</f>
        <v>2.9670454545454552</v>
      </c>
      <c r="F13" s="60"/>
      <c r="G13" s="60">
        <f t="shared" si="0"/>
        <v>2.9645454545454548</v>
      </c>
      <c r="H13" s="60"/>
      <c r="I13" s="60">
        <f t="shared" si="0"/>
        <v>2.9454545454545462</v>
      </c>
      <c r="J13" s="60"/>
      <c r="K13" s="60">
        <f t="shared" si="0"/>
        <v>2.9440909090909098</v>
      </c>
      <c r="L13" s="60" t="e">
        <f t="shared" si="0"/>
        <v>#DIV/0!</v>
      </c>
      <c r="M13" s="60" t="e">
        <f t="shared" si="0"/>
        <v>#DIV/0!</v>
      </c>
      <c r="N13" s="60"/>
      <c r="O13" s="60">
        <f t="shared" si="0"/>
        <v>2.9318181818181825</v>
      </c>
      <c r="P13" s="60"/>
      <c r="Q13" s="60">
        <f t="shared" si="0"/>
        <v>2.9209090909090918</v>
      </c>
      <c r="R13" s="60"/>
      <c r="S13" s="60">
        <f t="shared" si="0"/>
        <v>2.956363636363637</v>
      </c>
      <c r="T13" s="60"/>
      <c r="U13" s="60">
        <f t="shared" si="0"/>
        <v>2.9454545454545462</v>
      </c>
      <c r="V13" s="60"/>
      <c r="W13" s="60">
        <f t="shared" si="0"/>
        <v>2.9277272727272736</v>
      </c>
      <c r="X13" s="60"/>
      <c r="Y13" s="60">
        <f t="shared" si="0"/>
        <v>2.9410227272727276</v>
      </c>
      <c r="Z13" s="60"/>
      <c r="AA13" s="60">
        <f t="shared" si="0"/>
        <v>2.9372727272727275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</v>
      </c>
      <c r="F15" s="71"/>
      <c r="G15" s="109">
        <v>2.2000000000000002</v>
      </c>
      <c r="H15" s="71"/>
      <c r="I15" s="109">
        <v>2</v>
      </c>
      <c r="J15" s="71"/>
      <c r="K15" s="109">
        <v>2.10</v>
      </c>
      <c r="L15" s="71"/>
      <c r="M15" s="109"/>
      <c r="N15" s="71"/>
      <c r="O15" s="109">
        <v>1.80</v>
      </c>
      <c r="P15" s="71"/>
      <c r="Q15" s="109">
        <v>2.2999999999999998</v>
      </c>
      <c r="R15" s="71"/>
      <c r="S15" s="109">
        <v>1.80</v>
      </c>
      <c r="T15" s="71"/>
      <c r="U15" s="109">
        <v>2.10</v>
      </c>
      <c r="V15" s="71"/>
      <c r="W15" s="109">
        <v>2</v>
      </c>
      <c r="X15" s="71"/>
      <c r="Y15" s="109">
        <v>2.2000000000000002</v>
      </c>
      <c r="Z15" s="71"/>
      <c r="AA15" s="110">
        <v>1.80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2.4835227272727276</v>
      </c>
      <c r="F17" s="71"/>
      <c r="G17" s="111">
        <f>(G13+G15)/2</f>
        <v>2.5822727272727275</v>
      </c>
      <c r="H17" s="71"/>
      <c r="I17" s="111">
        <f>(I13+I15)/2</f>
        <v>2.4727272727272731</v>
      </c>
      <c r="J17" s="71"/>
      <c r="K17" s="111">
        <f>(K13+K15)/2</f>
        <v>2.5220454545454549</v>
      </c>
      <c r="L17" s="71"/>
      <c r="M17" s="111" t="e">
        <f>(M13+M15)/2</f>
        <v>#DIV/0!</v>
      </c>
      <c r="N17" s="71"/>
      <c r="O17" s="111">
        <f>(O13+O15)/2</f>
        <v>2.3659090909090912</v>
      </c>
      <c r="P17" s="71"/>
      <c r="Q17" s="111">
        <f>(Q13+Q15)/2</f>
        <v>2.6104545454545458</v>
      </c>
      <c r="R17" s="71"/>
      <c r="S17" s="111">
        <f>(S13+S15)/2</f>
        <v>2.3781818181818184</v>
      </c>
      <c r="T17" s="71"/>
      <c r="U17" s="111"/>
      <c r="V17" s="71"/>
      <c r="W17" s="111">
        <f>(W13+W15)/2</f>
        <v>2.4638636363636368</v>
      </c>
      <c r="X17" s="71"/>
      <c r="Y17" s="111">
        <f>(Y13+Y15)/2</f>
        <v>2.5705113636363639</v>
      </c>
      <c r="Z17" s="71"/>
      <c r="AA17" s="112">
        <f>(AA13+AA15)/2</f>
        <v>2.3686363636363637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13" t="s">
        <v>32</v>
      </c>
      <c r="E19" s="213"/>
      <c r="F19" s="213" t="s">
        <v>33</v>
      </c>
      <c r="G19" s="213"/>
      <c r="H19" s="213" t="s">
        <v>34</v>
      </c>
      <c r="I19" s="213"/>
      <c r="J19" s="213" t="s">
        <v>35</v>
      </c>
      <c r="K19" s="213"/>
      <c r="L19" s="213" t="s">
        <v>36</v>
      </c>
      <c r="M19" s="213"/>
      <c r="N19" s="213" t="s">
        <v>37</v>
      </c>
      <c r="O19" s="213"/>
      <c r="P19" s="213" t="s">
        <v>38</v>
      </c>
      <c r="Q19" s="213"/>
      <c r="R19" s="213" t="s">
        <v>39</v>
      </c>
      <c r="S19" s="213"/>
      <c r="T19" s="213" t="s">
        <v>40</v>
      </c>
      <c r="U19" s="213"/>
      <c r="V19" s="213" t="s">
        <v>41</v>
      </c>
      <c r="W19" s="213"/>
      <c r="X19" s="213" t="s">
        <v>42</v>
      </c>
      <c r="Y19" s="213"/>
      <c r="Z19" s="213" t="s">
        <v>43</v>
      </c>
      <c r="AA19" s="213"/>
    </row>
    <row r="20" spans="4:27" ht="15">
      <c r="D20" s="213" t="str">
        <f>IF(E17&gt;D11,"Achieve","Not Achive")</f>
        <v>Achieve</v>
      </c>
      <c r="E20" s="213"/>
      <c r="F20" s="213" t="str">
        <f t="shared" si="1" ref="F20">IF(G17&gt;F11,"Achieve","Not Achive")</f>
        <v>Not Achive</v>
      </c>
      <c r="G20" s="213"/>
      <c r="H20" s="213" t="str">
        <f t="shared" si="2" ref="H20">IF(I17&gt;H11,"Achieve","Not Achive")</f>
        <v>Not Achive</v>
      </c>
      <c r="I20" s="213"/>
      <c r="J20" s="213" t="str">
        <f t="shared" si="3" ref="J20">IF(K17&gt;J11,"Achieve","Not Achive")</f>
        <v>Achieve</v>
      </c>
      <c r="K20" s="213"/>
      <c r="L20" s="213" t="e">
        <f t="shared" si="4" ref="L20">IF(M17&gt;L11,"Achieve","Not Achive")</f>
        <v>#DIV/0!</v>
      </c>
      <c r="M20" s="213"/>
      <c r="N20" s="213" t="str">
        <f t="shared" si="5" ref="N20">IF(O17&gt;N11,"Achieve","Not Achive")</f>
        <v>Not Achive</v>
      </c>
      <c r="O20" s="213"/>
      <c r="P20" s="213" t="str">
        <f t="shared" si="6" ref="P20">IF(Q17&gt;P11,"Achieve","Not Achive")</f>
        <v>Achieve</v>
      </c>
      <c r="Q20" s="213"/>
      <c r="R20" s="213" t="str">
        <f t="shared" si="7" ref="R20">IF(S17&gt;R11,"Achieve","Not Achive")</f>
        <v>Achieve</v>
      </c>
      <c r="S20" s="213"/>
      <c r="T20" s="213" t="str">
        <f t="shared" si="8" ref="T20">IF(U17&gt;T11,"Achieve","Not Achive")</f>
        <v>Not Achive</v>
      </c>
      <c r="U20" s="213"/>
      <c r="V20" s="213" t="str">
        <f t="shared" si="9" ref="V20">IF(W17&gt;V11,"Achieve","Not Achive")</f>
        <v>Not Achive</v>
      </c>
      <c r="W20" s="213"/>
      <c r="X20" s="213" t="str">
        <f t="shared" si="10" ref="X20">IF(Y17&gt;X11,"Achieve","Not Achive")</f>
        <v>Not Achive</v>
      </c>
      <c r="Y20" s="213"/>
      <c r="Z20" s="213" t="str">
        <f t="shared" si="11" ref="Z20">IF(AA17&gt;Z11,"Achieve","Not Achive")</f>
        <v>Achieve</v>
      </c>
      <c r="AA20" s="213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f02988-d468-4f15-b679-41db99a59b57}">
  <sheetPr codeName="Sheet40">
    <pageSetUpPr fitToPage="1"/>
  </sheetPr>
  <dimension ref="A1:Z31"/>
  <sheetViews>
    <sheetView zoomScale="80" zoomScaleNormal="80" workbookViewId="0" topLeftCell="D1">
      <selection pane="topLeft" activeCell="O10" sqref="O10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133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">
        <v>363</v>
      </c>
      <c r="D4" s="113" t="s">
        <v>82</v>
      </c>
      <c r="E4" s="114"/>
      <c r="F4" s="164" t="str">
        <f>'2 (8)'!F4:Z4</f>
        <v>Year 2022-23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358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307574</v>
      </c>
      <c r="C8" s="133" t="s">
        <v>141</v>
      </c>
      <c r="D8" s="10">
        <v>3</v>
      </c>
      <c r="E8" s="10">
        <v>5</v>
      </c>
      <c r="F8" s="10">
        <v>4</v>
      </c>
      <c r="G8" s="10">
        <v>6</v>
      </c>
      <c r="H8" s="10">
        <v>7</v>
      </c>
      <c r="I8" s="10">
        <f t="shared" si="0" ref="I8:I19">SUM(D8:H8)</f>
        <v>25</v>
      </c>
      <c r="J8" s="10">
        <f>I8*0.15</f>
        <v>3.75</v>
      </c>
      <c r="K8" s="18">
        <v>1</v>
      </c>
      <c r="L8" s="18">
        <v>3</v>
      </c>
      <c r="M8" s="18">
        <v>2</v>
      </c>
      <c r="N8" s="18">
        <v>5</v>
      </c>
      <c r="O8" s="18">
        <v>3</v>
      </c>
      <c r="P8" s="18">
        <f>SUM(K8:O8)</f>
        <v>14</v>
      </c>
      <c r="Q8" s="116">
        <f>P8*0.05</f>
        <v>0.70</v>
      </c>
      <c r="R8" s="105">
        <f t="shared" si="1" ref="R8:R19">(D8*0.15+K8*0.05)</f>
        <v>0.49999999999999994</v>
      </c>
      <c r="S8" s="105">
        <f t="shared" si="2" ref="S8:S19">(E8*0.15+L8*0.05)</f>
        <v>0.90</v>
      </c>
      <c r="T8" s="105">
        <f t="shared" si="3" ref="T8:T19">(F8*0.15+M8*0.05)</f>
        <v>0.70</v>
      </c>
      <c r="U8" s="105">
        <f t="shared" si="4" ref="U8:U19">(G8*0.15+N8*0.05)</f>
        <v>1.1499999999999999</v>
      </c>
      <c r="V8" s="105">
        <f t="shared" si="5" ref="V8:V19">(H8*0.15+O8*0.05)</f>
        <v>1.2000000000000002</v>
      </c>
      <c r="W8" s="117">
        <f t="shared" si="6" ref="W8:W19">I8+P8</f>
        <v>39</v>
      </c>
      <c r="X8" s="117">
        <f>(W8*0.2)</f>
        <v>7.8000000000000007</v>
      </c>
      <c r="Y8" s="258">
        <v>26</v>
      </c>
      <c r="Z8" s="116">
        <f>Y8*0.8</f>
        <v>20.80</v>
      </c>
    </row>
    <row r="9" spans="1:26" ht="19.9" customHeight="1" thickBot="1">
      <c r="A9" s="256">
        <v>2</v>
      </c>
      <c r="B9" s="284">
        <v>307582</v>
      </c>
      <c r="C9" s="133" t="s">
        <v>148</v>
      </c>
      <c r="D9" s="10">
        <v>3</v>
      </c>
      <c r="E9" s="10">
        <v>2</v>
      </c>
      <c r="F9" s="10">
        <v>1</v>
      </c>
      <c r="G9" s="10">
        <v>4</v>
      </c>
      <c r="H9" s="10">
        <v>3</v>
      </c>
      <c r="I9" s="10">
        <f t="shared" si="0"/>
        <v>13</v>
      </c>
      <c r="J9" s="10">
        <f t="shared" si="7" ref="J9:J19">I9*0.15</f>
        <v>1.95</v>
      </c>
      <c r="K9" s="18">
        <v>3</v>
      </c>
      <c r="L9" s="18">
        <v>2</v>
      </c>
      <c r="M9" s="18">
        <v>1</v>
      </c>
      <c r="N9" s="18">
        <v>1</v>
      </c>
      <c r="O9" s="18">
        <v>1</v>
      </c>
      <c r="P9" s="18">
        <f t="shared" si="8" ref="P9:P19">SUM(K9:O9)</f>
        <v>8</v>
      </c>
      <c r="Q9" s="116">
        <f t="shared" si="9" ref="Q9:Q19">P9*0.05</f>
        <v>0.40</v>
      </c>
      <c r="R9" s="105">
        <f t="shared" si="1"/>
        <v>0.60</v>
      </c>
      <c r="S9" s="105">
        <f t="shared" si="2"/>
        <v>0.40</v>
      </c>
      <c r="T9" s="105">
        <f t="shared" si="3"/>
        <v>0.20</v>
      </c>
      <c r="U9" s="105">
        <f t="shared" si="4"/>
        <v>0.65</v>
      </c>
      <c r="V9" s="105">
        <f t="shared" si="5"/>
        <v>0.49999999999999994</v>
      </c>
      <c r="W9" s="117">
        <f t="shared" si="6"/>
        <v>21</v>
      </c>
      <c r="X9" s="117">
        <f t="shared" si="10" ref="X9:X19">(W9*0.2)</f>
        <v>4.20</v>
      </c>
      <c r="Y9" s="258">
        <v>13</v>
      </c>
      <c r="Z9" s="116">
        <f t="shared" si="11" ref="Z9:Z19">Y9*0.8</f>
        <v>10.40</v>
      </c>
    </row>
    <row r="10" spans="1:26" ht="19.9" customHeight="1">
      <c r="A10" s="254">
        <v>3</v>
      </c>
      <c r="B10" s="285">
        <v>307603</v>
      </c>
      <c r="C10" s="133" t="s">
        <v>161</v>
      </c>
      <c r="D10" s="10">
        <v>5</v>
      </c>
      <c r="E10" s="10">
        <v>4</v>
      </c>
      <c r="F10" s="10">
        <v>5</v>
      </c>
      <c r="G10" s="10">
        <v>6</v>
      </c>
      <c r="H10" s="10">
        <v>2</v>
      </c>
      <c r="I10" s="10">
        <f t="shared" si="0"/>
        <v>22</v>
      </c>
      <c r="J10" s="10">
        <f t="shared" si="7"/>
        <v>3.30</v>
      </c>
      <c r="K10" s="18">
        <v>2</v>
      </c>
      <c r="L10" s="18">
        <v>3</v>
      </c>
      <c r="M10" s="18">
        <v>4</v>
      </c>
      <c r="N10" s="18">
        <v>2</v>
      </c>
      <c r="O10" s="18">
        <v>2</v>
      </c>
      <c r="P10" s="18">
        <f t="shared" si="8"/>
        <v>13</v>
      </c>
      <c r="Q10" s="116">
        <f t="shared" si="9"/>
        <v>0.65</v>
      </c>
      <c r="R10" s="105">
        <f t="shared" si="1"/>
        <v>0.85</v>
      </c>
      <c r="S10" s="105">
        <f t="shared" si="2"/>
        <v>0.75</v>
      </c>
      <c r="T10" s="105">
        <f t="shared" si="3"/>
        <v>0.95</v>
      </c>
      <c r="U10" s="105">
        <f t="shared" si="4"/>
        <v>0.99999999999999989</v>
      </c>
      <c r="V10" s="105">
        <f t="shared" si="5"/>
        <v>0.40</v>
      </c>
      <c r="W10" s="117">
        <f t="shared" si="6"/>
        <v>35</v>
      </c>
      <c r="X10" s="117"/>
      <c r="Y10" s="258">
        <v>25</v>
      </c>
      <c r="Z10" s="116">
        <f t="shared" si="11"/>
        <v>20</v>
      </c>
    </row>
    <row r="11" spans="1:26" ht="19.9" customHeight="1" thickBot="1">
      <c r="A11" s="256">
        <v>4</v>
      </c>
      <c r="B11" s="285">
        <v>307623</v>
      </c>
      <c r="C11" s="133" t="s">
        <v>174</v>
      </c>
      <c r="D11" s="10">
        <v>4</v>
      </c>
      <c r="E11" s="10">
        <v>3</v>
      </c>
      <c r="F11" s="10">
        <v>4</v>
      </c>
      <c r="G11" s="10">
        <v>2</v>
      </c>
      <c r="H11" s="10">
        <v>4</v>
      </c>
      <c r="I11" s="10">
        <f t="shared" si="0"/>
        <v>17</v>
      </c>
      <c r="J11" s="10">
        <f t="shared" si="7"/>
        <v>2.5499999999999998</v>
      </c>
      <c r="K11" s="18">
        <v>1</v>
      </c>
      <c r="L11" s="18">
        <v>4</v>
      </c>
      <c r="M11" s="18">
        <v>4</v>
      </c>
      <c r="N11" s="18">
        <v>3</v>
      </c>
      <c r="O11" s="18">
        <v>2</v>
      </c>
      <c r="P11" s="18">
        <f t="shared" si="8"/>
        <v>14</v>
      </c>
      <c r="Q11" s="116">
        <f t="shared" si="9"/>
        <v>0.70</v>
      </c>
      <c r="R11" s="105">
        <f t="shared" si="1"/>
        <v>0.65</v>
      </c>
      <c r="S11" s="105">
        <f t="shared" si="2"/>
        <v>0.64999999999999991</v>
      </c>
      <c r="T11" s="105">
        <f t="shared" si="3"/>
        <v>0.80</v>
      </c>
      <c r="U11" s="105">
        <f t="shared" si="4"/>
        <v>0.45</v>
      </c>
      <c r="V11" s="105">
        <f t="shared" si="5"/>
        <v>0.70</v>
      </c>
      <c r="W11" s="117">
        <f t="shared" si="6"/>
        <v>31</v>
      </c>
      <c r="X11" s="117">
        <f t="shared" si="10"/>
        <v>6.20</v>
      </c>
      <c r="Y11" s="258">
        <v>18</v>
      </c>
      <c r="Z11" s="116">
        <f t="shared" si="11"/>
        <v>14.40</v>
      </c>
    </row>
    <row r="12" spans="1:26" ht="27.75" customHeight="1">
      <c r="A12" s="254">
        <v>5</v>
      </c>
      <c r="B12" s="285">
        <v>307625</v>
      </c>
      <c r="C12" s="133" t="s">
        <v>175</v>
      </c>
      <c r="D12" s="10">
        <v>7</v>
      </c>
      <c r="E12" s="10">
        <v>8</v>
      </c>
      <c r="F12" s="10">
        <v>9</v>
      </c>
      <c r="G12" s="10">
        <v>5</v>
      </c>
      <c r="H12" s="10">
        <v>4</v>
      </c>
      <c r="I12" s="10">
        <f t="shared" si="0"/>
        <v>33</v>
      </c>
      <c r="J12" s="10">
        <f t="shared" si="7"/>
        <v>4.95</v>
      </c>
      <c r="K12" s="18">
        <v>5</v>
      </c>
      <c r="L12" s="18">
        <v>4</v>
      </c>
      <c r="M12" s="18">
        <v>5</v>
      </c>
      <c r="N12" s="18">
        <v>4</v>
      </c>
      <c r="O12" s="18">
        <v>5</v>
      </c>
      <c r="P12" s="18">
        <f t="shared" si="8"/>
        <v>23</v>
      </c>
      <c r="Q12" s="116">
        <f t="shared" si="9"/>
        <v>1.1500000000000001</v>
      </c>
      <c r="R12" s="105">
        <f t="shared" si="1"/>
        <v>1.30</v>
      </c>
      <c r="S12" s="105">
        <f t="shared" si="2"/>
        <v>1.40</v>
      </c>
      <c r="T12" s="105">
        <f t="shared" si="3"/>
        <v>1.60</v>
      </c>
      <c r="U12" s="105">
        <f t="shared" si="4"/>
        <v>0.95</v>
      </c>
      <c r="V12" s="105">
        <f t="shared" si="5"/>
        <v>0.85</v>
      </c>
      <c r="W12" s="117">
        <f t="shared" si="6"/>
        <v>56</v>
      </c>
      <c r="X12" s="117">
        <f t="shared" si="10"/>
        <v>11.20</v>
      </c>
      <c r="Y12" s="258">
        <v>34</v>
      </c>
      <c r="Z12" s="116">
        <f t="shared" si="11"/>
        <v>27.200000000000003</v>
      </c>
    </row>
    <row r="13" spans="1:26" ht="19.9" customHeight="1" thickBot="1">
      <c r="A13" s="256">
        <v>6</v>
      </c>
      <c r="B13" s="284">
        <v>307646</v>
      </c>
      <c r="C13" s="133" t="s">
        <v>185</v>
      </c>
      <c r="D13" s="10">
        <v>8</v>
      </c>
      <c r="E13" s="10">
        <v>9</v>
      </c>
      <c r="F13" s="10">
        <v>7</v>
      </c>
      <c r="G13" s="10">
        <v>6</v>
      </c>
      <c r="H13" s="10">
        <v>5</v>
      </c>
      <c r="I13" s="10">
        <f t="shared" si="0"/>
        <v>35</v>
      </c>
      <c r="J13" s="10">
        <f t="shared" si="7"/>
        <v>5.25</v>
      </c>
      <c r="K13" s="18">
        <v>5</v>
      </c>
      <c r="L13" s="18">
        <v>5</v>
      </c>
      <c r="M13" s="18">
        <v>4</v>
      </c>
      <c r="N13" s="18">
        <v>3</v>
      </c>
      <c r="O13" s="18">
        <v>5</v>
      </c>
      <c r="P13" s="18">
        <f t="shared" si="8"/>
        <v>22</v>
      </c>
      <c r="Q13" s="116">
        <f t="shared" si="9"/>
        <v>1.1000000000000001</v>
      </c>
      <c r="R13" s="105">
        <f t="shared" si="1"/>
        <v>1.45</v>
      </c>
      <c r="S13" s="105">
        <f t="shared" si="2"/>
        <v>1.60</v>
      </c>
      <c r="T13" s="105">
        <f t="shared" si="3"/>
        <v>1.25</v>
      </c>
      <c r="U13" s="105">
        <f t="shared" si="4"/>
        <v>1.0499999999999998</v>
      </c>
      <c r="V13" s="105">
        <f t="shared" si="5"/>
        <v>1</v>
      </c>
      <c r="W13" s="117">
        <f t="shared" si="6"/>
        <v>57</v>
      </c>
      <c r="X13" s="117">
        <f t="shared" si="10"/>
        <v>11.40</v>
      </c>
      <c r="Y13" s="258">
        <v>34</v>
      </c>
      <c r="Z13" s="116">
        <f t="shared" si="11"/>
        <v>27.200000000000003</v>
      </c>
    </row>
    <row r="14" spans="1:26" ht="19.9" customHeight="1">
      <c r="A14" s="254">
        <v>7</v>
      </c>
      <c r="B14" s="284">
        <v>307660</v>
      </c>
      <c r="C14" s="133" t="s">
        <v>192</v>
      </c>
      <c r="D14" s="10">
        <v>4</v>
      </c>
      <c r="E14" s="10">
        <v>3</v>
      </c>
      <c r="F14" s="10">
        <v>2</v>
      </c>
      <c r="G14" s="10">
        <v>5</v>
      </c>
      <c r="H14" s="10">
        <v>4</v>
      </c>
      <c r="I14" s="10">
        <f t="shared" si="0"/>
        <v>18</v>
      </c>
      <c r="J14" s="10">
        <f t="shared" si="7"/>
        <v>2.6999999999999997</v>
      </c>
      <c r="K14" s="18">
        <v>2</v>
      </c>
      <c r="L14" s="18">
        <v>2</v>
      </c>
      <c r="M14" s="18">
        <v>3</v>
      </c>
      <c r="N14" s="18">
        <v>4</v>
      </c>
      <c r="O14" s="18">
        <v>5</v>
      </c>
      <c r="P14" s="18">
        <f t="shared" si="8"/>
        <v>16</v>
      </c>
      <c r="Q14" s="116">
        <f t="shared" si="9"/>
        <v>0.80</v>
      </c>
      <c r="R14" s="105">
        <f t="shared" si="1"/>
        <v>0.70</v>
      </c>
      <c r="S14" s="105">
        <f t="shared" si="2"/>
        <v>0.54999999999999993</v>
      </c>
      <c r="T14" s="105">
        <f t="shared" si="3"/>
        <v>0.45</v>
      </c>
      <c r="U14" s="105">
        <f t="shared" si="4"/>
        <v>0.95</v>
      </c>
      <c r="V14" s="105">
        <f t="shared" si="5"/>
        <v>0.85</v>
      </c>
      <c r="W14" s="117">
        <f t="shared" si="6"/>
        <v>34</v>
      </c>
      <c r="X14" s="117">
        <f t="shared" si="10"/>
        <v>6.8000000000000007</v>
      </c>
      <c r="Y14" s="258">
        <v>20</v>
      </c>
      <c r="Z14" s="116">
        <f t="shared" si="11"/>
        <v>16</v>
      </c>
    </row>
    <row r="15" spans="1:26" ht="19.9" customHeight="1" thickBot="1">
      <c r="A15" s="256">
        <v>8</v>
      </c>
      <c r="B15" s="285">
        <v>307681</v>
      </c>
      <c r="C15" s="133" t="s">
        <v>203</v>
      </c>
      <c r="D15" s="10">
        <v>8</v>
      </c>
      <c r="E15" s="10">
        <v>7</v>
      </c>
      <c r="F15" s="10">
        <v>6</v>
      </c>
      <c r="G15" s="10">
        <v>9</v>
      </c>
      <c r="H15" s="10">
        <v>7</v>
      </c>
      <c r="I15" s="10">
        <f t="shared" si="0"/>
        <v>37</v>
      </c>
      <c r="J15" s="10">
        <f t="shared" si="7"/>
        <v>5.55</v>
      </c>
      <c r="K15" s="18">
        <v>5</v>
      </c>
      <c r="L15" s="18">
        <v>5</v>
      </c>
      <c r="M15" s="18">
        <v>5</v>
      </c>
      <c r="N15" s="18">
        <v>5</v>
      </c>
      <c r="O15" s="18">
        <v>5</v>
      </c>
      <c r="P15" s="18">
        <f t="shared" si="8"/>
        <v>25</v>
      </c>
      <c r="Q15" s="116">
        <f t="shared" si="9"/>
        <v>1.25</v>
      </c>
      <c r="R15" s="105">
        <f t="shared" si="1"/>
        <v>1.45</v>
      </c>
      <c r="S15" s="105">
        <f t="shared" si="2"/>
        <v>1.30</v>
      </c>
      <c r="T15" s="105">
        <f t="shared" si="3"/>
        <v>1.1499999999999999</v>
      </c>
      <c r="U15" s="105">
        <f t="shared" si="4"/>
        <v>1.60</v>
      </c>
      <c r="V15" s="105">
        <f t="shared" si="5"/>
        <v>1.30</v>
      </c>
      <c r="W15" s="117">
        <f t="shared" si="6"/>
        <v>62</v>
      </c>
      <c r="X15" s="117">
        <f t="shared" si="10"/>
        <v>12.40</v>
      </c>
      <c r="Y15" s="258">
        <v>38</v>
      </c>
      <c r="Z15" s="116">
        <f t="shared" si="11"/>
        <v>30.40</v>
      </c>
    </row>
    <row r="16" spans="1:26" ht="19.9" customHeight="1">
      <c r="A16" s="254">
        <v>9</v>
      </c>
      <c r="B16" s="287">
        <v>307687</v>
      </c>
      <c r="C16" s="133" t="s">
        <v>209</v>
      </c>
      <c r="D16" s="10">
        <v>7</v>
      </c>
      <c r="E16" s="10">
        <v>8</v>
      </c>
      <c r="F16" s="10">
        <v>9</v>
      </c>
      <c r="G16" s="10">
        <v>5</v>
      </c>
      <c r="H16" s="10">
        <v>4</v>
      </c>
      <c r="I16" s="10">
        <f t="shared" si="0"/>
        <v>33</v>
      </c>
      <c r="J16" s="10">
        <f t="shared" si="7"/>
        <v>4.95</v>
      </c>
      <c r="K16" s="18">
        <v>5</v>
      </c>
      <c r="L16" s="18">
        <v>4</v>
      </c>
      <c r="M16" s="18">
        <v>5</v>
      </c>
      <c r="N16" s="18">
        <v>4</v>
      </c>
      <c r="O16" s="18">
        <v>5</v>
      </c>
      <c r="P16" s="18">
        <f t="shared" si="8"/>
        <v>23</v>
      </c>
      <c r="Q16" s="116">
        <f t="shared" si="9"/>
        <v>1.1500000000000001</v>
      </c>
      <c r="R16" s="105">
        <f t="shared" si="1"/>
        <v>1.30</v>
      </c>
      <c r="S16" s="105">
        <f t="shared" si="2"/>
        <v>1.40</v>
      </c>
      <c r="T16" s="105">
        <f t="shared" si="3"/>
        <v>1.60</v>
      </c>
      <c r="U16" s="105">
        <f t="shared" si="4"/>
        <v>0.95</v>
      </c>
      <c r="V16" s="105">
        <f t="shared" si="5"/>
        <v>0.85</v>
      </c>
      <c r="W16" s="117">
        <f t="shared" si="6"/>
        <v>56</v>
      </c>
      <c r="X16" s="117">
        <f t="shared" si="10"/>
        <v>11.20</v>
      </c>
      <c r="Y16" s="258">
        <v>32</v>
      </c>
      <c r="Z16" s="116">
        <f t="shared" si="11"/>
        <v>25.60</v>
      </c>
    </row>
    <row r="17" spans="1:26" ht="19.9" customHeight="1" thickBot="1">
      <c r="A17" s="256">
        <v>10</v>
      </c>
      <c r="B17" s="285">
        <v>307725</v>
      </c>
      <c r="C17" s="133" t="s">
        <v>231</v>
      </c>
      <c r="D17" s="10">
        <v>7</v>
      </c>
      <c r="E17" s="10">
        <v>7</v>
      </c>
      <c r="F17" s="10">
        <v>5</v>
      </c>
      <c r="G17" s="10">
        <v>5</v>
      </c>
      <c r="H17" s="10">
        <v>4</v>
      </c>
      <c r="I17" s="10">
        <f t="shared" si="0"/>
        <v>28</v>
      </c>
      <c r="J17" s="10">
        <f t="shared" si="7"/>
        <v>4.20</v>
      </c>
      <c r="K17" s="18">
        <v>4</v>
      </c>
      <c r="L17" s="18">
        <v>3</v>
      </c>
      <c r="M17" s="18">
        <v>5</v>
      </c>
      <c r="N17" s="18">
        <v>4</v>
      </c>
      <c r="O17" s="18">
        <v>1</v>
      </c>
      <c r="P17" s="18">
        <f t="shared" si="8"/>
        <v>17</v>
      </c>
      <c r="Q17" s="116">
        <f t="shared" si="9"/>
        <v>0.85000000000000009</v>
      </c>
      <c r="R17" s="105">
        <f t="shared" si="1"/>
        <v>1.25</v>
      </c>
      <c r="S17" s="105">
        <f t="shared" si="2"/>
        <v>1.2000000000000002</v>
      </c>
      <c r="T17" s="105">
        <f t="shared" si="3"/>
        <v>1</v>
      </c>
      <c r="U17" s="105">
        <f t="shared" si="4"/>
        <v>0.95</v>
      </c>
      <c r="V17" s="105">
        <f t="shared" si="5"/>
        <v>0.65</v>
      </c>
      <c r="W17" s="117">
        <f t="shared" si="6"/>
        <v>45</v>
      </c>
      <c r="X17" s="117">
        <f t="shared" si="10"/>
        <v>9</v>
      </c>
      <c r="Y17" s="258">
        <v>27</v>
      </c>
      <c r="Z17" s="116">
        <f t="shared" si="11"/>
        <v>21.60</v>
      </c>
    </row>
    <row r="18" spans="1:26" ht="19.9" customHeight="1">
      <c r="A18" s="254">
        <v>11</v>
      </c>
      <c r="B18" s="281">
        <v>307728</v>
      </c>
      <c r="C18" s="133" t="s">
        <v>232</v>
      </c>
      <c r="D18" s="10">
        <v>3</v>
      </c>
      <c r="E18" s="10">
        <v>2</v>
      </c>
      <c r="F18" s="10">
        <v>5</v>
      </c>
      <c r="G18" s="10">
        <v>4</v>
      </c>
      <c r="H18" s="10">
        <v>5</v>
      </c>
      <c r="I18" s="10">
        <f t="shared" si="0"/>
        <v>19</v>
      </c>
      <c r="J18" s="10">
        <f t="shared" si="7"/>
        <v>2.85</v>
      </c>
      <c r="K18" s="18">
        <v>1</v>
      </c>
      <c r="L18" s="18">
        <v>4</v>
      </c>
      <c r="M18" s="18">
        <v>4</v>
      </c>
      <c r="N18" s="18">
        <v>3</v>
      </c>
      <c r="O18" s="18">
        <v>2</v>
      </c>
      <c r="P18" s="18">
        <f t="shared" si="8"/>
        <v>14</v>
      </c>
      <c r="Q18" s="116">
        <f t="shared" si="9"/>
        <v>0.70</v>
      </c>
      <c r="R18" s="105">
        <f t="shared" si="1"/>
        <v>0.49999999999999994</v>
      </c>
      <c r="S18" s="105">
        <f t="shared" si="2"/>
        <v>0.50</v>
      </c>
      <c r="T18" s="105">
        <f t="shared" si="3"/>
        <v>0.95</v>
      </c>
      <c r="U18" s="105">
        <f t="shared" si="4"/>
        <v>0.75</v>
      </c>
      <c r="V18" s="105">
        <f t="shared" si="5"/>
        <v>0.85</v>
      </c>
      <c r="W18" s="117">
        <f t="shared" si="6"/>
        <v>33</v>
      </c>
      <c r="X18" s="117">
        <f t="shared" si="10"/>
        <v>6.60</v>
      </c>
      <c r="Y18" s="258">
        <v>19</v>
      </c>
      <c r="Z18" s="116">
        <f t="shared" si="11"/>
        <v>15.20</v>
      </c>
    </row>
    <row r="19" spans="1:26" ht="19.9" customHeight="1">
      <c r="A19" s="256">
        <v>12</v>
      </c>
      <c r="B19" s="281">
        <v>307742</v>
      </c>
      <c r="C19" s="133" t="s">
        <v>241</v>
      </c>
      <c r="D19" s="10">
        <v>8</v>
      </c>
      <c r="E19" s="10">
        <v>7</v>
      </c>
      <c r="F19" s="10">
        <v>10</v>
      </c>
      <c r="G19" s="10">
        <v>8</v>
      </c>
      <c r="H19" s="10">
        <v>5</v>
      </c>
      <c r="I19" s="10">
        <f t="shared" si="0"/>
        <v>38</v>
      </c>
      <c r="J19" s="10">
        <f t="shared" si="7"/>
        <v>5.70</v>
      </c>
      <c r="K19" s="18">
        <v>5</v>
      </c>
      <c r="L19" s="18">
        <v>5</v>
      </c>
      <c r="M19" s="18">
        <v>3</v>
      </c>
      <c r="N19" s="18">
        <v>5</v>
      </c>
      <c r="O19" s="18">
        <v>5</v>
      </c>
      <c r="P19" s="18">
        <f t="shared" si="8"/>
        <v>23</v>
      </c>
      <c r="Q19" s="116">
        <f t="shared" si="9"/>
        <v>1.1500000000000001</v>
      </c>
      <c r="R19" s="105">
        <f t="shared" si="1"/>
        <v>1.45</v>
      </c>
      <c r="S19" s="105">
        <f t="shared" si="2"/>
        <v>1.30</v>
      </c>
      <c r="T19" s="105">
        <f t="shared" si="3"/>
        <v>1.65</v>
      </c>
      <c r="U19" s="105">
        <f t="shared" si="4"/>
        <v>1.45</v>
      </c>
      <c r="V19" s="105">
        <f t="shared" si="5"/>
        <v>1</v>
      </c>
      <c r="W19" s="117">
        <f t="shared" si="6"/>
        <v>61</v>
      </c>
      <c r="X19" s="117">
        <f t="shared" si="10"/>
        <v>12.20</v>
      </c>
      <c r="Y19" s="258">
        <v>43</v>
      </c>
      <c r="Z19" s="116">
        <f t="shared" si="11"/>
        <v>34.40</v>
      </c>
    </row>
    <row r="20" ht="21" thickBot="1"/>
    <row r="21" spans="1:26" ht="20.25">
      <c r="A21" s="158" t="s">
        <v>346</v>
      </c>
      <c r="B21" s="159"/>
      <c r="C21" s="160"/>
      <c r="D21" s="6">
        <f t="shared" si="12" ref="D21:Z21">COUNT(D8:D19)</f>
        <v>12</v>
      </c>
      <c r="E21" s="7">
        <f t="shared" si="12"/>
        <v>12</v>
      </c>
      <c r="F21" s="7">
        <f t="shared" si="12"/>
        <v>12</v>
      </c>
      <c r="G21" s="7">
        <f t="shared" si="12"/>
        <v>12</v>
      </c>
      <c r="H21" s="87">
        <f t="shared" si="12"/>
        <v>12</v>
      </c>
      <c r="I21" s="8">
        <f t="shared" si="12"/>
        <v>12</v>
      </c>
      <c r="J21" s="88">
        <f t="shared" si="12"/>
        <v>12</v>
      </c>
      <c r="K21" s="80">
        <f t="shared" si="12"/>
        <v>12</v>
      </c>
      <c r="L21" s="15">
        <f t="shared" si="12"/>
        <v>12</v>
      </c>
      <c r="M21" s="15">
        <f t="shared" si="12"/>
        <v>12</v>
      </c>
      <c r="N21" s="15">
        <f t="shared" si="12"/>
        <v>12</v>
      </c>
      <c r="O21" s="81">
        <f t="shared" si="12"/>
        <v>12</v>
      </c>
      <c r="P21" s="76">
        <f t="shared" si="12"/>
        <v>12</v>
      </c>
      <c r="Q21" s="94">
        <f t="shared" si="12"/>
        <v>12</v>
      </c>
      <c r="R21" s="97">
        <f t="shared" si="12"/>
        <v>12</v>
      </c>
      <c r="S21" s="22">
        <f t="shared" si="12"/>
        <v>12</v>
      </c>
      <c r="T21" s="22">
        <f t="shared" si="12"/>
        <v>12</v>
      </c>
      <c r="U21" s="22">
        <f t="shared" si="12"/>
        <v>12</v>
      </c>
      <c r="V21" s="23">
        <f t="shared" si="12"/>
        <v>12</v>
      </c>
      <c r="W21" s="106">
        <f t="shared" si="12"/>
        <v>12</v>
      </c>
      <c r="X21" s="100">
        <f t="shared" si="12"/>
        <v>11</v>
      </c>
      <c r="Y21" s="16">
        <f t="shared" si="12"/>
        <v>12</v>
      </c>
      <c r="Z21" s="104">
        <f t="shared" si="12"/>
        <v>12</v>
      </c>
    </row>
    <row r="22" spans="1:26" ht="21" customHeight="1">
      <c r="A22" s="186" t="s">
        <v>347</v>
      </c>
      <c r="B22" s="187"/>
      <c r="C22" s="188"/>
      <c r="D22" s="9">
        <v>10</v>
      </c>
      <c r="E22" s="10">
        <v>10</v>
      </c>
      <c r="F22" s="10">
        <v>10</v>
      </c>
      <c r="G22" s="10">
        <v>10</v>
      </c>
      <c r="H22" s="89">
        <v>10</v>
      </c>
      <c r="I22" s="11">
        <f>SUM(D22:H22)</f>
        <v>50</v>
      </c>
      <c r="J22" s="90">
        <f>I22*0.15</f>
        <v>7.50</v>
      </c>
      <c r="K22" s="82">
        <v>5</v>
      </c>
      <c r="L22" s="18">
        <v>5</v>
      </c>
      <c r="M22" s="18">
        <v>5</v>
      </c>
      <c r="N22" s="18">
        <v>5</v>
      </c>
      <c r="O22" s="83">
        <v>5</v>
      </c>
      <c r="P22" s="77">
        <f>SUM(K22:O22)</f>
        <v>25</v>
      </c>
      <c r="Q22" s="95">
        <f>P22*0.05</f>
        <v>1.25</v>
      </c>
      <c r="R22" s="98">
        <f>(D22*0.15+K22*0.05)</f>
        <v>1.75</v>
      </c>
      <c r="S22" s="24">
        <f>((E22*0.15+L22*0.05))</f>
        <v>1.75</v>
      </c>
      <c r="T22" s="24">
        <f t="shared" si="13" ref="T22:U22">((F22*0.15+M22*0.05))</f>
        <v>1.75</v>
      </c>
      <c r="U22" s="24">
        <f t="shared" si="13"/>
        <v>1.75</v>
      </c>
      <c r="V22" s="25">
        <f>((H22*0.15+O22*0.05))</f>
        <v>1.75</v>
      </c>
      <c r="W22" s="107">
        <v>75</v>
      </c>
      <c r="X22" s="101">
        <f>W22*0.2</f>
        <v>15</v>
      </c>
      <c r="Y22" s="19">
        <v>50</v>
      </c>
      <c r="Z22" s="84">
        <f>Y22*0.8</f>
        <v>40</v>
      </c>
    </row>
    <row r="23" spans="1:26" ht="20.25">
      <c r="A23" s="186" t="s">
        <v>72</v>
      </c>
      <c r="B23" s="187"/>
      <c r="C23" s="188"/>
      <c r="D23" s="9">
        <f>D22*0.4</f>
        <v>4</v>
      </c>
      <c r="E23" s="10">
        <f>E22*0.4</f>
        <v>4</v>
      </c>
      <c r="F23" s="10">
        <f t="shared" si="14" ref="F23:J23">F22*0.4</f>
        <v>4</v>
      </c>
      <c r="G23" s="10">
        <f t="shared" si="14"/>
        <v>4</v>
      </c>
      <c r="H23" s="89">
        <f t="shared" si="14"/>
        <v>4</v>
      </c>
      <c r="I23" s="11">
        <f t="shared" si="14"/>
        <v>20</v>
      </c>
      <c r="J23" s="90">
        <f t="shared" si="14"/>
        <v>3</v>
      </c>
      <c r="K23" s="82">
        <f>K22*0.4</f>
        <v>2</v>
      </c>
      <c r="L23" s="18">
        <f>L22*0.4</f>
        <v>2</v>
      </c>
      <c r="M23" s="18">
        <f t="shared" si="15" ref="M23:Z23">M22*0.4</f>
        <v>2</v>
      </c>
      <c r="N23" s="18">
        <f t="shared" si="15"/>
        <v>2</v>
      </c>
      <c r="O23" s="83">
        <f t="shared" si="15"/>
        <v>2</v>
      </c>
      <c r="P23" s="77">
        <f t="shared" si="15"/>
        <v>10</v>
      </c>
      <c r="Q23" s="95">
        <f t="shared" si="15"/>
        <v>0.50</v>
      </c>
      <c r="R23" s="98">
        <f t="shared" si="15"/>
        <v>0.70</v>
      </c>
      <c r="S23" s="24">
        <f t="shared" si="15"/>
        <v>0.70</v>
      </c>
      <c r="T23" s="24">
        <f t="shared" si="15"/>
        <v>0.70</v>
      </c>
      <c r="U23" s="24">
        <f t="shared" si="15"/>
        <v>0.70</v>
      </c>
      <c r="V23" s="25">
        <f t="shared" si="15"/>
        <v>0.70</v>
      </c>
      <c r="W23" s="107">
        <f t="shared" si="15"/>
        <v>30</v>
      </c>
      <c r="X23" s="101">
        <f t="shared" si="15"/>
        <v>6</v>
      </c>
      <c r="Y23" s="19">
        <f t="shared" si="15"/>
        <v>20</v>
      </c>
      <c r="Z23" s="84">
        <f t="shared" si="15"/>
        <v>16</v>
      </c>
    </row>
    <row r="24" spans="1:26" ht="21" customHeight="1">
      <c r="A24" s="186" t="s">
        <v>12</v>
      </c>
      <c r="B24" s="187"/>
      <c r="C24" s="188"/>
      <c r="D24" s="9">
        <f>COUNTIF(D8:D19,"&gt;=4")</f>
        <v>9</v>
      </c>
      <c r="E24" s="9">
        <f>COUNTIF(E8:E19,"&gt;=4")</f>
        <v>8</v>
      </c>
      <c r="F24" s="9">
        <f>COUNTIF(F8:F19,"&gt;=4")</f>
        <v>10</v>
      </c>
      <c r="G24" s="9">
        <f>COUNTIF(G8:G19,"&gt;=4")</f>
        <v>11</v>
      </c>
      <c r="H24" s="9">
        <f>COUNTIF(H8:H19,"&gt;=4")</f>
        <v>10</v>
      </c>
      <c r="I24" s="11">
        <f>COUNTIF(I8:I19,"&gt;=20")</f>
        <v>8</v>
      </c>
      <c r="J24" s="90">
        <f>COUNTIF(J8:J19,"&gt;=3")</f>
        <v>8</v>
      </c>
      <c r="K24" s="82">
        <f>COUNTIF(K8:K19,"&gt;=2")</f>
        <v>9</v>
      </c>
      <c r="L24" s="82">
        <f>COUNTIF(L8:L19,"&gt;=2")</f>
        <v>12</v>
      </c>
      <c r="M24" s="82">
        <f>COUNTIF(M8:M19,"&gt;=2")</f>
        <v>11</v>
      </c>
      <c r="N24" s="82">
        <f>COUNTIF(N8:N19,"&gt;=2")</f>
        <v>11</v>
      </c>
      <c r="O24" s="82">
        <f>COUNTIF(O8:O19,"&gt;=2")</f>
        <v>10</v>
      </c>
      <c r="P24" s="77">
        <f>COUNTIF(P8:P19,"&gt;=10")</f>
        <v>11</v>
      </c>
      <c r="Q24" s="95">
        <f>COUNTIF(Q8:Q19,"&gt;=0.5")</f>
        <v>11</v>
      </c>
      <c r="R24" s="98">
        <f>COUNTIF(R8:R19,"&gt;=.7")</f>
        <v>8</v>
      </c>
      <c r="S24" s="98">
        <f>COUNTIF(S8:S19,"&gt;=.7")</f>
        <v>8</v>
      </c>
      <c r="T24" s="98">
        <f>COUNTIF(T8:T19,"&gt;=.7")</f>
        <v>10</v>
      </c>
      <c r="U24" s="98">
        <f>COUNTIF(U8:U19,"&gt;=.7")</f>
        <v>10</v>
      </c>
      <c r="V24" s="98">
        <f>COUNTIF(V8:V19,"&gt;=.7")</f>
        <v>9</v>
      </c>
      <c r="W24" s="107">
        <f>COUNTIF(W8:W19,"&gt;=30")</f>
        <v>11</v>
      </c>
      <c r="X24" s="101">
        <f>COUNTIF(X8:X19,"&gt;=6")</f>
        <v>10</v>
      </c>
      <c r="Y24" s="19">
        <f>COUNTIF(Y8:Y19,"&gt;=20")</f>
        <v>9</v>
      </c>
      <c r="Z24" s="84">
        <f>COUNTIF(Z8:Z19,"&gt;=16")</f>
        <v>9</v>
      </c>
    </row>
    <row r="25" spans="1:26" ht="20.25">
      <c r="A25" s="186" t="s">
        <v>13</v>
      </c>
      <c r="B25" s="187"/>
      <c r="C25" s="188"/>
      <c r="D25" s="91" t="str">
        <f t="shared" si="16" ref="D25:Z25">IF(((D24/COUNT(D8:D19))*100)&gt;=60,"3",IF(AND(((D24/COUNT(D8:D19))*100)&lt;60,((D24/COUNT(D8:D19))*100)&gt;=50),"2",IF(AND(((D24/COUNT(D8:D19))*100)&lt;50,((D24/COUNT(D8:D19))*100)&gt;=40),"1","0")))</f>
        <v>3</v>
      </c>
      <c r="E25" s="10" t="str">
        <f t="shared" si="16"/>
        <v>3</v>
      </c>
      <c r="F25" s="10" t="str">
        <f t="shared" si="16"/>
        <v>3</v>
      </c>
      <c r="G25" s="10" t="str">
        <f t="shared" si="16"/>
        <v>3</v>
      </c>
      <c r="H25" s="89" t="str">
        <f t="shared" si="16"/>
        <v>3</v>
      </c>
      <c r="I25" s="11" t="str">
        <f t="shared" si="16"/>
        <v>3</v>
      </c>
      <c r="J25" s="90" t="str">
        <f t="shared" si="16"/>
        <v>3</v>
      </c>
      <c r="K25" s="82" t="str">
        <f t="shared" si="16"/>
        <v>3</v>
      </c>
      <c r="L25" s="17" t="str">
        <f t="shared" si="16"/>
        <v>3</v>
      </c>
      <c r="M25" s="17" t="str">
        <f t="shared" si="16"/>
        <v>3</v>
      </c>
      <c r="N25" s="17" t="str">
        <f t="shared" si="16"/>
        <v>3</v>
      </c>
      <c r="O25" s="84" t="str">
        <f t="shared" si="16"/>
        <v>3</v>
      </c>
      <c r="P25" s="77" t="str">
        <f t="shared" si="16"/>
        <v>3</v>
      </c>
      <c r="Q25" s="95" t="str">
        <f t="shared" si="16"/>
        <v>3</v>
      </c>
      <c r="R25" s="98" t="str">
        <f t="shared" si="16"/>
        <v>3</v>
      </c>
      <c r="S25" s="24" t="str">
        <f t="shared" si="16"/>
        <v>3</v>
      </c>
      <c r="T25" s="24" t="str">
        <f t="shared" si="16"/>
        <v>3</v>
      </c>
      <c r="U25" s="24" t="str">
        <f t="shared" si="16"/>
        <v>3</v>
      </c>
      <c r="V25" s="25" t="str">
        <f t="shared" si="16"/>
        <v>3</v>
      </c>
      <c r="W25" s="101" t="str">
        <f t="shared" si="16"/>
        <v>3</v>
      </c>
      <c r="X25" s="102" t="str">
        <f t="shared" si="16"/>
        <v>3</v>
      </c>
      <c r="Y25" s="95" t="str">
        <f t="shared" si="16"/>
        <v>3</v>
      </c>
      <c r="Z25" s="19" t="str">
        <f t="shared" si="16"/>
        <v>3</v>
      </c>
    </row>
    <row r="26" spans="1:26" ht="21" thickBot="1">
      <c r="A26" s="189" t="s">
        <v>14</v>
      </c>
      <c r="B26" s="190"/>
      <c r="C26" s="191"/>
      <c r="D26" s="12">
        <f t="shared" si="17" ref="D26:Z26">((D24/COUNT(D8:D19))*D25)</f>
        <v>2.25</v>
      </c>
      <c r="E26" s="13">
        <f t="shared" si="17"/>
        <v>2</v>
      </c>
      <c r="F26" s="13">
        <f t="shared" si="17"/>
        <v>2.50</v>
      </c>
      <c r="G26" s="13">
        <f t="shared" si="17"/>
        <v>2.75</v>
      </c>
      <c r="H26" s="92">
        <f t="shared" si="17"/>
        <v>2.50</v>
      </c>
      <c r="I26" s="14">
        <f t="shared" si="17"/>
        <v>2</v>
      </c>
      <c r="J26" s="93">
        <f t="shared" si="17"/>
        <v>2</v>
      </c>
      <c r="K26" s="85">
        <f t="shared" si="17"/>
        <v>2.25</v>
      </c>
      <c r="L26" s="20">
        <f t="shared" si="17"/>
        <v>3</v>
      </c>
      <c r="M26" s="20">
        <f t="shared" si="17"/>
        <v>2.75</v>
      </c>
      <c r="N26" s="20">
        <f t="shared" si="17"/>
        <v>2.75</v>
      </c>
      <c r="O26" s="86">
        <f t="shared" si="17"/>
        <v>2.50</v>
      </c>
      <c r="P26" s="78">
        <f t="shared" si="17"/>
        <v>2.75</v>
      </c>
      <c r="Q26" s="96">
        <f t="shared" si="17"/>
        <v>2.75</v>
      </c>
      <c r="R26" s="99">
        <f t="shared" si="17"/>
        <v>2</v>
      </c>
      <c r="S26" s="26">
        <f t="shared" si="17"/>
        <v>2</v>
      </c>
      <c r="T26" s="26">
        <f t="shared" si="17"/>
        <v>2.50</v>
      </c>
      <c r="U26" s="26">
        <f t="shared" si="17"/>
        <v>2.50</v>
      </c>
      <c r="V26" s="27">
        <f t="shared" si="17"/>
        <v>2.25</v>
      </c>
      <c r="W26" s="108">
        <f t="shared" si="17"/>
        <v>2.75</v>
      </c>
      <c r="X26" s="103">
        <f t="shared" si="17"/>
        <v>2.7272727272727271</v>
      </c>
      <c r="Y26" s="96">
        <f t="shared" si="17"/>
        <v>2.25</v>
      </c>
      <c r="Z26" s="21">
        <f t="shared" si="17"/>
        <v>2.25</v>
      </c>
    </row>
    <row r="27" spans="1:4" ht="21" thickBot="1">
      <c r="A27" s="2"/>
      <c r="B27" s="2"/>
      <c r="C27" s="2"/>
      <c r="D27" s="2"/>
    </row>
    <row r="28" spans="1:19" ht="20.25">
      <c r="A28" s="192" t="s">
        <v>15</v>
      </c>
      <c r="B28" s="193"/>
      <c r="C28" s="194"/>
      <c r="D28" s="2"/>
      <c r="E28" s="180" t="s">
        <v>16</v>
      </c>
      <c r="F28" s="181"/>
      <c r="G28" s="181"/>
      <c r="H28" s="181"/>
      <c r="I28" s="181"/>
      <c r="J28" s="181"/>
      <c r="K28" s="181"/>
      <c r="L28" s="181"/>
      <c r="M28" s="181"/>
      <c r="N28" s="182"/>
      <c r="O28" s="79" t="s">
        <v>8</v>
      </c>
      <c r="P28" s="28" t="s">
        <v>3</v>
      </c>
      <c r="Q28" s="28" t="s">
        <v>4</v>
      </c>
      <c r="R28" s="28" t="s">
        <v>5</v>
      </c>
      <c r="S28" s="29" t="s">
        <v>6</v>
      </c>
    </row>
    <row r="29" spans="1:19" ht="21" thickBot="1">
      <c r="A29" s="267" t="s">
        <v>73</v>
      </c>
      <c r="B29" s="3"/>
      <c r="C29" s="30"/>
      <c r="D29" s="2"/>
      <c r="E29" s="183"/>
      <c r="F29" s="184"/>
      <c r="G29" s="184"/>
      <c r="H29" s="184"/>
      <c r="I29" s="184"/>
      <c r="J29" s="184"/>
      <c r="K29" s="184"/>
      <c r="L29" s="184"/>
      <c r="M29" s="184"/>
      <c r="N29" s="185"/>
      <c r="O29" s="4">
        <f>(R26*0.2+Z26*0.8)</f>
        <v>2.2000000000000002</v>
      </c>
      <c r="P29" s="4">
        <f>(S26*0.2+Z26*0.8)</f>
        <v>2.2000000000000002</v>
      </c>
      <c r="Q29" s="4">
        <f>(T26*0.2+Z26*0.8)</f>
        <v>2.2999999999999998</v>
      </c>
      <c r="R29" s="4">
        <f>(U26*0.2+Z26*0.8)</f>
        <v>2.2999999999999998</v>
      </c>
      <c r="S29" s="5">
        <f>(V26*0.2+Z26*0.8)</f>
        <v>2.25</v>
      </c>
    </row>
    <row r="30" spans="1:4" ht="20.25">
      <c r="A30" s="267" t="s">
        <v>74</v>
      </c>
      <c r="B30" s="3"/>
      <c r="C30" s="30"/>
      <c r="D30" s="2"/>
    </row>
    <row r="31" spans="1:4" ht="21" thickBot="1">
      <c r="A31" s="268" t="s">
        <v>75</v>
      </c>
      <c r="B31" s="31"/>
      <c r="C31" s="32"/>
      <c r="D31" s="2"/>
    </row>
  </sheetData>
  <mergeCells count="23">
    <mergeCell ref="E28:N29"/>
    <mergeCell ref="A22:C22"/>
    <mergeCell ref="A23:C23"/>
    <mergeCell ref="A24:C24"/>
    <mergeCell ref="A25:C25"/>
    <mergeCell ref="A26:C26"/>
    <mergeCell ref="A28:C28"/>
    <mergeCell ref="A21:C21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a5dc7f-9bc6-4ab6-8956-2d0eaa7c511b}">
  <sheetPr codeName="Sheet41">
    <pageSetUpPr fitToPage="1"/>
  </sheetPr>
  <dimension ref="A1:Z31"/>
  <sheetViews>
    <sheetView zoomScale="80" zoomScaleNormal="80" workbookViewId="0" topLeftCell="M1">
      <selection pane="topLeft" activeCell="X11" sqref="X11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61" t="str">
        <f>'1 (8)'!A1:Z1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tr">
        <f>'1 (8)'!F3:T3</f>
        <v>BSC III YEAR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">
        <v>364</v>
      </c>
      <c r="D4" s="113" t="s">
        <v>82</v>
      </c>
      <c r="E4" s="114"/>
      <c r="F4" s="164" t="s">
        <v>353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358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307574</v>
      </c>
      <c r="C8" s="289" t="s">
        <v>141</v>
      </c>
      <c r="D8" s="10">
        <v>7</v>
      </c>
      <c r="E8" s="10">
        <v>5</v>
      </c>
      <c r="F8" s="10">
        <v>4</v>
      </c>
      <c r="G8" s="10">
        <v>2</v>
      </c>
      <c r="H8" s="10">
        <v>3</v>
      </c>
      <c r="I8" s="10">
        <f>SUM(D8:H8)</f>
        <v>21</v>
      </c>
      <c r="J8" s="10">
        <f>I8*0.15</f>
        <v>3.15</v>
      </c>
      <c r="K8" s="18">
        <v>2</v>
      </c>
      <c r="L8" s="18">
        <v>2</v>
      </c>
      <c r="M8" s="18">
        <v>3</v>
      </c>
      <c r="N8" s="18">
        <v>4</v>
      </c>
      <c r="O8" s="18">
        <v>5</v>
      </c>
      <c r="P8" s="18">
        <f>SUM(K8:O8)</f>
        <v>16</v>
      </c>
      <c r="Q8" s="116">
        <f>P8*0.05</f>
        <v>0.80</v>
      </c>
      <c r="R8" s="105">
        <f>(D8*0.15+K8*0.05)</f>
        <v>1.1500000000000001</v>
      </c>
      <c r="S8" s="105">
        <f t="shared" si="0" ref="S8:V19">(E8*0.15+L8*0.05)</f>
        <v>0.85</v>
      </c>
      <c r="T8" s="105">
        <f t="shared" si="0"/>
        <v>0.75</v>
      </c>
      <c r="U8" s="105">
        <f t="shared" si="0"/>
        <v>0.50</v>
      </c>
      <c r="V8" s="105">
        <f t="shared" si="0"/>
        <v>0.70</v>
      </c>
      <c r="W8" s="117">
        <f t="shared" si="1" ref="W8:W19">I8+P8</f>
        <v>37</v>
      </c>
      <c r="X8" s="117">
        <f>(W8*0.2)</f>
        <v>7.40</v>
      </c>
      <c r="Y8" s="258">
        <v>22</v>
      </c>
      <c r="Z8" s="116">
        <f>Y8*0.8</f>
        <v>17.60</v>
      </c>
    </row>
    <row r="9" spans="1:26" ht="19.9" customHeight="1">
      <c r="A9" s="256">
        <v>2</v>
      </c>
      <c r="B9" s="284">
        <v>307582</v>
      </c>
      <c r="C9" s="289" t="s">
        <v>148</v>
      </c>
      <c r="D9" s="10">
        <v>3</v>
      </c>
      <c r="E9" s="10">
        <v>2</v>
      </c>
      <c r="F9" s="10">
        <v>5</v>
      </c>
      <c r="G9" s="10">
        <v>4</v>
      </c>
      <c r="H9" s="10">
        <v>5</v>
      </c>
      <c r="I9" s="10">
        <f t="shared" si="2" ref="I9:I19">SUM(D9:H9)</f>
        <v>19</v>
      </c>
      <c r="J9" s="10">
        <f t="shared" si="3" ref="J9:J19">I9*0.15</f>
        <v>2.85</v>
      </c>
      <c r="K9" s="18">
        <v>4</v>
      </c>
      <c r="L9" s="18">
        <v>5</v>
      </c>
      <c r="M9" s="18">
        <v>3</v>
      </c>
      <c r="N9" s="18">
        <v>1</v>
      </c>
      <c r="O9" s="18">
        <v>4</v>
      </c>
      <c r="P9" s="18">
        <f t="shared" si="4" ref="P9:P19">SUM(K9:O9)</f>
        <v>17</v>
      </c>
      <c r="Q9" s="116">
        <f t="shared" si="5" ref="Q9:Q19">P9*0.05</f>
        <v>0.85000000000000009</v>
      </c>
      <c r="R9" s="105">
        <f t="shared" si="6" ref="R9:R19">(D9*0.15+K9*0.05)</f>
        <v>0.64999999999999991</v>
      </c>
      <c r="S9" s="105">
        <f t="shared" si="0"/>
        <v>0.55000000000000004</v>
      </c>
      <c r="T9" s="105">
        <f t="shared" si="0"/>
        <v>0.90</v>
      </c>
      <c r="U9" s="105">
        <f t="shared" si="0"/>
        <v>0.65</v>
      </c>
      <c r="V9" s="105">
        <f t="shared" si="0"/>
        <v>0.95</v>
      </c>
      <c r="W9" s="117">
        <f t="shared" si="1"/>
        <v>36</v>
      </c>
      <c r="X9" s="117">
        <f t="shared" si="7" ref="X9:X19">(W9*0.2)</f>
        <v>7.20</v>
      </c>
      <c r="Y9" s="258">
        <v>20</v>
      </c>
      <c r="Z9" s="116">
        <f t="shared" si="8" ref="Z9:Z19">Y9*0.8</f>
        <v>16</v>
      </c>
    </row>
    <row r="10" spans="1:26" ht="19.9" customHeight="1" thickBot="1">
      <c r="A10" s="256">
        <v>3</v>
      </c>
      <c r="B10" s="285">
        <v>307603</v>
      </c>
      <c r="C10" s="133" t="s">
        <v>161</v>
      </c>
      <c r="D10" s="10">
        <v>8</v>
      </c>
      <c r="E10" s="10">
        <v>5</v>
      </c>
      <c r="F10" s="10">
        <v>4</v>
      </c>
      <c r="G10" s="10">
        <v>6</v>
      </c>
      <c r="H10" s="10">
        <v>5</v>
      </c>
      <c r="I10" s="10">
        <f t="shared" si="2"/>
        <v>28</v>
      </c>
      <c r="J10" s="10">
        <f t="shared" si="3"/>
        <v>4.20</v>
      </c>
      <c r="K10" s="18">
        <v>3</v>
      </c>
      <c r="L10" s="18">
        <v>4</v>
      </c>
      <c r="M10" s="18">
        <v>2</v>
      </c>
      <c r="N10" s="18">
        <v>4</v>
      </c>
      <c r="O10" s="18">
        <v>2</v>
      </c>
      <c r="P10" s="18">
        <f t="shared" si="4"/>
        <v>15</v>
      </c>
      <c r="Q10" s="116">
        <f t="shared" si="5"/>
        <v>0.75</v>
      </c>
      <c r="R10" s="105">
        <f t="shared" si="6"/>
        <v>1.35</v>
      </c>
      <c r="S10" s="105">
        <f t="shared" si="0"/>
        <v>0.95</v>
      </c>
      <c r="T10" s="105">
        <f t="shared" si="0"/>
        <v>0.70</v>
      </c>
      <c r="U10" s="105">
        <f t="shared" si="0"/>
        <v>1.0999999999999999</v>
      </c>
      <c r="V10" s="105">
        <f t="shared" si="0"/>
        <v>0.85</v>
      </c>
      <c r="W10" s="117">
        <f t="shared" si="1"/>
        <v>43</v>
      </c>
      <c r="X10" s="117">
        <f t="shared" si="7"/>
        <v>8.60</v>
      </c>
      <c r="Y10" s="258">
        <v>20</v>
      </c>
      <c r="Z10" s="116">
        <f t="shared" si="8"/>
        <v>16</v>
      </c>
    </row>
    <row r="11" spans="1:26" ht="19.9" customHeight="1">
      <c r="A11" s="254">
        <v>4</v>
      </c>
      <c r="B11" s="290">
        <v>307623</v>
      </c>
      <c r="C11" s="289" t="s">
        <v>174</v>
      </c>
      <c r="D11" s="10">
        <v>6</v>
      </c>
      <c r="E11" s="10">
        <v>4</v>
      </c>
      <c r="F11" s="10">
        <v>2</v>
      </c>
      <c r="G11" s="10">
        <v>2</v>
      </c>
      <c r="H11" s="10">
        <v>2</v>
      </c>
      <c r="I11" s="10">
        <f t="shared" si="2"/>
        <v>16</v>
      </c>
      <c r="J11" s="10">
        <f t="shared" si="3"/>
        <v>2.40</v>
      </c>
      <c r="K11" s="18">
        <v>3</v>
      </c>
      <c r="L11" s="18">
        <v>2</v>
      </c>
      <c r="M11" s="18">
        <v>3</v>
      </c>
      <c r="N11" s="18">
        <v>1</v>
      </c>
      <c r="O11" s="18">
        <v>2</v>
      </c>
      <c r="P11" s="18">
        <f t="shared" si="4"/>
        <v>11</v>
      </c>
      <c r="Q11" s="116">
        <f t="shared" si="5"/>
        <v>0.55000000000000004</v>
      </c>
      <c r="R11" s="105">
        <f t="shared" si="6"/>
        <v>1.0499999999999998</v>
      </c>
      <c r="S11" s="105">
        <f t="shared" si="0"/>
        <v>0.70</v>
      </c>
      <c r="T11" s="105">
        <f t="shared" si="0"/>
        <v>0.45</v>
      </c>
      <c r="U11" s="105">
        <f t="shared" si="0"/>
        <v>0.35</v>
      </c>
      <c r="V11" s="105">
        <f t="shared" si="0"/>
        <v>0.40</v>
      </c>
      <c r="W11" s="117">
        <f t="shared" si="1"/>
        <v>27</v>
      </c>
      <c r="X11" s="117">
        <f t="shared" si="7"/>
        <v>5.40</v>
      </c>
      <c r="Y11" s="258">
        <v>12</v>
      </c>
      <c r="Z11" s="116">
        <f t="shared" si="8"/>
        <v>9.6000000000000014</v>
      </c>
    </row>
    <row r="12" spans="1:26" ht="18" customHeight="1">
      <c r="A12" s="256">
        <v>5</v>
      </c>
      <c r="B12" s="290">
        <v>307625</v>
      </c>
      <c r="C12" s="289" t="s">
        <v>175</v>
      </c>
      <c r="D12" s="10">
        <v>7</v>
      </c>
      <c r="E12" s="10">
        <v>7</v>
      </c>
      <c r="F12" s="10">
        <v>5</v>
      </c>
      <c r="G12" s="10">
        <v>5</v>
      </c>
      <c r="H12" s="10">
        <v>4</v>
      </c>
      <c r="I12" s="10">
        <f t="shared" si="2"/>
        <v>28</v>
      </c>
      <c r="J12" s="10">
        <f t="shared" si="3"/>
        <v>4.20</v>
      </c>
      <c r="K12" s="18">
        <v>4</v>
      </c>
      <c r="L12" s="18">
        <v>2</v>
      </c>
      <c r="M12" s="18">
        <v>3</v>
      </c>
      <c r="N12" s="18">
        <v>1</v>
      </c>
      <c r="O12" s="18">
        <v>5</v>
      </c>
      <c r="P12" s="18">
        <f t="shared" si="4"/>
        <v>15</v>
      </c>
      <c r="Q12" s="116">
        <f t="shared" si="5"/>
        <v>0.75</v>
      </c>
      <c r="R12" s="105">
        <f t="shared" si="6"/>
        <v>1.25</v>
      </c>
      <c r="S12" s="105">
        <f t="shared" si="0"/>
        <v>1.1500000000000001</v>
      </c>
      <c r="T12" s="105">
        <f t="shared" si="0"/>
        <v>0.90</v>
      </c>
      <c r="U12" s="105">
        <f t="shared" si="0"/>
        <v>0.80</v>
      </c>
      <c r="V12" s="105">
        <f t="shared" si="0"/>
        <v>0.85</v>
      </c>
      <c r="W12" s="117">
        <f t="shared" si="1"/>
        <v>43</v>
      </c>
      <c r="X12" s="117">
        <f t="shared" si="7"/>
        <v>8.60</v>
      </c>
      <c r="Y12" s="258">
        <v>29</v>
      </c>
      <c r="Z12" s="116">
        <f t="shared" si="8"/>
        <v>23.200000000000003</v>
      </c>
    </row>
    <row r="13" spans="1:26" ht="19.9" customHeight="1" thickBot="1">
      <c r="A13" s="256">
        <v>6</v>
      </c>
      <c r="B13" s="284">
        <v>307646</v>
      </c>
      <c r="C13" s="289" t="s">
        <v>185</v>
      </c>
      <c r="D13" s="10">
        <v>8</v>
      </c>
      <c r="E13" s="10">
        <v>9</v>
      </c>
      <c r="F13" s="10">
        <v>0</v>
      </c>
      <c r="G13" s="10">
        <v>6</v>
      </c>
      <c r="H13" s="10">
        <v>5</v>
      </c>
      <c r="I13" s="10">
        <f t="shared" si="2"/>
        <v>28</v>
      </c>
      <c r="J13" s="10">
        <f t="shared" si="3"/>
        <v>4.20</v>
      </c>
      <c r="K13" s="18">
        <v>4</v>
      </c>
      <c r="L13" s="18">
        <v>3</v>
      </c>
      <c r="M13" s="18">
        <v>2</v>
      </c>
      <c r="N13" s="18">
        <v>4</v>
      </c>
      <c r="O13" s="18">
        <v>4</v>
      </c>
      <c r="P13" s="18">
        <f t="shared" si="4"/>
        <v>17</v>
      </c>
      <c r="Q13" s="116">
        <f t="shared" si="5"/>
        <v>0.85000000000000009</v>
      </c>
      <c r="R13" s="105">
        <f t="shared" si="6"/>
        <v>1.40</v>
      </c>
      <c r="S13" s="105">
        <f t="shared" si="0"/>
        <v>1.50</v>
      </c>
      <c r="T13" s="105">
        <f t="shared" si="0"/>
        <v>0.10</v>
      </c>
      <c r="U13" s="105">
        <f t="shared" si="0"/>
        <v>1.0999999999999999</v>
      </c>
      <c r="V13" s="105">
        <f t="shared" si="0"/>
        <v>0.95</v>
      </c>
      <c r="W13" s="117">
        <f t="shared" si="1"/>
        <v>45</v>
      </c>
      <c r="X13" s="117">
        <f t="shared" si="7"/>
        <v>9</v>
      </c>
      <c r="Y13" s="258">
        <v>28</v>
      </c>
      <c r="Z13" s="116">
        <f t="shared" si="8"/>
        <v>22.40</v>
      </c>
    </row>
    <row r="14" spans="1:26" ht="19.9" customHeight="1">
      <c r="A14" s="254">
        <v>7</v>
      </c>
      <c r="B14" s="284">
        <v>307660</v>
      </c>
      <c r="C14" s="289" t="s">
        <v>192</v>
      </c>
      <c r="D14" s="10">
        <v>7</v>
      </c>
      <c r="E14" s="10">
        <v>9</v>
      </c>
      <c r="F14" s="10">
        <v>8</v>
      </c>
      <c r="G14" s="10">
        <v>1</v>
      </c>
      <c r="H14" s="10">
        <v>2</v>
      </c>
      <c r="I14" s="10">
        <f t="shared" si="2"/>
        <v>27</v>
      </c>
      <c r="J14" s="10">
        <f t="shared" si="3"/>
        <v>4.05</v>
      </c>
      <c r="K14" s="18">
        <v>5</v>
      </c>
      <c r="L14" s="18">
        <v>4</v>
      </c>
      <c r="M14" s="18">
        <v>4</v>
      </c>
      <c r="N14" s="18">
        <v>3</v>
      </c>
      <c r="O14" s="18">
        <v>3</v>
      </c>
      <c r="P14" s="18">
        <f t="shared" si="4"/>
        <v>19</v>
      </c>
      <c r="Q14" s="116">
        <f t="shared" si="5"/>
        <v>0.95</v>
      </c>
      <c r="R14" s="105">
        <f t="shared" si="6"/>
        <v>1.30</v>
      </c>
      <c r="S14" s="105">
        <f t="shared" si="0"/>
        <v>1.5499999999999998</v>
      </c>
      <c r="T14" s="105">
        <f t="shared" si="0"/>
        <v>1.40</v>
      </c>
      <c r="U14" s="105">
        <f t="shared" si="0"/>
        <v>0.30000000000000004</v>
      </c>
      <c r="V14" s="105">
        <f t="shared" si="0"/>
        <v>0.45</v>
      </c>
      <c r="W14" s="117">
        <f t="shared" si="1"/>
        <v>46</v>
      </c>
      <c r="X14" s="117">
        <f t="shared" si="7"/>
        <v>9.2000000000000011</v>
      </c>
      <c r="Y14" s="258">
        <v>25</v>
      </c>
      <c r="Z14" s="116">
        <f t="shared" si="8"/>
        <v>20</v>
      </c>
    </row>
    <row r="15" spans="1:26" ht="19.9" customHeight="1">
      <c r="A15" s="256">
        <v>8</v>
      </c>
      <c r="B15" s="290">
        <v>307681</v>
      </c>
      <c r="C15" s="289" t="s">
        <v>203</v>
      </c>
      <c r="D15" s="10">
        <v>3</v>
      </c>
      <c r="E15" s="10">
        <v>5</v>
      </c>
      <c r="F15" s="10">
        <v>4</v>
      </c>
      <c r="G15" s="10">
        <v>6</v>
      </c>
      <c r="H15" s="10">
        <v>7</v>
      </c>
      <c r="I15" s="10">
        <f t="shared" si="2"/>
        <v>25</v>
      </c>
      <c r="J15" s="10">
        <f t="shared" si="3"/>
        <v>3.75</v>
      </c>
      <c r="K15" s="18">
        <v>1</v>
      </c>
      <c r="L15" s="18">
        <v>3</v>
      </c>
      <c r="M15" s="18">
        <v>2</v>
      </c>
      <c r="N15" s="18">
        <v>5</v>
      </c>
      <c r="O15" s="18">
        <v>3</v>
      </c>
      <c r="P15" s="18">
        <f t="shared" si="4"/>
        <v>14</v>
      </c>
      <c r="Q15" s="116">
        <f t="shared" si="5"/>
        <v>0.70</v>
      </c>
      <c r="R15" s="105">
        <f t="shared" si="6"/>
        <v>0.49999999999999994</v>
      </c>
      <c r="S15" s="105">
        <f t="shared" si="0"/>
        <v>0.90</v>
      </c>
      <c r="T15" s="105">
        <f t="shared" si="0"/>
        <v>0.70</v>
      </c>
      <c r="U15" s="105">
        <f t="shared" si="0"/>
        <v>1.1499999999999999</v>
      </c>
      <c r="V15" s="105">
        <f t="shared" si="0"/>
        <v>1.2000000000000002</v>
      </c>
      <c r="W15" s="117">
        <f t="shared" si="1"/>
        <v>39</v>
      </c>
      <c r="X15" s="117">
        <f t="shared" si="7"/>
        <v>7.8000000000000007</v>
      </c>
      <c r="Y15" s="258">
        <v>28</v>
      </c>
      <c r="Z15" s="116">
        <f t="shared" si="8"/>
        <v>22.40</v>
      </c>
    </row>
    <row r="16" spans="1:26" ht="19.9" customHeight="1" thickBot="1">
      <c r="A16" s="256">
        <v>9</v>
      </c>
      <c r="B16" s="291">
        <v>307687</v>
      </c>
      <c r="C16" s="289" t="s">
        <v>209</v>
      </c>
      <c r="D16" s="10">
        <v>3</v>
      </c>
      <c r="E16" s="10">
        <v>5</v>
      </c>
      <c r="F16" s="10">
        <v>4</v>
      </c>
      <c r="G16" s="10">
        <v>5</v>
      </c>
      <c r="H16" s="10">
        <v>9</v>
      </c>
      <c r="I16" s="10">
        <f t="shared" si="2"/>
        <v>26</v>
      </c>
      <c r="J16" s="10">
        <f t="shared" si="3"/>
        <v>3.90</v>
      </c>
      <c r="K16" s="18">
        <v>5</v>
      </c>
      <c r="L16" s="18">
        <v>4</v>
      </c>
      <c r="M16" s="18">
        <v>3</v>
      </c>
      <c r="N16" s="18">
        <v>4</v>
      </c>
      <c r="O16" s="18">
        <v>3</v>
      </c>
      <c r="P16" s="18">
        <f t="shared" si="4"/>
        <v>19</v>
      </c>
      <c r="Q16" s="116">
        <f t="shared" si="5"/>
        <v>0.95</v>
      </c>
      <c r="R16" s="105">
        <f t="shared" si="6"/>
        <v>0.70</v>
      </c>
      <c r="S16" s="105">
        <f t="shared" si="0"/>
        <v>0.95</v>
      </c>
      <c r="T16" s="105">
        <f t="shared" si="0"/>
        <v>0.75</v>
      </c>
      <c r="U16" s="105">
        <f t="shared" si="0"/>
        <v>0.95</v>
      </c>
      <c r="V16" s="105">
        <f t="shared" si="0"/>
        <v>1.50</v>
      </c>
      <c r="W16" s="117">
        <f t="shared" si="1"/>
        <v>45</v>
      </c>
      <c r="X16" s="117">
        <f t="shared" si="7"/>
        <v>9</v>
      </c>
      <c r="Y16" s="258">
        <v>26</v>
      </c>
      <c r="Z16" s="116">
        <f t="shared" si="8"/>
        <v>20.80</v>
      </c>
    </row>
    <row r="17" spans="1:26" ht="19.9" customHeight="1">
      <c r="A17" s="254">
        <v>10</v>
      </c>
      <c r="B17" s="290">
        <v>307725</v>
      </c>
      <c r="C17" s="289" t="s">
        <v>231</v>
      </c>
      <c r="D17" s="10">
        <v>4</v>
      </c>
      <c r="E17" s="10">
        <v>5</v>
      </c>
      <c r="F17" s="10">
        <v>5</v>
      </c>
      <c r="G17" s="10">
        <v>6</v>
      </c>
      <c r="H17" s="10">
        <v>5</v>
      </c>
      <c r="I17" s="10">
        <f t="shared" si="2"/>
        <v>25</v>
      </c>
      <c r="J17" s="10">
        <f t="shared" si="3"/>
        <v>3.75</v>
      </c>
      <c r="K17" s="18">
        <v>4</v>
      </c>
      <c r="L17" s="18">
        <v>4</v>
      </c>
      <c r="M17" s="18">
        <v>5</v>
      </c>
      <c r="N17" s="18">
        <v>4</v>
      </c>
      <c r="O17" s="18">
        <v>3</v>
      </c>
      <c r="P17" s="18">
        <f t="shared" si="4"/>
        <v>20</v>
      </c>
      <c r="Q17" s="116">
        <f t="shared" si="5"/>
        <v>1</v>
      </c>
      <c r="R17" s="105">
        <f t="shared" si="6"/>
        <v>0.80</v>
      </c>
      <c r="S17" s="105">
        <f t="shared" si="0"/>
        <v>0.95</v>
      </c>
      <c r="T17" s="105">
        <f t="shared" si="0"/>
        <v>1</v>
      </c>
      <c r="U17" s="105">
        <f t="shared" si="0"/>
        <v>1.0999999999999999</v>
      </c>
      <c r="V17" s="105">
        <f t="shared" si="0"/>
        <v>0.90</v>
      </c>
      <c r="W17" s="117">
        <f t="shared" si="1"/>
        <v>45</v>
      </c>
      <c r="X17" s="117">
        <f t="shared" si="7"/>
        <v>9</v>
      </c>
      <c r="Y17" s="258">
        <v>26</v>
      </c>
      <c r="Z17" s="116">
        <f t="shared" si="8"/>
        <v>20.80</v>
      </c>
    </row>
    <row r="18" spans="1:26" ht="19.9" customHeight="1">
      <c r="A18" s="256">
        <v>11</v>
      </c>
      <c r="B18" s="281">
        <v>307728</v>
      </c>
      <c r="C18" s="289" t="s">
        <v>232</v>
      </c>
      <c r="D18" s="10">
        <v>5</v>
      </c>
      <c r="E18" s="10">
        <v>5</v>
      </c>
      <c r="F18" s="10">
        <v>4</v>
      </c>
      <c r="G18" s="10">
        <v>5</v>
      </c>
      <c r="H18" s="10">
        <v>3</v>
      </c>
      <c r="I18" s="10">
        <f t="shared" si="2"/>
        <v>22</v>
      </c>
      <c r="J18" s="10">
        <f t="shared" si="3"/>
        <v>3.30</v>
      </c>
      <c r="K18" s="18">
        <v>3</v>
      </c>
      <c r="L18" s="18">
        <v>3</v>
      </c>
      <c r="M18" s="18">
        <v>2</v>
      </c>
      <c r="N18" s="18">
        <v>4</v>
      </c>
      <c r="O18" s="18">
        <v>3</v>
      </c>
      <c r="P18" s="18">
        <f t="shared" si="4"/>
        <v>15</v>
      </c>
      <c r="Q18" s="116">
        <f t="shared" si="5"/>
        <v>0.75</v>
      </c>
      <c r="R18" s="105">
        <f t="shared" si="6"/>
        <v>0.90</v>
      </c>
      <c r="S18" s="105">
        <f t="shared" si="0"/>
        <v>0.90</v>
      </c>
      <c r="T18" s="105">
        <f t="shared" si="0"/>
        <v>0.70</v>
      </c>
      <c r="U18" s="105">
        <f t="shared" si="0"/>
        <v>0.95</v>
      </c>
      <c r="V18" s="105">
        <f t="shared" si="0"/>
        <v>0.60</v>
      </c>
      <c r="W18" s="117">
        <f t="shared" si="1"/>
        <v>37</v>
      </c>
      <c r="X18" s="117">
        <f t="shared" si="7"/>
        <v>7.40</v>
      </c>
      <c r="Y18" s="258">
        <v>21</v>
      </c>
      <c r="Z18" s="116">
        <f t="shared" si="8"/>
        <v>16.80</v>
      </c>
    </row>
    <row r="19" spans="1:26" ht="19.9" customHeight="1">
      <c r="A19" s="256">
        <v>12</v>
      </c>
      <c r="B19" s="281">
        <v>307742</v>
      </c>
      <c r="C19" s="289" t="s">
        <v>241</v>
      </c>
      <c r="D19" s="10">
        <v>7</v>
      </c>
      <c r="E19" s="10">
        <v>5</v>
      </c>
      <c r="F19" s="10">
        <v>6</v>
      </c>
      <c r="G19" s="10">
        <v>4</v>
      </c>
      <c r="H19" s="10">
        <v>8</v>
      </c>
      <c r="I19" s="10">
        <f t="shared" si="2"/>
        <v>30</v>
      </c>
      <c r="J19" s="10">
        <f t="shared" si="3"/>
        <v>4.50</v>
      </c>
      <c r="K19" s="18">
        <v>5</v>
      </c>
      <c r="L19" s="18">
        <v>4</v>
      </c>
      <c r="M19" s="18">
        <v>5</v>
      </c>
      <c r="N19" s="18">
        <v>4</v>
      </c>
      <c r="O19" s="18">
        <v>3</v>
      </c>
      <c r="P19" s="18">
        <f t="shared" si="4"/>
        <v>21</v>
      </c>
      <c r="Q19" s="116">
        <f t="shared" si="5"/>
        <v>1.05</v>
      </c>
      <c r="R19" s="105">
        <f t="shared" si="6"/>
        <v>1.30</v>
      </c>
      <c r="S19" s="105">
        <f t="shared" si="0"/>
        <v>0.95</v>
      </c>
      <c r="T19" s="105">
        <f t="shared" si="0"/>
        <v>1.1499999999999999</v>
      </c>
      <c r="U19" s="105">
        <f t="shared" si="0"/>
        <v>0.80</v>
      </c>
      <c r="V19" s="105">
        <f t="shared" si="0"/>
        <v>1.35</v>
      </c>
      <c r="W19" s="117">
        <f t="shared" si="1"/>
        <v>51</v>
      </c>
      <c r="X19" s="117">
        <f t="shared" si="7"/>
        <v>10.200000000000001</v>
      </c>
      <c r="Y19" s="258">
        <v>31</v>
      </c>
      <c r="Z19" s="116">
        <f t="shared" si="8"/>
        <v>24.80</v>
      </c>
    </row>
    <row r="20" ht="21" thickBot="1"/>
    <row r="21" spans="1:26" ht="20.25">
      <c r="A21" s="158" t="s">
        <v>346</v>
      </c>
      <c r="B21" s="159"/>
      <c r="C21" s="160"/>
      <c r="D21" s="6">
        <f t="shared" si="9" ref="D21:Z21">COUNT(D8:D19)</f>
        <v>12</v>
      </c>
      <c r="E21" s="7">
        <f t="shared" si="9"/>
        <v>12</v>
      </c>
      <c r="F21" s="7">
        <f t="shared" si="9"/>
        <v>12</v>
      </c>
      <c r="G21" s="7">
        <f t="shared" si="9"/>
        <v>12</v>
      </c>
      <c r="H21" s="87">
        <f t="shared" si="9"/>
        <v>12</v>
      </c>
      <c r="I21" s="8">
        <f t="shared" si="9"/>
        <v>12</v>
      </c>
      <c r="J21" s="88">
        <f t="shared" si="9"/>
        <v>12</v>
      </c>
      <c r="K21" s="80">
        <f t="shared" si="9"/>
        <v>12</v>
      </c>
      <c r="L21" s="15">
        <f t="shared" si="9"/>
        <v>12</v>
      </c>
      <c r="M21" s="15">
        <f t="shared" si="9"/>
        <v>12</v>
      </c>
      <c r="N21" s="15">
        <f t="shared" si="9"/>
        <v>12</v>
      </c>
      <c r="O21" s="81">
        <f t="shared" si="9"/>
        <v>12</v>
      </c>
      <c r="P21" s="76">
        <f t="shared" si="9"/>
        <v>12</v>
      </c>
      <c r="Q21" s="94">
        <f t="shared" si="9"/>
        <v>12</v>
      </c>
      <c r="R21" s="97">
        <f t="shared" si="9"/>
        <v>12</v>
      </c>
      <c r="S21" s="22">
        <f t="shared" si="9"/>
        <v>12</v>
      </c>
      <c r="T21" s="22">
        <f t="shared" si="9"/>
        <v>12</v>
      </c>
      <c r="U21" s="22">
        <f t="shared" si="9"/>
        <v>12</v>
      </c>
      <c r="V21" s="23">
        <f t="shared" si="9"/>
        <v>12</v>
      </c>
      <c r="W21" s="106">
        <f t="shared" si="9"/>
        <v>12</v>
      </c>
      <c r="X21" s="100">
        <f t="shared" si="9"/>
        <v>12</v>
      </c>
      <c r="Y21" s="16">
        <f t="shared" si="9"/>
        <v>12</v>
      </c>
      <c r="Z21" s="104">
        <f t="shared" si="9"/>
        <v>12</v>
      </c>
    </row>
    <row r="22" spans="1:26" ht="21" customHeight="1">
      <c r="A22" s="186" t="s">
        <v>347</v>
      </c>
      <c r="B22" s="187"/>
      <c r="C22" s="188"/>
      <c r="D22" s="9">
        <v>10</v>
      </c>
      <c r="E22" s="10">
        <v>10</v>
      </c>
      <c r="F22" s="10">
        <v>10</v>
      </c>
      <c r="G22" s="10">
        <v>10</v>
      </c>
      <c r="H22" s="89">
        <v>10</v>
      </c>
      <c r="I22" s="11">
        <f>SUM(D22:H22)</f>
        <v>50</v>
      </c>
      <c r="J22" s="90">
        <f>I22*0.15</f>
        <v>7.50</v>
      </c>
      <c r="K22" s="82">
        <v>5</v>
      </c>
      <c r="L22" s="18">
        <v>5</v>
      </c>
      <c r="M22" s="18">
        <v>5</v>
      </c>
      <c r="N22" s="18">
        <v>5</v>
      </c>
      <c r="O22" s="83">
        <v>5</v>
      </c>
      <c r="P22" s="77">
        <f>SUM(K22:O22)</f>
        <v>25</v>
      </c>
      <c r="Q22" s="95">
        <f>P22*0.05</f>
        <v>1.25</v>
      </c>
      <c r="R22" s="98">
        <f>(D22*0.15+K22*0.05)</f>
        <v>1.75</v>
      </c>
      <c r="S22" s="24">
        <f>((E22*0.15+L22*0.05))</f>
        <v>1.75</v>
      </c>
      <c r="T22" s="24">
        <f t="shared" si="10" ref="T22:U22">((F22*0.15+M22*0.05))</f>
        <v>1.75</v>
      </c>
      <c r="U22" s="24">
        <f t="shared" si="10"/>
        <v>1.75</v>
      </c>
      <c r="V22" s="25">
        <f>((H22*0.15+O22*0.05))</f>
        <v>1.75</v>
      </c>
      <c r="W22" s="107">
        <v>75</v>
      </c>
      <c r="X22" s="101">
        <f>W22*0.2</f>
        <v>15</v>
      </c>
      <c r="Y22" s="19">
        <v>50</v>
      </c>
      <c r="Z22" s="84">
        <f>Y22*0.8</f>
        <v>40</v>
      </c>
    </row>
    <row r="23" spans="1:26" ht="20.25">
      <c r="A23" s="186" t="s">
        <v>72</v>
      </c>
      <c r="B23" s="187"/>
      <c r="C23" s="188"/>
      <c r="D23" s="9">
        <f>D22*0.4</f>
        <v>4</v>
      </c>
      <c r="E23" s="10">
        <f>E22*0.4</f>
        <v>4</v>
      </c>
      <c r="F23" s="10">
        <f t="shared" si="11" ref="F23:J23">F22*0.4</f>
        <v>4</v>
      </c>
      <c r="G23" s="10">
        <f t="shared" si="11"/>
        <v>4</v>
      </c>
      <c r="H23" s="89">
        <f t="shared" si="11"/>
        <v>4</v>
      </c>
      <c r="I23" s="11">
        <f t="shared" si="11"/>
        <v>20</v>
      </c>
      <c r="J23" s="90">
        <f t="shared" si="11"/>
        <v>3</v>
      </c>
      <c r="K23" s="82">
        <f>K22*0.4</f>
        <v>2</v>
      </c>
      <c r="L23" s="18">
        <f>L22*0.4</f>
        <v>2</v>
      </c>
      <c r="M23" s="18">
        <f t="shared" si="12" ref="M23:Z23">M22*0.4</f>
        <v>2</v>
      </c>
      <c r="N23" s="18">
        <f t="shared" si="12"/>
        <v>2</v>
      </c>
      <c r="O23" s="83">
        <f t="shared" si="12"/>
        <v>2</v>
      </c>
      <c r="P23" s="77">
        <f t="shared" si="12"/>
        <v>10</v>
      </c>
      <c r="Q23" s="95">
        <f t="shared" si="12"/>
        <v>0.50</v>
      </c>
      <c r="R23" s="98">
        <f t="shared" si="12"/>
        <v>0.70</v>
      </c>
      <c r="S23" s="24">
        <f t="shared" si="12"/>
        <v>0.70</v>
      </c>
      <c r="T23" s="24">
        <f t="shared" si="12"/>
        <v>0.70</v>
      </c>
      <c r="U23" s="24">
        <f t="shared" si="12"/>
        <v>0.70</v>
      </c>
      <c r="V23" s="25">
        <f t="shared" si="12"/>
        <v>0.70</v>
      </c>
      <c r="W23" s="107">
        <f t="shared" si="12"/>
        <v>30</v>
      </c>
      <c r="X23" s="101">
        <f t="shared" si="12"/>
        <v>6</v>
      </c>
      <c r="Y23" s="19">
        <f t="shared" si="12"/>
        <v>20</v>
      </c>
      <c r="Z23" s="84">
        <f t="shared" si="12"/>
        <v>16</v>
      </c>
    </row>
    <row r="24" spans="1:26" ht="21" customHeight="1">
      <c r="A24" s="186" t="s">
        <v>12</v>
      </c>
      <c r="B24" s="187"/>
      <c r="C24" s="188"/>
      <c r="D24" s="9">
        <f>COUNTIF(D8:D19,"&gt;=4")</f>
        <v>9</v>
      </c>
      <c r="E24" s="9">
        <f>COUNTIF(E8:E19,"&gt;=4")</f>
        <v>11</v>
      </c>
      <c r="F24" s="9">
        <f>COUNTIF(F8:F19,"&gt;=4")</f>
        <v>10</v>
      </c>
      <c r="G24" s="9">
        <f>COUNTIF(G8:G19,"&gt;=4")</f>
        <v>9</v>
      </c>
      <c r="H24" s="9">
        <f>COUNTIF(H8:H19,"&gt;=4")</f>
        <v>8</v>
      </c>
      <c r="I24" s="11">
        <f>COUNTIF(I8:I19,"&gt;=20")</f>
        <v>10</v>
      </c>
      <c r="J24" s="90">
        <f>COUNTIF(J8:J19,"&gt;=3")</f>
        <v>10</v>
      </c>
      <c r="K24" s="82">
        <f>COUNTIF(K8:K19,"&gt;=2")</f>
        <v>11</v>
      </c>
      <c r="L24" s="82">
        <f>COUNTIF(L8:L19,"&gt;=2")</f>
        <v>12</v>
      </c>
      <c r="M24" s="82">
        <f>COUNTIF(M8:M19,"&gt;=2")</f>
        <v>12</v>
      </c>
      <c r="N24" s="82">
        <f>COUNTIF(N8:N19,"&gt;=2")</f>
        <v>9</v>
      </c>
      <c r="O24" s="82">
        <f>COUNTIF(O8:O19,"&gt;=2")</f>
        <v>12</v>
      </c>
      <c r="P24" s="77">
        <f>COUNTIF(P8:P19,"&gt;=10")</f>
        <v>12</v>
      </c>
      <c r="Q24" s="95">
        <f>COUNTIF(Q8:Q19,"&gt;=0.5")</f>
        <v>12</v>
      </c>
      <c r="R24" s="98">
        <f>COUNTIF(R8:R19,"&gt;=0.7")</f>
        <v>10</v>
      </c>
      <c r="S24" s="98">
        <f>COUNTIF(S8:S19,"&gt;=0.7")</f>
        <v>11</v>
      </c>
      <c r="T24" s="98">
        <f>COUNTIF(T8:T19,"&gt;=0.7")</f>
        <v>10</v>
      </c>
      <c r="U24" s="98">
        <f>COUNTIF(U8:U19,"&gt;=0.7")</f>
        <v>8</v>
      </c>
      <c r="V24" s="98">
        <f>COUNTIF(V8:V19,"&gt;=0.7")</f>
        <v>9</v>
      </c>
      <c r="W24" s="107">
        <f>COUNTIF(W8:W19,"&gt;=30")</f>
        <v>11</v>
      </c>
      <c r="X24" s="101">
        <f>COUNTIF(X8:X19,"&gt;=6")</f>
        <v>11</v>
      </c>
      <c r="Y24" s="19">
        <f>COUNTIF(Y8:Y19,"&gt;=20")</f>
        <v>11</v>
      </c>
      <c r="Z24" s="84">
        <f>COUNTIF(Z8:Z19,"&gt;=16")</f>
        <v>11</v>
      </c>
    </row>
    <row r="25" spans="1:26" ht="20.25">
      <c r="A25" s="186" t="s">
        <v>13</v>
      </c>
      <c r="B25" s="187"/>
      <c r="C25" s="188"/>
      <c r="D25" s="91" t="str">
        <f t="shared" si="13" ref="D25:Z25">IF(((D24/COUNT(D8:D19))*100)&gt;=60,"3",IF(AND(((D24/COUNT(D8:D19))*100)&lt;60,((D24/COUNT(D8:D19))*100)&gt;=50),"2",IF(AND(((D24/COUNT(D8:D19))*100)&lt;50,((D24/COUNT(D8:D19))*100)&gt;=40),"1","0")))</f>
        <v>3</v>
      </c>
      <c r="E25" s="10" t="str">
        <f t="shared" si="13"/>
        <v>3</v>
      </c>
      <c r="F25" s="10" t="str">
        <f t="shared" si="13"/>
        <v>3</v>
      </c>
      <c r="G25" s="10" t="str">
        <f t="shared" si="13"/>
        <v>3</v>
      </c>
      <c r="H25" s="89" t="str">
        <f t="shared" si="13"/>
        <v>3</v>
      </c>
      <c r="I25" s="11" t="str">
        <f t="shared" si="13"/>
        <v>3</v>
      </c>
      <c r="J25" s="90" t="str">
        <f t="shared" si="13"/>
        <v>3</v>
      </c>
      <c r="K25" s="82" t="str">
        <f t="shared" si="13"/>
        <v>3</v>
      </c>
      <c r="L25" s="17" t="str">
        <f t="shared" si="13"/>
        <v>3</v>
      </c>
      <c r="M25" s="17" t="str">
        <f t="shared" si="13"/>
        <v>3</v>
      </c>
      <c r="N25" s="17" t="str">
        <f t="shared" si="13"/>
        <v>3</v>
      </c>
      <c r="O25" s="84" t="str">
        <f t="shared" si="13"/>
        <v>3</v>
      </c>
      <c r="P25" s="77" t="str">
        <f t="shared" si="13"/>
        <v>3</v>
      </c>
      <c r="Q25" s="95" t="str">
        <f t="shared" si="13"/>
        <v>3</v>
      </c>
      <c r="R25" s="98" t="str">
        <f t="shared" si="13"/>
        <v>3</v>
      </c>
      <c r="S25" s="24" t="str">
        <f t="shared" si="13"/>
        <v>3</v>
      </c>
      <c r="T25" s="24" t="str">
        <f t="shared" si="13"/>
        <v>3</v>
      </c>
      <c r="U25" s="24" t="str">
        <f t="shared" si="13"/>
        <v>3</v>
      </c>
      <c r="V25" s="25" t="str">
        <f t="shared" si="13"/>
        <v>3</v>
      </c>
      <c r="W25" s="101" t="str">
        <f t="shared" si="13"/>
        <v>3</v>
      </c>
      <c r="X25" s="102" t="str">
        <f t="shared" si="13"/>
        <v>3</v>
      </c>
      <c r="Y25" s="95" t="str">
        <f t="shared" si="13"/>
        <v>3</v>
      </c>
      <c r="Z25" s="19" t="str">
        <f t="shared" si="13"/>
        <v>3</v>
      </c>
    </row>
    <row r="26" spans="1:26" ht="21" thickBot="1">
      <c r="A26" s="189" t="s">
        <v>14</v>
      </c>
      <c r="B26" s="190"/>
      <c r="C26" s="191"/>
      <c r="D26" s="12">
        <f t="shared" si="14" ref="D26:Z26">((D24/COUNT(D8:D19))*D25)</f>
        <v>2.25</v>
      </c>
      <c r="E26" s="13">
        <f t="shared" si="14"/>
        <v>2.75</v>
      </c>
      <c r="F26" s="13">
        <f t="shared" si="14"/>
        <v>2.50</v>
      </c>
      <c r="G26" s="13">
        <f t="shared" si="14"/>
        <v>2.25</v>
      </c>
      <c r="H26" s="92">
        <f t="shared" si="14"/>
        <v>2</v>
      </c>
      <c r="I26" s="14">
        <f t="shared" si="14"/>
        <v>2.50</v>
      </c>
      <c r="J26" s="93">
        <f t="shared" si="14"/>
        <v>2.50</v>
      </c>
      <c r="K26" s="85">
        <f t="shared" si="14"/>
        <v>2.75</v>
      </c>
      <c r="L26" s="20">
        <f t="shared" si="14"/>
        <v>3</v>
      </c>
      <c r="M26" s="20">
        <f t="shared" si="14"/>
        <v>3</v>
      </c>
      <c r="N26" s="20">
        <f t="shared" si="14"/>
        <v>2.25</v>
      </c>
      <c r="O26" s="86">
        <f t="shared" si="14"/>
        <v>3</v>
      </c>
      <c r="P26" s="78">
        <f t="shared" si="14"/>
        <v>3</v>
      </c>
      <c r="Q26" s="96">
        <f t="shared" si="14"/>
        <v>3</v>
      </c>
      <c r="R26" s="99">
        <f t="shared" si="14"/>
        <v>2.50</v>
      </c>
      <c r="S26" s="26">
        <f t="shared" si="14"/>
        <v>2.75</v>
      </c>
      <c r="T26" s="26">
        <f t="shared" si="14"/>
        <v>2.50</v>
      </c>
      <c r="U26" s="26">
        <f t="shared" si="14"/>
        <v>2</v>
      </c>
      <c r="V26" s="27">
        <f t="shared" si="14"/>
        <v>2.25</v>
      </c>
      <c r="W26" s="108">
        <f t="shared" si="14"/>
        <v>2.75</v>
      </c>
      <c r="X26" s="103">
        <f t="shared" si="14"/>
        <v>2.75</v>
      </c>
      <c r="Y26" s="96">
        <f t="shared" si="14"/>
        <v>2.75</v>
      </c>
      <c r="Z26" s="21">
        <f t="shared" si="14"/>
        <v>2.75</v>
      </c>
    </row>
    <row r="27" spans="1:4" ht="21" thickBot="1">
      <c r="A27" s="2"/>
      <c r="B27" s="2"/>
      <c r="C27" s="2"/>
      <c r="D27" s="2"/>
    </row>
    <row r="28" spans="1:19" ht="20.25">
      <c r="A28" s="192" t="s">
        <v>15</v>
      </c>
      <c r="B28" s="193"/>
      <c r="C28" s="194"/>
      <c r="D28" s="2"/>
      <c r="E28" s="180" t="s">
        <v>16</v>
      </c>
      <c r="F28" s="181"/>
      <c r="G28" s="181"/>
      <c r="H28" s="181"/>
      <c r="I28" s="181"/>
      <c r="J28" s="181"/>
      <c r="K28" s="181"/>
      <c r="L28" s="181"/>
      <c r="M28" s="181"/>
      <c r="N28" s="182"/>
      <c r="O28" s="79" t="s">
        <v>8</v>
      </c>
      <c r="P28" s="28" t="s">
        <v>3</v>
      </c>
      <c r="Q28" s="28" t="s">
        <v>4</v>
      </c>
      <c r="R28" s="28" t="s">
        <v>5</v>
      </c>
      <c r="S28" s="29" t="s">
        <v>6</v>
      </c>
    </row>
    <row r="29" spans="1:19" ht="21" thickBot="1">
      <c r="A29" s="267" t="s">
        <v>73</v>
      </c>
      <c r="B29" s="3"/>
      <c r="C29" s="30"/>
      <c r="D29" s="2"/>
      <c r="E29" s="183"/>
      <c r="F29" s="184"/>
      <c r="G29" s="184"/>
      <c r="H29" s="184"/>
      <c r="I29" s="184"/>
      <c r="J29" s="184"/>
      <c r="K29" s="184"/>
      <c r="L29" s="184"/>
      <c r="M29" s="184"/>
      <c r="N29" s="185"/>
      <c r="O29" s="4">
        <f>(R26*0.2+Z26*0.8)</f>
        <v>2.70</v>
      </c>
      <c r="P29" s="4">
        <f>(S26*0.2+Z26*0.8)</f>
        <v>2.75</v>
      </c>
      <c r="Q29" s="4">
        <f>(T26*0.2+Z26*0.8)</f>
        <v>2.70</v>
      </c>
      <c r="R29" s="4">
        <f>(U26*0.2+Z26*0.8)</f>
        <v>2.60</v>
      </c>
      <c r="S29" s="5">
        <f>(V26*0.2+Z26*0.8)</f>
        <v>2.6500000000000004</v>
      </c>
    </row>
    <row r="30" spans="1:4" ht="20.25">
      <c r="A30" s="267" t="s">
        <v>74</v>
      </c>
      <c r="B30" s="3"/>
      <c r="C30" s="30"/>
      <c r="D30" s="2"/>
    </row>
    <row r="31" spans="1:4" ht="21" thickBot="1">
      <c r="A31" s="268" t="s">
        <v>75</v>
      </c>
      <c r="B31" s="31"/>
      <c r="C31" s="32"/>
      <c r="D31" s="2"/>
    </row>
  </sheetData>
  <mergeCells count="23">
    <mergeCell ref="E28:N29"/>
    <mergeCell ref="A22:C22"/>
    <mergeCell ref="A23:C23"/>
    <mergeCell ref="A24:C24"/>
    <mergeCell ref="A25:C25"/>
    <mergeCell ref="A26:C26"/>
    <mergeCell ref="A28:C28"/>
    <mergeCell ref="A21:C21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319e15-811d-4564-b93b-b988965582ae}">
  <sheetPr codeName="Sheet42"/>
  <dimension ref="A1:J17"/>
  <sheetViews>
    <sheetView workbookViewId="0" topLeftCell="A1">
      <selection pane="topLeft" activeCell="A3" sqref="A3:J3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(8)'!A1:Z1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95</v>
      </c>
      <c r="C7" s="34">
        <v>1011</v>
      </c>
      <c r="D7" s="151" t="s">
        <v>363</v>
      </c>
      <c r="E7" s="33">
        <f>'1 (8)'!O29</f>
        <v>2.2000000000000002</v>
      </c>
      <c r="F7" s="33">
        <f>'1 (8)'!P29</f>
        <v>2.2000000000000002</v>
      </c>
      <c r="G7" s="33">
        <f>'1 (8)'!Q29</f>
        <v>2.2999999999999998</v>
      </c>
      <c r="H7" s="33">
        <f>'1 (8)'!R29</f>
        <v>2.2999999999999998</v>
      </c>
      <c r="I7" s="33">
        <f>'1 (8)'!S29</f>
        <v>2.25</v>
      </c>
      <c r="J7" s="37">
        <f>AVERAGE(E7:I7)</f>
        <v>2.25</v>
      </c>
    </row>
    <row r="8" spans="1:10" ht="24">
      <c r="A8" s="33">
        <v>2</v>
      </c>
      <c r="B8" s="119" t="s">
        <v>95</v>
      </c>
      <c r="C8" s="34">
        <v>1011</v>
      </c>
      <c r="D8" s="246" t="str">
        <f>'2 (8)'!C4</f>
        <v>Design of Experiment and Computational Techniques</v>
      </c>
      <c r="E8" s="33">
        <f>'2 (8)'!O29</f>
        <v>2.70</v>
      </c>
      <c r="F8" s="33">
        <f>'2 (8)'!P29</f>
        <v>2.75</v>
      </c>
      <c r="G8" s="33">
        <f>'2 (8)'!Q29</f>
        <v>2.70</v>
      </c>
      <c r="H8" s="33">
        <f>'2 (8)'!R29</f>
        <v>2.60</v>
      </c>
      <c r="I8" s="33">
        <f>'2 (8)'!S29</f>
        <v>2.6500000000000004</v>
      </c>
      <c r="J8" s="37">
        <f t="shared" si="0" ref="J8">AVERAGE(E8:I8)</f>
        <v>2.68</v>
      </c>
    </row>
    <row r="9" spans="1:10" ht="30.6" customHeight="1">
      <c r="A9" s="195" t="s">
        <v>26</v>
      </c>
      <c r="B9" s="195"/>
      <c r="C9" s="195"/>
      <c r="D9" s="195"/>
      <c r="E9" s="37">
        <f>AVERAGE(E7:E8)</f>
        <v>2.4500000000000002</v>
      </c>
      <c r="F9" s="37">
        <f>AVERAGE(F7:F8)</f>
        <v>2.475</v>
      </c>
      <c r="G9" s="37">
        <f>AVERAGE(G7:G8)</f>
        <v>2.50</v>
      </c>
      <c r="H9" s="37">
        <f>AVERAGE(H7:H8)</f>
        <v>2.4500000000000002</v>
      </c>
      <c r="I9" s="37">
        <f>AVERAGE(I7:I8)</f>
        <v>2.4500000000000002</v>
      </c>
      <c r="J9" s="37">
        <f>AVERAGE(E9:I9)</f>
        <v>2.465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cbcffc-f61b-40a8-b741-b56436de947b}">
  <sheetPr codeName="Sheet43"/>
  <dimension ref="A1:R34"/>
  <sheetViews>
    <sheetView zoomScale="79" zoomScaleNormal="79" workbookViewId="0" topLeftCell="A1">
      <selection pane="topLeft" activeCell="H7" sqref="H7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3" width="8.857142857142858" style="2"/>
    <col min="4" max="4" width="12.714285714285714" style="2" customWidth="1"/>
    <col min="5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(8)'!A1:Z1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(8)'!E9</f>
        <v>2.4500000000000002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(8)'!F9</f>
        <v>2.475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(8)'!G9</f>
        <v>2.50</v>
      </c>
    </row>
    <row r="7" spans="2:18" ht="18.75">
      <c r="B7" s="45" t="s">
        <v>81</v>
      </c>
      <c r="C7" s="45"/>
      <c r="D7" s="292" t="str">
        <f>'CO (8)'!D7</f>
        <v>Sample Surveys</v>
      </c>
      <c r="E7" s="293"/>
      <c r="F7" s="45"/>
      <c r="G7" s="45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(8)'!H9</f>
        <v>2.4500000000000002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(8)'!I9</f>
        <v>2.4500000000000002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208" t="s">
        <v>44</v>
      </c>
      <c r="C12" s="237">
        <v>3</v>
      </c>
      <c r="D12" s="238">
        <v>2</v>
      </c>
      <c r="E12" s="238">
        <v>2</v>
      </c>
      <c r="F12" s="238"/>
      <c r="G12" s="238"/>
      <c r="H12" s="238">
        <v>2</v>
      </c>
      <c r="I12" s="238">
        <v>2</v>
      </c>
      <c r="J12" s="238"/>
      <c r="K12" s="238"/>
      <c r="L12" s="238">
        <v>2</v>
      </c>
      <c r="M12" s="238">
        <v>3</v>
      </c>
      <c r="N12" s="238">
        <v>2</v>
      </c>
    </row>
    <row r="13" spans="1:14" ht="17.25" customHeight="1" thickBot="1">
      <c r="A13" s="40"/>
      <c r="B13" s="208" t="s">
        <v>45</v>
      </c>
      <c r="C13" s="239"/>
      <c r="D13" s="240">
        <v>2</v>
      </c>
      <c r="E13" s="240"/>
      <c r="F13" s="240"/>
      <c r="G13" s="240"/>
      <c r="H13" s="240"/>
      <c r="I13" s="240"/>
      <c r="J13" s="240">
        <v>1</v>
      </c>
      <c r="K13" s="240">
        <v>1</v>
      </c>
      <c r="L13" s="240"/>
      <c r="M13" s="240"/>
      <c r="N13" s="240"/>
    </row>
    <row r="14" spans="1:14" ht="17.25" customHeight="1" thickBot="1">
      <c r="A14" s="40"/>
      <c r="B14" s="208" t="s">
        <v>46</v>
      </c>
      <c r="C14" s="239"/>
      <c r="D14" s="240">
        <v>1</v>
      </c>
      <c r="E14" s="240">
        <v>2</v>
      </c>
      <c r="F14" s="240">
        <v>2</v>
      </c>
      <c r="G14" s="240">
        <v>2</v>
      </c>
      <c r="H14" s="240">
        <v>2</v>
      </c>
      <c r="I14" s="240"/>
      <c r="J14" s="240">
        <v>1</v>
      </c>
      <c r="K14" s="240"/>
      <c r="L14" s="240"/>
      <c r="M14" s="240">
        <v>2</v>
      </c>
      <c r="N14" s="240">
        <v>2</v>
      </c>
    </row>
    <row r="15" spans="1:14" ht="17.25" customHeight="1" thickBot="1">
      <c r="A15" s="40"/>
      <c r="B15" s="208" t="s">
        <v>47</v>
      </c>
      <c r="C15" s="239">
        <v>2</v>
      </c>
      <c r="D15" s="240"/>
      <c r="E15" s="240">
        <v>1</v>
      </c>
      <c r="F15" s="240"/>
      <c r="G15" s="240"/>
      <c r="H15" s="240">
        <v>2</v>
      </c>
      <c r="I15" s="240"/>
      <c r="J15" s="240"/>
      <c r="K15" s="240"/>
      <c r="L15" s="240">
        <v>1</v>
      </c>
      <c r="M15" s="240">
        <v>1</v>
      </c>
      <c r="N15" s="240">
        <v>2</v>
      </c>
    </row>
    <row r="16" spans="1:14" ht="17.25" customHeight="1" thickBot="1">
      <c r="A16" s="40"/>
      <c r="B16" s="208" t="s">
        <v>48</v>
      </c>
      <c r="C16" s="239"/>
      <c r="D16" s="240">
        <v>1</v>
      </c>
      <c r="E16" s="240"/>
      <c r="F16" s="240"/>
      <c r="G16" s="240"/>
      <c r="H16" s="240">
        <v>1</v>
      </c>
      <c r="I16" s="240"/>
      <c r="J16" s="240"/>
      <c r="K16" s="240"/>
      <c r="L16" s="240"/>
      <c r="M16" s="240">
        <v>2</v>
      </c>
      <c r="N16" s="240">
        <v>2</v>
      </c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2.4500000000000002</v>
      </c>
      <c r="D17" s="48">
        <f t="shared" si="0"/>
        <v>2.4666666666666668</v>
      </c>
      <c r="E17" s="48">
        <f t="shared" si="0"/>
        <v>2.4700000000000002</v>
      </c>
      <c r="F17" s="48">
        <f t="shared" si="0"/>
        <v>2.50</v>
      </c>
      <c r="G17" s="48">
        <f t="shared" si="0"/>
        <v>2.50</v>
      </c>
      <c r="H17" s="48">
        <f t="shared" si="0"/>
        <v>2.4642857142857144</v>
      </c>
      <c r="I17" s="48">
        <f t="shared" si="0"/>
        <v>2.4500000000000002</v>
      </c>
      <c r="J17" s="48">
        <f t="shared" si="0"/>
        <v>2.4874999999999998</v>
      </c>
      <c r="K17" s="48">
        <f t="shared" si="0"/>
        <v>2.475</v>
      </c>
      <c r="L17" s="48">
        <f t="shared" si="0"/>
        <v>2.4500000000000002</v>
      </c>
      <c r="M17" s="48">
        <f t="shared" si="0"/>
        <v>2.4625000000000004</v>
      </c>
      <c r="N17" s="48">
        <f t="shared" si="0"/>
        <v>2.4625000000000004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7" ht="15.75">
      <c r="D21" s="253" t="str">
        <f>'CO (8)'!D8</f>
        <v>Design of Experiment and Computational Techniques</v>
      </c>
      <c r="E21" s="253"/>
      <c r="F21" s="282"/>
      <c r="G21" s="282"/>
    </row>
    <row r="22" spans="2:14" ht="15.75">
      <c r="B22" s="45" t="s">
        <v>81</v>
      </c>
      <c r="C22" s="45"/>
      <c r="D22" s="253"/>
      <c r="E22" s="253"/>
      <c r="F22" s="282"/>
      <c r="G22" s="282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>
        <v>2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>
        <v>2</v>
      </c>
      <c r="N27" s="238">
        <v>1</v>
      </c>
    </row>
    <row r="28" spans="2:14" ht="16.5" thickBot="1">
      <c r="B28" s="208" t="s">
        <v>45</v>
      </c>
      <c r="C28" s="239">
        <v>1</v>
      </c>
      <c r="D28" s="240"/>
      <c r="E28" s="240">
        <v>2</v>
      </c>
      <c r="F28" s="240"/>
      <c r="G28" s="240">
        <v>2</v>
      </c>
      <c r="H28" s="240"/>
      <c r="I28" s="240"/>
      <c r="J28" s="240">
        <v>1</v>
      </c>
      <c r="K28" s="240"/>
      <c r="L28" s="240"/>
      <c r="M28" s="240">
        <v>2</v>
      </c>
      <c r="N28" s="240"/>
    </row>
    <row r="29" spans="2:14" ht="16.5" thickBot="1">
      <c r="B29" s="208" t="s">
        <v>46</v>
      </c>
      <c r="C29" s="239"/>
      <c r="D29" s="240"/>
      <c r="E29" s="240">
        <v>2</v>
      </c>
      <c r="F29" s="240">
        <v>1</v>
      </c>
      <c r="G29" s="240"/>
      <c r="H29" s="240">
        <v>2</v>
      </c>
      <c r="I29" s="240">
        <v>1</v>
      </c>
      <c r="J29" s="240"/>
      <c r="K29" s="240">
        <v>1</v>
      </c>
      <c r="L29" s="240"/>
      <c r="M29" s="240">
        <v>3</v>
      </c>
      <c r="N29" s="240"/>
    </row>
    <row r="30" spans="2:14" ht="16.5" thickBot="1">
      <c r="B30" s="208" t="s">
        <v>47</v>
      </c>
      <c r="C30" s="239"/>
      <c r="D30" s="240"/>
      <c r="E30" s="240">
        <v>2</v>
      </c>
      <c r="F30" s="240"/>
      <c r="G30" s="240"/>
      <c r="H30" s="240">
        <v>2</v>
      </c>
      <c r="I30" s="240">
        <v>1</v>
      </c>
      <c r="J30" s="240"/>
      <c r="K30" s="240">
        <v>1</v>
      </c>
      <c r="L30" s="240">
        <v>1</v>
      </c>
      <c r="M30" s="240">
        <v>2</v>
      </c>
      <c r="N30" s="240">
        <v>2</v>
      </c>
    </row>
    <row r="31" spans="2:14" ht="16.5" thickBot="1">
      <c r="B31" s="208" t="s">
        <v>48</v>
      </c>
      <c r="C31" s="239">
        <v>2</v>
      </c>
      <c r="D31" s="240">
        <v>1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</row>
    <row r="32" spans="2:14" ht="16.5" thickBot="1">
      <c r="B32" s="208" t="s">
        <v>49</v>
      </c>
      <c r="C32" s="48">
        <f t="shared" si="1" ref="C32:N32">($R$4*C27+$R$5*C28+$R$6*C29+$R$7*C30+$R$8*C31)/(C27+C28+C29+C30+C31)</f>
        <v>2.455</v>
      </c>
      <c r="D32" s="48">
        <f t="shared" si="1"/>
        <v>2.4500000000000002</v>
      </c>
      <c r="E32" s="48">
        <f t="shared" si="1"/>
        <v>2.475</v>
      </c>
      <c r="F32" s="48">
        <f t="shared" si="1"/>
        <v>2.50</v>
      </c>
      <c r="G32" s="48">
        <f t="shared" si="1"/>
        <v>2.475</v>
      </c>
      <c r="H32" s="48">
        <f t="shared" si="1"/>
        <v>2.475</v>
      </c>
      <c r="I32" s="48">
        <f t="shared" si="1"/>
        <v>2.475</v>
      </c>
      <c r="J32" s="48">
        <f t="shared" si="1"/>
        <v>2.475</v>
      </c>
      <c r="K32" s="48"/>
      <c r="L32" s="48">
        <f t="shared" si="1"/>
        <v>2.4500000000000002</v>
      </c>
      <c r="M32" s="48">
        <f t="shared" si="1"/>
        <v>2.4722222222222223</v>
      </c>
      <c r="N32" s="48">
        <f t="shared" si="1"/>
        <v>2.4500000000000002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3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F21:G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3d6b66-aac3-4fb1-a467-7a872300c711}">
  <sheetPr codeName="Sheet44"/>
  <dimension ref="A1:AB20"/>
  <sheetViews>
    <sheetView zoomScale="90" zoomScaleNormal="90" workbookViewId="0" topLeftCell="B1">
      <selection pane="topLeft" activeCell="A4" sqref="A4:C5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365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29.25" customHeight="1">
      <c r="A7" s="53">
        <v>1</v>
      </c>
      <c r="B7" s="67"/>
      <c r="C7" s="118" t="str">
        <f>'CO (8)'!D7</f>
        <v>Sample Surveys</v>
      </c>
      <c r="D7" s="67">
        <v>2</v>
      </c>
      <c r="E7" s="126">
        <f>'CO-PO Mapping (8)'!C17</f>
        <v>2.4500000000000002</v>
      </c>
      <c r="F7" s="67">
        <v>2.2999999999999998</v>
      </c>
      <c r="G7" s="126">
        <f>'CO-PO Mapping (8)'!D17</f>
        <v>2.4666666666666668</v>
      </c>
      <c r="H7" s="67">
        <v>2.50</v>
      </c>
      <c r="I7" s="126">
        <f>'CO-PO Mapping (8)'!E17</f>
        <v>2.4700000000000002</v>
      </c>
      <c r="J7" s="67">
        <v>2</v>
      </c>
      <c r="K7" s="126">
        <f>'CO-PO Mapping (8)'!F17</f>
        <v>2.50</v>
      </c>
      <c r="L7" s="67">
        <v>2.50</v>
      </c>
      <c r="M7" s="126">
        <f>'CO-PO Mapping (8)'!G17</f>
        <v>2.50</v>
      </c>
      <c r="N7" s="67">
        <v>2</v>
      </c>
      <c r="O7" s="126">
        <f>'CO-PO Mapping (8)'!H17</f>
        <v>2.4642857142857144</v>
      </c>
      <c r="P7" s="67">
        <v>2.2999999999999998</v>
      </c>
      <c r="Q7" s="126">
        <f>'CO-PO Mapping (8)'!I17</f>
        <v>2.4500000000000002</v>
      </c>
      <c r="R7" s="67">
        <v>2.2000000000000002</v>
      </c>
      <c r="S7" s="126">
        <f>'CO-PO Mapping (8)'!J17</f>
        <v>2.4874999999999998</v>
      </c>
      <c r="T7" s="67">
        <v>2.2999999999999998</v>
      </c>
      <c r="U7" s="126">
        <f>'CO-PO Mapping (8)'!K17</f>
        <v>2.475</v>
      </c>
      <c r="V7" s="67">
        <v>2.40</v>
      </c>
      <c r="W7" s="126">
        <f>'CO-PO Mapping (8)'!L17</f>
        <v>2.4500000000000002</v>
      </c>
      <c r="X7" s="67">
        <v>2.4500000000000002</v>
      </c>
      <c r="Y7" s="126">
        <f>'CO-PO Mapping (8)'!M17</f>
        <v>2.4625000000000004</v>
      </c>
      <c r="Z7" s="67">
        <v>2.40</v>
      </c>
      <c r="AA7" s="126">
        <f>'CO-PO Mapping (8)'!N17</f>
        <v>2.4625000000000004</v>
      </c>
      <c r="AB7" s="68"/>
    </row>
    <row r="8" spans="1:28" ht="24">
      <c r="A8" s="53">
        <v>2</v>
      </c>
      <c r="B8" s="67"/>
      <c r="C8" s="118" t="str">
        <f>'CO (8)'!D8</f>
        <v>Design of Experiment and Computational Techniques</v>
      </c>
      <c r="D8" s="67">
        <v>2.50</v>
      </c>
      <c r="E8" s="126">
        <f>'CO-PO Mapping (8)'!C32</f>
        <v>2.455</v>
      </c>
      <c r="F8" s="67">
        <v>2.2999999999999998</v>
      </c>
      <c r="G8" s="126">
        <f>'CO-PO Mapping (8)'!D32</f>
        <v>2.4500000000000002</v>
      </c>
      <c r="H8" s="67">
        <v>2.50</v>
      </c>
      <c r="I8" s="126">
        <f>'CO-PO Mapping (8)'!E32</f>
        <v>2.475</v>
      </c>
      <c r="J8" s="67">
        <v>2.2999999999999998</v>
      </c>
      <c r="K8" s="126">
        <f>'CO-PO Mapping (8)'!F32</f>
        <v>2.50</v>
      </c>
      <c r="L8" s="67">
        <v>2.40</v>
      </c>
      <c r="M8" s="126">
        <f>'CO-PO Mapping (8)'!G32</f>
        <v>2.475</v>
      </c>
      <c r="N8" s="67">
        <v>2</v>
      </c>
      <c r="O8" s="126">
        <f>'CO-PO Mapping (8)'!H32</f>
        <v>2.475</v>
      </c>
      <c r="P8" s="67">
        <v>2.2000000000000002</v>
      </c>
      <c r="Q8" s="126">
        <f>'CO-PO Mapping (8)'!I32</f>
        <v>2.475</v>
      </c>
      <c r="R8" s="67">
        <v>2.2999999999999998</v>
      </c>
      <c r="S8" s="126">
        <f>'CO-PO Mapping (8)'!J32</f>
        <v>2.475</v>
      </c>
      <c r="T8" s="67"/>
      <c r="U8" s="126"/>
      <c r="V8" s="67">
        <v>2.40</v>
      </c>
      <c r="W8" s="126">
        <f>'CO-PO Mapping (8)'!L32</f>
        <v>2.4500000000000002</v>
      </c>
      <c r="X8" s="67">
        <v>2.50</v>
      </c>
      <c r="Y8" s="126">
        <f>'CO-PO Mapping (8)'!M32</f>
        <v>2.4722222222222223</v>
      </c>
      <c r="Z8" s="67">
        <v>2.50</v>
      </c>
      <c r="AA8" s="126">
        <f>'CO-PO Mapping (8)'!N32</f>
        <v>2.4500000000000002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2.25</v>
      </c>
      <c r="E11" s="57"/>
      <c r="F11" s="58">
        <f>AVERAGE(F7:F8)</f>
        <v>2.2999999999999998</v>
      </c>
      <c r="G11" s="57"/>
      <c r="H11" s="58">
        <f>AVERAGE(H7:H8)</f>
        <v>2.50</v>
      </c>
      <c r="I11" s="57"/>
      <c r="J11" s="58">
        <f>AVERAGE(J7:J8)</f>
        <v>2.15</v>
      </c>
      <c r="K11" s="57"/>
      <c r="L11" s="58">
        <f>AVERAGE(L7:L8)</f>
        <v>2.4500000000000002</v>
      </c>
      <c r="M11" s="57"/>
      <c r="N11" s="58">
        <f>AVERAGE(N7:N8)</f>
        <v>2</v>
      </c>
      <c r="O11" s="57"/>
      <c r="P11" s="58">
        <f>AVERAGE(P7:P8)</f>
        <v>2.25</v>
      </c>
      <c r="Q11" s="57"/>
      <c r="R11" s="58">
        <f>AVERAGE(R7:R8)</f>
        <v>2.25</v>
      </c>
      <c r="S11" s="57"/>
      <c r="T11" s="58">
        <f>AVERAGE(T7:T8)</f>
        <v>2.2999999999999998</v>
      </c>
      <c r="U11" s="57"/>
      <c r="V11" s="58">
        <f>AVERAGE(V7:V8)</f>
        <v>2.40</v>
      </c>
      <c r="W11" s="57"/>
      <c r="X11" s="58">
        <f>AVERAGE(X7:X8)</f>
        <v>2.475</v>
      </c>
      <c r="Y11" s="57"/>
      <c r="Z11" s="58">
        <f>AVERAGE(Z7:Z8)</f>
        <v>2.4500000000000002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>
        <f t="shared" si="0" ref="D13:AA13">AVERAGE(D7:D8)</f>
        <v>2.25</v>
      </c>
      <c r="E13" s="60">
        <f t="shared" si="0"/>
        <v>2.4525</v>
      </c>
      <c r="F13" s="60">
        <f t="shared" si="0"/>
        <v>2.2999999999999998</v>
      </c>
      <c r="G13" s="60">
        <f t="shared" si="0"/>
        <v>2.4583333333333335</v>
      </c>
      <c r="H13" s="60">
        <f t="shared" si="0"/>
        <v>2.50</v>
      </c>
      <c r="I13" s="60">
        <f t="shared" si="0"/>
        <v>2.4725</v>
      </c>
      <c r="J13" s="60">
        <f t="shared" si="0"/>
        <v>2.15</v>
      </c>
      <c r="K13" s="60">
        <f t="shared" si="0"/>
        <v>2.50</v>
      </c>
      <c r="L13" s="60">
        <f t="shared" si="0"/>
        <v>2.4500000000000002</v>
      </c>
      <c r="M13" s="60">
        <f t="shared" si="0"/>
        <v>2.4874999999999998</v>
      </c>
      <c r="N13" s="60">
        <f t="shared" si="0"/>
        <v>2</v>
      </c>
      <c r="O13" s="60">
        <f t="shared" si="0"/>
        <v>2.4696428571428575</v>
      </c>
      <c r="P13" s="60">
        <f t="shared" si="0"/>
        <v>2.25</v>
      </c>
      <c r="Q13" s="60">
        <f t="shared" si="0"/>
        <v>2.4625000000000004</v>
      </c>
      <c r="R13" s="60">
        <f t="shared" si="0"/>
        <v>2.25</v>
      </c>
      <c r="S13" s="60">
        <f t="shared" si="0"/>
        <v>2.4812500000000002</v>
      </c>
      <c r="T13" s="60">
        <f t="shared" si="0"/>
        <v>2.2999999999999998</v>
      </c>
      <c r="U13" s="60">
        <f t="shared" si="0"/>
        <v>2.475</v>
      </c>
      <c r="V13" s="60">
        <f t="shared" si="0"/>
        <v>2.40</v>
      </c>
      <c r="W13" s="60">
        <f t="shared" si="0"/>
        <v>2.4500000000000002</v>
      </c>
      <c r="X13" s="60">
        <f t="shared" si="0"/>
        <v>2.475</v>
      </c>
      <c r="Y13" s="60">
        <f t="shared" si="0"/>
        <v>2.4673611111111113</v>
      </c>
      <c r="Z13" s="60">
        <f t="shared" si="0"/>
        <v>2.4500000000000002</v>
      </c>
      <c r="AA13" s="60">
        <f t="shared" si="0"/>
        <v>2.4562500000000003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2.2000000000000002</v>
      </c>
      <c r="F15" s="71"/>
      <c r="G15" s="109">
        <v>2.2000000000000002</v>
      </c>
      <c r="H15" s="71"/>
      <c r="I15" s="109">
        <v>2</v>
      </c>
      <c r="J15" s="71"/>
      <c r="K15" s="109">
        <v>2.40</v>
      </c>
      <c r="L15" s="71"/>
      <c r="M15" s="109">
        <v>2.50</v>
      </c>
      <c r="N15" s="71"/>
      <c r="O15" s="109">
        <v>2</v>
      </c>
      <c r="P15" s="71"/>
      <c r="Q15" s="109">
        <v>2.2000000000000002</v>
      </c>
      <c r="R15" s="71"/>
      <c r="S15" s="109">
        <v>2.2999999999999998</v>
      </c>
      <c r="T15" s="71"/>
      <c r="U15" s="109">
        <v>2.2999999999999998</v>
      </c>
      <c r="V15" s="71"/>
      <c r="W15" s="109">
        <v>2</v>
      </c>
      <c r="X15" s="71"/>
      <c r="Y15" s="109">
        <v>2</v>
      </c>
      <c r="Z15" s="71"/>
      <c r="AA15" s="110">
        <v>2.60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2.32625</v>
      </c>
      <c r="F17" s="71"/>
      <c r="G17" s="111">
        <f>(G13+G15)/2</f>
        <v>2.3291666666666666</v>
      </c>
      <c r="H17" s="71"/>
      <c r="I17" s="111">
        <f>(I13+I15)/2</f>
        <v>2.23625</v>
      </c>
      <c r="J17" s="71"/>
      <c r="K17" s="111">
        <f>(K13+K15)/2</f>
        <v>2.4500000000000002</v>
      </c>
      <c r="L17" s="71"/>
      <c r="M17" s="111">
        <f>(M13+M15)/2</f>
        <v>2.49375</v>
      </c>
      <c r="N17" s="71"/>
      <c r="O17" s="111">
        <f>(O13+O15)/2</f>
        <v>2.2348214285714287</v>
      </c>
      <c r="P17" s="71"/>
      <c r="Q17" s="111">
        <f>(Q13+Q15)/2</f>
        <v>2.3312500000000003</v>
      </c>
      <c r="R17" s="71"/>
      <c r="S17" s="111">
        <f>(S13+S15)/2</f>
        <v>2.390625</v>
      </c>
      <c r="T17" s="71"/>
      <c r="U17" s="111">
        <f>(U13+U15)/2</f>
        <v>2.3875000000000002</v>
      </c>
      <c r="V17" s="71"/>
      <c r="W17" s="111">
        <f>(W13+W15)/2</f>
        <v>2.225</v>
      </c>
      <c r="X17" s="71"/>
      <c r="Y17" s="111">
        <f>(Y13+Y15)/2</f>
        <v>2.2336805555555559</v>
      </c>
      <c r="Z17" s="71"/>
      <c r="AA17" s="112">
        <f>(AA13+AA15)/2</f>
        <v>2.5281250000000002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13" t="s">
        <v>32</v>
      </c>
      <c r="E19" s="213"/>
      <c r="F19" s="213" t="s">
        <v>33</v>
      </c>
      <c r="G19" s="213"/>
      <c r="H19" s="213" t="s">
        <v>34</v>
      </c>
      <c r="I19" s="213"/>
      <c r="J19" s="213" t="s">
        <v>35</v>
      </c>
      <c r="K19" s="213"/>
      <c r="L19" s="213" t="s">
        <v>36</v>
      </c>
      <c r="M19" s="213"/>
      <c r="N19" s="213" t="s">
        <v>37</v>
      </c>
      <c r="O19" s="213"/>
      <c r="P19" s="213" t="s">
        <v>38</v>
      </c>
      <c r="Q19" s="213"/>
      <c r="R19" s="213" t="s">
        <v>39</v>
      </c>
      <c r="S19" s="213"/>
      <c r="T19" s="213" t="s">
        <v>40</v>
      </c>
      <c r="U19" s="213"/>
      <c r="V19" s="213" t="s">
        <v>41</v>
      </c>
      <c r="W19" s="213"/>
      <c r="X19" s="213" t="s">
        <v>42</v>
      </c>
      <c r="Y19" s="213"/>
      <c r="Z19" s="213" t="s">
        <v>43</v>
      </c>
      <c r="AA19" s="213"/>
    </row>
    <row r="20" spans="4:27" ht="15">
      <c r="D20" s="213" t="str">
        <f>IF(E17&gt;D11,"Achieve","Not Achive")</f>
        <v>Achieve</v>
      </c>
      <c r="E20" s="213"/>
      <c r="F20" s="213" t="str">
        <f t="shared" si="1" ref="F20">IF(G17&gt;F11,"Achieve","Not Achive")</f>
        <v>Achieve</v>
      </c>
      <c r="G20" s="213"/>
      <c r="H20" s="213" t="str">
        <f t="shared" si="2" ref="H20">IF(I17&gt;H11,"Achieve","Not Achive")</f>
        <v>Not Achive</v>
      </c>
      <c r="I20" s="213"/>
      <c r="J20" s="213" t="str">
        <f t="shared" si="3" ref="J20">IF(K17&gt;J11,"Achieve","Not Achive")</f>
        <v>Achieve</v>
      </c>
      <c r="K20" s="213"/>
      <c r="L20" s="213" t="str">
        <f t="shared" si="4" ref="L20">IF(M17&gt;L11,"Achieve","Not Achive")</f>
        <v>Achieve</v>
      </c>
      <c r="M20" s="213"/>
      <c r="N20" s="213" t="str">
        <f t="shared" si="5" ref="N20">IF(O17&gt;N11,"Achieve","Not Achive")</f>
        <v>Achieve</v>
      </c>
      <c r="O20" s="213"/>
      <c r="P20" s="213" t="str">
        <f t="shared" si="6" ref="P20">IF(Q17&gt;P11,"Achieve","Not Achive")</f>
        <v>Achieve</v>
      </c>
      <c r="Q20" s="213"/>
      <c r="R20" s="213" t="str">
        <f t="shared" si="7" ref="R20">IF(S17&gt;R11,"Achieve","Not Achive")</f>
        <v>Achieve</v>
      </c>
      <c r="S20" s="213"/>
      <c r="T20" s="213" t="str">
        <f t="shared" si="8" ref="T20">IF(U17&gt;T11,"Achieve","Not Achive")</f>
        <v>Achieve</v>
      </c>
      <c r="U20" s="213"/>
      <c r="V20" s="213" t="str">
        <f t="shared" si="9" ref="V20">IF(W17&gt;V11,"Achieve","Not Achive")</f>
        <v>Not Achive</v>
      </c>
      <c r="W20" s="213"/>
      <c r="X20" s="213" t="str">
        <f t="shared" si="10" ref="X20">IF(Y17&gt;X11,"Achieve","Not Achive")</f>
        <v>Not Achive</v>
      </c>
      <c r="Y20" s="213"/>
      <c r="Z20" s="213" t="str">
        <f t="shared" si="11" ref="Z20">IF(AA17&gt;Z11,"Achieve","Not Achive")</f>
        <v>Achieve</v>
      </c>
      <c r="AA20" s="213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48820fa-487a-42c2-bd83-af318c82b4b2}">
  <sheetPr codeName="Sheet45">
    <pageSetUpPr fitToPage="1"/>
  </sheetPr>
  <dimension ref="A1:Z163"/>
  <sheetViews>
    <sheetView zoomScale="70" zoomScaleNormal="70" workbookViewId="0" topLeftCell="A1">
      <selection pane="topLeft" activeCell="D5" sqref="D5:Q5"/>
    </sheetView>
  </sheetViews>
  <sheetFormatPr defaultColWidth="8.854285714285714" defaultRowHeight="20.25"/>
  <cols>
    <col min="1" max="2" width="11.571428571428571" style="1" customWidth="1"/>
    <col min="3" max="3" width="30.571428571428573" style="1" bestFit="1" customWidth="1"/>
    <col min="4" max="10" width="11.571428571428571" style="1" customWidth="1"/>
    <col min="11" max="15" width="8.571428571428571" style="1" customWidth="1"/>
    <col min="16" max="16" width="11.857142857142858" style="1" customWidth="1"/>
    <col min="17" max="17" width="11" style="1" customWidth="1"/>
    <col min="18" max="20" width="12.142857142857142" style="1" customWidth="1"/>
    <col min="21" max="21" width="12.428571428571429" style="1" customWidth="1"/>
    <col min="22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133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">
        <v>366</v>
      </c>
      <c r="D4" s="113" t="s">
        <v>82</v>
      </c>
      <c r="E4" s="114"/>
      <c r="F4" s="164" t="s">
        <v>353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367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307574</v>
      </c>
      <c r="C8" s="133" t="s">
        <v>141</v>
      </c>
      <c r="D8" s="10">
        <v>2</v>
      </c>
      <c r="E8" s="10">
        <v>1</v>
      </c>
      <c r="F8" s="10">
        <v>3</v>
      </c>
      <c r="G8" s="10">
        <v>4</v>
      </c>
      <c r="H8" s="10">
        <v>2</v>
      </c>
      <c r="I8" s="10">
        <f>SUM(D8:H8)</f>
        <v>12</v>
      </c>
      <c r="J8" s="10">
        <f>I8*0.15</f>
        <v>1.7999999999999998</v>
      </c>
      <c r="K8" s="18">
        <v>1</v>
      </c>
      <c r="L8" s="18">
        <v>1.50</v>
      </c>
      <c r="M8" s="18">
        <v>2</v>
      </c>
      <c r="N8" s="18">
        <v>0.50</v>
      </c>
      <c r="O8" s="18">
        <v>1</v>
      </c>
      <c r="P8" s="18">
        <f>SUM(K8:O8)</f>
        <v>6</v>
      </c>
      <c r="Q8" s="116">
        <f>P8*0.05</f>
        <v>0.30000000000000004</v>
      </c>
      <c r="R8" s="105">
        <f t="shared" si="0" ref="R8:T93">(D8*0.15+K8*0.05)</f>
        <v>0.35</v>
      </c>
      <c r="S8" s="105">
        <f t="shared" si="1" ref="S8:S92">(E8*0.15+L8*0.05)</f>
        <v>0.225</v>
      </c>
      <c r="T8" s="105">
        <f t="shared" si="2" ref="T8:T92">(F8*0.15+M8*0.05)</f>
        <v>0.54999999999999993</v>
      </c>
      <c r="U8" s="105">
        <f t="shared" si="3" ref="U8:U93">(G8*0.15+N8*0.05)</f>
        <v>0.625</v>
      </c>
      <c r="V8" s="105">
        <f t="shared" si="4" ref="V8:V93">(H8*0.15+O8*0.05)</f>
        <v>0.35</v>
      </c>
      <c r="W8" s="117">
        <f t="shared" si="5" ref="W8:W71">I8+P8</f>
        <v>18</v>
      </c>
      <c r="X8" s="117">
        <f>(W8*0.2)</f>
        <v>3.60</v>
      </c>
      <c r="Y8" s="146">
        <v>8</v>
      </c>
      <c r="Z8" s="116">
        <f>Y8*0.8</f>
        <v>6.40</v>
      </c>
    </row>
    <row r="9" spans="1:26" ht="19.9" customHeight="1" thickBot="1">
      <c r="A9" s="256">
        <v>2</v>
      </c>
      <c r="B9" s="284">
        <v>307576</v>
      </c>
      <c r="C9" s="133" t="s">
        <v>142</v>
      </c>
      <c r="D9" s="10">
        <v>4</v>
      </c>
      <c r="E9" s="10">
        <v>5</v>
      </c>
      <c r="F9" s="10">
        <v>6</v>
      </c>
      <c r="G9" s="10">
        <v>2</v>
      </c>
      <c r="H9" s="10">
        <v>3</v>
      </c>
      <c r="I9" s="10">
        <f t="shared" si="6" ref="I9:I72">SUM(D9:H9)</f>
        <v>20</v>
      </c>
      <c r="J9" s="10">
        <f t="shared" si="7" ref="J9:J72">I9*0.15</f>
        <v>3</v>
      </c>
      <c r="K9" s="18">
        <v>2.50</v>
      </c>
      <c r="L9" s="18">
        <v>2</v>
      </c>
      <c r="M9" s="18">
        <v>1.50</v>
      </c>
      <c r="N9" s="18">
        <v>3</v>
      </c>
      <c r="O9" s="18">
        <v>3.50</v>
      </c>
      <c r="P9" s="18">
        <f t="shared" si="8" ref="P9:P72">SUM(K9:O9)</f>
        <v>12.50</v>
      </c>
      <c r="Q9" s="116">
        <f t="shared" si="9" ref="Q9:Q72">P9*0.05</f>
        <v>0.625</v>
      </c>
      <c r="R9" s="105">
        <f t="shared" si="0"/>
        <v>0.725</v>
      </c>
      <c r="S9" s="105">
        <f t="shared" si="1"/>
        <v>0.85</v>
      </c>
      <c r="T9" s="105">
        <f t="shared" si="2"/>
        <v>0.97499999999999987</v>
      </c>
      <c r="U9" s="105">
        <f t="shared" si="3"/>
        <v>0.45</v>
      </c>
      <c r="V9" s="105">
        <f t="shared" si="4"/>
        <v>0.625</v>
      </c>
      <c r="W9" s="117">
        <f t="shared" si="5"/>
        <v>32.50</v>
      </c>
      <c r="X9" s="117">
        <f t="shared" si="10" ref="X9:X72">(W9*0.2)</f>
        <v>6.50</v>
      </c>
      <c r="Y9" s="146">
        <v>22</v>
      </c>
      <c r="Z9" s="116">
        <f t="shared" si="11" ref="Z9:Z72">Y9*0.8</f>
        <v>17.60</v>
      </c>
    </row>
    <row r="10" spans="1:26" ht="19.9" customHeight="1">
      <c r="A10" s="254">
        <v>3</v>
      </c>
      <c r="B10" s="284">
        <v>307582</v>
      </c>
      <c r="C10" s="133" t="s">
        <v>148</v>
      </c>
      <c r="D10" s="10">
        <v>2</v>
      </c>
      <c r="E10" s="10">
        <v>1</v>
      </c>
      <c r="F10" s="10">
        <v>0</v>
      </c>
      <c r="G10" s="10">
        <v>3</v>
      </c>
      <c r="H10" s="10">
        <v>5</v>
      </c>
      <c r="I10" s="10">
        <f t="shared" si="6"/>
        <v>11</v>
      </c>
      <c r="J10" s="10">
        <f t="shared" si="7"/>
        <v>1.65</v>
      </c>
      <c r="K10" s="18">
        <v>1.50</v>
      </c>
      <c r="L10" s="18">
        <v>0.50</v>
      </c>
      <c r="M10" s="18">
        <v>1</v>
      </c>
      <c r="N10" s="18">
        <v>0</v>
      </c>
      <c r="O10" s="18">
        <v>1</v>
      </c>
      <c r="P10" s="18">
        <f t="shared" si="8"/>
        <v>4</v>
      </c>
      <c r="Q10" s="116">
        <f t="shared" si="9"/>
        <v>0.20</v>
      </c>
      <c r="R10" s="105">
        <f t="shared" si="0"/>
        <v>0.375</v>
      </c>
      <c r="S10" s="105">
        <f t="shared" si="1"/>
        <v>0.175</v>
      </c>
      <c r="T10" s="105">
        <f t="shared" si="2"/>
        <v>0.05</v>
      </c>
      <c r="U10" s="105">
        <f t="shared" si="3"/>
        <v>0.44999999999999996</v>
      </c>
      <c r="V10" s="105">
        <f t="shared" si="4"/>
        <v>0.80</v>
      </c>
      <c r="W10" s="117">
        <f t="shared" si="5"/>
        <v>15</v>
      </c>
      <c r="X10" s="117">
        <f t="shared" si="10"/>
        <v>3</v>
      </c>
      <c r="Y10" s="146">
        <v>6</v>
      </c>
      <c r="Z10" s="116">
        <f t="shared" si="11"/>
        <v>4.8000000000000007</v>
      </c>
    </row>
    <row r="11" spans="1:26" ht="27.75" customHeight="1" thickBot="1">
      <c r="A11" s="256">
        <v>4</v>
      </c>
      <c r="B11" s="284">
        <v>307590</v>
      </c>
      <c r="C11" s="133" t="s">
        <v>153</v>
      </c>
      <c r="D11" s="10">
        <v>3</v>
      </c>
      <c r="E11" s="10">
        <v>4</v>
      </c>
      <c r="F11" s="10">
        <v>2</v>
      </c>
      <c r="G11" s="10">
        <v>5</v>
      </c>
      <c r="H11" s="10">
        <v>1</v>
      </c>
      <c r="I11" s="10">
        <f t="shared" si="6"/>
        <v>15</v>
      </c>
      <c r="J11" s="10">
        <f t="shared" si="7"/>
        <v>2.25</v>
      </c>
      <c r="K11" s="18">
        <v>2</v>
      </c>
      <c r="L11" s="18">
        <v>2.50</v>
      </c>
      <c r="M11" s="18">
        <v>1.50</v>
      </c>
      <c r="N11" s="18">
        <v>1</v>
      </c>
      <c r="O11" s="18">
        <v>0.50</v>
      </c>
      <c r="P11" s="18">
        <f t="shared" si="8"/>
        <v>7.50</v>
      </c>
      <c r="Q11" s="116">
        <f t="shared" si="9"/>
        <v>0.375</v>
      </c>
      <c r="R11" s="105">
        <f t="shared" si="0"/>
        <v>0.54999999999999993</v>
      </c>
      <c r="S11" s="105">
        <f t="shared" si="1"/>
        <v>0.725</v>
      </c>
      <c r="T11" s="105">
        <f t="shared" si="2"/>
        <v>0.375</v>
      </c>
      <c r="U11" s="105">
        <f t="shared" si="3"/>
        <v>0.80</v>
      </c>
      <c r="V11" s="105">
        <f t="shared" si="4"/>
        <v>0.175</v>
      </c>
      <c r="W11" s="117">
        <f t="shared" si="5"/>
        <v>22.50</v>
      </c>
      <c r="X11" s="117">
        <f t="shared" si="10"/>
        <v>4.50</v>
      </c>
      <c r="Y11" s="146">
        <v>10</v>
      </c>
      <c r="Z11" s="116">
        <f t="shared" si="11"/>
        <v>8</v>
      </c>
    </row>
    <row r="12" spans="1:26" ht="19.9" customHeight="1">
      <c r="A12" s="254">
        <v>5</v>
      </c>
      <c r="B12" s="285">
        <v>307603</v>
      </c>
      <c r="C12" s="133" t="s">
        <v>161</v>
      </c>
      <c r="D12" s="10">
        <v>1</v>
      </c>
      <c r="E12" s="10">
        <v>0</v>
      </c>
      <c r="F12" s="10">
        <v>3</v>
      </c>
      <c r="G12" s="10">
        <v>1</v>
      </c>
      <c r="H12" s="10">
        <v>2</v>
      </c>
      <c r="I12" s="10">
        <f t="shared" si="6"/>
        <v>7</v>
      </c>
      <c r="J12" s="10">
        <f t="shared" si="7"/>
        <v>1.05</v>
      </c>
      <c r="K12" s="18">
        <v>0.50</v>
      </c>
      <c r="L12" s="18">
        <v>1</v>
      </c>
      <c r="M12" s="18">
        <v>0</v>
      </c>
      <c r="N12" s="18">
        <v>1.50</v>
      </c>
      <c r="O12" s="18">
        <v>1</v>
      </c>
      <c r="P12" s="18">
        <f t="shared" si="8"/>
        <v>4</v>
      </c>
      <c r="Q12" s="116">
        <f t="shared" si="9"/>
        <v>0.20</v>
      </c>
      <c r="R12" s="105">
        <f t="shared" si="0"/>
        <v>0.175</v>
      </c>
      <c r="S12" s="105">
        <f t="shared" si="1"/>
        <v>0.05</v>
      </c>
      <c r="T12" s="105">
        <f t="shared" si="2"/>
        <v>0.44999999999999996</v>
      </c>
      <c r="U12" s="105">
        <f t="shared" si="3"/>
        <v>0.225</v>
      </c>
      <c r="V12" s="105">
        <f t="shared" si="4"/>
        <v>0.35</v>
      </c>
      <c r="W12" s="117">
        <f t="shared" si="5"/>
        <v>11</v>
      </c>
      <c r="X12" s="117">
        <f t="shared" si="10"/>
        <v>2.2000000000000002</v>
      </c>
      <c r="Y12" s="146">
        <v>2</v>
      </c>
      <c r="Z12" s="116">
        <f t="shared" si="11"/>
        <v>1.60</v>
      </c>
    </row>
    <row r="13" spans="1:26" ht="19.9" customHeight="1" thickBot="1">
      <c r="A13" s="256">
        <v>6</v>
      </c>
      <c r="B13" s="284">
        <v>307612</v>
      </c>
      <c r="C13" s="133" t="s">
        <v>167</v>
      </c>
      <c r="D13" s="10">
        <v>3</v>
      </c>
      <c r="E13" s="10">
        <v>2</v>
      </c>
      <c r="F13" s="10">
        <v>1</v>
      </c>
      <c r="G13" s="10">
        <v>2</v>
      </c>
      <c r="H13" s="10">
        <v>4</v>
      </c>
      <c r="I13" s="10">
        <f t="shared" si="6"/>
        <v>12</v>
      </c>
      <c r="J13" s="10">
        <f t="shared" si="7"/>
        <v>1.7999999999999998</v>
      </c>
      <c r="K13" s="18">
        <v>1</v>
      </c>
      <c r="L13" s="18">
        <v>1.50</v>
      </c>
      <c r="M13" s="18">
        <v>2</v>
      </c>
      <c r="N13" s="18">
        <v>0.50</v>
      </c>
      <c r="O13" s="18">
        <v>1</v>
      </c>
      <c r="P13" s="18">
        <f t="shared" si="8"/>
        <v>6</v>
      </c>
      <c r="Q13" s="116">
        <f t="shared" si="9"/>
        <v>0.30000000000000004</v>
      </c>
      <c r="R13" s="105">
        <f t="shared" si="0"/>
        <v>0.49999999999999994</v>
      </c>
      <c r="S13" s="105">
        <f t="shared" si="1"/>
        <v>0.375</v>
      </c>
      <c r="T13" s="105">
        <f t="shared" si="2"/>
        <v>0.25</v>
      </c>
      <c r="U13" s="105">
        <f t="shared" si="3"/>
        <v>0.325</v>
      </c>
      <c r="V13" s="105">
        <f t="shared" si="4"/>
        <v>0.65</v>
      </c>
      <c r="W13" s="117">
        <f t="shared" si="5"/>
        <v>18</v>
      </c>
      <c r="X13" s="117">
        <f t="shared" si="10"/>
        <v>3.60</v>
      </c>
      <c r="Y13" s="146">
        <v>9</v>
      </c>
      <c r="Z13" s="116">
        <f t="shared" si="11"/>
        <v>7.20</v>
      </c>
    </row>
    <row r="14" spans="1:26" s="294" customFormat="1" ht="19.9" customHeight="1">
      <c r="A14" s="295">
        <v>7</v>
      </c>
      <c r="B14" s="296">
        <v>307615</v>
      </c>
      <c r="C14" s="297" t="s">
        <v>170</v>
      </c>
      <c r="D14" s="298">
        <v>2</v>
      </c>
      <c r="E14" s="298">
        <v>0</v>
      </c>
      <c r="F14" s="298">
        <v>1</v>
      </c>
      <c r="G14" s="298">
        <v>0</v>
      </c>
      <c r="H14" s="298">
        <v>2</v>
      </c>
      <c r="I14" s="298">
        <f t="shared" si="6"/>
        <v>5</v>
      </c>
      <c r="J14" s="298">
        <f t="shared" si="7"/>
        <v>0.75</v>
      </c>
      <c r="K14" s="298">
        <v>0.50</v>
      </c>
      <c r="L14" s="298">
        <v>0</v>
      </c>
      <c r="M14" s="298">
        <v>1</v>
      </c>
      <c r="N14" s="298">
        <v>1.50</v>
      </c>
      <c r="O14" s="298">
        <v>0.50</v>
      </c>
      <c r="P14" s="298">
        <f t="shared" si="8"/>
        <v>3.50</v>
      </c>
      <c r="Q14" s="299">
        <f t="shared" si="9"/>
        <v>0.17500000000000002</v>
      </c>
      <c r="R14" s="299">
        <f t="shared" si="0"/>
        <v>0.325</v>
      </c>
      <c r="S14" s="299">
        <f t="shared" si="1"/>
        <v>0</v>
      </c>
      <c r="T14" s="299">
        <f t="shared" si="2"/>
        <v>0.20</v>
      </c>
      <c r="U14" s="299">
        <f t="shared" si="3"/>
        <v>0.075000000000000011</v>
      </c>
      <c r="V14" s="299">
        <f t="shared" si="4"/>
        <v>0.325</v>
      </c>
      <c r="W14" s="299">
        <f t="shared" si="5"/>
        <v>8.50</v>
      </c>
      <c r="X14" s="299">
        <f t="shared" si="10"/>
        <v>1.7000000000000002</v>
      </c>
      <c r="Y14" s="300">
        <v>2</v>
      </c>
      <c r="Z14" s="299">
        <f t="shared" si="11"/>
        <v>1.60</v>
      </c>
    </row>
    <row r="15" spans="1:26" ht="19.9" customHeight="1" thickBot="1">
      <c r="A15" s="273">
        <v>8</v>
      </c>
      <c r="B15" s="287">
        <v>307619</v>
      </c>
      <c r="C15" s="133" t="s">
        <v>172</v>
      </c>
      <c r="D15" s="10">
        <v>3</v>
      </c>
      <c r="E15" s="10">
        <v>2</v>
      </c>
      <c r="F15" s="10">
        <v>4</v>
      </c>
      <c r="G15" s="10">
        <v>1</v>
      </c>
      <c r="H15" s="10">
        <v>0</v>
      </c>
      <c r="I15" s="10">
        <f t="shared" si="6"/>
        <v>10</v>
      </c>
      <c r="J15" s="10">
        <f t="shared" si="7"/>
        <v>1.50</v>
      </c>
      <c r="K15" s="18">
        <v>1</v>
      </c>
      <c r="L15" s="18">
        <v>0</v>
      </c>
      <c r="M15" s="18">
        <v>1.50</v>
      </c>
      <c r="N15" s="18">
        <v>1</v>
      </c>
      <c r="O15" s="18">
        <v>2</v>
      </c>
      <c r="P15" s="18">
        <f t="shared" si="8"/>
        <v>5.50</v>
      </c>
      <c r="Q15" s="116">
        <f t="shared" si="9"/>
        <v>0.27500000000000002</v>
      </c>
      <c r="R15" s="105">
        <f t="shared" si="0"/>
        <v>0.49999999999999994</v>
      </c>
      <c r="S15" s="105">
        <f t="shared" si="1"/>
        <v>0.30</v>
      </c>
      <c r="T15" s="105">
        <f t="shared" si="2"/>
        <v>0.675</v>
      </c>
      <c r="U15" s="105">
        <f t="shared" si="3"/>
        <v>0.20</v>
      </c>
      <c r="V15" s="105">
        <f t="shared" si="4"/>
        <v>0.10</v>
      </c>
      <c r="W15" s="117">
        <f t="shared" si="5"/>
        <v>15.50</v>
      </c>
      <c r="X15" s="117">
        <f t="shared" si="10"/>
        <v>3.10</v>
      </c>
      <c r="Y15" s="146">
        <v>6</v>
      </c>
      <c r="Z15" s="116">
        <f t="shared" si="11"/>
        <v>4.8000000000000007</v>
      </c>
    </row>
    <row r="16" spans="1:26" ht="19.9" customHeight="1">
      <c r="A16" s="274">
        <v>9</v>
      </c>
      <c r="B16" s="287">
        <v>307623</v>
      </c>
      <c r="C16" s="133" t="s">
        <v>174</v>
      </c>
      <c r="D16" s="10">
        <v>1</v>
      </c>
      <c r="E16" s="10">
        <v>3</v>
      </c>
      <c r="F16" s="10">
        <v>2</v>
      </c>
      <c r="G16" s="10">
        <v>0</v>
      </c>
      <c r="H16" s="10">
        <v>1</v>
      </c>
      <c r="I16" s="10">
        <f t="shared" si="6"/>
        <v>7</v>
      </c>
      <c r="J16" s="10">
        <f t="shared" si="7"/>
        <v>1.05</v>
      </c>
      <c r="K16" s="18">
        <v>0.50</v>
      </c>
      <c r="L16" s="18">
        <v>1</v>
      </c>
      <c r="M16" s="18">
        <v>0.50</v>
      </c>
      <c r="N16" s="18">
        <v>2</v>
      </c>
      <c r="O16" s="18">
        <v>0</v>
      </c>
      <c r="P16" s="18">
        <f t="shared" si="8"/>
        <v>4</v>
      </c>
      <c r="Q16" s="116">
        <f t="shared" si="9"/>
        <v>0.20</v>
      </c>
      <c r="R16" s="105">
        <f t="shared" si="0"/>
        <v>0.175</v>
      </c>
      <c r="S16" s="105">
        <f t="shared" si="1"/>
        <v>0.49999999999999994</v>
      </c>
      <c r="T16" s="105">
        <f t="shared" si="2"/>
        <v>0.325</v>
      </c>
      <c r="U16" s="105">
        <f t="shared" si="3"/>
        <v>0.10</v>
      </c>
      <c r="V16" s="105">
        <f t="shared" si="4"/>
        <v>0.15</v>
      </c>
      <c r="W16" s="117">
        <f t="shared" si="5"/>
        <v>11</v>
      </c>
      <c r="X16" s="117">
        <f t="shared" si="10"/>
        <v>2.2000000000000002</v>
      </c>
      <c r="Y16" s="146">
        <v>5</v>
      </c>
      <c r="Z16" s="116">
        <f t="shared" si="11"/>
        <v>4</v>
      </c>
    </row>
    <row r="17" spans="1:26" ht="19.9" customHeight="1" thickBot="1">
      <c r="A17" s="273">
        <v>10</v>
      </c>
      <c r="B17" s="287">
        <v>307625</v>
      </c>
      <c r="C17" s="133" t="s">
        <v>175</v>
      </c>
      <c r="D17" s="10">
        <v>5</v>
      </c>
      <c r="E17" s="10">
        <v>4</v>
      </c>
      <c r="F17" s="10">
        <v>3</v>
      </c>
      <c r="G17" s="10">
        <v>2</v>
      </c>
      <c r="H17" s="10">
        <v>1</v>
      </c>
      <c r="I17" s="10">
        <f t="shared" si="6"/>
        <v>15</v>
      </c>
      <c r="J17" s="10">
        <f t="shared" si="7"/>
        <v>2.25</v>
      </c>
      <c r="K17" s="18">
        <v>3</v>
      </c>
      <c r="L17" s="18">
        <v>2</v>
      </c>
      <c r="M17" s="18">
        <v>1</v>
      </c>
      <c r="N17" s="18">
        <v>0.50</v>
      </c>
      <c r="O17" s="18">
        <v>1.50</v>
      </c>
      <c r="P17" s="18">
        <f t="shared" si="8"/>
        <v>8</v>
      </c>
      <c r="Q17" s="116">
        <f t="shared" si="9"/>
        <v>0.40</v>
      </c>
      <c r="R17" s="105">
        <f t="shared" si="0"/>
        <v>0.90</v>
      </c>
      <c r="S17" s="105">
        <f t="shared" si="1"/>
        <v>0.70</v>
      </c>
      <c r="T17" s="105">
        <f t="shared" si="2"/>
        <v>0.49999999999999994</v>
      </c>
      <c r="U17" s="105">
        <f t="shared" si="3"/>
        <v>0.325</v>
      </c>
      <c r="V17" s="105">
        <f t="shared" si="4"/>
        <v>0.225</v>
      </c>
      <c r="W17" s="117">
        <f t="shared" si="5"/>
        <v>23</v>
      </c>
      <c r="X17" s="117">
        <f t="shared" si="10"/>
        <v>4.6000000000000005</v>
      </c>
      <c r="Y17" s="146">
        <v>13</v>
      </c>
      <c r="Z17" s="116">
        <f t="shared" si="11"/>
        <v>10.40</v>
      </c>
    </row>
    <row r="18" spans="1:26" ht="19.9" customHeight="1">
      <c r="A18" s="274">
        <v>11</v>
      </c>
      <c r="B18" s="284">
        <v>307636</v>
      </c>
      <c r="C18" s="133" t="s">
        <v>180</v>
      </c>
      <c r="D18" s="10">
        <v>4</v>
      </c>
      <c r="E18" s="10">
        <v>3</v>
      </c>
      <c r="F18" s="10">
        <v>6</v>
      </c>
      <c r="G18" s="10">
        <v>5</v>
      </c>
      <c r="H18" s="10">
        <v>7</v>
      </c>
      <c r="I18" s="10">
        <f t="shared" si="6"/>
        <v>25</v>
      </c>
      <c r="J18" s="10">
        <f t="shared" si="7"/>
        <v>3.75</v>
      </c>
      <c r="K18" s="18">
        <v>2</v>
      </c>
      <c r="L18" s="18">
        <v>1.50</v>
      </c>
      <c r="M18" s="18">
        <v>5</v>
      </c>
      <c r="N18" s="18">
        <v>3</v>
      </c>
      <c r="O18" s="18">
        <v>0.50</v>
      </c>
      <c r="P18" s="18">
        <f t="shared" si="8"/>
        <v>12</v>
      </c>
      <c r="Q18" s="116">
        <f t="shared" si="9"/>
        <v>0.60000000000000009</v>
      </c>
      <c r="R18" s="105">
        <f t="shared" si="0"/>
        <v>0.70</v>
      </c>
      <c r="S18" s="105">
        <f t="shared" si="1"/>
        <v>0.52499999999999991</v>
      </c>
      <c r="T18" s="105">
        <f t="shared" si="2"/>
        <v>1.1499999999999999</v>
      </c>
      <c r="U18" s="105">
        <f t="shared" si="3"/>
        <v>0.90</v>
      </c>
      <c r="V18" s="105">
        <f t="shared" si="4"/>
        <v>1.075</v>
      </c>
      <c r="W18" s="117">
        <f t="shared" si="5"/>
        <v>37</v>
      </c>
      <c r="X18" s="117">
        <f t="shared" si="10"/>
        <v>7.40</v>
      </c>
      <c r="Y18" s="146">
        <v>21</v>
      </c>
      <c r="Z18" s="116">
        <f t="shared" si="11"/>
        <v>16.80</v>
      </c>
    </row>
    <row r="19" spans="1:26" ht="19.9" customHeight="1" thickBot="1">
      <c r="A19" s="273">
        <v>12</v>
      </c>
      <c r="B19" s="284">
        <v>307646</v>
      </c>
      <c r="C19" s="133" t="s">
        <v>185</v>
      </c>
      <c r="D19" s="10">
        <v>1</v>
      </c>
      <c r="E19" s="10">
        <v>0</v>
      </c>
      <c r="F19" s="10">
        <v>2</v>
      </c>
      <c r="G19" s="10">
        <v>4</v>
      </c>
      <c r="H19" s="10">
        <v>3</v>
      </c>
      <c r="I19" s="10">
        <f t="shared" si="6"/>
        <v>10</v>
      </c>
      <c r="J19" s="10">
        <f t="shared" si="7"/>
        <v>1.50</v>
      </c>
      <c r="K19" s="18">
        <v>1.50</v>
      </c>
      <c r="L19" s="18">
        <v>0.50</v>
      </c>
      <c r="M19" s="18">
        <v>1</v>
      </c>
      <c r="N19" s="18">
        <v>2</v>
      </c>
      <c r="O19" s="18">
        <v>0.50</v>
      </c>
      <c r="P19" s="18">
        <f t="shared" si="8"/>
        <v>5.50</v>
      </c>
      <c r="Q19" s="116">
        <f t="shared" si="9"/>
        <v>0.27500000000000002</v>
      </c>
      <c r="R19" s="105">
        <f t="shared" si="0"/>
        <v>0.225</v>
      </c>
      <c r="S19" s="105">
        <f t="shared" si="1"/>
        <v>0.025000000000000001</v>
      </c>
      <c r="T19" s="105">
        <f t="shared" si="2"/>
        <v>0.35</v>
      </c>
      <c r="U19" s="105">
        <f t="shared" si="3"/>
        <v>0.70</v>
      </c>
      <c r="V19" s="105">
        <f t="shared" si="4"/>
        <v>0.475</v>
      </c>
      <c r="W19" s="117">
        <f t="shared" si="5"/>
        <v>15.50</v>
      </c>
      <c r="X19" s="117">
        <f t="shared" si="10"/>
        <v>3.10</v>
      </c>
      <c r="Y19" s="146">
        <v>7</v>
      </c>
      <c r="Z19" s="116">
        <f t="shared" si="11"/>
        <v>5.60</v>
      </c>
    </row>
    <row r="20" spans="1:26" ht="19.9" customHeight="1">
      <c r="A20" s="274">
        <v>13</v>
      </c>
      <c r="B20" s="287">
        <v>307647</v>
      </c>
      <c r="C20" s="133" t="s">
        <v>185</v>
      </c>
      <c r="D20" s="10">
        <v>4</v>
      </c>
      <c r="E20" s="10">
        <v>2</v>
      </c>
      <c r="F20" s="10">
        <v>3</v>
      </c>
      <c r="G20" s="10">
        <v>6</v>
      </c>
      <c r="H20" s="10">
        <v>5</v>
      </c>
      <c r="I20" s="10">
        <f t="shared" si="6"/>
        <v>20</v>
      </c>
      <c r="J20" s="10">
        <f t="shared" si="7"/>
        <v>3</v>
      </c>
      <c r="K20" s="18">
        <v>2</v>
      </c>
      <c r="L20" s="18">
        <v>2.50</v>
      </c>
      <c r="M20" s="18">
        <v>1.50</v>
      </c>
      <c r="N20" s="18">
        <v>3</v>
      </c>
      <c r="O20" s="18">
        <v>1</v>
      </c>
      <c r="P20" s="18">
        <f t="shared" si="8"/>
        <v>10</v>
      </c>
      <c r="Q20" s="116">
        <f t="shared" si="9"/>
        <v>0.50</v>
      </c>
      <c r="R20" s="105">
        <f t="shared" si="0"/>
        <v>0.70</v>
      </c>
      <c r="S20" s="105">
        <f t="shared" si="1"/>
        <v>0.425</v>
      </c>
      <c r="T20" s="105">
        <f t="shared" si="2"/>
        <v>0.52499999999999991</v>
      </c>
      <c r="U20" s="105">
        <f t="shared" si="3"/>
        <v>1.0499999999999998</v>
      </c>
      <c r="V20" s="105">
        <f t="shared" si="4"/>
        <v>0.80</v>
      </c>
      <c r="W20" s="117">
        <f t="shared" si="5"/>
        <v>30</v>
      </c>
      <c r="X20" s="117">
        <f t="shared" si="10"/>
        <v>6</v>
      </c>
      <c r="Y20" s="146">
        <v>16</v>
      </c>
      <c r="Z20" s="116">
        <f t="shared" si="11"/>
        <v>12.80</v>
      </c>
    </row>
    <row r="21" spans="1:26" ht="19.9" customHeight="1" thickBot="1">
      <c r="A21" s="273">
        <v>14</v>
      </c>
      <c r="B21" s="284">
        <v>307660</v>
      </c>
      <c r="C21" s="133" t="s">
        <v>192</v>
      </c>
      <c r="D21" s="10">
        <v>6</v>
      </c>
      <c r="E21" s="10">
        <v>7</v>
      </c>
      <c r="F21" s="10">
        <v>5</v>
      </c>
      <c r="G21" s="10">
        <v>4</v>
      </c>
      <c r="H21" s="10">
        <v>2</v>
      </c>
      <c r="I21" s="10">
        <f t="shared" si="6"/>
        <v>24</v>
      </c>
      <c r="J21" s="10">
        <f t="shared" si="7"/>
        <v>3.5999999999999996</v>
      </c>
      <c r="K21" s="18">
        <v>4</v>
      </c>
      <c r="L21" s="18">
        <v>3</v>
      </c>
      <c r="M21" s="18">
        <v>2</v>
      </c>
      <c r="N21" s="18">
        <v>1</v>
      </c>
      <c r="O21" s="18">
        <v>3</v>
      </c>
      <c r="P21" s="18">
        <f t="shared" si="8"/>
        <v>13</v>
      </c>
      <c r="Q21" s="116">
        <f t="shared" si="9"/>
        <v>0.65</v>
      </c>
      <c r="R21" s="105">
        <f t="shared" si="0"/>
        <v>1.0999999999999999</v>
      </c>
      <c r="S21" s="105">
        <f t="shared" si="1"/>
        <v>1.2000000000000002</v>
      </c>
      <c r="T21" s="105">
        <f t="shared" si="2"/>
        <v>0.85</v>
      </c>
      <c r="U21" s="105">
        <f t="shared" si="3"/>
        <v>0.65</v>
      </c>
      <c r="V21" s="105">
        <f t="shared" si="4"/>
        <v>0.45</v>
      </c>
      <c r="W21" s="117">
        <f t="shared" si="5"/>
        <v>37</v>
      </c>
      <c r="X21" s="117">
        <f t="shared" si="10"/>
        <v>7.40</v>
      </c>
      <c r="Y21" s="146">
        <v>22</v>
      </c>
      <c r="Z21" s="116">
        <f t="shared" si="11"/>
        <v>17.60</v>
      </c>
    </row>
    <row r="22" spans="1:26" ht="19.9" customHeight="1">
      <c r="A22" s="274">
        <v>15</v>
      </c>
      <c r="B22" s="284">
        <v>307662</v>
      </c>
      <c r="C22" s="133" t="s">
        <v>194</v>
      </c>
      <c r="D22" s="10">
        <v>3</v>
      </c>
      <c r="E22" s="10">
        <v>2</v>
      </c>
      <c r="F22" s="10">
        <v>4</v>
      </c>
      <c r="G22" s="10">
        <v>5</v>
      </c>
      <c r="H22" s="10">
        <v>6</v>
      </c>
      <c r="I22" s="10">
        <f t="shared" si="6"/>
        <v>20</v>
      </c>
      <c r="J22" s="10">
        <f t="shared" si="7"/>
        <v>3</v>
      </c>
      <c r="K22" s="18">
        <v>2</v>
      </c>
      <c r="L22" s="18">
        <v>1</v>
      </c>
      <c r="M22" s="18">
        <v>3</v>
      </c>
      <c r="N22" s="18">
        <v>2</v>
      </c>
      <c r="O22" s="18">
        <v>2.50</v>
      </c>
      <c r="P22" s="18">
        <f t="shared" si="8"/>
        <v>10.50</v>
      </c>
      <c r="Q22" s="116">
        <f t="shared" si="9"/>
        <v>0.525</v>
      </c>
      <c r="R22" s="105">
        <f t="shared" si="0"/>
        <v>0.54999999999999993</v>
      </c>
      <c r="S22" s="105">
        <f t="shared" si="1"/>
        <v>0.35</v>
      </c>
      <c r="T22" s="105">
        <f t="shared" si="2"/>
        <v>0.75</v>
      </c>
      <c r="U22" s="105">
        <f t="shared" si="3"/>
        <v>0.85</v>
      </c>
      <c r="V22" s="105">
        <f t="shared" si="4"/>
        <v>1.0249999999999999</v>
      </c>
      <c r="W22" s="117">
        <f t="shared" si="5"/>
        <v>30.50</v>
      </c>
      <c r="X22" s="117">
        <f t="shared" si="10"/>
        <v>6.10</v>
      </c>
      <c r="Y22" s="146">
        <v>16</v>
      </c>
      <c r="Z22" s="116">
        <f t="shared" si="11"/>
        <v>12.80</v>
      </c>
    </row>
    <row r="23" spans="1:26" ht="19.9" customHeight="1" thickBot="1">
      <c r="A23" s="273">
        <v>16</v>
      </c>
      <c r="B23" s="287">
        <v>307663</v>
      </c>
      <c r="C23" s="133" t="s">
        <v>195</v>
      </c>
      <c r="D23" s="10">
        <v>4</v>
      </c>
      <c r="E23" s="10">
        <v>5</v>
      </c>
      <c r="F23" s="10">
        <v>6</v>
      </c>
      <c r="G23" s="10">
        <v>2</v>
      </c>
      <c r="H23" s="10">
        <v>8</v>
      </c>
      <c r="I23" s="10">
        <f t="shared" si="6"/>
        <v>25</v>
      </c>
      <c r="J23" s="10">
        <f t="shared" si="7"/>
        <v>3.75</v>
      </c>
      <c r="K23" s="18">
        <v>3.50</v>
      </c>
      <c r="L23" s="18">
        <v>2.50</v>
      </c>
      <c r="M23" s="18">
        <v>2</v>
      </c>
      <c r="N23" s="18">
        <v>1</v>
      </c>
      <c r="O23" s="18">
        <v>3.50</v>
      </c>
      <c r="P23" s="18">
        <f t="shared" si="8"/>
        <v>12.50</v>
      </c>
      <c r="Q23" s="116">
        <f t="shared" si="9"/>
        <v>0.625</v>
      </c>
      <c r="R23" s="105">
        <f t="shared" si="0"/>
        <v>0.775</v>
      </c>
      <c r="S23" s="105">
        <f t="shared" si="1"/>
        <v>0.875</v>
      </c>
      <c r="T23" s="105">
        <f t="shared" si="2"/>
        <v>0.99999999999999989</v>
      </c>
      <c r="U23" s="105">
        <f t="shared" si="3"/>
        <v>0.35</v>
      </c>
      <c r="V23" s="105">
        <f t="shared" si="4"/>
        <v>1.375</v>
      </c>
      <c r="W23" s="117">
        <f t="shared" si="5"/>
        <v>37.50</v>
      </c>
      <c r="X23" s="117">
        <f t="shared" si="10"/>
        <v>7.50</v>
      </c>
      <c r="Y23" s="146">
        <v>19</v>
      </c>
      <c r="Z23" s="116">
        <f t="shared" si="11"/>
        <v>15.20</v>
      </c>
    </row>
    <row r="24" spans="1:26" ht="19.9" customHeight="1">
      <c r="A24" s="274">
        <v>17</v>
      </c>
      <c r="B24" s="284">
        <v>307666</v>
      </c>
      <c r="C24" s="133" t="s">
        <v>197</v>
      </c>
      <c r="D24" s="10">
        <v>8</v>
      </c>
      <c r="E24" s="10">
        <v>7</v>
      </c>
      <c r="F24" s="10">
        <v>6</v>
      </c>
      <c r="G24" s="10">
        <v>9</v>
      </c>
      <c r="H24" s="10">
        <v>5</v>
      </c>
      <c r="I24" s="10">
        <f t="shared" si="6"/>
        <v>35</v>
      </c>
      <c r="J24" s="10">
        <f t="shared" si="7"/>
        <v>5.25</v>
      </c>
      <c r="K24" s="18">
        <v>4</v>
      </c>
      <c r="L24" s="18">
        <v>3.50</v>
      </c>
      <c r="M24" s="18">
        <v>5</v>
      </c>
      <c r="N24" s="18">
        <v>2</v>
      </c>
      <c r="O24" s="18">
        <v>3</v>
      </c>
      <c r="P24" s="18">
        <f t="shared" si="8"/>
        <v>17.50</v>
      </c>
      <c r="Q24" s="116">
        <f t="shared" si="9"/>
        <v>0.875</v>
      </c>
      <c r="R24" s="105">
        <f t="shared" si="0"/>
        <v>1.40</v>
      </c>
      <c r="S24" s="105">
        <f t="shared" si="1"/>
        <v>1.2250000000000001</v>
      </c>
      <c r="T24" s="105">
        <f t="shared" si="2"/>
        <v>1.1499999999999999</v>
      </c>
      <c r="U24" s="105">
        <f t="shared" si="3"/>
        <v>1.45</v>
      </c>
      <c r="V24" s="105">
        <f t="shared" si="4"/>
        <v>0.90</v>
      </c>
      <c r="W24" s="117">
        <f t="shared" si="5"/>
        <v>52.50</v>
      </c>
      <c r="X24" s="117">
        <f t="shared" si="10"/>
        <v>10.50</v>
      </c>
      <c r="Y24" s="146">
        <v>28</v>
      </c>
      <c r="Z24" s="116">
        <f t="shared" si="11"/>
        <v>22.40</v>
      </c>
    </row>
    <row r="25" spans="1:26" ht="19.9" customHeight="1" thickBot="1">
      <c r="A25" s="273">
        <v>18</v>
      </c>
      <c r="B25" s="287">
        <v>307681</v>
      </c>
      <c r="C25" s="133" t="s">
        <v>203</v>
      </c>
      <c r="D25" s="10">
        <v>2</v>
      </c>
      <c r="E25" s="10">
        <v>4</v>
      </c>
      <c r="F25" s="10">
        <v>3</v>
      </c>
      <c r="G25" s="10">
        <v>5</v>
      </c>
      <c r="H25" s="10">
        <v>1</v>
      </c>
      <c r="I25" s="10">
        <f t="shared" si="6"/>
        <v>15</v>
      </c>
      <c r="J25" s="10">
        <f t="shared" si="7"/>
        <v>2.25</v>
      </c>
      <c r="K25" s="18">
        <v>2</v>
      </c>
      <c r="L25" s="18">
        <v>1</v>
      </c>
      <c r="M25" s="18">
        <v>2.50</v>
      </c>
      <c r="N25" s="18">
        <v>1.50</v>
      </c>
      <c r="O25" s="18">
        <v>3</v>
      </c>
      <c r="P25" s="18">
        <f t="shared" si="8"/>
        <v>10</v>
      </c>
      <c r="Q25" s="116">
        <f t="shared" si="9"/>
        <v>0.50</v>
      </c>
      <c r="R25" s="105">
        <f t="shared" si="0"/>
        <v>0.40</v>
      </c>
      <c r="S25" s="105">
        <f t="shared" si="1"/>
        <v>0.65</v>
      </c>
      <c r="T25" s="105">
        <f t="shared" si="2"/>
        <v>0.57499999999999996</v>
      </c>
      <c r="U25" s="105">
        <f t="shared" si="3"/>
        <v>0.825</v>
      </c>
      <c r="V25" s="105">
        <f t="shared" si="4"/>
        <v>0.30000000000000004</v>
      </c>
      <c r="W25" s="117">
        <f t="shared" si="5"/>
        <v>25</v>
      </c>
      <c r="X25" s="117">
        <f t="shared" si="10"/>
        <v>5</v>
      </c>
      <c r="Y25" s="146">
        <v>12</v>
      </c>
      <c r="Z25" s="116">
        <f t="shared" si="11"/>
        <v>9.6000000000000014</v>
      </c>
    </row>
    <row r="26" spans="1:26" s="294" customFormat="1" ht="19.9" customHeight="1">
      <c r="A26" s="295">
        <v>19</v>
      </c>
      <c r="B26" s="301">
        <v>312870</v>
      </c>
      <c r="C26" s="302" t="s">
        <v>204</v>
      </c>
      <c r="D26" s="298">
        <v>1</v>
      </c>
      <c r="E26" s="298">
        <v>2</v>
      </c>
      <c r="F26" s="298">
        <v>3</v>
      </c>
      <c r="G26" s="298">
        <v>4</v>
      </c>
      <c r="H26" s="298">
        <v>0</v>
      </c>
      <c r="I26" s="298">
        <f t="shared" si="6"/>
        <v>10</v>
      </c>
      <c r="J26" s="298">
        <f t="shared" si="7"/>
        <v>1.50</v>
      </c>
      <c r="K26" s="298">
        <v>0.50</v>
      </c>
      <c r="L26" s="298">
        <v>1.50</v>
      </c>
      <c r="M26" s="298">
        <v>1</v>
      </c>
      <c r="N26" s="298">
        <v>0</v>
      </c>
      <c r="O26" s="298">
        <v>2</v>
      </c>
      <c r="P26" s="298">
        <f t="shared" si="8"/>
        <v>5</v>
      </c>
      <c r="Q26" s="299">
        <f t="shared" si="9"/>
        <v>0.25</v>
      </c>
      <c r="R26" s="299">
        <f t="shared" si="0"/>
        <v>0.175</v>
      </c>
      <c r="S26" s="299">
        <f t="shared" si="1"/>
        <v>0.375</v>
      </c>
      <c r="T26" s="299">
        <f t="shared" si="2"/>
        <v>0.49999999999999994</v>
      </c>
      <c r="U26" s="299">
        <f t="shared" si="3"/>
        <v>0.60</v>
      </c>
      <c r="V26" s="299">
        <f t="shared" si="4"/>
        <v>0.10</v>
      </c>
      <c r="W26" s="299">
        <f t="shared" si="5"/>
        <v>15</v>
      </c>
      <c r="X26" s="299">
        <f t="shared" si="10"/>
        <v>3</v>
      </c>
      <c r="Y26" s="303" t="s">
        <v>205</v>
      </c>
      <c r="Z26" s="299" t="e">
        <f t="shared" si="11"/>
        <v>#VALUE!</v>
      </c>
    </row>
    <row r="27" spans="1:26" ht="19.9" customHeight="1" thickBot="1">
      <c r="A27" s="273">
        <v>20</v>
      </c>
      <c r="B27" s="287">
        <v>307685</v>
      </c>
      <c r="C27" s="133" t="s">
        <v>208</v>
      </c>
      <c r="D27" s="10">
        <v>2</v>
      </c>
      <c r="E27" s="10">
        <v>1</v>
      </c>
      <c r="F27" s="10">
        <v>0</v>
      </c>
      <c r="G27" s="10">
        <v>3</v>
      </c>
      <c r="H27" s="10">
        <v>2</v>
      </c>
      <c r="I27" s="10">
        <f t="shared" si="6"/>
        <v>8</v>
      </c>
      <c r="J27" s="10">
        <f t="shared" si="7"/>
        <v>1.20</v>
      </c>
      <c r="K27" s="18">
        <v>1</v>
      </c>
      <c r="L27" s="18">
        <v>0</v>
      </c>
      <c r="M27" s="18">
        <v>0.50</v>
      </c>
      <c r="N27" s="18">
        <v>2</v>
      </c>
      <c r="O27" s="18">
        <v>0.50</v>
      </c>
      <c r="P27" s="18">
        <f t="shared" si="8"/>
        <v>4</v>
      </c>
      <c r="Q27" s="116">
        <f t="shared" si="9"/>
        <v>0.20</v>
      </c>
      <c r="R27" s="105">
        <f t="shared" si="0"/>
        <v>0.35</v>
      </c>
      <c r="S27" s="105">
        <f t="shared" si="1"/>
        <v>0.15</v>
      </c>
      <c r="T27" s="105">
        <f t="shared" si="2"/>
        <v>0.025000000000000001</v>
      </c>
      <c r="U27" s="105">
        <f t="shared" si="3"/>
        <v>0.54999999999999993</v>
      </c>
      <c r="V27" s="105">
        <f t="shared" si="4"/>
        <v>0.325</v>
      </c>
      <c r="W27" s="117">
        <f t="shared" si="5"/>
        <v>12</v>
      </c>
      <c r="X27" s="117">
        <f t="shared" si="10"/>
        <v>2.4000000000000004</v>
      </c>
      <c r="Y27" s="146">
        <v>4</v>
      </c>
      <c r="Z27" s="116">
        <f t="shared" si="11"/>
        <v>3.20</v>
      </c>
    </row>
    <row r="28" spans="1:26" ht="19.9" customHeight="1">
      <c r="A28" s="274">
        <v>21</v>
      </c>
      <c r="B28" s="287">
        <v>307687</v>
      </c>
      <c r="C28" s="133" t="s">
        <v>209</v>
      </c>
      <c r="D28" s="10">
        <v>3</v>
      </c>
      <c r="E28" s="10">
        <v>2</v>
      </c>
      <c r="F28" s="10">
        <v>1</v>
      </c>
      <c r="G28" s="10">
        <v>2</v>
      </c>
      <c r="H28" s="10">
        <v>4</v>
      </c>
      <c r="I28" s="10">
        <f t="shared" si="6"/>
        <v>12</v>
      </c>
      <c r="J28" s="10">
        <f t="shared" si="7"/>
        <v>1.7999999999999998</v>
      </c>
      <c r="K28" s="18">
        <v>2.50</v>
      </c>
      <c r="L28" s="18">
        <v>1.50</v>
      </c>
      <c r="M28" s="18">
        <v>1</v>
      </c>
      <c r="N28" s="18">
        <v>0.50</v>
      </c>
      <c r="O28" s="18">
        <v>1</v>
      </c>
      <c r="P28" s="18">
        <f t="shared" si="8"/>
        <v>6.50</v>
      </c>
      <c r="Q28" s="116">
        <f t="shared" si="9"/>
        <v>0.325</v>
      </c>
      <c r="R28" s="105">
        <f t="shared" si="0"/>
        <v>0.57499999999999996</v>
      </c>
      <c r="S28" s="105">
        <f t="shared" si="1"/>
        <v>0.375</v>
      </c>
      <c r="T28" s="105">
        <f t="shared" si="2"/>
        <v>0.20</v>
      </c>
      <c r="U28" s="105">
        <f t="shared" si="3"/>
        <v>0.325</v>
      </c>
      <c r="V28" s="105">
        <f t="shared" si="4"/>
        <v>0.65</v>
      </c>
      <c r="W28" s="117">
        <f t="shared" si="5"/>
        <v>18.50</v>
      </c>
      <c r="X28" s="117">
        <f t="shared" si="10"/>
        <v>3.70</v>
      </c>
      <c r="Y28" s="146">
        <v>7</v>
      </c>
      <c r="Z28" s="116">
        <f t="shared" si="11"/>
        <v>5.60</v>
      </c>
    </row>
    <row r="29" spans="1:26" ht="19.9" customHeight="1" thickBot="1">
      <c r="A29" s="273">
        <v>22</v>
      </c>
      <c r="B29" s="284">
        <v>307714</v>
      </c>
      <c r="C29" s="133" t="s">
        <v>221</v>
      </c>
      <c r="D29" s="10">
        <v>1</v>
      </c>
      <c r="E29" s="10">
        <v>0</v>
      </c>
      <c r="F29" s="10">
        <v>2</v>
      </c>
      <c r="G29" s="10">
        <v>1</v>
      </c>
      <c r="H29" s="10">
        <v>2</v>
      </c>
      <c r="I29" s="10">
        <f t="shared" si="6"/>
        <v>6</v>
      </c>
      <c r="J29" s="10">
        <f t="shared" si="7"/>
        <v>0.89999999999999991</v>
      </c>
      <c r="K29" s="18">
        <v>0</v>
      </c>
      <c r="L29" s="18">
        <v>1</v>
      </c>
      <c r="M29" s="18">
        <v>0.50</v>
      </c>
      <c r="N29" s="18">
        <v>1</v>
      </c>
      <c r="O29" s="18">
        <v>0.50</v>
      </c>
      <c r="P29" s="18">
        <f t="shared" si="8"/>
        <v>3</v>
      </c>
      <c r="Q29" s="116">
        <f t="shared" si="9"/>
        <v>0.15000000000000002</v>
      </c>
      <c r="R29" s="105">
        <f t="shared" si="0"/>
        <v>0.15</v>
      </c>
      <c r="S29" s="105">
        <f t="shared" si="1"/>
        <v>0.05</v>
      </c>
      <c r="T29" s="105">
        <f t="shared" si="2"/>
        <v>0.325</v>
      </c>
      <c r="U29" s="105">
        <f t="shared" si="3"/>
        <v>0.20</v>
      </c>
      <c r="V29" s="105">
        <f t="shared" si="4"/>
        <v>0.325</v>
      </c>
      <c r="W29" s="117">
        <f t="shared" si="5"/>
        <v>9</v>
      </c>
      <c r="X29" s="117">
        <f t="shared" si="10"/>
        <v>1.80</v>
      </c>
      <c r="Y29" s="146">
        <v>1</v>
      </c>
      <c r="Z29" s="116">
        <f t="shared" si="11"/>
        <v>0.80</v>
      </c>
    </row>
    <row r="30" spans="1:26" ht="19.9" customHeight="1">
      <c r="A30" s="274">
        <v>23</v>
      </c>
      <c r="B30" s="287">
        <v>307725</v>
      </c>
      <c r="C30" s="133" t="s">
        <v>231</v>
      </c>
      <c r="D30" s="10">
        <v>4</v>
      </c>
      <c r="E30" s="10">
        <v>6</v>
      </c>
      <c r="F30" s="10">
        <v>5</v>
      </c>
      <c r="G30" s="10">
        <v>2</v>
      </c>
      <c r="H30" s="10">
        <v>1</v>
      </c>
      <c r="I30" s="10">
        <f t="shared" si="6"/>
        <v>18</v>
      </c>
      <c r="J30" s="10">
        <f t="shared" si="7"/>
        <v>2.6999999999999997</v>
      </c>
      <c r="K30" s="18">
        <v>2.50</v>
      </c>
      <c r="L30" s="18">
        <v>3</v>
      </c>
      <c r="M30" s="18">
        <v>1.50</v>
      </c>
      <c r="N30" s="18">
        <v>0.50</v>
      </c>
      <c r="O30" s="18">
        <v>3</v>
      </c>
      <c r="P30" s="18">
        <f t="shared" si="8"/>
        <v>10.50</v>
      </c>
      <c r="Q30" s="116">
        <f t="shared" si="9"/>
        <v>0.525</v>
      </c>
      <c r="R30" s="105">
        <f t="shared" si="0"/>
        <v>0.725</v>
      </c>
      <c r="S30" s="105">
        <f t="shared" si="1"/>
        <v>1.0499999999999998</v>
      </c>
      <c r="T30" s="105">
        <f t="shared" si="2"/>
        <v>0.825</v>
      </c>
      <c r="U30" s="105">
        <f t="shared" si="3"/>
        <v>0.325</v>
      </c>
      <c r="V30" s="105">
        <f t="shared" si="4"/>
        <v>0.30000000000000004</v>
      </c>
      <c r="W30" s="117">
        <f t="shared" si="5"/>
        <v>28.50</v>
      </c>
      <c r="X30" s="117">
        <f t="shared" si="10"/>
        <v>5.70</v>
      </c>
      <c r="Y30" s="146">
        <v>13</v>
      </c>
      <c r="Z30" s="116">
        <f t="shared" si="11"/>
        <v>10.40</v>
      </c>
    </row>
    <row r="31" spans="1:26" ht="19.9" customHeight="1" thickBot="1">
      <c r="A31" s="273">
        <v>24</v>
      </c>
      <c r="B31" s="284">
        <v>307728</v>
      </c>
      <c r="C31" s="133" t="s">
        <v>232</v>
      </c>
      <c r="D31" s="10">
        <v>2</v>
      </c>
      <c r="E31" s="10">
        <v>1</v>
      </c>
      <c r="F31" s="10">
        <v>0</v>
      </c>
      <c r="G31" s="10">
        <v>3</v>
      </c>
      <c r="H31" s="10">
        <v>4</v>
      </c>
      <c r="I31" s="10">
        <f t="shared" si="6"/>
        <v>10</v>
      </c>
      <c r="J31" s="10">
        <f t="shared" si="7"/>
        <v>1.50</v>
      </c>
      <c r="K31" s="18">
        <v>1</v>
      </c>
      <c r="L31" s="18">
        <v>1.50</v>
      </c>
      <c r="M31" s="18">
        <v>2</v>
      </c>
      <c r="N31" s="18">
        <v>0.50</v>
      </c>
      <c r="O31" s="18">
        <v>0</v>
      </c>
      <c r="P31" s="18">
        <f t="shared" si="8"/>
        <v>5</v>
      </c>
      <c r="Q31" s="116">
        <f t="shared" si="9"/>
        <v>0.25</v>
      </c>
      <c r="R31" s="105">
        <f t="shared" si="0"/>
        <v>0.35</v>
      </c>
      <c r="S31" s="105">
        <f t="shared" si="1"/>
        <v>0.225</v>
      </c>
      <c r="T31" s="105">
        <f t="shared" si="2"/>
        <v>0.10</v>
      </c>
      <c r="U31" s="105">
        <f t="shared" si="3"/>
        <v>0.475</v>
      </c>
      <c r="V31" s="105">
        <f t="shared" si="4"/>
        <v>0.60</v>
      </c>
      <c r="W31" s="117">
        <f t="shared" si="5"/>
        <v>15</v>
      </c>
      <c r="X31" s="117">
        <f t="shared" si="10"/>
        <v>3</v>
      </c>
      <c r="Y31" s="146">
        <v>6</v>
      </c>
      <c r="Z31" s="116">
        <f t="shared" si="11"/>
        <v>4.8000000000000007</v>
      </c>
    </row>
    <row r="32" spans="1:26" s="294" customFormat="1" ht="19.9" customHeight="1">
      <c r="A32" s="295">
        <v>25</v>
      </c>
      <c r="B32" s="304">
        <v>307742</v>
      </c>
      <c r="C32" s="297" t="s">
        <v>241</v>
      </c>
      <c r="D32" s="298">
        <v>7</v>
      </c>
      <c r="E32" s="298">
        <v>6</v>
      </c>
      <c r="F32" s="298">
        <v>5</v>
      </c>
      <c r="G32" s="298">
        <v>4</v>
      </c>
      <c r="H32" s="298">
        <v>9</v>
      </c>
      <c r="I32" s="298">
        <f t="shared" si="6"/>
        <v>31</v>
      </c>
      <c r="J32" s="298">
        <f t="shared" si="7"/>
        <v>4.6499999999999995</v>
      </c>
      <c r="K32" s="298">
        <v>3.50</v>
      </c>
      <c r="L32" s="298">
        <v>4</v>
      </c>
      <c r="M32" s="298">
        <v>2.50</v>
      </c>
      <c r="N32" s="298">
        <v>5</v>
      </c>
      <c r="O32" s="298">
        <v>2</v>
      </c>
      <c r="P32" s="298">
        <f t="shared" si="8"/>
        <v>17</v>
      </c>
      <c r="Q32" s="299">
        <f t="shared" si="9"/>
        <v>0.85000000000000009</v>
      </c>
      <c r="R32" s="299">
        <f t="shared" si="0"/>
        <v>1.2250000000000001</v>
      </c>
      <c r="S32" s="299">
        <f t="shared" si="1"/>
        <v>1.0999999999999999</v>
      </c>
      <c r="T32" s="299">
        <f t="shared" si="2"/>
        <v>0.875</v>
      </c>
      <c r="U32" s="299">
        <f t="shared" si="3"/>
        <v>0.85</v>
      </c>
      <c r="V32" s="299">
        <f t="shared" si="4"/>
        <v>1.45</v>
      </c>
      <c r="W32" s="299">
        <f t="shared" si="5"/>
        <v>48</v>
      </c>
      <c r="X32" s="299">
        <f t="shared" si="10"/>
        <v>9.6000000000000014</v>
      </c>
      <c r="Y32" s="300">
        <v>26</v>
      </c>
      <c r="Z32" s="299">
        <f t="shared" si="11"/>
        <v>20.80</v>
      </c>
    </row>
    <row r="33" spans="1:26" ht="19.9" customHeight="1" thickBot="1">
      <c r="A33" s="273">
        <v>26</v>
      </c>
      <c r="B33" s="287">
        <v>307743</v>
      </c>
      <c r="C33" s="133" t="s">
        <v>242</v>
      </c>
      <c r="D33" s="10">
        <v>3</v>
      </c>
      <c r="E33" s="10">
        <v>7</v>
      </c>
      <c r="F33" s="10">
        <v>4</v>
      </c>
      <c r="G33" s="10">
        <v>2</v>
      </c>
      <c r="H33" s="10">
        <v>2</v>
      </c>
      <c r="I33" s="10">
        <f t="shared" si="6"/>
        <v>18</v>
      </c>
      <c r="J33" s="10">
        <f t="shared" si="7"/>
        <v>2.6999999999999997</v>
      </c>
      <c r="K33" s="18">
        <v>2</v>
      </c>
      <c r="L33" s="18">
        <v>2.50</v>
      </c>
      <c r="M33" s="18">
        <v>1.50</v>
      </c>
      <c r="N33" s="18">
        <v>1</v>
      </c>
      <c r="O33" s="18">
        <v>3</v>
      </c>
      <c r="P33" s="18">
        <f t="shared" si="8"/>
        <v>10</v>
      </c>
      <c r="Q33" s="116">
        <f t="shared" si="9"/>
        <v>0.50</v>
      </c>
      <c r="R33" s="105">
        <f t="shared" si="0"/>
        <v>0.54999999999999993</v>
      </c>
      <c r="S33" s="105">
        <f t="shared" si="1"/>
        <v>1.175</v>
      </c>
      <c r="T33" s="105">
        <f t="shared" si="2"/>
        <v>0.675</v>
      </c>
      <c r="U33" s="105">
        <f t="shared" si="3"/>
        <v>0.35</v>
      </c>
      <c r="V33" s="105">
        <f t="shared" si="4"/>
        <v>0.45</v>
      </c>
      <c r="W33" s="117">
        <f t="shared" si="5"/>
        <v>28</v>
      </c>
      <c r="X33" s="117">
        <f t="shared" si="10"/>
        <v>5.60</v>
      </c>
      <c r="Y33" s="146">
        <v>15</v>
      </c>
      <c r="Z33" s="116">
        <f t="shared" si="11"/>
        <v>12</v>
      </c>
    </row>
    <row r="34" spans="1:26" ht="19.9" customHeight="1">
      <c r="A34" s="274">
        <v>27</v>
      </c>
      <c r="B34" s="287">
        <v>307751</v>
      </c>
      <c r="C34" s="133" t="s">
        <v>247</v>
      </c>
      <c r="D34" s="10">
        <v>6</v>
      </c>
      <c r="E34" s="10">
        <v>2</v>
      </c>
      <c r="F34" s="10">
        <v>5</v>
      </c>
      <c r="G34" s="10">
        <v>3</v>
      </c>
      <c r="H34" s="10">
        <v>4</v>
      </c>
      <c r="I34" s="10">
        <f t="shared" si="6"/>
        <v>20</v>
      </c>
      <c r="J34" s="10">
        <f t="shared" si="7"/>
        <v>3</v>
      </c>
      <c r="K34" s="18">
        <v>3</v>
      </c>
      <c r="L34" s="18">
        <v>2</v>
      </c>
      <c r="M34" s="18">
        <v>4</v>
      </c>
      <c r="N34" s="18">
        <v>0.50</v>
      </c>
      <c r="O34" s="18">
        <v>1.50</v>
      </c>
      <c r="P34" s="18">
        <f t="shared" si="8"/>
        <v>11</v>
      </c>
      <c r="Q34" s="116">
        <f t="shared" si="9"/>
        <v>0.55000000000000004</v>
      </c>
      <c r="R34" s="105">
        <f t="shared" si="0"/>
        <v>1.0499999999999998</v>
      </c>
      <c r="S34" s="105">
        <f t="shared" si="1"/>
        <v>0.40</v>
      </c>
      <c r="T34" s="105">
        <f t="shared" si="2"/>
        <v>0.95</v>
      </c>
      <c r="U34" s="105">
        <f t="shared" si="3"/>
        <v>0.475</v>
      </c>
      <c r="V34" s="105">
        <f t="shared" si="4"/>
        <v>0.675</v>
      </c>
      <c r="W34" s="117">
        <f t="shared" si="5"/>
        <v>31</v>
      </c>
      <c r="X34" s="117">
        <f t="shared" si="10"/>
        <v>6.20</v>
      </c>
      <c r="Y34" s="146">
        <v>17</v>
      </c>
      <c r="Z34" s="116">
        <f t="shared" si="11"/>
        <v>13.60</v>
      </c>
    </row>
    <row r="35" spans="1:26" ht="19.9" customHeight="1" thickBot="1">
      <c r="A35" s="273">
        <v>28</v>
      </c>
      <c r="B35" s="284">
        <v>307752</v>
      </c>
      <c r="C35" s="133" t="s">
        <v>248</v>
      </c>
      <c r="D35" s="10">
        <v>2</v>
      </c>
      <c r="E35" s="10">
        <v>1</v>
      </c>
      <c r="F35" s="10">
        <v>3</v>
      </c>
      <c r="G35" s="10">
        <v>0</v>
      </c>
      <c r="H35" s="10">
        <v>2</v>
      </c>
      <c r="I35" s="10">
        <f t="shared" si="6"/>
        <v>8</v>
      </c>
      <c r="J35" s="10">
        <f t="shared" si="7"/>
        <v>1.20</v>
      </c>
      <c r="K35" s="18">
        <v>0.50</v>
      </c>
      <c r="L35" s="18">
        <v>1</v>
      </c>
      <c r="M35" s="18">
        <v>1.50</v>
      </c>
      <c r="N35" s="18">
        <v>0</v>
      </c>
      <c r="O35" s="18">
        <v>2</v>
      </c>
      <c r="P35" s="18">
        <f t="shared" si="8"/>
        <v>5</v>
      </c>
      <c r="Q35" s="116">
        <f t="shared" si="9"/>
        <v>0.25</v>
      </c>
      <c r="R35" s="105">
        <f t="shared" si="0"/>
        <v>0.325</v>
      </c>
      <c r="S35" s="105">
        <f t="shared" si="1"/>
        <v>0.20</v>
      </c>
      <c r="T35" s="105">
        <f t="shared" si="2"/>
        <v>0.52499999999999991</v>
      </c>
      <c r="U35" s="105">
        <f t="shared" si="3"/>
        <v>0</v>
      </c>
      <c r="V35" s="105">
        <f t="shared" si="4"/>
        <v>0.40</v>
      </c>
      <c r="W35" s="117">
        <f t="shared" si="5"/>
        <v>13</v>
      </c>
      <c r="X35" s="117">
        <f t="shared" si="10"/>
        <v>2.60</v>
      </c>
      <c r="Y35" s="146">
        <v>5</v>
      </c>
      <c r="Z35" s="116">
        <f t="shared" si="11"/>
        <v>4</v>
      </c>
    </row>
    <row r="36" spans="1:26" ht="19.9" customHeight="1">
      <c r="A36" s="274">
        <v>29</v>
      </c>
      <c r="B36" s="284">
        <v>307758</v>
      </c>
      <c r="C36" s="133" t="s">
        <v>252</v>
      </c>
      <c r="D36" s="10">
        <v>4</v>
      </c>
      <c r="E36" s="10">
        <v>3</v>
      </c>
      <c r="F36" s="10">
        <v>2</v>
      </c>
      <c r="G36" s="10">
        <v>5</v>
      </c>
      <c r="H36" s="10">
        <v>6</v>
      </c>
      <c r="I36" s="10">
        <f t="shared" si="6"/>
        <v>20</v>
      </c>
      <c r="J36" s="10">
        <f t="shared" si="7"/>
        <v>3</v>
      </c>
      <c r="K36" s="18">
        <v>3</v>
      </c>
      <c r="L36" s="18">
        <v>2.50</v>
      </c>
      <c r="M36" s="18">
        <v>2</v>
      </c>
      <c r="N36" s="18">
        <v>1</v>
      </c>
      <c r="O36" s="18">
        <v>1.50</v>
      </c>
      <c r="P36" s="18">
        <f t="shared" si="8"/>
        <v>10</v>
      </c>
      <c r="Q36" s="116">
        <f t="shared" si="9"/>
        <v>0.50</v>
      </c>
      <c r="R36" s="105">
        <f t="shared" si="0"/>
        <v>0.75</v>
      </c>
      <c r="S36" s="105">
        <f t="shared" si="1"/>
        <v>0.57499999999999996</v>
      </c>
      <c r="T36" s="105">
        <f t="shared" si="2"/>
        <v>0.40</v>
      </c>
      <c r="U36" s="105">
        <f t="shared" si="3"/>
        <v>0.80</v>
      </c>
      <c r="V36" s="105">
        <f t="shared" si="4"/>
        <v>0.97499999999999987</v>
      </c>
      <c r="W36" s="117">
        <f t="shared" si="5"/>
        <v>30</v>
      </c>
      <c r="X36" s="117">
        <f t="shared" si="10"/>
        <v>6</v>
      </c>
      <c r="Y36" s="146">
        <v>18</v>
      </c>
      <c r="Z36" s="116">
        <f t="shared" si="11"/>
        <v>14.40</v>
      </c>
    </row>
    <row r="37" spans="1:26" ht="19.9" customHeight="1" thickBot="1">
      <c r="A37" s="273">
        <v>30</v>
      </c>
      <c r="B37" s="287">
        <v>307759</v>
      </c>
      <c r="C37" s="133" t="s">
        <v>253</v>
      </c>
      <c r="D37" s="10">
        <v>1</v>
      </c>
      <c r="E37" s="10">
        <v>0</v>
      </c>
      <c r="F37" s="10">
        <v>3</v>
      </c>
      <c r="G37" s="305">
        <v>2</v>
      </c>
      <c r="H37" s="10">
        <v>1</v>
      </c>
      <c r="I37" s="10">
        <f t="shared" si="6"/>
        <v>7</v>
      </c>
      <c r="J37" s="10">
        <f t="shared" si="7"/>
        <v>1.05</v>
      </c>
      <c r="K37" s="18">
        <v>1.50</v>
      </c>
      <c r="L37" s="18">
        <v>0.50</v>
      </c>
      <c r="M37" s="18">
        <v>1</v>
      </c>
      <c r="N37" s="18">
        <v>0</v>
      </c>
      <c r="O37" s="18">
        <v>0.50</v>
      </c>
      <c r="P37" s="18">
        <f t="shared" si="8"/>
        <v>3.50</v>
      </c>
      <c r="Q37" s="116">
        <f t="shared" si="9"/>
        <v>0.17500000000000002</v>
      </c>
      <c r="R37" s="105">
        <f t="shared" si="0"/>
        <v>0.225</v>
      </c>
      <c r="S37" s="105">
        <f t="shared" si="1"/>
        <v>0.025000000000000001</v>
      </c>
      <c r="T37" s="105">
        <f t="shared" si="2"/>
        <v>0.49999999999999994</v>
      </c>
      <c r="U37" s="105">
        <f t="shared" si="3"/>
        <v>0.30</v>
      </c>
      <c r="V37" s="105">
        <f t="shared" si="4"/>
        <v>0.175</v>
      </c>
      <c r="W37" s="117">
        <f t="shared" si="5"/>
        <v>10.50</v>
      </c>
      <c r="X37" s="117">
        <f t="shared" si="10"/>
        <v>2.10</v>
      </c>
      <c r="Y37" s="146">
        <v>1</v>
      </c>
      <c r="Z37" s="116">
        <f t="shared" si="11"/>
        <v>0.80</v>
      </c>
    </row>
    <row r="38" spans="1:26" ht="19.9" customHeight="1">
      <c r="A38" s="274">
        <v>31</v>
      </c>
      <c r="B38" s="287">
        <v>307779</v>
      </c>
      <c r="C38" s="133" t="s">
        <v>265</v>
      </c>
      <c r="D38" s="10">
        <v>2</v>
      </c>
      <c r="E38" s="10">
        <v>1</v>
      </c>
      <c r="F38" s="10">
        <v>3</v>
      </c>
      <c r="G38" s="305">
        <v>1</v>
      </c>
      <c r="H38" s="10">
        <v>4</v>
      </c>
      <c r="I38" s="10">
        <f t="shared" si="6"/>
        <v>11</v>
      </c>
      <c r="J38" s="10">
        <f t="shared" si="7"/>
        <v>1.65</v>
      </c>
      <c r="K38" s="18">
        <v>1</v>
      </c>
      <c r="L38" s="18">
        <v>1.50</v>
      </c>
      <c r="M38" s="18">
        <v>2</v>
      </c>
      <c r="N38" s="18">
        <v>0.50</v>
      </c>
      <c r="O38" s="18">
        <v>1</v>
      </c>
      <c r="P38" s="18">
        <f t="shared" si="8"/>
        <v>6</v>
      </c>
      <c r="Q38" s="116">
        <f t="shared" si="9"/>
        <v>0.30000000000000004</v>
      </c>
      <c r="R38" s="105">
        <f t="shared" si="0"/>
        <v>0.35</v>
      </c>
      <c r="S38" s="105">
        <f t="shared" si="1"/>
        <v>0.225</v>
      </c>
      <c r="T38" s="105">
        <f t="shared" si="2"/>
        <v>0.54999999999999993</v>
      </c>
      <c r="U38" s="105">
        <f t="shared" si="3"/>
        <v>0.175</v>
      </c>
      <c r="V38" s="105">
        <f t="shared" si="4"/>
        <v>0.65</v>
      </c>
      <c r="W38" s="117">
        <f t="shared" si="5"/>
        <v>17</v>
      </c>
      <c r="X38" s="117">
        <f t="shared" si="10"/>
        <v>3.4000000000000004</v>
      </c>
      <c r="Y38" s="146">
        <v>7</v>
      </c>
      <c r="Z38" s="116">
        <f t="shared" si="11"/>
        <v>5.60</v>
      </c>
    </row>
    <row r="39" spans="1:26" ht="19.9" customHeight="1" thickBot="1">
      <c r="A39" s="273">
        <v>32</v>
      </c>
      <c r="B39" s="287">
        <v>307781</v>
      </c>
      <c r="C39" s="133" t="s">
        <v>266</v>
      </c>
      <c r="D39" s="10">
        <v>3</v>
      </c>
      <c r="E39" s="10">
        <v>2</v>
      </c>
      <c r="F39" s="10">
        <v>1</v>
      </c>
      <c r="G39" s="305">
        <v>4</v>
      </c>
      <c r="H39" s="10">
        <v>0</v>
      </c>
      <c r="I39" s="10">
        <f t="shared" si="6"/>
        <v>10</v>
      </c>
      <c r="J39" s="10">
        <f t="shared" si="7"/>
        <v>1.50</v>
      </c>
      <c r="K39" s="18">
        <v>2</v>
      </c>
      <c r="L39" s="18">
        <v>0.50</v>
      </c>
      <c r="M39" s="18">
        <v>1</v>
      </c>
      <c r="N39" s="18">
        <v>1.50</v>
      </c>
      <c r="O39" s="18">
        <v>0.50</v>
      </c>
      <c r="P39" s="18">
        <f t="shared" si="8"/>
        <v>5.50</v>
      </c>
      <c r="Q39" s="116">
        <f t="shared" si="9"/>
        <v>0.27500000000000002</v>
      </c>
      <c r="R39" s="105">
        <f t="shared" si="0"/>
        <v>0.54999999999999993</v>
      </c>
      <c r="S39" s="105">
        <f t="shared" si="1"/>
        <v>0.325</v>
      </c>
      <c r="T39" s="105">
        <f t="shared" si="2"/>
        <v>0.20</v>
      </c>
      <c r="U39" s="105">
        <f t="shared" si="3"/>
        <v>0.675</v>
      </c>
      <c r="V39" s="105">
        <f t="shared" si="4"/>
        <v>0.025000000000000001</v>
      </c>
      <c r="W39" s="117">
        <f t="shared" si="5"/>
        <v>15.50</v>
      </c>
      <c r="X39" s="117">
        <f t="shared" si="10"/>
        <v>3.10</v>
      </c>
      <c r="Y39" s="146">
        <v>8</v>
      </c>
      <c r="Z39" s="116">
        <f t="shared" si="11"/>
        <v>6.40</v>
      </c>
    </row>
    <row r="40" spans="1:26" s="294" customFormat="1" ht="19.9" customHeight="1">
      <c r="A40" s="295">
        <v>33</v>
      </c>
      <c r="B40" s="296">
        <v>307783</v>
      </c>
      <c r="C40" s="297" t="s">
        <v>268</v>
      </c>
      <c r="D40" s="298">
        <v>2</v>
      </c>
      <c r="E40" s="298">
        <v>1</v>
      </c>
      <c r="F40" s="298">
        <v>0</v>
      </c>
      <c r="G40" s="306">
        <v>1</v>
      </c>
      <c r="H40" s="298">
        <v>2</v>
      </c>
      <c r="I40" s="298">
        <f t="shared" si="6"/>
        <v>6</v>
      </c>
      <c r="J40" s="298">
        <f t="shared" si="7"/>
        <v>0.89999999999999991</v>
      </c>
      <c r="K40" s="298">
        <v>0.50</v>
      </c>
      <c r="L40" s="298">
        <v>0</v>
      </c>
      <c r="M40" s="298">
        <v>1.50</v>
      </c>
      <c r="N40" s="298">
        <v>1</v>
      </c>
      <c r="O40" s="298">
        <v>0.50</v>
      </c>
      <c r="P40" s="298">
        <f t="shared" si="8"/>
        <v>3.50</v>
      </c>
      <c r="Q40" s="299">
        <f t="shared" si="9"/>
        <v>0.17500000000000002</v>
      </c>
      <c r="R40" s="299">
        <f t="shared" si="0"/>
        <v>0.325</v>
      </c>
      <c r="S40" s="299">
        <f t="shared" si="1"/>
        <v>0.15</v>
      </c>
      <c r="T40" s="299">
        <f t="shared" si="2"/>
        <v>0.075000000000000011</v>
      </c>
      <c r="U40" s="299">
        <f t="shared" si="3"/>
        <v>0.20</v>
      </c>
      <c r="V40" s="299">
        <f t="shared" si="4"/>
        <v>0.325</v>
      </c>
      <c r="W40" s="299">
        <f t="shared" si="5"/>
        <v>9.50</v>
      </c>
      <c r="X40" s="299">
        <f t="shared" si="10"/>
        <v>1.90</v>
      </c>
      <c r="Y40" s="300">
        <v>2</v>
      </c>
      <c r="Z40" s="299">
        <f t="shared" si="11"/>
        <v>1.60</v>
      </c>
    </row>
    <row r="41" spans="1:26" ht="19.9" customHeight="1" thickBot="1">
      <c r="A41" s="273">
        <v>34</v>
      </c>
      <c r="B41" s="284">
        <v>307790</v>
      </c>
      <c r="C41" s="133" t="s">
        <v>272</v>
      </c>
      <c r="D41" s="10">
        <v>1</v>
      </c>
      <c r="E41" s="10">
        <v>0</v>
      </c>
      <c r="F41" s="10">
        <v>1</v>
      </c>
      <c r="G41" s="305">
        <v>2</v>
      </c>
      <c r="H41" s="10">
        <v>0</v>
      </c>
      <c r="I41" s="10">
        <f t="shared" si="6"/>
        <v>4</v>
      </c>
      <c r="J41" s="10">
        <f t="shared" si="7"/>
        <v>0.60</v>
      </c>
      <c r="K41" s="18">
        <v>0</v>
      </c>
      <c r="L41" s="18">
        <v>1</v>
      </c>
      <c r="M41" s="18">
        <v>0.50</v>
      </c>
      <c r="N41" s="18">
        <v>0</v>
      </c>
      <c r="O41" s="18">
        <v>1</v>
      </c>
      <c r="P41" s="18">
        <f t="shared" si="8"/>
        <v>2.50</v>
      </c>
      <c r="Q41" s="116">
        <f t="shared" si="9"/>
        <v>0.125</v>
      </c>
      <c r="R41" s="105">
        <f t="shared" si="0"/>
        <v>0.15</v>
      </c>
      <c r="S41" s="105">
        <f t="shared" si="1"/>
        <v>0.05</v>
      </c>
      <c r="T41" s="105">
        <f t="shared" si="2"/>
        <v>0.175</v>
      </c>
      <c r="U41" s="105">
        <f t="shared" si="3"/>
        <v>0.30</v>
      </c>
      <c r="V41" s="105">
        <f t="shared" si="4"/>
        <v>0.05</v>
      </c>
      <c r="W41" s="117">
        <f t="shared" si="5"/>
        <v>6.50</v>
      </c>
      <c r="X41" s="117">
        <f t="shared" si="10"/>
        <v>1.30</v>
      </c>
      <c r="Y41" s="146">
        <v>0</v>
      </c>
      <c r="Z41" s="116">
        <f t="shared" si="11"/>
        <v>0</v>
      </c>
    </row>
    <row r="42" spans="1:26" ht="19.9" customHeight="1">
      <c r="A42" s="274">
        <v>35</v>
      </c>
      <c r="B42" s="284">
        <v>307570</v>
      </c>
      <c r="C42" s="133" t="s">
        <v>137</v>
      </c>
      <c r="D42" s="10">
        <v>3</v>
      </c>
      <c r="E42" s="10">
        <v>4</v>
      </c>
      <c r="F42" s="10">
        <v>2</v>
      </c>
      <c r="G42" s="305">
        <v>1</v>
      </c>
      <c r="H42" s="10">
        <v>3</v>
      </c>
      <c r="I42" s="10">
        <f t="shared" si="6"/>
        <v>13</v>
      </c>
      <c r="J42" s="10">
        <f t="shared" si="7"/>
        <v>1.95</v>
      </c>
      <c r="K42" s="18">
        <v>1</v>
      </c>
      <c r="L42" s="18">
        <v>1.50</v>
      </c>
      <c r="M42" s="18">
        <v>2</v>
      </c>
      <c r="N42" s="18">
        <v>1</v>
      </c>
      <c r="O42" s="18">
        <v>0.50</v>
      </c>
      <c r="P42" s="18">
        <f t="shared" si="8"/>
        <v>6</v>
      </c>
      <c r="Q42" s="116">
        <f t="shared" si="9"/>
        <v>0.30000000000000004</v>
      </c>
      <c r="R42" s="105">
        <f t="shared" si="0"/>
        <v>0.49999999999999994</v>
      </c>
      <c r="S42" s="105">
        <f t="shared" si="1"/>
        <v>0.675</v>
      </c>
      <c r="T42" s="105">
        <f t="shared" si="2"/>
        <v>0.40</v>
      </c>
      <c r="U42" s="105">
        <f t="shared" si="3"/>
        <v>0.20</v>
      </c>
      <c r="V42" s="105">
        <f t="shared" si="4"/>
        <v>0.475</v>
      </c>
      <c r="W42" s="117">
        <f t="shared" si="5"/>
        <v>19</v>
      </c>
      <c r="X42" s="117">
        <f t="shared" si="10"/>
        <v>3.8000000000000003</v>
      </c>
      <c r="Y42" s="258">
        <v>8</v>
      </c>
      <c r="Z42" s="116">
        <f t="shared" si="11"/>
        <v>6.40</v>
      </c>
    </row>
    <row r="43" spans="1:26" ht="19.9" customHeight="1" thickBot="1">
      <c r="A43" s="273">
        <v>36</v>
      </c>
      <c r="B43" s="287">
        <v>307571</v>
      </c>
      <c r="C43" s="133" t="s">
        <v>138</v>
      </c>
      <c r="D43" s="10">
        <v>2</v>
      </c>
      <c r="E43" s="10">
        <v>1</v>
      </c>
      <c r="F43" s="10">
        <v>3</v>
      </c>
      <c r="G43" s="305">
        <v>2</v>
      </c>
      <c r="H43" s="10">
        <v>4</v>
      </c>
      <c r="I43" s="10">
        <f t="shared" si="6"/>
        <v>12</v>
      </c>
      <c r="J43" s="10">
        <f t="shared" si="7"/>
        <v>1.7999999999999998</v>
      </c>
      <c r="K43" s="18">
        <v>2</v>
      </c>
      <c r="L43" s="18">
        <v>0.50</v>
      </c>
      <c r="M43" s="18">
        <v>1</v>
      </c>
      <c r="N43" s="18">
        <v>1.50</v>
      </c>
      <c r="O43" s="18">
        <v>2.50</v>
      </c>
      <c r="P43" s="18">
        <f t="shared" si="8"/>
        <v>7.50</v>
      </c>
      <c r="Q43" s="116">
        <f t="shared" si="9"/>
        <v>0.375</v>
      </c>
      <c r="R43" s="105">
        <f t="shared" si="0"/>
        <v>0.40</v>
      </c>
      <c r="S43" s="105">
        <f t="shared" si="1"/>
        <v>0.175</v>
      </c>
      <c r="T43" s="105">
        <f t="shared" si="2"/>
        <v>0.49999999999999994</v>
      </c>
      <c r="U43" s="105">
        <f t="shared" si="3"/>
        <v>0.375</v>
      </c>
      <c r="V43" s="105">
        <f t="shared" si="4"/>
        <v>0.725</v>
      </c>
      <c r="W43" s="117">
        <f t="shared" si="5"/>
        <v>19.50</v>
      </c>
      <c r="X43" s="117">
        <f t="shared" si="10"/>
        <v>3.9000000000000004</v>
      </c>
      <c r="Y43" s="258">
        <v>8</v>
      </c>
      <c r="Z43" s="116">
        <f t="shared" si="11"/>
        <v>6.40</v>
      </c>
    </row>
    <row r="44" spans="1:26" ht="19.9" customHeight="1">
      <c r="A44" s="274">
        <v>37</v>
      </c>
      <c r="B44" s="284">
        <v>307572</v>
      </c>
      <c r="C44" s="133" t="s">
        <v>139</v>
      </c>
      <c r="D44" s="10">
        <v>1</v>
      </c>
      <c r="E44" s="10">
        <v>0</v>
      </c>
      <c r="F44" s="10">
        <v>2</v>
      </c>
      <c r="G44" s="305">
        <v>1</v>
      </c>
      <c r="H44" s="10">
        <v>0</v>
      </c>
      <c r="I44" s="10">
        <f t="shared" si="6"/>
        <v>4</v>
      </c>
      <c r="J44" s="10">
        <f t="shared" si="7"/>
        <v>0.60</v>
      </c>
      <c r="K44" s="18">
        <v>0</v>
      </c>
      <c r="L44" s="18">
        <v>1</v>
      </c>
      <c r="M44" s="18">
        <v>0.50</v>
      </c>
      <c r="N44" s="18">
        <v>0</v>
      </c>
      <c r="O44" s="18">
        <v>0.50</v>
      </c>
      <c r="P44" s="18">
        <f t="shared" si="8"/>
        <v>2</v>
      </c>
      <c r="Q44" s="116">
        <f t="shared" si="9"/>
        <v>0.10</v>
      </c>
      <c r="R44" s="105">
        <f t="shared" si="0"/>
        <v>0.15</v>
      </c>
      <c r="S44" s="105">
        <f t="shared" si="1"/>
        <v>0.05</v>
      </c>
      <c r="T44" s="105">
        <f t="shared" si="2"/>
        <v>0.325</v>
      </c>
      <c r="U44" s="105">
        <f t="shared" si="3"/>
        <v>0.15</v>
      </c>
      <c r="V44" s="105">
        <f t="shared" si="4"/>
        <v>0.025000000000000001</v>
      </c>
      <c r="W44" s="117">
        <f t="shared" si="5"/>
        <v>6</v>
      </c>
      <c r="X44" s="117">
        <f t="shared" si="10"/>
        <v>1.2000000000000002</v>
      </c>
      <c r="Y44" s="258">
        <v>1</v>
      </c>
      <c r="Z44" s="116">
        <f t="shared" si="11"/>
        <v>0.80</v>
      </c>
    </row>
    <row r="45" spans="1:26" ht="19.9" customHeight="1" thickBot="1">
      <c r="A45" s="273">
        <v>38</v>
      </c>
      <c r="B45" s="287">
        <v>307573</v>
      </c>
      <c r="C45" s="133" t="s">
        <v>140</v>
      </c>
      <c r="D45" s="10">
        <v>2</v>
      </c>
      <c r="E45" s="10">
        <v>1</v>
      </c>
      <c r="F45" s="10">
        <v>0</v>
      </c>
      <c r="G45" s="305">
        <v>2</v>
      </c>
      <c r="H45" s="10">
        <v>1</v>
      </c>
      <c r="I45" s="10">
        <f t="shared" si="6"/>
        <v>6</v>
      </c>
      <c r="J45" s="10">
        <f t="shared" si="7"/>
        <v>0.89999999999999991</v>
      </c>
      <c r="K45" s="18">
        <v>1</v>
      </c>
      <c r="L45" s="18">
        <v>0.50</v>
      </c>
      <c r="M45" s="18">
        <v>1</v>
      </c>
      <c r="N45" s="18">
        <v>1.50</v>
      </c>
      <c r="O45" s="18">
        <v>0</v>
      </c>
      <c r="P45" s="18">
        <f t="shared" si="8"/>
        <v>4</v>
      </c>
      <c r="Q45" s="116">
        <f t="shared" si="9"/>
        <v>0.20</v>
      </c>
      <c r="R45" s="105">
        <f t="shared" si="0"/>
        <v>0.35</v>
      </c>
      <c r="S45" s="105">
        <f t="shared" si="1"/>
        <v>0.175</v>
      </c>
      <c r="T45" s="105">
        <f t="shared" si="2"/>
        <v>0.05</v>
      </c>
      <c r="U45" s="105">
        <f t="shared" si="3"/>
        <v>0.375</v>
      </c>
      <c r="V45" s="105">
        <f t="shared" si="4"/>
        <v>0.15</v>
      </c>
      <c r="W45" s="117">
        <f t="shared" si="5"/>
        <v>10</v>
      </c>
      <c r="X45" s="117">
        <f t="shared" si="10"/>
        <v>2</v>
      </c>
      <c r="Y45" s="258">
        <v>1</v>
      </c>
      <c r="Z45" s="116">
        <f t="shared" si="11"/>
        <v>0.80</v>
      </c>
    </row>
    <row r="46" spans="1:26" ht="19.9" customHeight="1">
      <c r="A46" s="274">
        <v>39</v>
      </c>
      <c r="B46" s="287">
        <v>307577</v>
      </c>
      <c r="C46" s="133" t="s">
        <v>143</v>
      </c>
      <c r="D46" s="10">
        <v>5</v>
      </c>
      <c r="E46" s="10">
        <v>4</v>
      </c>
      <c r="F46" s="10">
        <v>6</v>
      </c>
      <c r="G46" s="305">
        <v>7</v>
      </c>
      <c r="H46" s="10">
        <v>8</v>
      </c>
      <c r="I46" s="10">
        <f t="shared" si="6"/>
        <v>30</v>
      </c>
      <c r="J46" s="10">
        <f t="shared" si="7"/>
        <v>4.50</v>
      </c>
      <c r="K46" s="18">
        <v>4.50</v>
      </c>
      <c r="L46" s="18">
        <v>4</v>
      </c>
      <c r="M46" s="18">
        <v>3.50</v>
      </c>
      <c r="N46" s="18">
        <v>2</v>
      </c>
      <c r="O46" s="18">
        <v>1</v>
      </c>
      <c r="P46" s="18">
        <f t="shared" si="8"/>
        <v>15</v>
      </c>
      <c r="Q46" s="116">
        <f t="shared" si="9"/>
        <v>0.75</v>
      </c>
      <c r="R46" s="105">
        <f t="shared" si="0"/>
        <v>0.975</v>
      </c>
      <c r="S46" s="105">
        <f t="shared" si="1"/>
        <v>0.80</v>
      </c>
      <c r="T46" s="105">
        <f t="shared" si="2"/>
        <v>1.075</v>
      </c>
      <c r="U46" s="105">
        <f t="shared" si="3"/>
        <v>1.1500000000000001</v>
      </c>
      <c r="V46" s="105">
        <f t="shared" si="4"/>
        <v>1.25</v>
      </c>
      <c r="W46" s="117">
        <f t="shared" si="5"/>
        <v>45</v>
      </c>
      <c r="X46" s="117">
        <f t="shared" si="10"/>
        <v>9</v>
      </c>
      <c r="Y46" s="258">
        <v>26</v>
      </c>
      <c r="Z46" s="116">
        <f t="shared" si="11"/>
        <v>20.80</v>
      </c>
    </row>
    <row r="47" spans="1:26" ht="19.9" customHeight="1" thickBot="1">
      <c r="A47" s="273">
        <v>40</v>
      </c>
      <c r="B47" s="284">
        <v>307578</v>
      </c>
      <c r="C47" s="133" t="s">
        <v>144</v>
      </c>
      <c r="D47" s="10">
        <v>6</v>
      </c>
      <c r="E47" s="10">
        <v>7</v>
      </c>
      <c r="F47" s="10">
        <v>5</v>
      </c>
      <c r="G47" s="305">
        <v>8</v>
      </c>
      <c r="H47" s="10">
        <v>9</v>
      </c>
      <c r="I47" s="10">
        <f t="shared" si="6"/>
        <v>35</v>
      </c>
      <c r="J47" s="10">
        <f t="shared" si="7"/>
        <v>5.25</v>
      </c>
      <c r="K47" s="18">
        <v>5</v>
      </c>
      <c r="L47" s="18">
        <v>4.50</v>
      </c>
      <c r="M47" s="18">
        <v>4</v>
      </c>
      <c r="N47" s="18">
        <v>3.50</v>
      </c>
      <c r="O47" s="18">
        <v>0.50</v>
      </c>
      <c r="P47" s="18">
        <f t="shared" si="8"/>
        <v>17.50</v>
      </c>
      <c r="Q47" s="116">
        <f t="shared" si="9"/>
        <v>0.875</v>
      </c>
      <c r="R47" s="105">
        <f t="shared" si="0"/>
        <v>1.1499999999999999</v>
      </c>
      <c r="S47" s="105">
        <f t="shared" si="1"/>
        <v>1.2750000000000001</v>
      </c>
      <c r="T47" s="105">
        <f t="shared" si="2"/>
        <v>0.95</v>
      </c>
      <c r="U47" s="105">
        <f t="shared" si="3"/>
        <v>1.375</v>
      </c>
      <c r="V47" s="105">
        <f t="shared" si="4"/>
        <v>1.3749999999999998</v>
      </c>
      <c r="W47" s="117">
        <f t="shared" si="5"/>
        <v>52.50</v>
      </c>
      <c r="X47" s="117">
        <f t="shared" si="10"/>
        <v>10.50</v>
      </c>
      <c r="Y47" s="258">
        <v>29</v>
      </c>
      <c r="Z47" s="116">
        <f t="shared" si="11"/>
        <v>23.200000000000003</v>
      </c>
    </row>
    <row r="48" spans="1:26" ht="19.9" customHeight="1">
      <c r="A48" s="274">
        <v>41</v>
      </c>
      <c r="B48" s="287">
        <v>307579</v>
      </c>
      <c r="C48" s="133" t="s">
        <v>145</v>
      </c>
      <c r="D48" s="10">
        <v>5</v>
      </c>
      <c r="E48" s="10">
        <v>3</v>
      </c>
      <c r="F48" s="10">
        <v>2</v>
      </c>
      <c r="G48" s="305">
        <v>4</v>
      </c>
      <c r="H48" s="10">
        <v>6</v>
      </c>
      <c r="I48" s="10">
        <f t="shared" si="6"/>
        <v>20</v>
      </c>
      <c r="J48" s="10">
        <f t="shared" si="7"/>
        <v>3</v>
      </c>
      <c r="K48" s="18">
        <v>2</v>
      </c>
      <c r="L48" s="18">
        <v>1.50</v>
      </c>
      <c r="M48" s="18">
        <v>3</v>
      </c>
      <c r="N48" s="18">
        <v>1</v>
      </c>
      <c r="O48" s="18">
        <v>2.50</v>
      </c>
      <c r="P48" s="18">
        <f t="shared" si="8"/>
        <v>10</v>
      </c>
      <c r="Q48" s="116">
        <f t="shared" si="9"/>
        <v>0.50</v>
      </c>
      <c r="R48" s="105">
        <f t="shared" si="0"/>
        <v>0.85</v>
      </c>
      <c r="S48" s="105">
        <f t="shared" si="1"/>
        <v>0.52499999999999991</v>
      </c>
      <c r="T48" s="105">
        <f t="shared" si="2"/>
        <v>0.45</v>
      </c>
      <c r="U48" s="105">
        <f t="shared" si="3"/>
        <v>0.65</v>
      </c>
      <c r="V48" s="105">
        <f t="shared" si="4"/>
        <v>1.0249999999999999</v>
      </c>
      <c r="W48" s="117">
        <f t="shared" si="5"/>
        <v>30</v>
      </c>
      <c r="X48" s="117">
        <f t="shared" si="10"/>
        <v>6</v>
      </c>
      <c r="Y48" s="258">
        <v>16</v>
      </c>
      <c r="Z48" s="116">
        <f t="shared" si="11"/>
        <v>12.80</v>
      </c>
    </row>
    <row r="49" spans="1:26" ht="19.9" customHeight="1" thickBot="1">
      <c r="A49" s="273">
        <v>42</v>
      </c>
      <c r="B49" s="284">
        <v>307580</v>
      </c>
      <c r="C49" s="133" t="s">
        <v>146</v>
      </c>
      <c r="D49" s="10">
        <v>3</v>
      </c>
      <c r="E49" s="10">
        <v>2</v>
      </c>
      <c r="F49" s="10">
        <v>4</v>
      </c>
      <c r="G49" s="305">
        <v>1</v>
      </c>
      <c r="H49" s="10">
        <v>5</v>
      </c>
      <c r="I49" s="10">
        <f t="shared" si="6"/>
        <v>15</v>
      </c>
      <c r="J49" s="10">
        <f t="shared" si="7"/>
        <v>2.25</v>
      </c>
      <c r="K49" s="18">
        <v>1.50</v>
      </c>
      <c r="L49" s="18">
        <v>1</v>
      </c>
      <c r="M49" s="18">
        <v>2</v>
      </c>
      <c r="N49" s="18">
        <v>3</v>
      </c>
      <c r="O49" s="18">
        <v>0.50</v>
      </c>
      <c r="P49" s="18">
        <f t="shared" si="8"/>
        <v>8</v>
      </c>
      <c r="Q49" s="116">
        <f t="shared" si="9"/>
        <v>0.40</v>
      </c>
      <c r="R49" s="105">
        <f t="shared" si="0"/>
        <v>0.52499999999999991</v>
      </c>
      <c r="S49" s="105">
        <f t="shared" si="1"/>
        <v>0.35</v>
      </c>
      <c r="T49" s="105">
        <f t="shared" si="2"/>
        <v>0.70</v>
      </c>
      <c r="U49" s="105">
        <f t="shared" si="3"/>
        <v>0.30000000000000004</v>
      </c>
      <c r="V49" s="105">
        <f t="shared" si="4"/>
        <v>0.775</v>
      </c>
      <c r="W49" s="117">
        <f t="shared" si="5"/>
        <v>23</v>
      </c>
      <c r="X49" s="117">
        <f t="shared" si="10"/>
        <v>4.6000000000000005</v>
      </c>
      <c r="Y49" s="258">
        <v>15</v>
      </c>
      <c r="Z49" s="116">
        <f t="shared" si="11"/>
        <v>12</v>
      </c>
    </row>
    <row r="50" spans="1:26" s="294" customFormat="1" ht="19.9" customHeight="1">
      <c r="A50" s="295">
        <v>43</v>
      </c>
      <c r="B50" s="296">
        <v>307581</v>
      </c>
      <c r="C50" s="297" t="s">
        <v>147</v>
      </c>
      <c r="D50" s="298">
        <v>6</v>
      </c>
      <c r="E50" s="298">
        <v>7</v>
      </c>
      <c r="F50" s="298">
        <v>8</v>
      </c>
      <c r="G50" s="306">
        <v>10</v>
      </c>
      <c r="H50" s="298">
        <v>9</v>
      </c>
      <c r="I50" s="298">
        <f t="shared" si="6"/>
        <v>40</v>
      </c>
      <c r="J50" s="298">
        <f t="shared" si="7"/>
        <v>6</v>
      </c>
      <c r="K50" s="298">
        <v>3</v>
      </c>
      <c r="L50" s="298">
        <v>2</v>
      </c>
      <c r="M50" s="298">
        <v>4</v>
      </c>
      <c r="N50" s="298">
        <v>5</v>
      </c>
      <c r="O50" s="298">
        <v>4.50</v>
      </c>
      <c r="P50" s="298">
        <f t="shared" si="8"/>
        <v>18.50</v>
      </c>
      <c r="Q50" s="299">
        <f t="shared" si="9"/>
        <v>0.925</v>
      </c>
      <c r="R50" s="299">
        <f t="shared" si="0"/>
        <v>1.0499999999999998</v>
      </c>
      <c r="S50" s="299">
        <f t="shared" si="1"/>
        <v>1.1500000000000001</v>
      </c>
      <c r="T50" s="299">
        <f t="shared" si="2"/>
        <v>1.40</v>
      </c>
      <c r="U50" s="299">
        <f t="shared" si="3"/>
        <v>1.75</v>
      </c>
      <c r="V50" s="299">
        <f t="shared" si="4"/>
        <v>1.575</v>
      </c>
      <c r="W50" s="299">
        <f t="shared" si="5"/>
        <v>58.50</v>
      </c>
      <c r="X50" s="299">
        <f t="shared" si="10"/>
        <v>11.70</v>
      </c>
      <c r="Y50" s="307">
        <v>36</v>
      </c>
      <c r="Z50" s="299">
        <f t="shared" si="11"/>
        <v>28.80</v>
      </c>
    </row>
    <row r="51" spans="1:26" ht="19.9" customHeight="1" thickBot="1">
      <c r="A51" s="273">
        <v>44</v>
      </c>
      <c r="B51" s="287">
        <v>307583</v>
      </c>
      <c r="C51" s="133" t="s">
        <v>149</v>
      </c>
      <c r="D51" s="10">
        <v>4</v>
      </c>
      <c r="E51" s="10">
        <v>2</v>
      </c>
      <c r="F51" s="10">
        <v>1</v>
      </c>
      <c r="G51" s="305">
        <v>3</v>
      </c>
      <c r="H51" s="10">
        <v>2</v>
      </c>
      <c r="I51" s="10">
        <f t="shared" si="6"/>
        <v>12</v>
      </c>
      <c r="J51" s="10">
        <f t="shared" si="7"/>
        <v>1.7999999999999998</v>
      </c>
      <c r="K51" s="18">
        <v>0.50</v>
      </c>
      <c r="L51" s="18">
        <v>1</v>
      </c>
      <c r="M51" s="18">
        <v>1.50</v>
      </c>
      <c r="N51" s="18">
        <v>2</v>
      </c>
      <c r="O51" s="18">
        <v>1</v>
      </c>
      <c r="P51" s="18">
        <f t="shared" si="8"/>
        <v>6</v>
      </c>
      <c r="Q51" s="116">
        <f t="shared" si="9"/>
        <v>0.30000000000000004</v>
      </c>
      <c r="R51" s="105">
        <f t="shared" si="0"/>
        <v>0.625</v>
      </c>
      <c r="S51" s="105">
        <f t="shared" si="1"/>
        <v>0.35</v>
      </c>
      <c r="T51" s="105">
        <f t="shared" si="2"/>
        <v>0.225</v>
      </c>
      <c r="U51" s="105">
        <f t="shared" si="3"/>
        <v>0.54999999999999993</v>
      </c>
      <c r="V51" s="105">
        <f t="shared" si="4"/>
        <v>0.35</v>
      </c>
      <c r="W51" s="117">
        <f t="shared" si="5"/>
        <v>18</v>
      </c>
      <c r="X51" s="117">
        <f t="shared" si="10"/>
        <v>3.60</v>
      </c>
      <c r="Y51" s="258">
        <v>9</v>
      </c>
      <c r="Z51" s="116">
        <f t="shared" si="11"/>
        <v>7.20</v>
      </c>
    </row>
    <row r="52" spans="1:26" ht="19.9" customHeight="1">
      <c r="A52" s="274">
        <v>45</v>
      </c>
      <c r="B52" s="287">
        <v>307585</v>
      </c>
      <c r="C52" s="133" t="s">
        <v>150</v>
      </c>
      <c r="D52" s="10">
        <v>2</v>
      </c>
      <c r="E52" s="10">
        <v>3</v>
      </c>
      <c r="F52" s="10">
        <v>0</v>
      </c>
      <c r="G52" s="305">
        <v>2</v>
      </c>
      <c r="H52" s="10">
        <v>1</v>
      </c>
      <c r="I52" s="10">
        <f t="shared" si="6"/>
        <v>8</v>
      </c>
      <c r="J52" s="10">
        <f t="shared" si="7"/>
        <v>1.20</v>
      </c>
      <c r="K52" s="18">
        <v>1</v>
      </c>
      <c r="L52" s="18">
        <v>0</v>
      </c>
      <c r="M52" s="18">
        <v>2</v>
      </c>
      <c r="N52" s="18">
        <v>1.50</v>
      </c>
      <c r="O52" s="18">
        <v>0.50</v>
      </c>
      <c r="P52" s="18">
        <f t="shared" si="8"/>
        <v>5</v>
      </c>
      <c r="Q52" s="116">
        <f t="shared" si="9"/>
        <v>0.25</v>
      </c>
      <c r="R52" s="105">
        <f t="shared" si="0"/>
        <v>0.35</v>
      </c>
      <c r="S52" s="105">
        <f t="shared" si="1"/>
        <v>0.44999999999999996</v>
      </c>
      <c r="T52" s="105">
        <f t="shared" si="2"/>
        <v>0.10</v>
      </c>
      <c r="U52" s="105">
        <f t="shared" si="3"/>
        <v>0.375</v>
      </c>
      <c r="V52" s="105">
        <f t="shared" si="4"/>
        <v>0.175</v>
      </c>
      <c r="W52" s="117">
        <f t="shared" si="5"/>
        <v>13</v>
      </c>
      <c r="X52" s="117">
        <f t="shared" si="10"/>
        <v>2.60</v>
      </c>
      <c r="Y52" s="258">
        <v>5</v>
      </c>
      <c r="Z52" s="116">
        <f t="shared" si="11"/>
        <v>4</v>
      </c>
    </row>
    <row r="53" spans="1:26" ht="19.9" customHeight="1" thickBot="1">
      <c r="A53" s="273">
        <v>46</v>
      </c>
      <c r="B53" s="284">
        <v>307586</v>
      </c>
      <c r="C53" s="133" t="s">
        <v>98</v>
      </c>
      <c r="D53" s="10">
        <v>1</v>
      </c>
      <c r="E53" s="10">
        <v>0</v>
      </c>
      <c r="F53" s="10">
        <v>2</v>
      </c>
      <c r="G53" s="305">
        <v>1</v>
      </c>
      <c r="H53" s="10">
        <v>3</v>
      </c>
      <c r="I53" s="10">
        <f t="shared" si="6"/>
        <v>7</v>
      </c>
      <c r="J53" s="10">
        <f t="shared" si="7"/>
        <v>1.05</v>
      </c>
      <c r="K53" s="18">
        <v>0</v>
      </c>
      <c r="L53" s="18">
        <v>1</v>
      </c>
      <c r="M53" s="18">
        <v>0.50</v>
      </c>
      <c r="N53" s="18">
        <v>1</v>
      </c>
      <c r="O53" s="18">
        <v>0</v>
      </c>
      <c r="P53" s="18">
        <f t="shared" si="8"/>
        <v>2.50</v>
      </c>
      <c r="Q53" s="116">
        <f t="shared" si="9"/>
        <v>0.125</v>
      </c>
      <c r="R53" s="105">
        <f t="shared" si="0"/>
        <v>0.15</v>
      </c>
      <c r="S53" s="105">
        <f t="shared" si="1"/>
        <v>0.05</v>
      </c>
      <c r="T53" s="105">
        <f t="shared" si="2"/>
        <v>0.325</v>
      </c>
      <c r="U53" s="105">
        <f t="shared" si="3"/>
        <v>0.20</v>
      </c>
      <c r="V53" s="105">
        <f t="shared" si="4"/>
        <v>0.44999999999999996</v>
      </c>
      <c r="W53" s="117">
        <f t="shared" si="5"/>
        <v>9.50</v>
      </c>
      <c r="X53" s="117">
        <f t="shared" si="10"/>
        <v>1.90</v>
      </c>
      <c r="Y53" s="258">
        <v>2</v>
      </c>
      <c r="Z53" s="116">
        <f t="shared" si="11"/>
        <v>1.60</v>
      </c>
    </row>
    <row r="54" spans="1:26" ht="19.9" customHeight="1">
      <c r="A54" s="274">
        <v>47</v>
      </c>
      <c r="B54" s="284">
        <v>307588</v>
      </c>
      <c r="C54" s="133" t="s">
        <v>151</v>
      </c>
      <c r="D54" s="10">
        <v>0</v>
      </c>
      <c r="E54" s="10">
        <v>2</v>
      </c>
      <c r="F54" s="10">
        <v>1</v>
      </c>
      <c r="G54" s="305">
        <v>2</v>
      </c>
      <c r="H54" s="10">
        <v>1</v>
      </c>
      <c r="I54" s="10">
        <f t="shared" si="6"/>
        <v>6</v>
      </c>
      <c r="J54" s="10">
        <f t="shared" si="7"/>
        <v>0.89999999999999991</v>
      </c>
      <c r="K54" s="18">
        <v>0.50</v>
      </c>
      <c r="L54" s="18">
        <v>0</v>
      </c>
      <c r="M54" s="18">
        <v>1</v>
      </c>
      <c r="N54" s="18">
        <v>2</v>
      </c>
      <c r="O54" s="18">
        <v>0.50</v>
      </c>
      <c r="P54" s="18">
        <f t="shared" si="8"/>
        <v>4</v>
      </c>
      <c r="Q54" s="116">
        <f t="shared" si="9"/>
        <v>0.20</v>
      </c>
      <c r="R54" s="105">
        <f t="shared" si="0"/>
        <v>0.025000000000000001</v>
      </c>
      <c r="S54" s="105">
        <f t="shared" si="1"/>
        <v>0.30</v>
      </c>
      <c r="T54" s="105">
        <f t="shared" si="2"/>
        <v>0.20</v>
      </c>
      <c r="U54" s="105">
        <f t="shared" si="3"/>
        <v>0.40</v>
      </c>
      <c r="V54" s="105">
        <f t="shared" si="4"/>
        <v>0.175</v>
      </c>
      <c r="W54" s="117">
        <f t="shared" si="5"/>
        <v>10</v>
      </c>
      <c r="X54" s="117">
        <f t="shared" si="10"/>
        <v>2</v>
      </c>
      <c r="Y54" s="258">
        <v>2</v>
      </c>
      <c r="Z54" s="116">
        <f t="shared" si="11"/>
        <v>1.60</v>
      </c>
    </row>
    <row r="55" spans="1:26" ht="19.9" customHeight="1" thickBot="1">
      <c r="A55" s="273">
        <v>48</v>
      </c>
      <c r="B55" s="287">
        <v>307589</v>
      </c>
      <c r="C55" s="133" t="s">
        <v>152</v>
      </c>
      <c r="D55" s="10">
        <v>4</v>
      </c>
      <c r="E55" s="10">
        <v>6</v>
      </c>
      <c r="F55" s="10">
        <v>5</v>
      </c>
      <c r="G55" s="305">
        <v>3</v>
      </c>
      <c r="H55" s="10">
        <v>7</v>
      </c>
      <c r="I55" s="10">
        <f t="shared" si="6"/>
        <v>25</v>
      </c>
      <c r="J55" s="10">
        <f t="shared" si="7"/>
        <v>3.75</v>
      </c>
      <c r="K55" s="18">
        <v>2</v>
      </c>
      <c r="L55" s="18">
        <v>1.50</v>
      </c>
      <c r="M55" s="18">
        <v>3</v>
      </c>
      <c r="N55" s="18">
        <v>4</v>
      </c>
      <c r="O55" s="18">
        <v>2.50</v>
      </c>
      <c r="P55" s="18">
        <f t="shared" si="8"/>
        <v>13</v>
      </c>
      <c r="Q55" s="116">
        <f t="shared" si="9"/>
        <v>0.65</v>
      </c>
      <c r="R55" s="105">
        <f t="shared" si="0"/>
        <v>0.70</v>
      </c>
      <c r="S55" s="105">
        <f t="shared" si="1"/>
        <v>0.97499999999999987</v>
      </c>
      <c r="T55" s="105">
        <f t="shared" si="2"/>
        <v>0.90</v>
      </c>
      <c r="U55" s="105">
        <f t="shared" si="3"/>
        <v>0.64999999999999991</v>
      </c>
      <c r="V55" s="105">
        <f t="shared" si="4"/>
        <v>1.175</v>
      </c>
      <c r="W55" s="117">
        <f t="shared" si="5"/>
        <v>38</v>
      </c>
      <c r="X55" s="117">
        <f t="shared" si="10"/>
        <v>7.60</v>
      </c>
      <c r="Y55" s="258">
        <v>20</v>
      </c>
      <c r="Z55" s="116">
        <f t="shared" si="11"/>
        <v>16</v>
      </c>
    </row>
    <row r="56" spans="1:26" ht="19.9" customHeight="1">
      <c r="A56" s="274">
        <v>49</v>
      </c>
      <c r="B56" s="287">
        <v>307595</v>
      </c>
      <c r="C56" s="133" t="s">
        <v>156</v>
      </c>
      <c r="D56" s="10">
        <v>2</v>
      </c>
      <c r="E56" s="10">
        <v>1</v>
      </c>
      <c r="F56" s="10">
        <v>0</v>
      </c>
      <c r="G56" s="305">
        <v>1</v>
      </c>
      <c r="H56" s="10">
        <v>3</v>
      </c>
      <c r="I56" s="10">
        <f t="shared" si="6"/>
        <v>7</v>
      </c>
      <c r="J56" s="10">
        <f t="shared" si="7"/>
        <v>1.05</v>
      </c>
      <c r="K56" s="18">
        <v>0.50</v>
      </c>
      <c r="L56" s="18">
        <v>1</v>
      </c>
      <c r="M56" s="18">
        <v>1.50</v>
      </c>
      <c r="N56" s="18">
        <v>0.50</v>
      </c>
      <c r="O56" s="18">
        <v>0</v>
      </c>
      <c r="P56" s="18">
        <f t="shared" si="8"/>
        <v>3.50</v>
      </c>
      <c r="Q56" s="116">
        <f t="shared" si="9"/>
        <v>0.17500000000000002</v>
      </c>
      <c r="R56" s="105">
        <f t="shared" si="0"/>
        <v>0.325</v>
      </c>
      <c r="S56" s="105">
        <f t="shared" si="1"/>
        <v>0.20</v>
      </c>
      <c r="T56" s="105">
        <f t="shared" si="2"/>
        <v>0.075000000000000011</v>
      </c>
      <c r="U56" s="105">
        <f t="shared" si="3"/>
        <v>0.175</v>
      </c>
      <c r="V56" s="105">
        <f t="shared" si="4"/>
        <v>0.44999999999999996</v>
      </c>
      <c r="W56" s="117">
        <f t="shared" si="5"/>
        <v>10.50</v>
      </c>
      <c r="X56" s="117">
        <f t="shared" si="10"/>
        <v>2.10</v>
      </c>
      <c r="Y56" s="258">
        <v>1</v>
      </c>
      <c r="Z56" s="116">
        <f t="shared" si="11"/>
        <v>0.80</v>
      </c>
    </row>
    <row r="57" spans="1:26" ht="19.9" customHeight="1" thickBot="1">
      <c r="A57" s="273">
        <v>50</v>
      </c>
      <c r="B57" s="284">
        <v>307596</v>
      </c>
      <c r="C57" s="133" t="s">
        <v>157</v>
      </c>
      <c r="D57" s="10">
        <v>1</v>
      </c>
      <c r="E57" s="10">
        <v>0</v>
      </c>
      <c r="F57" s="10">
        <v>2</v>
      </c>
      <c r="G57" s="305">
        <v>3</v>
      </c>
      <c r="H57" s="10">
        <v>2</v>
      </c>
      <c r="I57" s="10">
        <f t="shared" si="6"/>
        <v>8</v>
      </c>
      <c r="J57" s="10">
        <f t="shared" si="7"/>
        <v>1.20</v>
      </c>
      <c r="K57" s="18">
        <v>1</v>
      </c>
      <c r="L57" s="18">
        <v>0.50</v>
      </c>
      <c r="M57" s="18">
        <v>0</v>
      </c>
      <c r="N57" s="18">
        <v>2</v>
      </c>
      <c r="O57" s="18">
        <v>0.50</v>
      </c>
      <c r="P57" s="18">
        <f t="shared" si="8"/>
        <v>4</v>
      </c>
      <c r="Q57" s="116">
        <f t="shared" si="9"/>
        <v>0.20</v>
      </c>
      <c r="R57" s="105">
        <f t="shared" si="0"/>
        <v>0.20</v>
      </c>
      <c r="S57" s="105">
        <f t="shared" si="1"/>
        <v>0.025000000000000001</v>
      </c>
      <c r="T57" s="105">
        <f t="shared" si="2"/>
        <v>0.30</v>
      </c>
      <c r="U57" s="105">
        <f t="shared" si="3"/>
        <v>0.54999999999999993</v>
      </c>
      <c r="V57" s="105">
        <f t="shared" si="4"/>
        <v>0.325</v>
      </c>
      <c r="W57" s="117">
        <f t="shared" si="5"/>
        <v>12</v>
      </c>
      <c r="X57" s="117">
        <f t="shared" si="10"/>
        <v>2.4000000000000004</v>
      </c>
      <c r="Y57" s="258">
        <v>6</v>
      </c>
      <c r="Z57" s="116">
        <f t="shared" si="11"/>
        <v>4.8000000000000007</v>
      </c>
    </row>
    <row r="58" spans="1:26" ht="19.9" customHeight="1">
      <c r="A58" s="274">
        <v>51</v>
      </c>
      <c r="B58" s="287">
        <v>307597</v>
      </c>
      <c r="C58" s="133" t="s">
        <v>293</v>
      </c>
      <c r="D58" s="10">
        <v>2</v>
      </c>
      <c r="E58" s="10">
        <v>1</v>
      </c>
      <c r="F58" s="10">
        <v>0</v>
      </c>
      <c r="G58" s="305">
        <v>2</v>
      </c>
      <c r="H58" s="10">
        <v>3</v>
      </c>
      <c r="I58" s="10">
        <f t="shared" si="6"/>
        <v>8</v>
      </c>
      <c r="J58" s="10">
        <f t="shared" si="7"/>
        <v>1.20</v>
      </c>
      <c r="K58" s="18">
        <v>0.50</v>
      </c>
      <c r="L58" s="18">
        <v>2</v>
      </c>
      <c r="M58" s="18">
        <v>1</v>
      </c>
      <c r="N58" s="18">
        <v>0.50</v>
      </c>
      <c r="O58" s="18">
        <v>0</v>
      </c>
      <c r="P58" s="18">
        <f t="shared" si="8"/>
        <v>4</v>
      </c>
      <c r="Q58" s="116">
        <f t="shared" si="9"/>
        <v>0.20</v>
      </c>
      <c r="R58" s="105">
        <f t="shared" si="0"/>
        <v>0.325</v>
      </c>
      <c r="S58" s="105">
        <f t="shared" si="1"/>
        <v>0.25</v>
      </c>
      <c r="T58" s="105">
        <f t="shared" si="2"/>
        <v>0.05</v>
      </c>
      <c r="U58" s="105">
        <f t="shared" si="3"/>
        <v>0.325</v>
      </c>
      <c r="V58" s="105">
        <f t="shared" si="4"/>
        <v>0.44999999999999996</v>
      </c>
      <c r="W58" s="117">
        <f t="shared" si="5"/>
        <v>12</v>
      </c>
      <c r="X58" s="117">
        <f t="shared" si="10"/>
        <v>2.4000000000000004</v>
      </c>
      <c r="Y58" s="258">
        <v>7</v>
      </c>
      <c r="Z58" s="116">
        <f t="shared" si="11"/>
        <v>5.60</v>
      </c>
    </row>
    <row r="59" spans="1:26" ht="19.9" customHeight="1" thickBot="1">
      <c r="A59" s="273">
        <v>52</v>
      </c>
      <c r="B59" s="287">
        <v>307599</v>
      </c>
      <c r="C59" s="133" t="s">
        <v>279</v>
      </c>
      <c r="D59" s="10">
        <v>3</v>
      </c>
      <c r="E59" s="10">
        <v>2</v>
      </c>
      <c r="F59" s="10">
        <v>1</v>
      </c>
      <c r="G59" s="305">
        <v>0</v>
      </c>
      <c r="H59" s="10">
        <v>4</v>
      </c>
      <c r="I59" s="10">
        <f t="shared" si="6"/>
        <v>10</v>
      </c>
      <c r="J59" s="10">
        <f t="shared" si="7"/>
        <v>1.50</v>
      </c>
      <c r="K59" s="18">
        <v>1</v>
      </c>
      <c r="L59" s="18">
        <v>0.50</v>
      </c>
      <c r="M59" s="18">
        <v>2</v>
      </c>
      <c r="N59" s="18">
        <v>1.50</v>
      </c>
      <c r="O59" s="18">
        <v>1</v>
      </c>
      <c r="P59" s="18">
        <f t="shared" si="8"/>
        <v>6</v>
      </c>
      <c r="Q59" s="116">
        <f t="shared" si="9"/>
        <v>0.30000000000000004</v>
      </c>
      <c r="R59" s="105">
        <f t="shared" si="0"/>
        <v>0.49999999999999994</v>
      </c>
      <c r="S59" s="105">
        <f t="shared" si="1"/>
        <v>0.325</v>
      </c>
      <c r="T59" s="105">
        <f t="shared" si="2"/>
        <v>0.25</v>
      </c>
      <c r="U59" s="105">
        <f t="shared" si="3"/>
        <v>0.075000000000000011</v>
      </c>
      <c r="V59" s="105">
        <f t="shared" si="4"/>
        <v>0.65</v>
      </c>
      <c r="W59" s="117">
        <f t="shared" si="5"/>
        <v>16</v>
      </c>
      <c r="X59" s="117">
        <f t="shared" si="10"/>
        <v>3.20</v>
      </c>
      <c r="Y59" s="258">
        <v>9</v>
      </c>
      <c r="Z59" s="116">
        <f t="shared" si="11"/>
        <v>7.20</v>
      </c>
    </row>
    <row r="60" spans="1:26" ht="19.9" customHeight="1">
      <c r="A60" s="274">
        <v>53</v>
      </c>
      <c r="B60" s="287">
        <v>307601</v>
      </c>
      <c r="C60" s="133" t="s">
        <v>159</v>
      </c>
      <c r="D60" s="10">
        <v>2</v>
      </c>
      <c r="E60" s="10">
        <v>1</v>
      </c>
      <c r="F60" s="10">
        <v>0</v>
      </c>
      <c r="G60" s="305">
        <v>1</v>
      </c>
      <c r="H60" s="10">
        <v>3</v>
      </c>
      <c r="I60" s="10">
        <f t="shared" si="6"/>
        <v>7</v>
      </c>
      <c r="J60" s="10">
        <f t="shared" si="7"/>
        <v>1.05</v>
      </c>
      <c r="K60" s="18">
        <v>0.50</v>
      </c>
      <c r="L60" s="18">
        <v>1</v>
      </c>
      <c r="M60" s="18">
        <v>0</v>
      </c>
      <c r="N60" s="18">
        <v>1</v>
      </c>
      <c r="O60" s="18">
        <v>0.50</v>
      </c>
      <c r="P60" s="18">
        <f t="shared" si="8"/>
        <v>3</v>
      </c>
      <c r="Q60" s="116">
        <f t="shared" si="9"/>
        <v>0.15000000000000002</v>
      </c>
      <c r="R60" s="105">
        <f t="shared" si="0"/>
        <v>0.325</v>
      </c>
      <c r="S60" s="105">
        <f t="shared" si="1"/>
        <v>0.20</v>
      </c>
      <c r="T60" s="105">
        <f t="shared" si="2"/>
        <v>0</v>
      </c>
      <c r="U60" s="105">
        <f t="shared" si="3"/>
        <v>0.20</v>
      </c>
      <c r="V60" s="105">
        <f t="shared" si="4"/>
        <v>0.475</v>
      </c>
      <c r="W60" s="117">
        <f t="shared" si="5"/>
        <v>10</v>
      </c>
      <c r="X60" s="117">
        <f t="shared" si="10"/>
        <v>2</v>
      </c>
      <c r="Y60" s="258">
        <v>2</v>
      </c>
      <c r="Z60" s="116">
        <f t="shared" si="11"/>
        <v>1.60</v>
      </c>
    </row>
    <row r="61" spans="1:26" ht="19.9" customHeight="1" thickBot="1">
      <c r="A61" s="273">
        <v>54</v>
      </c>
      <c r="B61" s="284">
        <v>307602</v>
      </c>
      <c r="C61" s="133" t="s">
        <v>160</v>
      </c>
      <c r="D61" s="10">
        <v>0</v>
      </c>
      <c r="E61" s="10">
        <v>2</v>
      </c>
      <c r="F61" s="10">
        <v>1</v>
      </c>
      <c r="G61" s="305">
        <v>2</v>
      </c>
      <c r="H61" s="10">
        <v>0</v>
      </c>
      <c r="I61" s="10">
        <f t="shared" si="6"/>
        <v>5</v>
      </c>
      <c r="J61" s="10">
        <f t="shared" si="7"/>
        <v>0.75</v>
      </c>
      <c r="K61" s="18">
        <v>1</v>
      </c>
      <c r="L61" s="18">
        <v>0.50</v>
      </c>
      <c r="M61" s="18">
        <v>1</v>
      </c>
      <c r="N61" s="18">
        <v>0</v>
      </c>
      <c r="O61" s="18">
        <v>0.50</v>
      </c>
      <c r="P61" s="18">
        <f t="shared" si="8"/>
        <v>3</v>
      </c>
      <c r="Q61" s="116">
        <f t="shared" si="9"/>
        <v>0.15000000000000002</v>
      </c>
      <c r="R61" s="105">
        <f t="shared" si="0"/>
        <v>0.05</v>
      </c>
      <c r="S61" s="105">
        <f t="shared" si="1"/>
        <v>0.325</v>
      </c>
      <c r="T61" s="105">
        <f t="shared" si="2"/>
        <v>0.20</v>
      </c>
      <c r="U61" s="105">
        <f t="shared" si="3"/>
        <v>0.30</v>
      </c>
      <c r="V61" s="105">
        <f t="shared" si="4"/>
        <v>0.025000000000000001</v>
      </c>
      <c r="W61" s="117">
        <f t="shared" si="5"/>
        <v>8</v>
      </c>
      <c r="X61" s="117">
        <f t="shared" si="10"/>
        <v>1.60</v>
      </c>
      <c r="Y61" s="258">
        <v>0</v>
      </c>
      <c r="Z61" s="116">
        <f t="shared" si="11"/>
        <v>0</v>
      </c>
    </row>
    <row r="62" spans="1:26" ht="19.9" customHeight="1">
      <c r="A62" s="274">
        <v>55</v>
      </c>
      <c r="B62" s="284">
        <v>307604</v>
      </c>
      <c r="C62" s="133" t="s">
        <v>162</v>
      </c>
      <c r="D62" s="10">
        <v>3</v>
      </c>
      <c r="E62" s="10">
        <v>1</v>
      </c>
      <c r="F62" s="10">
        <v>0</v>
      </c>
      <c r="G62" s="305">
        <v>2</v>
      </c>
      <c r="H62" s="10">
        <v>1</v>
      </c>
      <c r="I62" s="10">
        <f t="shared" si="6"/>
        <v>7</v>
      </c>
      <c r="J62" s="10">
        <f t="shared" si="7"/>
        <v>1.05</v>
      </c>
      <c r="K62" s="18">
        <v>1.50</v>
      </c>
      <c r="L62" s="18">
        <v>1</v>
      </c>
      <c r="M62" s="18">
        <v>0</v>
      </c>
      <c r="N62" s="18">
        <v>0.50</v>
      </c>
      <c r="O62" s="18">
        <v>1</v>
      </c>
      <c r="P62" s="18">
        <f t="shared" si="8"/>
        <v>4</v>
      </c>
      <c r="Q62" s="116">
        <f t="shared" si="9"/>
        <v>0.20</v>
      </c>
      <c r="R62" s="105">
        <f t="shared" si="0"/>
        <v>0.52499999999999991</v>
      </c>
      <c r="S62" s="105">
        <f t="shared" si="1"/>
        <v>0.20</v>
      </c>
      <c r="T62" s="105">
        <f t="shared" si="2"/>
        <v>0</v>
      </c>
      <c r="U62" s="105">
        <f t="shared" si="3"/>
        <v>0.325</v>
      </c>
      <c r="V62" s="105">
        <f t="shared" si="4"/>
        <v>0.20</v>
      </c>
      <c r="W62" s="117">
        <f t="shared" si="5"/>
        <v>11</v>
      </c>
      <c r="X62" s="117">
        <f t="shared" si="10"/>
        <v>2.2000000000000002</v>
      </c>
      <c r="Y62" s="258">
        <v>3</v>
      </c>
      <c r="Z62" s="116">
        <f t="shared" si="11"/>
        <v>2.4000000000000004</v>
      </c>
    </row>
    <row r="63" spans="1:26" ht="19.9" customHeight="1" thickBot="1">
      <c r="A63" s="273">
        <v>56</v>
      </c>
      <c r="B63" s="284">
        <v>307606</v>
      </c>
      <c r="C63" s="133" t="s">
        <v>163</v>
      </c>
      <c r="D63" s="10">
        <v>1</v>
      </c>
      <c r="E63" s="10">
        <v>0</v>
      </c>
      <c r="F63" s="10">
        <v>2</v>
      </c>
      <c r="G63" s="305">
        <v>1</v>
      </c>
      <c r="H63" s="10">
        <v>3</v>
      </c>
      <c r="I63" s="10">
        <f t="shared" si="6"/>
        <v>7</v>
      </c>
      <c r="J63" s="10">
        <f t="shared" si="7"/>
        <v>1.05</v>
      </c>
      <c r="K63" s="18">
        <v>0.50</v>
      </c>
      <c r="L63" s="18">
        <v>0</v>
      </c>
      <c r="M63" s="18">
        <v>1</v>
      </c>
      <c r="N63" s="18">
        <v>1.50</v>
      </c>
      <c r="O63" s="18">
        <v>1</v>
      </c>
      <c r="P63" s="18">
        <f t="shared" si="8"/>
        <v>4</v>
      </c>
      <c r="Q63" s="116">
        <f t="shared" si="9"/>
        <v>0.20</v>
      </c>
      <c r="R63" s="105">
        <f t="shared" si="0"/>
        <v>0.175</v>
      </c>
      <c r="S63" s="105">
        <f t="shared" si="1"/>
        <v>0</v>
      </c>
      <c r="T63" s="105">
        <f t="shared" si="2"/>
        <v>0.35</v>
      </c>
      <c r="U63" s="105">
        <f t="shared" si="3"/>
        <v>0.225</v>
      </c>
      <c r="V63" s="105">
        <f t="shared" si="4"/>
        <v>0.49999999999999994</v>
      </c>
      <c r="W63" s="117">
        <f t="shared" si="5"/>
        <v>11</v>
      </c>
      <c r="X63" s="117">
        <f t="shared" si="10"/>
        <v>2.2000000000000002</v>
      </c>
      <c r="Y63" s="258">
        <v>4</v>
      </c>
      <c r="Z63" s="116">
        <f t="shared" si="11"/>
        <v>3.20</v>
      </c>
    </row>
    <row r="64" spans="1:26" s="294" customFormat="1" ht="19.9" customHeight="1">
      <c r="A64" s="295">
        <v>57</v>
      </c>
      <c r="B64" s="296">
        <v>307607</v>
      </c>
      <c r="C64" s="297" t="s">
        <v>294</v>
      </c>
      <c r="D64" s="298">
        <v>4</v>
      </c>
      <c r="E64" s="298">
        <v>2</v>
      </c>
      <c r="F64" s="298">
        <v>3</v>
      </c>
      <c r="G64" s="306">
        <v>5</v>
      </c>
      <c r="H64" s="298">
        <v>1</v>
      </c>
      <c r="I64" s="298">
        <f t="shared" si="6"/>
        <v>15</v>
      </c>
      <c r="J64" s="298">
        <f t="shared" si="7"/>
        <v>2.25</v>
      </c>
      <c r="K64" s="298">
        <v>1.50</v>
      </c>
      <c r="L64" s="298">
        <v>2</v>
      </c>
      <c r="M64" s="298">
        <v>0.50</v>
      </c>
      <c r="N64" s="298">
        <v>1</v>
      </c>
      <c r="O64" s="298">
        <v>2.50</v>
      </c>
      <c r="P64" s="298">
        <f t="shared" si="8"/>
        <v>7.50</v>
      </c>
      <c r="Q64" s="299">
        <f t="shared" si="9"/>
        <v>0.375</v>
      </c>
      <c r="R64" s="299">
        <f t="shared" si="0"/>
        <v>0.675</v>
      </c>
      <c r="S64" s="299">
        <f t="shared" si="1"/>
        <v>0.40</v>
      </c>
      <c r="T64" s="299">
        <f t="shared" si="2"/>
        <v>0.475</v>
      </c>
      <c r="U64" s="299">
        <f t="shared" si="3"/>
        <v>0.80</v>
      </c>
      <c r="V64" s="299">
        <f t="shared" si="4"/>
        <v>0.27500000000000002</v>
      </c>
      <c r="W64" s="299">
        <f t="shared" si="5"/>
        <v>22.50</v>
      </c>
      <c r="X64" s="299">
        <f t="shared" si="10"/>
        <v>4.50</v>
      </c>
      <c r="Y64" s="307">
        <v>10</v>
      </c>
      <c r="Z64" s="299">
        <f t="shared" si="11"/>
        <v>8</v>
      </c>
    </row>
    <row r="65" spans="1:26" ht="19.9" customHeight="1" thickBot="1">
      <c r="A65" s="273">
        <v>58</v>
      </c>
      <c r="B65" s="284">
        <v>307608</v>
      </c>
      <c r="C65" s="133" t="s">
        <v>164</v>
      </c>
      <c r="D65" s="10">
        <v>1</v>
      </c>
      <c r="E65" s="10">
        <v>3</v>
      </c>
      <c r="F65" s="10">
        <v>2</v>
      </c>
      <c r="G65" s="305">
        <v>0</v>
      </c>
      <c r="H65" s="10">
        <v>1</v>
      </c>
      <c r="I65" s="10">
        <f t="shared" si="6"/>
        <v>7</v>
      </c>
      <c r="J65" s="10">
        <f t="shared" si="7"/>
        <v>1.05</v>
      </c>
      <c r="K65" s="18">
        <v>0</v>
      </c>
      <c r="L65" s="18">
        <v>1</v>
      </c>
      <c r="M65" s="18">
        <v>1.50</v>
      </c>
      <c r="N65" s="18">
        <v>0.50</v>
      </c>
      <c r="O65" s="18">
        <v>1</v>
      </c>
      <c r="P65" s="18">
        <f t="shared" si="8"/>
        <v>4</v>
      </c>
      <c r="Q65" s="116">
        <f t="shared" si="9"/>
        <v>0.20</v>
      </c>
      <c r="R65" s="105">
        <f t="shared" si="0"/>
        <v>0.15</v>
      </c>
      <c r="S65" s="105">
        <f t="shared" si="1"/>
        <v>0.49999999999999994</v>
      </c>
      <c r="T65" s="105">
        <f t="shared" si="2"/>
        <v>0.375</v>
      </c>
      <c r="U65" s="105">
        <f t="shared" si="3"/>
        <v>0.025000000000000001</v>
      </c>
      <c r="V65" s="105">
        <f t="shared" si="4"/>
        <v>0.20</v>
      </c>
      <c r="W65" s="117">
        <f t="shared" si="5"/>
        <v>11</v>
      </c>
      <c r="X65" s="117">
        <f t="shared" si="10"/>
        <v>2.2000000000000002</v>
      </c>
      <c r="Y65" s="258">
        <v>3</v>
      </c>
      <c r="Z65" s="116">
        <f t="shared" si="11"/>
        <v>2.4000000000000004</v>
      </c>
    </row>
    <row r="66" spans="1:26" ht="19.9" customHeight="1">
      <c r="A66" s="274">
        <v>59</v>
      </c>
      <c r="B66" s="287">
        <v>307609</v>
      </c>
      <c r="C66" s="133" t="s">
        <v>165</v>
      </c>
      <c r="D66" s="10">
        <v>3</v>
      </c>
      <c r="E66" s="10">
        <v>4</v>
      </c>
      <c r="F66" s="10">
        <v>1</v>
      </c>
      <c r="G66" s="305">
        <v>2</v>
      </c>
      <c r="H66" s="10">
        <v>4</v>
      </c>
      <c r="I66" s="10">
        <f t="shared" si="6"/>
        <v>14</v>
      </c>
      <c r="J66" s="10">
        <f t="shared" si="7"/>
        <v>2.10</v>
      </c>
      <c r="K66" s="18">
        <v>2</v>
      </c>
      <c r="L66" s="18">
        <v>3</v>
      </c>
      <c r="M66" s="18">
        <v>1</v>
      </c>
      <c r="N66" s="18">
        <v>0.50</v>
      </c>
      <c r="O66" s="18">
        <v>1.50</v>
      </c>
      <c r="P66" s="18">
        <f t="shared" si="8"/>
        <v>8</v>
      </c>
      <c r="Q66" s="116">
        <f t="shared" si="9"/>
        <v>0.40</v>
      </c>
      <c r="R66" s="105">
        <f t="shared" si="0"/>
        <v>0.54999999999999993</v>
      </c>
      <c r="S66" s="105">
        <f t="shared" si="1"/>
        <v>0.75</v>
      </c>
      <c r="T66" s="105">
        <f t="shared" si="2"/>
        <v>0.20</v>
      </c>
      <c r="U66" s="105">
        <f t="shared" si="3"/>
        <v>0.325</v>
      </c>
      <c r="V66" s="105">
        <f t="shared" si="4"/>
        <v>0.675</v>
      </c>
      <c r="W66" s="117">
        <f t="shared" si="5"/>
        <v>22</v>
      </c>
      <c r="X66" s="117">
        <f t="shared" si="10"/>
        <v>4.4000000000000004</v>
      </c>
      <c r="Y66" s="258">
        <v>9</v>
      </c>
      <c r="Z66" s="116">
        <f t="shared" si="11"/>
        <v>7.20</v>
      </c>
    </row>
    <row r="67" spans="1:26" ht="19.9" customHeight="1">
      <c r="A67" s="308">
        <v>60</v>
      </c>
      <c r="B67" s="284">
        <v>307610</v>
      </c>
      <c r="C67" s="133" t="s">
        <v>295</v>
      </c>
      <c r="D67" s="10">
        <v>2</v>
      </c>
      <c r="E67" s="10">
        <v>1</v>
      </c>
      <c r="F67" s="10">
        <v>3</v>
      </c>
      <c r="G67" s="305">
        <v>1</v>
      </c>
      <c r="H67" s="10">
        <v>4</v>
      </c>
      <c r="I67" s="10">
        <f t="shared" si="6"/>
        <v>11</v>
      </c>
      <c r="J67" s="10">
        <f t="shared" si="7"/>
        <v>1.65</v>
      </c>
      <c r="K67" s="18">
        <v>1.50</v>
      </c>
      <c r="L67" s="18">
        <v>0.50</v>
      </c>
      <c r="M67" s="18">
        <v>2.50</v>
      </c>
      <c r="N67" s="18">
        <v>1</v>
      </c>
      <c r="O67" s="18">
        <v>0.50</v>
      </c>
      <c r="P67" s="18">
        <f t="shared" si="8"/>
        <v>6</v>
      </c>
      <c r="Q67" s="116">
        <f>P67*0.05</f>
        <v>0.30000000000000004</v>
      </c>
      <c r="R67" s="105">
        <f t="shared" si="0"/>
        <v>0.375</v>
      </c>
      <c r="S67" s="105">
        <f t="shared" si="1"/>
        <v>0.175</v>
      </c>
      <c r="T67" s="105">
        <f t="shared" si="2"/>
        <v>0.57499999999999996</v>
      </c>
      <c r="U67" s="105">
        <f t="shared" si="3"/>
        <v>0.20</v>
      </c>
      <c r="V67" s="105">
        <f t="shared" si="4"/>
        <v>0.625</v>
      </c>
      <c r="W67" s="117">
        <f t="shared" si="5"/>
        <v>17</v>
      </c>
      <c r="X67" s="117">
        <f t="shared" si="10"/>
        <v>3.4000000000000004</v>
      </c>
      <c r="Y67" s="258">
        <v>8</v>
      </c>
      <c r="Z67" s="116">
        <f t="shared" si="11"/>
        <v>6.40</v>
      </c>
    </row>
    <row r="68" spans="1:26" ht="19.9" customHeight="1">
      <c r="A68" s="309">
        <v>61</v>
      </c>
      <c r="B68" s="287">
        <v>307611</v>
      </c>
      <c r="C68" s="133" t="s">
        <v>166</v>
      </c>
      <c r="D68" s="310">
        <v>1</v>
      </c>
      <c r="E68" s="310">
        <v>0</v>
      </c>
      <c r="F68" s="310">
        <v>2</v>
      </c>
      <c r="G68" s="305">
        <v>0</v>
      </c>
      <c r="H68" s="310">
        <v>1</v>
      </c>
      <c r="I68" s="10">
        <f t="shared" si="6"/>
        <v>4</v>
      </c>
      <c r="J68" s="10">
        <f t="shared" si="7"/>
        <v>0.60</v>
      </c>
      <c r="K68" s="311">
        <v>0.50</v>
      </c>
      <c r="L68" s="311">
        <v>1</v>
      </c>
      <c r="M68" s="311">
        <v>1.50</v>
      </c>
      <c r="N68" s="311">
        <v>0</v>
      </c>
      <c r="O68" s="311">
        <v>1</v>
      </c>
      <c r="P68" s="311">
        <f t="shared" si="8"/>
        <v>4</v>
      </c>
      <c r="Q68" s="312">
        <f t="shared" si="9"/>
        <v>0.20</v>
      </c>
      <c r="R68" s="313">
        <f t="shared" si="0"/>
        <v>0.175</v>
      </c>
      <c r="S68" s="313">
        <f t="shared" si="1"/>
        <v>0.05</v>
      </c>
      <c r="T68" s="313">
        <f t="shared" si="2"/>
        <v>0.375</v>
      </c>
      <c r="U68" s="313">
        <f t="shared" si="3"/>
        <v>0</v>
      </c>
      <c r="V68" s="313">
        <f t="shared" si="4"/>
        <v>0.20</v>
      </c>
      <c r="W68" s="314">
        <f t="shared" si="5"/>
        <v>8</v>
      </c>
      <c r="X68" s="117">
        <f t="shared" si="10"/>
        <v>1.60</v>
      </c>
      <c r="Y68" s="258">
        <v>0</v>
      </c>
      <c r="Z68" s="116">
        <f t="shared" si="11"/>
        <v>0</v>
      </c>
    </row>
    <row r="69" spans="1:26" ht="19.9" customHeight="1">
      <c r="A69" s="308">
        <v>62</v>
      </c>
      <c r="B69" s="287">
        <v>307613</v>
      </c>
      <c r="C69" s="133" t="s">
        <v>168</v>
      </c>
      <c r="D69" s="310">
        <v>3</v>
      </c>
      <c r="E69" s="310">
        <v>2</v>
      </c>
      <c r="F69" s="310">
        <v>1</v>
      </c>
      <c r="G69" s="305">
        <v>0</v>
      </c>
      <c r="H69" s="310">
        <v>2</v>
      </c>
      <c r="I69" s="10">
        <f t="shared" si="6"/>
        <v>8</v>
      </c>
      <c r="J69" s="10">
        <f t="shared" si="7"/>
        <v>1.20</v>
      </c>
      <c r="K69" s="311">
        <v>1</v>
      </c>
      <c r="L69" s="311">
        <v>0.50</v>
      </c>
      <c r="M69" s="311">
        <v>1</v>
      </c>
      <c r="N69" s="311">
        <v>1.50</v>
      </c>
      <c r="O69" s="311">
        <v>0.50</v>
      </c>
      <c r="P69" s="18">
        <f t="shared" si="8"/>
        <v>4.50</v>
      </c>
      <c r="Q69" s="116">
        <f t="shared" si="9"/>
        <v>0.225</v>
      </c>
      <c r="R69" s="313">
        <f t="shared" si="0"/>
        <v>0.49999999999999994</v>
      </c>
      <c r="S69" s="313">
        <f t="shared" si="1"/>
        <v>0.325</v>
      </c>
      <c r="T69" s="313">
        <f t="shared" si="2"/>
        <v>0.20</v>
      </c>
      <c r="U69" s="313">
        <f t="shared" si="3"/>
        <v>0.075000000000000011</v>
      </c>
      <c r="V69" s="313">
        <f t="shared" si="4"/>
        <v>0.325</v>
      </c>
      <c r="W69" s="314">
        <f t="shared" si="5"/>
        <v>12.50</v>
      </c>
      <c r="X69" s="117">
        <f t="shared" si="10"/>
        <v>2.50</v>
      </c>
      <c r="Y69" s="258">
        <v>5</v>
      </c>
      <c r="Z69" s="116">
        <f t="shared" si="11"/>
        <v>4</v>
      </c>
    </row>
    <row r="70" spans="1:26" ht="19.9" customHeight="1">
      <c r="A70" s="309">
        <v>63</v>
      </c>
      <c r="B70" s="284">
        <v>307614</v>
      </c>
      <c r="C70" s="133" t="s">
        <v>169</v>
      </c>
      <c r="D70" s="310">
        <v>2</v>
      </c>
      <c r="E70" s="310">
        <v>1</v>
      </c>
      <c r="F70" s="310">
        <v>0</v>
      </c>
      <c r="G70" s="305">
        <v>1</v>
      </c>
      <c r="H70" s="310">
        <v>0</v>
      </c>
      <c r="I70" s="10">
        <f t="shared" si="6"/>
        <v>4</v>
      </c>
      <c r="J70" s="10">
        <f t="shared" si="7"/>
        <v>0.60</v>
      </c>
      <c r="K70" s="311">
        <v>0.50</v>
      </c>
      <c r="L70" s="311">
        <v>1</v>
      </c>
      <c r="M70" s="311">
        <v>0.50</v>
      </c>
      <c r="N70" s="311">
        <v>0</v>
      </c>
      <c r="O70" s="311">
        <v>1</v>
      </c>
      <c r="P70" s="311">
        <f t="shared" si="8"/>
        <v>3</v>
      </c>
      <c r="Q70" s="312">
        <f t="shared" si="9"/>
        <v>0.15000000000000002</v>
      </c>
      <c r="R70" s="313">
        <f t="shared" si="0"/>
        <v>0.325</v>
      </c>
      <c r="S70" s="313">
        <f t="shared" si="1"/>
        <v>0.20</v>
      </c>
      <c r="T70" s="313">
        <f t="shared" si="2"/>
        <v>0.025000000000000001</v>
      </c>
      <c r="U70" s="313">
        <f t="shared" si="3"/>
        <v>0.15</v>
      </c>
      <c r="V70" s="313">
        <f t="shared" si="4"/>
        <v>0.05</v>
      </c>
      <c r="W70" s="314">
        <f t="shared" si="5"/>
        <v>7</v>
      </c>
      <c r="X70" s="117">
        <f t="shared" si="10"/>
        <v>1.40</v>
      </c>
      <c r="Y70" s="258">
        <v>1</v>
      </c>
      <c r="Z70" s="116">
        <f t="shared" si="11"/>
        <v>0.80</v>
      </c>
    </row>
    <row r="71" spans="1:26" ht="19.9" customHeight="1">
      <c r="A71" s="308">
        <v>64</v>
      </c>
      <c r="B71" s="284">
        <v>307616</v>
      </c>
      <c r="C71" s="133" t="s">
        <v>171</v>
      </c>
      <c r="D71" s="310">
        <v>3</v>
      </c>
      <c r="E71" s="310">
        <v>4</v>
      </c>
      <c r="F71" s="310">
        <v>2</v>
      </c>
      <c r="G71" s="305">
        <v>1</v>
      </c>
      <c r="H71" s="310">
        <v>3</v>
      </c>
      <c r="I71" s="10">
        <f t="shared" si="6"/>
        <v>13</v>
      </c>
      <c r="J71" s="10">
        <f t="shared" si="7"/>
        <v>1.95</v>
      </c>
      <c r="K71" s="311">
        <v>2.50</v>
      </c>
      <c r="L71" s="311">
        <v>1.50</v>
      </c>
      <c r="M71" s="311">
        <v>2</v>
      </c>
      <c r="N71" s="311">
        <v>1</v>
      </c>
      <c r="O71" s="311">
        <v>0.50</v>
      </c>
      <c r="P71" s="18">
        <f t="shared" si="8"/>
        <v>7.50</v>
      </c>
      <c r="Q71" s="116">
        <f t="shared" si="9"/>
        <v>0.375</v>
      </c>
      <c r="R71" s="313">
        <f t="shared" si="0"/>
        <v>0.57499999999999996</v>
      </c>
      <c r="S71" s="313">
        <f t="shared" si="1"/>
        <v>0.675</v>
      </c>
      <c r="T71" s="313">
        <f t="shared" si="2"/>
        <v>0.40</v>
      </c>
      <c r="U71" s="313">
        <f t="shared" si="3"/>
        <v>0.20</v>
      </c>
      <c r="V71" s="313">
        <f t="shared" si="4"/>
        <v>0.475</v>
      </c>
      <c r="W71" s="314">
        <f t="shared" si="5"/>
        <v>20.50</v>
      </c>
      <c r="X71" s="117">
        <f t="shared" si="10"/>
        <v>4.1000000000000005</v>
      </c>
      <c r="Y71" s="258">
        <v>10</v>
      </c>
      <c r="Z71" s="116">
        <f t="shared" si="11"/>
        <v>8</v>
      </c>
    </row>
    <row r="72" spans="1:26" ht="19.9" customHeight="1">
      <c r="A72" s="309">
        <v>65</v>
      </c>
      <c r="B72" s="284">
        <v>307622</v>
      </c>
      <c r="C72" s="133" t="s">
        <v>173</v>
      </c>
      <c r="D72" s="310">
        <v>1</v>
      </c>
      <c r="E72" s="310">
        <v>2</v>
      </c>
      <c r="F72" s="310">
        <v>4</v>
      </c>
      <c r="G72" s="305">
        <v>3</v>
      </c>
      <c r="H72" s="310">
        <v>1</v>
      </c>
      <c r="I72" s="10">
        <f t="shared" si="6"/>
        <v>11</v>
      </c>
      <c r="J72" s="10">
        <f t="shared" si="7"/>
        <v>1.65</v>
      </c>
      <c r="K72" s="311">
        <v>1</v>
      </c>
      <c r="L72" s="311">
        <v>1.50</v>
      </c>
      <c r="M72" s="311">
        <v>0.50</v>
      </c>
      <c r="N72" s="311">
        <v>1</v>
      </c>
      <c r="O72" s="311">
        <v>2.50</v>
      </c>
      <c r="P72" s="311">
        <f t="shared" si="8"/>
        <v>6.50</v>
      </c>
      <c r="Q72" s="312">
        <f t="shared" si="9"/>
        <v>0.325</v>
      </c>
      <c r="R72" s="313">
        <f t="shared" si="0"/>
        <v>0.20</v>
      </c>
      <c r="S72" s="313">
        <f t="shared" si="1"/>
        <v>0.375</v>
      </c>
      <c r="T72" s="313">
        <f t="shared" si="2"/>
        <v>0.625</v>
      </c>
      <c r="U72" s="313">
        <f t="shared" si="3"/>
        <v>0.49999999999999994</v>
      </c>
      <c r="V72" s="313">
        <f t="shared" si="4"/>
        <v>0.27500000000000002</v>
      </c>
      <c r="W72" s="314">
        <f t="shared" si="12" ref="W72:W135">I72+P72</f>
        <v>17.50</v>
      </c>
      <c r="X72" s="117">
        <f t="shared" si="10"/>
        <v>3.50</v>
      </c>
      <c r="Y72" s="258">
        <v>8</v>
      </c>
      <c r="Z72" s="116">
        <f t="shared" si="11"/>
        <v>6.40</v>
      </c>
    </row>
    <row r="73" spans="1:26" ht="19.9" customHeight="1">
      <c r="A73" s="308">
        <v>66</v>
      </c>
      <c r="B73" s="284">
        <v>307626</v>
      </c>
      <c r="C73" s="133" t="s">
        <v>176</v>
      </c>
      <c r="D73" s="310">
        <v>4</v>
      </c>
      <c r="E73" s="310">
        <v>3</v>
      </c>
      <c r="F73" s="310">
        <v>5</v>
      </c>
      <c r="G73" s="305">
        <v>2</v>
      </c>
      <c r="H73" s="310">
        <v>6</v>
      </c>
      <c r="I73" s="10">
        <f t="shared" si="13" ref="I73:I136">SUM(D73:H73)</f>
        <v>20</v>
      </c>
      <c r="J73" s="10">
        <f t="shared" si="14" ref="J73:J136">I73*0.15</f>
        <v>3</v>
      </c>
      <c r="K73" s="311">
        <v>2.50</v>
      </c>
      <c r="L73" s="311">
        <v>1</v>
      </c>
      <c r="M73" s="311">
        <v>1.50</v>
      </c>
      <c r="N73" s="311">
        <v>3</v>
      </c>
      <c r="O73" s="311">
        <v>2</v>
      </c>
      <c r="P73" s="18">
        <f t="shared" si="15" ref="P73:P136">SUM(K73:O73)</f>
        <v>10</v>
      </c>
      <c r="Q73" s="116">
        <f t="shared" si="16" ref="Q73:Q136">P73*0.05</f>
        <v>0.50</v>
      </c>
      <c r="R73" s="313">
        <f t="shared" si="0"/>
        <v>0.725</v>
      </c>
      <c r="S73" s="313">
        <f t="shared" si="1"/>
        <v>0.49999999999999994</v>
      </c>
      <c r="T73" s="313">
        <f t="shared" si="2"/>
        <v>0.825</v>
      </c>
      <c r="U73" s="313">
        <f t="shared" si="3"/>
        <v>0.45</v>
      </c>
      <c r="V73" s="313">
        <f t="shared" si="4"/>
        <v>0.99999999999999989</v>
      </c>
      <c r="W73" s="314">
        <f t="shared" si="12"/>
        <v>30</v>
      </c>
      <c r="X73" s="117">
        <f t="shared" si="17" ref="X73:X136">(W73*0.2)</f>
        <v>6</v>
      </c>
      <c r="Y73" s="258">
        <v>16</v>
      </c>
      <c r="Z73" s="116">
        <f t="shared" si="18" ref="Z73:Z136">Y73*0.8</f>
        <v>12.80</v>
      </c>
    </row>
    <row r="74" spans="1:26" ht="19.9" customHeight="1">
      <c r="A74" s="309">
        <v>67</v>
      </c>
      <c r="B74" s="287">
        <v>307627</v>
      </c>
      <c r="C74" s="133" t="s">
        <v>177</v>
      </c>
      <c r="D74" s="310">
        <v>2</v>
      </c>
      <c r="E74" s="310">
        <v>1</v>
      </c>
      <c r="F74" s="310">
        <v>3</v>
      </c>
      <c r="G74" s="305">
        <v>4</v>
      </c>
      <c r="H74" s="310">
        <v>1</v>
      </c>
      <c r="I74" s="10">
        <f t="shared" si="13"/>
        <v>11</v>
      </c>
      <c r="J74" s="10">
        <f t="shared" si="14"/>
        <v>1.65</v>
      </c>
      <c r="K74" s="311">
        <v>0.50</v>
      </c>
      <c r="L74" s="311">
        <v>2</v>
      </c>
      <c r="M74" s="311">
        <v>1</v>
      </c>
      <c r="N74" s="311">
        <v>1.50</v>
      </c>
      <c r="O74" s="311">
        <v>0.50</v>
      </c>
      <c r="P74" s="311">
        <f t="shared" si="15"/>
        <v>5.50</v>
      </c>
      <c r="Q74" s="312">
        <f t="shared" si="16"/>
        <v>0.27500000000000002</v>
      </c>
      <c r="R74" s="313">
        <f t="shared" si="0"/>
        <v>0.325</v>
      </c>
      <c r="S74" s="313">
        <f t="shared" si="1"/>
        <v>0.25</v>
      </c>
      <c r="T74" s="313">
        <f t="shared" si="2"/>
        <v>0.49999999999999994</v>
      </c>
      <c r="U74" s="313">
        <f t="shared" si="3"/>
        <v>0.675</v>
      </c>
      <c r="V74" s="313">
        <f t="shared" si="4"/>
        <v>0.175</v>
      </c>
      <c r="W74" s="314">
        <f t="shared" si="12"/>
        <v>16.50</v>
      </c>
      <c r="X74" s="117">
        <f t="shared" si="17"/>
        <v>3.3000000000000003</v>
      </c>
      <c r="Y74" s="258">
        <v>7</v>
      </c>
      <c r="Z74" s="116">
        <f t="shared" si="18"/>
        <v>5.60</v>
      </c>
    </row>
    <row r="75" spans="1:26" ht="19.9" customHeight="1">
      <c r="A75" s="308">
        <v>68</v>
      </c>
      <c r="B75" s="287">
        <v>307629</v>
      </c>
      <c r="C75" s="133" t="s">
        <v>178</v>
      </c>
      <c r="D75" s="310">
        <v>3</v>
      </c>
      <c r="E75" s="310">
        <v>4</v>
      </c>
      <c r="F75" s="310">
        <v>2</v>
      </c>
      <c r="G75" s="305">
        <v>6</v>
      </c>
      <c r="H75" s="310">
        <v>3</v>
      </c>
      <c r="I75" s="10">
        <f t="shared" si="13"/>
        <v>18</v>
      </c>
      <c r="J75" s="10">
        <f t="shared" si="14"/>
        <v>2.6999999999999997</v>
      </c>
      <c r="K75" s="311">
        <v>3</v>
      </c>
      <c r="L75" s="311">
        <v>2.50</v>
      </c>
      <c r="M75" s="311">
        <v>2</v>
      </c>
      <c r="N75" s="311">
        <v>1.50</v>
      </c>
      <c r="O75" s="311">
        <v>1</v>
      </c>
      <c r="P75" s="18">
        <f t="shared" si="15"/>
        <v>10</v>
      </c>
      <c r="Q75" s="116">
        <f t="shared" si="16"/>
        <v>0.50</v>
      </c>
      <c r="R75" s="313">
        <f t="shared" si="0"/>
        <v>0.60</v>
      </c>
      <c r="S75" s="313">
        <f t="shared" si="1"/>
        <v>0.725</v>
      </c>
      <c r="T75" s="313">
        <f t="shared" si="2"/>
        <v>0.40</v>
      </c>
      <c r="U75" s="313">
        <f t="shared" si="3"/>
        <v>0.97499999999999987</v>
      </c>
      <c r="V75" s="313">
        <f t="shared" si="4"/>
        <v>0.49999999999999994</v>
      </c>
      <c r="W75" s="314">
        <f t="shared" si="12"/>
        <v>28</v>
      </c>
      <c r="X75" s="117">
        <f t="shared" si="17"/>
        <v>5.60</v>
      </c>
      <c r="Y75" s="258">
        <v>14</v>
      </c>
      <c r="Z75" s="116">
        <f t="shared" si="18"/>
        <v>11.20</v>
      </c>
    </row>
    <row r="76" spans="1:26" ht="19.9" customHeight="1">
      <c r="A76" s="309">
        <v>69</v>
      </c>
      <c r="B76" s="287">
        <v>307635</v>
      </c>
      <c r="C76" s="133" t="s">
        <v>179</v>
      </c>
      <c r="D76" s="310">
        <v>10</v>
      </c>
      <c r="E76" s="310">
        <v>7</v>
      </c>
      <c r="F76" s="310">
        <v>6</v>
      </c>
      <c r="G76" s="305">
        <v>9</v>
      </c>
      <c r="H76" s="310">
        <v>10</v>
      </c>
      <c r="I76" s="10">
        <f t="shared" si="13"/>
        <v>42</v>
      </c>
      <c r="J76" s="10">
        <f t="shared" si="14"/>
        <v>6.30</v>
      </c>
      <c r="K76" s="311">
        <v>4.50</v>
      </c>
      <c r="L76" s="311">
        <v>5</v>
      </c>
      <c r="M76" s="311">
        <v>3</v>
      </c>
      <c r="N76" s="311">
        <v>2</v>
      </c>
      <c r="O76" s="311">
        <v>5</v>
      </c>
      <c r="P76" s="311">
        <f t="shared" si="15"/>
        <v>19.50</v>
      </c>
      <c r="Q76" s="312">
        <f t="shared" si="16"/>
        <v>0.97500000000000009</v>
      </c>
      <c r="R76" s="313">
        <f t="shared" si="0"/>
        <v>1.725</v>
      </c>
      <c r="S76" s="313">
        <f t="shared" si="1"/>
        <v>1.30</v>
      </c>
      <c r="T76" s="313">
        <f t="shared" si="2"/>
        <v>1.0499999999999998</v>
      </c>
      <c r="U76" s="313">
        <f t="shared" si="3"/>
        <v>1.45</v>
      </c>
      <c r="V76" s="313">
        <f t="shared" si="4"/>
        <v>1.75</v>
      </c>
      <c r="W76" s="314">
        <f t="shared" si="12"/>
        <v>61.50</v>
      </c>
      <c r="X76" s="117">
        <f t="shared" si="17"/>
        <v>12.30</v>
      </c>
      <c r="Y76" s="258">
        <v>37</v>
      </c>
      <c r="Z76" s="116">
        <f t="shared" si="18"/>
        <v>29.60</v>
      </c>
    </row>
    <row r="77" spans="1:26" ht="19.9" customHeight="1">
      <c r="A77" s="308">
        <v>70</v>
      </c>
      <c r="B77" s="287">
        <v>307637</v>
      </c>
      <c r="C77" s="133" t="s">
        <v>181</v>
      </c>
      <c r="D77" s="310">
        <v>2</v>
      </c>
      <c r="E77" s="310">
        <v>5</v>
      </c>
      <c r="F77" s="310">
        <v>4</v>
      </c>
      <c r="G77" s="305">
        <v>6</v>
      </c>
      <c r="H77" s="310">
        <v>3</v>
      </c>
      <c r="I77" s="10">
        <f t="shared" si="13"/>
        <v>20</v>
      </c>
      <c r="J77" s="10">
        <f t="shared" si="14"/>
        <v>3</v>
      </c>
      <c r="K77" s="311">
        <v>3</v>
      </c>
      <c r="L77" s="311">
        <v>2</v>
      </c>
      <c r="M77" s="311">
        <v>2.50</v>
      </c>
      <c r="N77" s="311">
        <v>1.50</v>
      </c>
      <c r="O77" s="311">
        <v>1</v>
      </c>
      <c r="P77" s="18">
        <f t="shared" si="15"/>
        <v>10</v>
      </c>
      <c r="Q77" s="116">
        <f t="shared" si="16"/>
        <v>0.50</v>
      </c>
      <c r="R77" s="313">
        <f t="shared" si="0"/>
        <v>0.45</v>
      </c>
      <c r="S77" s="313">
        <f t="shared" si="1"/>
        <v>0.85</v>
      </c>
      <c r="T77" s="313">
        <f t="shared" si="2"/>
        <v>0.725</v>
      </c>
      <c r="U77" s="313">
        <f t="shared" si="3"/>
        <v>0.97499999999999987</v>
      </c>
      <c r="V77" s="313">
        <f t="shared" si="4"/>
        <v>0.49999999999999994</v>
      </c>
      <c r="W77" s="314">
        <f t="shared" si="12"/>
        <v>30</v>
      </c>
      <c r="X77" s="117">
        <f t="shared" si="17"/>
        <v>6</v>
      </c>
      <c r="Y77" s="258">
        <v>16</v>
      </c>
      <c r="Z77" s="116">
        <f t="shared" si="18"/>
        <v>12.80</v>
      </c>
    </row>
    <row r="78" spans="1:26" ht="19.9" customHeight="1">
      <c r="A78" s="309">
        <v>71</v>
      </c>
      <c r="B78" s="284">
        <v>307638</v>
      </c>
      <c r="C78" s="133" t="s">
        <v>182</v>
      </c>
      <c r="D78" s="310">
        <v>3</v>
      </c>
      <c r="E78" s="310">
        <v>2</v>
      </c>
      <c r="F78" s="310">
        <v>1</v>
      </c>
      <c r="G78" s="305">
        <v>4</v>
      </c>
      <c r="H78" s="310">
        <v>2</v>
      </c>
      <c r="I78" s="10">
        <f t="shared" si="13"/>
        <v>12</v>
      </c>
      <c r="J78" s="10">
        <f t="shared" si="14"/>
        <v>1.7999999999999998</v>
      </c>
      <c r="K78" s="311">
        <v>1.50</v>
      </c>
      <c r="L78" s="311">
        <v>0.50</v>
      </c>
      <c r="M78" s="311">
        <v>1</v>
      </c>
      <c r="N78" s="311">
        <v>0</v>
      </c>
      <c r="O78" s="311">
        <v>2</v>
      </c>
      <c r="P78" s="311">
        <f t="shared" si="15"/>
        <v>5</v>
      </c>
      <c r="Q78" s="312">
        <f t="shared" si="16"/>
        <v>0.25</v>
      </c>
      <c r="R78" s="313">
        <f t="shared" si="0"/>
        <v>0.52499999999999991</v>
      </c>
      <c r="S78" s="313">
        <f t="shared" si="1"/>
        <v>0.325</v>
      </c>
      <c r="T78" s="313">
        <f t="shared" si="2"/>
        <v>0.20</v>
      </c>
      <c r="U78" s="313">
        <f t="shared" si="3"/>
        <v>0.60</v>
      </c>
      <c r="V78" s="313">
        <f t="shared" si="4"/>
        <v>0.40</v>
      </c>
      <c r="W78" s="314">
        <f t="shared" si="12"/>
        <v>17</v>
      </c>
      <c r="X78" s="117">
        <f t="shared" si="17"/>
        <v>3.4000000000000004</v>
      </c>
      <c r="Y78" s="258">
        <v>11</v>
      </c>
      <c r="Z78" s="116">
        <f t="shared" si="18"/>
        <v>8.8000000000000007</v>
      </c>
    </row>
    <row r="79" spans="1:26" ht="19.9" customHeight="1">
      <c r="A79" s="308">
        <v>72</v>
      </c>
      <c r="B79" s="284">
        <v>307642</v>
      </c>
      <c r="C79" s="133" t="s">
        <v>183</v>
      </c>
      <c r="D79" s="310">
        <v>1</v>
      </c>
      <c r="E79" s="310">
        <v>0</v>
      </c>
      <c r="F79" s="310">
        <v>3</v>
      </c>
      <c r="G79" s="305">
        <v>2</v>
      </c>
      <c r="H79" s="310">
        <v>4</v>
      </c>
      <c r="I79" s="10">
        <f t="shared" si="13"/>
        <v>10</v>
      </c>
      <c r="J79" s="10">
        <f t="shared" si="14"/>
        <v>1.50</v>
      </c>
      <c r="K79" s="311">
        <v>0.50</v>
      </c>
      <c r="L79" s="311">
        <v>1</v>
      </c>
      <c r="M79" s="311">
        <v>1.50</v>
      </c>
      <c r="N79" s="311">
        <v>1</v>
      </c>
      <c r="O79" s="311">
        <v>0.50</v>
      </c>
      <c r="P79" s="18">
        <f t="shared" si="15"/>
        <v>4.50</v>
      </c>
      <c r="Q79" s="116">
        <f t="shared" si="16"/>
        <v>0.225</v>
      </c>
      <c r="R79" s="313">
        <f t="shared" si="0"/>
        <v>0.175</v>
      </c>
      <c r="S79" s="313">
        <f t="shared" si="1"/>
        <v>0.05</v>
      </c>
      <c r="T79" s="313">
        <f t="shared" si="2"/>
        <v>0.52499999999999991</v>
      </c>
      <c r="U79" s="313">
        <f t="shared" si="3"/>
        <v>0.35</v>
      </c>
      <c r="V79" s="313">
        <f t="shared" si="4"/>
        <v>0.625</v>
      </c>
      <c r="W79" s="314">
        <f t="shared" si="12"/>
        <v>14.50</v>
      </c>
      <c r="X79" s="117">
        <f t="shared" si="17"/>
        <v>2.9000000000000004</v>
      </c>
      <c r="Y79" s="258">
        <v>6</v>
      </c>
      <c r="Z79" s="116">
        <f t="shared" si="18"/>
        <v>4.8000000000000007</v>
      </c>
    </row>
    <row r="80" spans="1:26" ht="19.9" customHeight="1">
      <c r="A80" s="309">
        <v>73</v>
      </c>
      <c r="B80" s="287">
        <v>307645</v>
      </c>
      <c r="C80" s="133" t="s">
        <v>184</v>
      </c>
      <c r="D80" s="310">
        <v>0</v>
      </c>
      <c r="E80" s="310">
        <v>1</v>
      </c>
      <c r="F80" s="310">
        <v>2</v>
      </c>
      <c r="G80" s="305">
        <v>1</v>
      </c>
      <c r="H80" s="310">
        <v>0</v>
      </c>
      <c r="I80" s="10">
        <f t="shared" si="13"/>
        <v>4</v>
      </c>
      <c r="J80" s="10">
        <f t="shared" si="14"/>
        <v>0.60</v>
      </c>
      <c r="K80" s="311">
        <v>1</v>
      </c>
      <c r="L80" s="311">
        <v>0.50</v>
      </c>
      <c r="M80" s="311">
        <v>0</v>
      </c>
      <c r="N80" s="311">
        <v>1</v>
      </c>
      <c r="O80" s="311">
        <v>0.50</v>
      </c>
      <c r="P80" s="311">
        <f t="shared" si="15"/>
        <v>3</v>
      </c>
      <c r="Q80" s="312">
        <f t="shared" si="16"/>
        <v>0.15000000000000002</v>
      </c>
      <c r="R80" s="313">
        <f t="shared" si="0"/>
        <v>0.05</v>
      </c>
      <c r="S80" s="313">
        <f t="shared" si="1"/>
        <v>0.175</v>
      </c>
      <c r="T80" s="313">
        <f t="shared" si="2"/>
        <v>0.30</v>
      </c>
      <c r="U80" s="313">
        <f t="shared" si="3"/>
        <v>0.20</v>
      </c>
      <c r="V80" s="313">
        <f t="shared" si="4"/>
        <v>0.025000000000000001</v>
      </c>
      <c r="W80" s="314">
        <f t="shared" si="12"/>
        <v>7</v>
      </c>
      <c r="X80" s="117">
        <f t="shared" si="17"/>
        <v>1.40</v>
      </c>
      <c r="Y80" s="258">
        <v>1</v>
      </c>
      <c r="Z80" s="116">
        <f t="shared" si="18"/>
        <v>0.80</v>
      </c>
    </row>
    <row r="81" spans="1:26" ht="19.9" customHeight="1">
      <c r="A81" s="308">
        <v>74</v>
      </c>
      <c r="B81" s="284">
        <v>307648</v>
      </c>
      <c r="C81" s="133" t="s">
        <v>186</v>
      </c>
      <c r="D81" s="310">
        <v>3</v>
      </c>
      <c r="E81" s="310">
        <v>2</v>
      </c>
      <c r="F81" s="310">
        <v>1</v>
      </c>
      <c r="G81" s="305">
        <v>4</v>
      </c>
      <c r="H81" s="310">
        <v>1</v>
      </c>
      <c r="I81" s="10">
        <f t="shared" si="13"/>
        <v>11</v>
      </c>
      <c r="J81" s="10">
        <f t="shared" si="14"/>
        <v>1.65</v>
      </c>
      <c r="K81" s="311">
        <v>2</v>
      </c>
      <c r="L81" s="311">
        <v>1</v>
      </c>
      <c r="M81" s="311">
        <v>0.50</v>
      </c>
      <c r="N81" s="311">
        <v>0</v>
      </c>
      <c r="O81" s="311">
        <v>1</v>
      </c>
      <c r="P81" s="18">
        <f t="shared" si="15"/>
        <v>4.50</v>
      </c>
      <c r="Q81" s="116">
        <f t="shared" si="16"/>
        <v>0.225</v>
      </c>
      <c r="R81" s="313">
        <f t="shared" si="0"/>
        <v>0.54999999999999993</v>
      </c>
      <c r="S81" s="313">
        <f t="shared" si="1"/>
        <v>0.35</v>
      </c>
      <c r="T81" s="313">
        <f t="shared" si="2"/>
        <v>0.175</v>
      </c>
      <c r="U81" s="313">
        <f t="shared" si="3"/>
        <v>0.60</v>
      </c>
      <c r="V81" s="313">
        <f t="shared" si="4"/>
        <v>0.20</v>
      </c>
      <c r="W81" s="314">
        <f t="shared" si="12"/>
        <v>15.50</v>
      </c>
      <c r="X81" s="117">
        <f t="shared" si="17"/>
        <v>3.10</v>
      </c>
      <c r="Y81" s="258">
        <v>8</v>
      </c>
      <c r="Z81" s="116">
        <f t="shared" si="18"/>
        <v>6.40</v>
      </c>
    </row>
    <row r="82" spans="1:26" ht="19.9" customHeight="1">
      <c r="A82" s="309">
        <v>75</v>
      </c>
      <c r="B82" s="287">
        <v>307649</v>
      </c>
      <c r="C82" s="133" t="s">
        <v>187</v>
      </c>
      <c r="D82" s="310">
        <v>8</v>
      </c>
      <c r="E82" s="310">
        <v>7</v>
      </c>
      <c r="F82" s="310">
        <v>9</v>
      </c>
      <c r="G82" s="305">
        <v>10</v>
      </c>
      <c r="H82" s="310">
        <v>6</v>
      </c>
      <c r="I82" s="10">
        <f t="shared" si="13"/>
        <v>40</v>
      </c>
      <c r="J82" s="10">
        <f t="shared" si="14"/>
        <v>6</v>
      </c>
      <c r="K82" s="311">
        <v>5</v>
      </c>
      <c r="L82" s="311">
        <v>4</v>
      </c>
      <c r="M82" s="311">
        <v>4.50</v>
      </c>
      <c r="N82" s="311">
        <v>3.50</v>
      </c>
      <c r="O82" s="311">
        <v>3</v>
      </c>
      <c r="P82" s="311">
        <f t="shared" si="15"/>
        <v>20</v>
      </c>
      <c r="Q82" s="312">
        <f t="shared" si="16"/>
        <v>1</v>
      </c>
      <c r="R82" s="313">
        <f t="shared" si="0"/>
        <v>1.45</v>
      </c>
      <c r="S82" s="313">
        <f t="shared" si="1"/>
        <v>1.25</v>
      </c>
      <c r="T82" s="313">
        <f t="shared" si="2"/>
        <v>1.575</v>
      </c>
      <c r="U82" s="313">
        <f t="shared" si="3"/>
        <v>1.675</v>
      </c>
      <c r="V82" s="313">
        <f t="shared" si="4"/>
        <v>1.0499999999999998</v>
      </c>
      <c r="W82" s="314">
        <f t="shared" si="12"/>
        <v>60</v>
      </c>
      <c r="X82" s="117">
        <f t="shared" si="17"/>
        <v>12</v>
      </c>
      <c r="Y82" s="258">
        <v>33</v>
      </c>
      <c r="Z82" s="116">
        <f t="shared" si="18"/>
        <v>26.40</v>
      </c>
    </row>
    <row r="83" spans="1:26" ht="19.9" customHeight="1">
      <c r="A83" s="308">
        <v>76</v>
      </c>
      <c r="B83" s="287">
        <v>307651</v>
      </c>
      <c r="C83" s="133" t="s">
        <v>188</v>
      </c>
      <c r="D83" s="310">
        <v>2</v>
      </c>
      <c r="E83" s="310">
        <v>4</v>
      </c>
      <c r="F83" s="310">
        <v>2</v>
      </c>
      <c r="G83" s="305">
        <v>3</v>
      </c>
      <c r="H83" s="310">
        <v>5</v>
      </c>
      <c r="I83" s="10">
        <f t="shared" si="13"/>
        <v>16</v>
      </c>
      <c r="J83" s="10">
        <f t="shared" si="14"/>
        <v>2.40</v>
      </c>
      <c r="K83" s="311">
        <v>1</v>
      </c>
      <c r="L83" s="311">
        <v>2</v>
      </c>
      <c r="M83" s="311">
        <v>3</v>
      </c>
      <c r="N83" s="311">
        <v>1.50</v>
      </c>
      <c r="O83" s="311">
        <v>0.50</v>
      </c>
      <c r="P83" s="18">
        <f t="shared" si="15"/>
        <v>8</v>
      </c>
      <c r="Q83" s="116">
        <f t="shared" si="16"/>
        <v>0.40</v>
      </c>
      <c r="R83" s="313">
        <f t="shared" si="0"/>
        <v>0.35</v>
      </c>
      <c r="S83" s="313">
        <f t="shared" si="1"/>
        <v>0.70</v>
      </c>
      <c r="T83" s="313">
        <f t="shared" si="2"/>
        <v>0.45</v>
      </c>
      <c r="U83" s="313">
        <f t="shared" si="3"/>
        <v>0.52499999999999991</v>
      </c>
      <c r="V83" s="313">
        <f t="shared" si="4"/>
        <v>0.775</v>
      </c>
      <c r="W83" s="314">
        <f t="shared" si="12"/>
        <v>24</v>
      </c>
      <c r="X83" s="117">
        <f t="shared" si="17"/>
        <v>4.8000000000000007</v>
      </c>
      <c r="Y83" s="258">
        <v>14</v>
      </c>
      <c r="Z83" s="116">
        <f t="shared" si="18"/>
        <v>11.20</v>
      </c>
    </row>
    <row r="84" spans="1:26" ht="19.9" customHeight="1">
      <c r="A84" s="309">
        <v>77</v>
      </c>
      <c r="B84" s="287">
        <v>307653</v>
      </c>
      <c r="C84" s="133" t="s">
        <v>189</v>
      </c>
      <c r="D84" s="310">
        <v>5</v>
      </c>
      <c r="E84" s="310">
        <v>8</v>
      </c>
      <c r="F84" s="310">
        <v>3</v>
      </c>
      <c r="G84" s="305">
        <v>4</v>
      </c>
      <c r="H84" s="310">
        <v>6</v>
      </c>
      <c r="I84" s="10">
        <f t="shared" si="13"/>
        <v>26</v>
      </c>
      <c r="J84" s="10">
        <f t="shared" si="14"/>
        <v>3.90</v>
      </c>
      <c r="K84" s="311">
        <v>2.50</v>
      </c>
      <c r="L84" s="311">
        <v>1.50</v>
      </c>
      <c r="M84" s="311">
        <v>2</v>
      </c>
      <c r="N84" s="311">
        <v>3</v>
      </c>
      <c r="O84" s="311">
        <v>3.50</v>
      </c>
      <c r="P84" s="311">
        <f t="shared" si="15"/>
        <v>12.50</v>
      </c>
      <c r="Q84" s="312">
        <f t="shared" si="16"/>
        <v>0.625</v>
      </c>
      <c r="R84" s="313">
        <f t="shared" si="0"/>
        <v>0.875</v>
      </c>
      <c r="S84" s="313">
        <f t="shared" si="1"/>
        <v>1.2749999999999999</v>
      </c>
      <c r="T84" s="313">
        <f t="shared" si="2"/>
        <v>0.54999999999999993</v>
      </c>
      <c r="U84" s="313">
        <f t="shared" si="3"/>
        <v>0.75</v>
      </c>
      <c r="V84" s="313">
        <f t="shared" si="4"/>
        <v>1.075</v>
      </c>
      <c r="W84" s="314">
        <f t="shared" si="12"/>
        <v>38.50</v>
      </c>
      <c r="X84" s="117">
        <f t="shared" si="17"/>
        <v>7.70</v>
      </c>
      <c r="Y84" s="258">
        <v>22</v>
      </c>
      <c r="Z84" s="116">
        <f t="shared" si="18"/>
        <v>17.60</v>
      </c>
    </row>
    <row r="85" spans="1:26" ht="19.9" customHeight="1">
      <c r="A85" s="308">
        <v>78</v>
      </c>
      <c r="B85" s="284">
        <v>307654</v>
      </c>
      <c r="C85" s="133" t="s">
        <v>190</v>
      </c>
      <c r="D85" s="310">
        <v>4</v>
      </c>
      <c r="E85" s="310">
        <v>7</v>
      </c>
      <c r="F85" s="310">
        <v>5</v>
      </c>
      <c r="G85" s="305">
        <v>6</v>
      </c>
      <c r="H85" s="310">
        <v>3</v>
      </c>
      <c r="I85" s="10">
        <f t="shared" si="13"/>
        <v>25</v>
      </c>
      <c r="J85" s="10">
        <f t="shared" si="14"/>
        <v>3.75</v>
      </c>
      <c r="K85" s="311">
        <v>3</v>
      </c>
      <c r="L85" s="311">
        <v>2</v>
      </c>
      <c r="M85" s="311">
        <v>1.50</v>
      </c>
      <c r="N85" s="311">
        <v>2</v>
      </c>
      <c r="O85" s="311">
        <v>2.50</v>
      </c>
      <c r="P85" s="18">
        <f t="shared" si="15"/>
        <v>11</v>
      </c>
      <c r="Q85" s="116">
        <f t="shared" si="16"/>
        <v>0.55000000000000004</v>
      </c>
      <c r="R85" s="313">
        <f t="shared" si="0"/>
        <v>0.75</v>
      </c>
      <c r="S85" s="313">
        <f t="shared" si="1"/>
        <v>1.1500000000000001</v>
      </c>
      <c r="T85" s="313">
        <f t="shared" si="2"/>
        <v>0.825</v>
      </c>
      <c r="U85" s="313">
        <f t="shared" si="3"/>
        <v>0.99999999999999989</v>
      </c>
      <c r="V85" s="313">
        <f t="shared" si="4"/>
        <v>0.57499999999999996</v>
      </c>
      <c r="W85" s="314">
        <f t="shared" si="12"/>
        <v>36</v>
      </c>
      <c r="X85" s="117">
        <f t="shared" si="17"/>
        <v>7.20</v>
      </c>
      <c r="Y85" s="258">
        <v>21</v>
      </c>
      <c r="Z85" s="116">
        <f t="shared" si="18"/>
        <v>16.80</v>
      </c>
    </row>
    <row r="86" spans="1:26" ht="19.9" customHeight="1">
      <c r="A86" s="309">
        <v>79</v>
      </c>
      <c r="B86" s="284">
        <v>307656</v>
      </c>
      <c r="C86" s="133" t="s">
        <v>191</v>
      </c>
      <c r="D86" s="310">
        <v>3</v>
      </c>
      <c r="E86" s="310">
        <v>4</v>
      </c>
      <c r="F86" s="310">
        <v>6</v>
      </c>
      <c r="G86" s="305">
        <v>7</v>
      </c>
      <c r="H86" s="310">
        <v>2</v>
      </c>
      <c r="I86" s="10">
        <f t="shared" si="13"/>
        <v>22</v>
      </c>
      <c r="J86" s="10">
        <f t="shared" si="14"/>
        <v>3.30</v>
      </c>
      <c r="K86" s="311">
        <v>1</v>
      </c>
      <c r="L86" s="311">
        <v>1.50</v>
      </c>
      <c r="M86" s="311">
        <v>2</v>
      </c>
      <c r="N86" s="311">
        <v>4</v>
      </c>
      <c r="O86" s="311">
        <v>3.50</v>
      </c>
      <c r="P86" s="311">
        <f t="shared" si="15"/>
        <v>12</v>
      </c>
      <c r="Q86" s="312">
        <f t="shared" si="16"/>
        <v>0.60000000000000009</v>
      </c>
      <c r="R86" s="313">
        <f t="shared" si="0"/>
        <v>0.49999999999999994</v>
      </c>
      <c r="S86" s="313">
        <f t="shared" si="1"/>
        <v>0.675</v>
      </c>
      <c r="T86" s="313">
        <f t="shared" si="2"/>
        <v>0.99999999999999989</v>
      </c>
      <c r="U86" s="313">
        <f t="shared" si="3"/>
        <v>1.25</v>
      </c>
      <c r="V86" s="313">
        <f t="shared" si="4"/>
        <v>0.475</v>
      </c>
      <c r="W86" s="314">
        <f t="shared" si="12"/>
        <v>34</v>
      </c>
      <c r="X86" s="117">
        <f t="shared" si="17"/>
        <v>6.8000000000000007</v>
      </c>
      <c r="Y86" s="258">
        <v>17</v>
      </c>
      <c r="Z86" s="116">
        <f t="shared" si="18"/>
        <v>13.60</v>
      </c>
    </row>
    <row r="87" spans="1:26" ht="19.9" customHeight="1">
      <c r="A87" s="308">
        <v>80</v>
      </c>
      <c r="B87" s="287">
        <v>307661</v>
      </c>
      <c r="C87" s="133" t="s">
        <v>193</v>
      </c>
      <c r="D87" s="310">
        <v>6</v>
      </c>
      <c r="E87" s="310">
        <v>5</v>
      </c>
      <c r="F87" s="310">
        <v>4</v>
      </c>
      <c r="G87" s="305">
        <v>3</v>
      </c>
      <c r="H87" s="310">
        <v>7</v>
      </c>
      <c r="I87" s="10">
        <f t="shared" si="13"/>
        <v>25</v>
      </c>
      <c r="J87" s="10">
        <f t="shared" si="14"/>
        <v>3.75</v>
      </c>
      <c r="K87" s="311">
        <v>3.50</v>
      </c>
      <c r="L87" s="311">
        <v>3</v>
      </c>
      <c r="M87" s="311">
        <v>2</v>
      </c>
      <c r="N87" s="311">
        <v>1.50</v>
      </c>
      <c r="O87" s="311">
        <v>2.50</v>
      </c>
      <c r="P87" s="18">
        <f t="shared" si="15"/>
        <v>12.50</v>
      </c>
      <c r="Q87" s="116">
        <f t="shared" si="16"/>
        <v>0.625</v>
      </c>
      <c r="R87" s="313">
        <f t="shared" si="0"/>
        <v>1.075</v>
      </c>
      <c r="S87" s="313">
        <f t="shared" si="1"/>
        <v>0.90</v>
      </c>
      <c r="T87" s="313">
        <f t="shared" si="2"/>
        <v>0.70</v>
      </c>
      <c r="U87" s="313">
        <f t="shared" si="3"/>
        <v>0.52499999999999991</v>
      </c>
      <c r="V87" s="313">
        <f t="shared" si="4"/>
        <v>1.175</v>
      </c>
      <c r="W87" s="314">
        <f t="shared" si="12"/>
        <v>37.50</v>
      </c>
      <c r="X87" s="117">
        <f t="shared" si="17"/>
        <v>7.50</v>
      </c>
      <c r="Y87" s="258">
        <v>20</v>
      </c>
      <c r="Z87" s="116">
        <f t="shared" si="18"/>
        <v>16</v>
      </c>
    </row>
    <row r="88" spans="1:26" ht="19.9" customHeight="1">
      <c r="A88" s="309">
        <v>81</v>
      </c>
      <c r="B88" s="284">
        <v>307664</v>
      </c>
      <c r="C88" s="133" t="s">
        <v>312</v>
      </c>
      <c r="D88" s="310">
        <v>3</v>
      </c>
      <c r="E88" s="310">
        <v>2</v>
      </c>
      <c r="F88" s="310">
        <v>1</v>
      </c>
      <c r="G88" s="305">
        <v>2</v>
      </c>
      <c r="H88" s="310">
        <v>4</v>
      </c>
      <c r="I88" s="10">
        <f t="shared" si="13"/>
        <v>12</v>
      </c>
      <c r="J88" s="10">
        <f t="shared" si="14"/>
        <v>1.7999999999999998</v>
      </c>
      <c r="K88" s="311">
        <v>1</v>
      </c>
      <c r="L88" s="311">
        <v>0.50</v>
      </c>
      <c r="M88" s="311">
        <v>1.50</v>
      </c>
      <c r="N88" s="311">
        <v>2</v>
      </c>
      <c r="O88" s="311">
        <v>1</v>
      </c>
      <c r="P88" s="311">
        <f t="shared" si="15"/>
        <v>6</v>
      </c>
      <c r="Q88" s="312">
        <f t="shared" si="16"/>
        <v>0.30000000000000004</v>
      </c>
      <c r="R88" s="313">
        <f t="shared" si="0"/>
        <v>0.49999999999999994</v>
      </c>
      <c r="S88" s="313">
        <f t="shared" si="1"/>
        <v>0.325</v>
      </c>
      <c r="T88" s="313">
        <f t="shared" si="2"/>
        <v>0.225</v>
      </c>
      <c r="U88" s="313">
        <f t="shared" si="3"/>
        <v>0.40</v>
      </c>
      <c r="V88" s="313">
        <f t="shared" si="4"/>
        <v>0.65</v>
      </c>
      <c r="W88" s="314">
        <f t="shared" si="12"/>
        <v>18</v>
      </c>
      <c r="X88" s="117">
        <f t="shared" si="17"/>
        <v>3.60</v>
      </c>
      <c r="Y88" s="258">
        <v>9</v>
      </c>
      <c r="Z88" s="116">
        <f t="shared" si="18"/>
        <v>7.20</v>
      </c>
    </row>
    <row r="89" spans="1:26" ht="19.9" customHeight="1">
      <c r="A89" s="308">
        <v>82</v>
      </c>
      <c r="B89" s="287">
        <v>307665</v>
      </c>
      <c r="C89" s="133" t="s">
        <v>196</v>
      </c>
      <c r="D89" s="310">
        <v>1</v>
      </c>
      <c r="E89" s="310">
        <v>5</v>
      </c>
      <c r="F89" s="310">
        <v>2</v>
      </c>
      <c r="G89" s="305">
        <v>3</v>
      </c>
      <c r="H89" s="310">
        <v>1</v>
      </c>
      <c r="I89" s="10">
        <f t="shared" si="13"/>
        <v>12</v>
      </c>
      <c r="J89" s="10">
        <f t="shared" si="14"/>
        <v>1.7999999999999998</v>
      </c>
      <c r="K89" s="311">
        <v>2</v>
      </c>
      <c r="L89" s="311">
        <v>1.50</v>
      </c>
      <c r="M89" s="311">
        <v>0.50</v>
      </c>
      <c r="N89" s="311">
        <v>1</v>
      </c>
      <c r="O89" s="311">
        <v>2</v>
      </c>
      <c r="P89" s="18">
        <f t="shared" si="15"/>
        <v>7</v>
      </c>
      <c r="Q89" s="116">
        <f t="shared" si="16"/>
        <v>0.35</v>
      </c>
      <c r="R89" s="313">
        <f t="shared" si="0"/>
        <v>0.25</v>
      </c>
      <c r="S89" s="313">
        <f t="shared" si="1"/>
        <v>0.825</v>
      </c>
      <c r="T89" s="313">
        <f t="shared" si="2"/>
        <v>0.325</v>
      </c>
      <c r="U89" s="313">
        <f t="shared" si="3"/>
        <v>0.49999999999999994</v>
      </c>
      <c r="V89" s="313">
        <f t="shared" si="4"/>
        <v>0.25</v>
      </c>
      <c r="W89" s="314">
        <f t="shared" si="12"/>
        <v>19</v>
      </c>
      <c r="X89" s="117">
        <f t="shared" si="17"/>
        <v>3.8000000000000003</v>
      </c>
      <c r="Y89" s="258">
        <v>7</v>
      </c>
      <c r="Z89" s="116">
        <f t="shared" si="18"/>
        <v>5.60</v>
      </c>
    </row>
    <row r="90" spans="1:26" ht="19.9" customHeight="1">
      <c r="A90" s="309">
        <v>83</v>
      </c>
      <c r="B90" s="284">
        <v>307670</v>
      </c>
      <c r="C90" s="133" t="s">
        <v>198</v>
      </c>
      <c r="D90" s="310">
        <v>2</v>
      </c>
      <c r="E90" s="310">
        <v>1</v>
      </c>
      <c r="F90" s="310">
        <v>0</v>
      </c>
      <c r="G90" s="305">
        <v>1</v>
      </c>
      <c r="H90" s="310">
        <v>0</v>
      </c>
      <c r="I90" s="10">
        <f t="shared" si="13"/>
        <v>4</v>
      </c>
      <c r="J90" s="10">
        <f t="shared" si="14"/>
        <v>0.60</v>
      </c>
      <c r="K90" s="311">
        <v>0.50</v>
      </c>
      <c r="L90" s="311">
        <v>1</v>
      </c>
      <c r="M90" s="311">
        <v>1.50</v>
      </c>
      <c r="N90" s="311">
        <v>0</v>
      </c>
      <c r="O90" s="311">
        <v>0.50</v>
      </c>
      <c r="P90" s="311">
        <f t="shared" si="15"/>
        <v>3.50</v>
      </c>
      <c r="Q90" s="312">
        <f t="shared" si="16"/>
        <v>0.17500000000000002</v>
      </c>
      <c r="R90" s="313">
        <f t="shared" si="0"/>
        <v>0.325</v>
      </c>
      <c r="S90" s="313">
        <f t="shared" si="1"/>
        <v>0.20</v>
      </c>
      <c r="T90" s="313">
        <f t="shared" si="2"/>
        <v>0.075000000000000011</v>
      </c>
      <c r="U90" s="313">
        <f t="shared" si="3"/>
        <v>0.15</v>
      </c>
      <c r="V90" s="313">
        <f t="shared" si="4"/>
        <v>0.025000000000000001</v>
      </c>
      <c r="W90" s="314">
        <f t="shared" si="12"/>
        <v>7.50</v>
      </c>
      <c r="X90" s="117">
        <f t="shared" si="17"/>
        <v>1.50</v>
      </c>
      <c r="Y90" s="258">
        <v>1</v>
      </c>
      <c r="Z90" s="116">
        <f t="shared" si="18"/>
        <v>0.80</v>
      </c>
    </row>
    <row r="91" spans="1:26" ht="19.9" customHeight="1">
      <c r="A91" s="308">
        <v>84</v>
      </c>
      <c r="B91" s="287">
        <v>307671</v>
      </c>
      <c r="C91" s="133" t="s">
        <v>315</v>
      </c>
      <c r="D91" s="310">
        <v>0</v>
      </c>
      <c r="E91" s="310">
        <v>2</v>
      </c>
      <c r="F91" s="310">
        <v>1</v>
      </c>
      <c r="G91" s="305">
        <v>0</v>
      </c>
      <c r="H91" s="310">
        <v>3</v>
      </c>
      <c r="I91" s="10">
        <f t="shared" si="13"/>
        <v>6</v>
      </c>
      <c r="J91" s="10">
        <f t="shared" si="14"/>
        <v>0.89999999999999991</v>
      </c>
      <c r="K91" s="311">
        <v>1</v>
      </c>
      <c r="L91" s="311">
        <v>1.50</v>
      </c>
      <c r="M91" s="311">
        <v>0.50</v>
      </c>
      <c r="N91" s="311">
        <v>1</v>
      </c>
      <c r="O91" s="311">
        <v>0</v>
      </c>
      <c r="P91" s="18">
        <f t="shared" si="15"/>
        <v>4</v>
      </c>
      <c r="Q91" s="116">
        <f t="shared" si="16"/>
        <v>0.20</v>
      </c>
      <c r="R91" s="313">
        <f t="shared" si="0"/>
        <v>0.05</v>
      </c>
      <c r="S91" s="313">
        <f t="shared" si="1"/>
        <v>0.375</v>
      </c>
      <c r="T91" s="313">
        <f t="shared" si="2"/>
        <v>0.175</v>
      </c>
      <c r="U91" s="313">
        <f t="shared" si="3"/>
        <v>0.05</v>
      </c>
      <c r="V91" s="313">
        <f t="shared" si="4"/>
        <v>0.44999999999999996</v>
      </c>
      <c r="W91" s="314">
        <f t="shared" si="12"/>
        <v>10</v>
      </c>
      <c r="X91" s="117">
        <f t="shared" si="17"/>
        <v>2</v>
      </c>
      <c r="Y91" s="258">
        <v>3</v>
      </c>
      <c r="Z91" s="116">
        <f t="shared" si="18"/>
        <v>2.4000000000000004</v>
      </c>
    </row>
    <row r="92" spans="1:26" ht="19.9" customHeight="1">
      <c r="A92" s="309">
        <v>85</v>
      </c>
      <c r="B92" s="287">
        <v>307673</v>
      </c>
      <c r="C92" s="133" t="s">
        <v>199</v>
      </c>
      <c r="D92" s="310">
        <v>5</v>
      </c>
      <c r="E92" s="310">
        <v>4</v>
      </c>
      <c r="F92" s="310">
        <v>6</v>
      </c>
      <c r="G92" s="305">
        <v>3</v>
      </c>
      <c r="H92" s="310">
        <v>2</v>
      </c>
      <c r="I92" s="10">
        <f t="shared" si="13"/>
        <v>20</v>
      </c>
      <c r="J92" s="10">
        <f t="shared" si="14"/>
        <v>3</v>
      </c>
      <c r="K92" s="311">
        <v>2</v>
      </c>
      <c r="L92" s="311">
        <v>3</v>
      </c>
      <c r="M92" s="311">
        <v>1.50</v>
      </c>
      <c r="N92" s="311">
        <v>0.50</v>
      </c>
      <c r="O92" s="311">
        <v>2.50</v>
      </c>
      <c r="P92" s="311">
        <f t="shared" si="15"/>
        <v>9.50</v>
      </c>
      <c r="Q92" s="312">
        <f t="shared" si="16"/>
        <v>0.475</v>
      </c>
      <c r="R92" s="313">
        <f t="shared" si="0"/>
        <v>0.85</v>
      </c>
      <c r="S92" s="313">
        <f t="shared" si="1"/>
        <v>0.75</v>
      </c>
      <c r="T92" s="313">
        <f t="shared" si="2"/>
        <v>0.97499999999999987</v>
      </c>
      <c r="U92" s="313">
        <f t="shared" si="3"/>
        <v>0.475</v>
      </c>
      <c r="V92" s="313">
        <f t="shared" si="4"/>
        <v>0.425</v>
      </c>
      <c r="W92" s="314">
        <f t="shared" si="12"/>
        <v>29.50</v>
      </c>
      <c r="X92" s="117">
        <f t="shared" si="17"/>
        <v>5.90</v>
      </c>
      <c r="Y92" s="258">
        <v>18</v>
      </c>
      <c r="Z92" s="116">
        <f t="shared" si="18"/>
        <v>14.40</v>
      </c>
    </row>
    <row r="93" spans="1:26" ht="19.9" customHeight="1">
      <c r="A93" s="308">
        <v>86</v>
      </c>
      <c r="B93" s="287">
        <v>307675</v>
      </c>
      <c r="C93" s="133" t="s">
        <v>200</v>
      </c>
      <c r="D93" s="310">
        <v>7</v>
      </c>
      <c r="E93" s="310">
        <v>6</v>
      </c>
      <c r="F93" s="310">
        <v>5</v>
      </c>
      <c r="G93" s="305">
        <v>8</v>
      </c>
      <c r="H93" s="310">
        <v>9</v>
      </c>
      <c r="I93" s="10">
        <f t="shared" si="13"/>
        <v>35</v>
      </c>
      <c r="J93" s="10">
        <f t="shared" si="14"/>
        <v>5.25</v>
      </c>
      <c r="K93" s="311">
        <v>3</v>
      </c>
      <c r="L93" s="311">
        <v>4</v>
      </c>
      <c r="M93" s="311">
        <v>5</v>
      </c>
      <c r="N93" s="311">
        <v>2</v>
      </c>
      <c r="O93" s="311">
        <v>3</v>
      </c>
      <c r="P93" s="18">
        <f t="shared" si="15"/>
        <v>17</v>
      </c>
      <c r="Q93" s="116">
        <f t="shared" si="16"/>
        <v>0.85000000000000009</v>
      </c>
      <c r="R93" s="313">
        <f t="shared" si="0"/>
        <v>1.2000000000000002</v>
      </c>
      <c r="S93" s="313">
        <f t="shared" si="0"/>
        <v>1.0999999999999999</v>
      </c>
      <c r="T93" s="313">
        <f t="shared" si="0"/>
        <v>1</v>
      </c>
      <c r="U93" s="313">
        <f t="shared" si="3"/>
        <v>1.30</v>
      </c>
      <c r="V93" s="313">
        <f t="shared" si="4"/>
        <v>1.50</v>
      </c>
      <c r="W93" s="314">
        <f t="shared" si="12"/>
        <v>52</v>
      </c>
      <c r="X93" s="117">
        <f t="shared" si="17"/>
        <v>10.40</v>
      </c>
      <c r="Y93" s="258">
        <v>29</v>
      </c>
      <c r="Z93" s="116">
        <f t="shared" si="18"/>
        <v>23.200000000000003</v>
      </c>
    </row>
    <row r="94" spans="1:26" ht="19.9" customHeight="1">
      <c r="A94" s="309">
        <v>87</v>
      </c>
      <c r="B94" s="284">
        <v>307676</v>
      </c>
      <c r="C94" s="133" t="s">
        <v>200</v>
      </c>
      <c r="D94" s="310">
        <v>3</v>
      </c>
      <c r="E94" s="310">
        <v>2</v>
      </c>
      <c r="F94" s="310">
        <v>1</v>
      </c>
      <c r="G94" s="305">
        <v>0</v>
      </c>
      <c r="H94" s="310">
        <v>4</v>
      </c>
      <c r="I94" s="10">
        <f t="shared" si="13"/>
        <v>10</v>
      </c>
      <c r="J94" s="10">
        <f t="shared" si="14"/>
        <v>1.50</v>
      </c>
      <c r="K94" s="311">
        <v>1</v>
      </c>
      <c r="L94" s="311">
        <v>1.50</v>
      </c>
      <c r="M94" s="311">
        <v>0.50</v>
      </c>
      <c r="N94" s="311">
        <v>0</v>
      </c>
      <c r="O94" s="311">
        <v>2</v>
      </c>
      <c r="P94" s="311">
        <f t="shared" si="15"/>
        <v>5</v>
      </c>
      <c r="Q94" s="312">
        <f t="shared" si="16"/>
        <v>0.25</v>
      </c>
      <c r="R94" s="313">
        <f t="shared" si="19" ref="R94:U150">(D94*0.15+K94*0.05)</f>
        <v>0.49999999999999994</v>
      </c>
      <c r="S94" s="313">
        <f t="shared" si="19"/>
        <v>0.375</v>
      </c>
      <c r="T94" s="313">
        <f t="shared" si="19"/>
        <v>0.175</v>
      </c>
      <c r="U94" s="313">
        <f t="shared" si="19"/>
        <v>0</v>
      </c>
      <c r="V94" s="313">
        <f t="shared" si="20" ref="V94:V150">(H94*0.15+O94*0.05)</f>
        <v>0.70</v>
      </c>
      <c r="W94" s="314">
        <f t="shared" si="12"/>
        <v>15</v>
      </c>
      <c r="X94" s="117">
        <f t="shared" si="17"/>
        <v>3</v>
      </c>
      <c r="Y94" s="258">
        <v>8</v>
      </c>
      <c r="Z94" s="116">
        <f t="shared" si="18"/>
        <v>6.40</v>
      </c>
    </row>
    <row r="95" spans="1:26" ht="19.9" customHeight="1">
      <c r="A95" s="308">
        <v>88</v>
      </c>
      <c r="B95" s="287">
        <v>307677</v>
      </c>
      <c r="C95" s="133" t="s">
        <v>201</v>
      </c>
      <c r="D95" s="310">
        <v>4</v>
      </c>
      <c r="E95" s="310">
        <v>5</v>
      </c>
      <c r="F95" s="310">
        <v>2</v>
      </c>
      <c r="G95" s="305">
        <v>6</v>
      </c>
      <c r="H95" s="310">
        <v>7</v>
      </c>
      <c r="I95" s="10">
        <f t="shared" si="13"/>
        <v>24</v>
      </c>
      <c r="J95" s="10">
        <f t="shared" si="14"/>
        <v>3.5999999999999996</v>
      </c>
      <c r="K95" s="311">
        <v>2.50</v>
      </c>
      <c r="L95" s="311">
        <v>1</v>
      </c>
      <c r="M95" s="311">
        <v>2</v>
      </c>
      <c r="N95" s="311">
        <v>3</v>
      </c>
      <c r="O95" s="311">
        <v>4</v>
      </c>
      <c r="P95" s="18">
        <f t="shared" si="15"/>
        <v>12.50</v>
      </c>
      <c r="Q95" s="116">
        <f t="shared" si="16"/>
        <v>0.625</v>
      </c>
      <c r="R95" s="313">
        <f t="shared" si="19"/>
        <v>0.725</v>
      </c>
      <c r="S95" s="313">
        <f t="shared" si="19"/>
        <v>0.80</v>
      </c>
      <c r="T95" s="313">
        <f t="shared" si="19"/>
        <v>0.40</v>
      </c>
      <c r="U95" s="313">
        <f t="shared" si="19"/>
        <v>1.0499999999999998</v>
      </c>
      <c r="V95" s="313">
        <f t="shared" si="20"/>
        <v>1.25</v>
      </c>
      <c r="W95" s="314">
        <f t="shared" si="12"/>
        <v>36.50</v>
      </c>
      <c r="X95" s="117">
        <f t="shared" si="17"/>
        <v>7.3000000000000007</v>
      </c>
      <c r="Y95" s="258">
        <v>20</v>
      </c>
      <c r="Z95" s="116">
        <f t="shared" si="18"/>
        <v>16</v>
      </c>
    </row>
    <row r="96" spans="1:26" ht="19.9" customHeight="1">
      <c r="A96" s="309">
        <v>89</v>
      </c>
      <c r="B96" s="284">
        <v>307680</v>
      </c>
      <c r="C96" s="133" t="s">
        <v>202</v>
      </c>
      <c r="D96" s="310">
        <v>3</v>
      </c>
      <c r="E96" s="310">
        <v>2</v>
      </c>
      <c r="F96" s="310">
        <v>4</v>
      </c>
      <c r="G96" s="305">
        <v>1</v>
      </c>
      <c r="H96" s="310">
        <v>2</v>
      </c>
      <c r="I96" s="10">
        <f t="shared" si="13"/>
        <v>12</v>
      </c>
      <c r="J96" s="10">
        <f t="shared" si="14"/>
        <v>1.7999999999999998</v>
      </c>
      <c r="K96" s="311">
        <v>1.50</v>
      </c>
      <c r="L96" s="311">
        <v>0.50</v>
      </c>
      <c r="M96" s="311">
        <v>2</v>
      </c>
      <c r="N96" s="311">
        <v>1</v>
      </c>
      <c r="O96" s="311">
        <v>1.50</v>
      </c>
      <c r="P96" s="311">
        <f t="shared" si="15"/>
        <v>6.50</v>
      </c>
      <c r="Q96" s="312">
        <f t="shared" si="16"/>
        <v>0.325</v>
      </c>
      <c r="R96" s="313">
        <f t="shared" si="19"/>
        <v>0.52499999999999991</v>
      </c>
      <c r="S96" s="313">
        <f t="shared" si="19"/>
        <v>0.325</v>
      </c>
      <c r="T96" s="313">
        <f t="shared" si="19"/>
        <v>0.70</v>
      </c>
      <c r="U96" s="313">
        <f t="shared" si="19"/>
        <v>0.20</v>
      </c>
      <c r="V96" s="313">
        <f t="shared" si="20"/>
        <v>0.375</v>
      </c>
      <c r="W96" s="314">
        <f t="shared" si="12"/>
        <v>18.50</v>
      </c>
      <c r="X96" s="117">
        <f t="shared" si="17"/>
        <v>3.70</v>
      </c>
      <c r="Y96" s="258">
        <v>11</v>
      </c>
      <c r="Z96" s="116">
        <f t="shared" si="18"/>
        <v>8.8000000000000007</v>
      </c>
    </row>
    <row r="97" spans="1:26" ht="19.9" customHeight="1">
      <c r="A97" s="308">
        <v>90</v>
      </c>
      <c r="B97" s="287">
        <v>307683</v>
      </c>
      <c r="C97" s="133" t="s">
        <v>206</v>
      </c>
      <c r="D97" s="310">
        <v>1</v>
      </c>
      <c r="E97" s="310">
        <v>3</v>
      </c>
      <c r="F97" s="310">
        <v>2</v>
      </c>
      <c r="G97" s="305">
        <v>0</v>
      </c>
      <c r="H97" s="310">
        <v>1</v>
      </c>
      <c r="I97" s="10">
        <f t="shared" si="13"/>
        <v>7</v>
      </c>
      <c r="J97" s="10">
        <f t="shared" si="14"/>
        <v>1.05</v>
      </c>
      <c r="K97" s="311">
        <v>0.50</v>
      </c>
      <c r="L97" s="311">
        <v>1</v>
      </c>
      <c r="M97" s="311">
        <v>1.50</v>
      </c>
      <c r="N97" s="311">
        <v>0</v>
      </c>
      <c r="O97" s="311">
        <v>1</v>
      </c>
      <c r="P97" s="18">
        <f t="shared" si="15"/>
        <v>4</v>
      </c>
      <c r="Q97" s="116">
        <f t="shared" si="16"/>
        <v>0.20</v>
      </c>
      <c r="R97" s="313">
        <f t="shared" si="19"/>
        <v>0.175</v>
      </c>
      <c r="S97" s="313">
        <f t="shared" si="19"/>
        <v>0.49999999999999994</v>
      </c>
      <c r="T97" s="313">
        <f t="shared" si="19"/>
        <v>0.375</v>
      </c>
      <c r="U97" s="313">
        <f t="shared" si="19"/>
        <v>0</v>
      </c>
      <c r="V97" s="313">
        <f t="shared" si="20"/>
        <v>0.20</v>
      </c>
      <c r="W97" s="314">
        <f t="shared" si="12"/>
        <v>11</v>
      </c>
      <c r="X97" s="117">
        <f t="shared" si="17"/>
        <v>2.2000000000000002</v>
      </c>
      <c r="Y97" s="258">
        <v>5</v>
      </c>
      <c r="Z97" s="116">
        <f t="shared" si="18"/>
        <v>4</v>
      </c>
    </row>
    <row r="98" spans="1:26" ht="19.9" customHeight="1">
      <c r="A98" s="309">
        <v>91</v>
      </c>
      <c r="B98" s="284">
        <v>307684</v>
      </c>
      <c r="C98" s="133" t="s">
        <v>207</v>
      </c>
      <c r="D98" s="310">
        <v>4</v>
      </c>
      <c r="E98" s="310">
        <v>5</v>
      </c>
      <c r="F98" s="310">
        <v>3</v>
      </c>
      <c r="G98" s="305">
        <v>6</v>
      </c>
      <c r="H98" s="310">
        <v>2</v>
      </c>
      <c r="I98" s="10">
        <f t="shared" si="13"/>
        <v>20</v>
      </c>
      <c r="J98" s="10">
        <f t="shared" si="14"/>
        <v>3</v>
      </c>
      <c r="K98" s="311">
        <v>3</v>
      </c>
      <c r="L98" s="311">
        <v>3.50</v>
      </c>
      <c r="M98" s="311">
        <v>2</v>
      </c>
      <c r="N98" s="311">
        <v>1.50</v>
      </c>
      <c r="O98" s="311">
        <v>1</v>
      </c>
      <c r="P98" s="311">
        <f t="shared" si="15"/>
        <v>11</v>
      </c>
      <c r="Q98" s="312">
        <f t="shared" si="16"/>
        <v>0.55000000000000004</v>
      </c>
      <c r="R98" s="313">
        <f t="shared" si="19"/>
        <v>0.75</v>
      </c>
      <c r="S98" s="313">
        <f t="shared" si="19"/>
        <v>0.925</v>
      </c>
      <c r="T98" s="313">
        <f t="shared" si="19"/>
        <v>0.54999999999999993</v>
      </c>
      <c r="U98" s="313">
        <f t="shared" si="19"/>
        <v>0.97499999999999987</v>
      </c>
      <c r="V98" s="313">
        <f t="shared" si="20"/>
        <v>0.35</v>
      </c>
      <c r="W98" s="314">
        <f t="shared" si="12"/>
        <v>31</v>
      </c>
      <c r="X98" s="117">
        <f t="shared" si="17"/>
        <v>6.20</v>
      </c>
      <c r="Y98" s="258">
        <v>19</v>
      </c>
      <c r="Z98" s="116">
        <f t="shared" si="18"/>
        <v>15.20</v>
      </c>
    </row>
    <row r="99" spans="1:26" ht="19.9" customHeight="1">
      <c r="A99" s="308">
        <v>92</v>
      </c>
      <c r="B99" s="284">
        <v>307688</v>
      </c>
      <c r="C99" s="133" t="s">
        <v>210</v>
      </c>
      <c r="D99" s="310">
        <v>2</v>
      </c>
      <c r="E99" s="310">
        <v>1</v>
      </c>
      <c r="F99" s="310">
        <v>4</v>
      </c>
      <c r="G99" s="305">
        <v>2</v>
      </c>
      <c r="H99" s="310">
        <v>3</v>
      </c>
      <c r="I99" s="10">
        <f t="shared" si="13"/>
        <v>12</v>
      </c>
      <c r="J99" s="10">
        <f t="shared" si="14"/>
        <v>1.7999999999999998</v>
      </c>
      <c r="K99" s="311">
        <v>1</v>
      </c>
      <c r="L99" s="311">
        <v>1.50</v>
      </c>
      <c r="M99" s="311">
        <v>0.50</v>
      </c>
      <c r="N99" s="311">
        <v>2.50</v>
      </c>
      <c r="O99" s="311">
        <v>0.50</v>
      </c>
      <c r="P99" s="18">
        <f t="shared" si="15"/>
        <v>6</v>
      </c>
      <c r="Q99" s="116">
        <f t="shared" si="16"/>
        <v>0.30000000000000004</v>
      </c>
      <c r="R99" s="313">
        <f t="shared" si="19"/>
        <v>0.35</v>
      </c>
      <c r="S99" s="313">
        <f t="shared" si="19"/>
        <v>0.225</v>
      </c>
      <c r="T99" s="313">
        <f t="shared" si="19"/>
        <v>0.625</v>
      </c>
      <c r="U99" s="313">
        <f t="shared" si="19"/>
        <v>0.425</v>
      </c>
      <c r="V99" s="313">
        <f t="shared" si="20"/>
        <v>0.475</v>
      </c>
      <c r="W99" s="314">
        <f t="shared" si="12"/>
        <v>18</v>
      </c>
      <c r="X99" s="117">
        <f t="shared" si="17"/>
        <v>3.60</v>
      </c>
      <c r="Y99" s="258">
        <v>10</v>
      </c>
      <c r="Z99" s="116">
        <f t="shared" si="18"/>
        <v>8</v>
      </c>
    </row>
    <row r="100" spans="1:26" ht="19.9" customHeight="1">
      <c r="A100" s="309">
        <v>93</v>
      </c>
      <c r="B100" s="287">
        <v>307689</v>
      </c>
      <c r="C100" s="133" t="s">
        <v>211</v>
      </c>
      <c r="D100" s="310">
        <v>5</v>
      </c>
      <c r="E100" s="310">
        <v>4</v>
      </c>
      <c r="F100" s="310">
        <v>6</v>
      </c>
      <c r="G100" s="305">
        <v>3</v>
      </c>
      <c r="H100" s="310">
        <v>2</v>
      </c>
      <c r="I100" s="10">
        <f t="shared" si="13"/>
        <v>20</v>
      </c>
      <c r="J100" s="10">
        <f t="shared" si="14"/>
        <v>3</v>
      </c>
      <c r="K100" s="311">
        <v>4</v>
      </c>
      <c r="L100" s="311">
        <v>2.50</v>
      </c>
      <c r="M100" s="311">
        <v>1.50</v>
      </c>
      <c r="N100" s="311">
        <v>0.50</v>
      </c>
      <c r="O100" s="311">
        <v>2</v>
      </c>
      <c r="P100" s="311">
        <f t="shared" si="15"/>
        <v>10.50</v>
      </c>
      <c r="Q100" s="312">
        <f t="shared" si="16"/>
        <v>0.525</v>
      </c>
      <c r="R100" s="313">
        <f t="shared" si="19"/>
        <v>0.95</v>
      </c>
      <c r="S100" s="313">
        <f t="shared" si="19"/>
        <v>0.725</v>
      </c>
      <c r="T100" s="313">
        <f t="shared" si="19"/>
        <v>0.97499999999999987</v>
      </c>
      <c r="U100" s="313">
        <f t="shared" si="19"/>
        <v>0.475</v>
      </c>
      <c r="V100" s="313">
        <f t="shared" si="20"/>
        <v>0.40</v>
      </c>
      <c r="W100" s="314">
        <f t="shared" si="12"/>
        <v>30.50</v>
      </c>
      <c r="X100" s="117">
        <f t="shared" si="17"/>
        <v>6.10</v>
      </c>
      <c r="Y100" s="258">
        <v>18</v>
      </c>
      <c r="Z100" s="116">
        <f t="shared" si="18"/>
        <v>14.40</v>
      </c>
    </row>
    <row r="101" spans="1:26" s="294" customFormat="1" ht="19.9" customHeight="1">
      <c r="A101" s="315">
        <v>94</v>
      </c>
      <c r="B101" s="296">
        <v>307693</v>
      </c>
      <c r="C101" s="297" t="s">
        <v>212</v>
      </c>
      <c r="D101" s="316">
        <v>2</v>
      </c>
      <c r="E101" s="316">
        <v>3</v>
      </c>
      <c r="F101" s="316">
        <v>1</v>
      </c>
      <c r="G101" s="306">
        <v>0</v>
      </c>
      <c r="H101" s="316">
        <v>2</v>
      </c>
      <c r="I101" s="298">
        <f t="shared" si="13"/>
        <v>8</v>
      </c>
      <c r="J101" s="298">
        <f t="shared" si="14"/>
        <v>1.20</v>
      </c>
      <c r="K101" s="316">
        <v>0.50</v>
      </c>
      <c r="L101" s="316">
        <v>1</v>
      </c>
      <c r="M101" s="316">
        <v>0</v>
      </c>
      <c r="N101" s="316">
        <v>2</v>
      </c>
      <c r="O101" s="316">
        <v>0.50</v>
      </c>
      <c r="P101" s="298">
        <f t="shared" si="15"/>
        <v>4</v>
      </c>
      <c r="Q101" s="299">
        <f t="shared" si="16"/>
        <v>0.20</v>
      </c>
      <c r="R101" s="317">
        <f t="shared" si="19"/>
        <v>0.325</v>
      </c>
      <c r="S101" s="317">
        <f t="shared" si="19"/>
        <v>0.49999999999999994</v>
      </c>
      <c r="T101" s="317">
        <f t="shared" si="19"/>
        <v>0.15</v>
      </c>
      <c r="U101" s="317">
        <f t="shared" si="19"/>
        <v>0.10</v>
      </c>
      <c r="V101" s="317">
        <f t="shared" si="20"/>
        <v>0.325</v>
      </c>
      <c r="W101" s="317">
        <f t="shared" si="12"/>
        <v>12</v>
      </c>
      <c r="X101" s="299">
        <f t="shared" si="17"/>
        <v>2.4000000000000004</v>
      </c>
      <c r="Y101" s="307">
        <v>6</v>
      </c>
      <c r="Z101" s="299">
        <f t="shared" si="18"/>
        <v>4.8000000000000007</v>
      </c>
    </row>
    <row r="102" spans="1:26" ht="19.9" customHeight="1">
      <c r="A102" s="309">
        <v>95</v>
      </c>
      <c r="B102" s="284">
        <v>307694</v>
      </c>
      <c r="C102" s="133" t="s">
        <v>213</v>
      </c>
      <c r="D102" s="310">
        <v>1</v>
      </c>
      <c r="E102" s="310">
        <v>0</v>
      </c>
      <c r="F102" s="310">
        <v>2</v>
      </c>
      <c r="G102" s="305">
        <v>0</v>
      </c>
      <c r="H102" s="310">
        <v>1</v>
      </c>
      <c r="I102" s="10">
        <f t="shared" si="13"/>
        <v>4</v>
      </c>
      <c r="J102" s="10">
        <f t="shared" si="14"/>
        <v>0.60</v>
      </c>
      <c r="K102" s="311">
        <v>0</v>
      </c>
      <c r="L102" s="311">
        <v>0.50</v>
      </c>
      <c r="M102" s="311">
        <v>1</v>
      </c>
      <c r="N102" s="311">
        <v>0.50</v>
      </c>
      <c r="O102" s="311">
        <v>0</v>
      </c>
      <c r="P102" s="311">
        <f t="shared" si="15"/>
        <v>2</v>
      </c>
      <c r="Q102" s="312">
        <f t="shared" si="16"/>
        <v>0.10</v>
      </c>
      <c r="R102" s="313">
        <f t="shared" si="19"/>
        <v>0.15</v>
      </c>
      <c r="S102" s="313">
        <f t="shared" si="19"/>
        <v>0.025000000000000001</v>
      </c>
      <c r="T102" s="313">
        <f t="shared" si="19"/>
        <v>0.35</v>
      </c>
      <c r="U102" s="313">
        <f t="shared" si="19"/>
        <v>0.025000000000000001</v>
      </c>
      <c r="V102" s="313">
        <f t="shared" si="20"/>
        <v>0.15</v>
      </c>
      <c r="W102" s="314">
        <f t="shared" si="12"/>
        <v>6</v>
      </c>
      <c r="X102" s="117">
        <f t="shared" si="17"/>
        <v>1.2000000000000002</v>
      </c>
      <c r="Y102" s="258">
        <v>1</v>
      </c>
      <c r="Z102" s="116">
        <f t="shared" si="18"/>
        <v>0.80</v>
      </c>
    </row>
    <row r="103" spans="1:26" ht="19.9" customHeight="1">
      <c r="A103" s="308">
        <v>96</v>
      </c>
      <c r="B103" s="287">
        <v>307695</v>
      </c>
      <c r="C103" s="133" t="s">
        <v>214</v>
      </c>
      <c r="D103" s="310">
        <v>7</v>
      </c>
      <c r="E103" s="310">
        <v>5</v>
      </c>
      <c r="F103" s="310">
        <v>9</v>
      </c>
      <c r="G103" s="305">
        <v>6</v>
      </c>
      <c r="H103" s="310">
        <v>3</v>
      </c>
      <c r="I103" s="10">
        <f t="shared" si="13"/>
        <v>30</v>
      </c>
      <c r="J103" s="10">
        <f t="shared" si="14"/>
        <v>4.50</v>
      </c>
      <c r="K103" s="311">
        <v>3</v>
      </c>
      <c r="L103" s="311">
        <v>4</v>
      </c>
      <c r="M103" s="311">
        <v>5</v>
      </c>
      <c r="N103" s="311">
        <v>4.50</v>
      </c>
      <c r="O103" s="311">
        <v>3.50</v>
      </c>
      <c r="P103" s="18">
        <f t="shared" si="15"/>
        <v>20</v>
      </c>
      <c r="Q103" s="116">
        <f t="shared" si="16"/>
        <v>1</v>
      </c>
      <c r="R103" s="313">
        <f t="shared" si="19"/>
        <v>1.2000000000000002</v>
      </c>
      <c r="S103" s="313">
        <f t="shared" si="19"/>
        <v>0.95</v>
      </c>
      <c r="T103" s="313">
        <f t="shared" si="19"/>
        <v>1.60</v>
      </c>
      <c r="U103" s="313">
        <f t="shared" si="19"/>
        <v>1.125</v>
      </c>
      <c r="V103" s="313">
        <f t="shared" si="20"/>
        <v>0.625</v>
      </c>
      <c r="W103" s="314">
        <f t="shared" si="12"/>
        <v>50</v>
      </c>
      <c r="X103" s="117">
        <f t="shared" si="17"/>
        <v>10</v>
      </c>
      <c r="Y103" s="258">
        <v>24</v>
      </c>
      <c r="Z103" s="116">
        <f t="shared" si="18"/>
        <v>19.200000000000003</v>
      </c>
    </row>
    <row r="104" spans="1:26" ht="19.9" customHeight="1">
      <c r="A104" s="309">
        <v>97</v>
      </c>
      <c r="B104" s="287">
        <v>307699</v>
      </c>
      <c r="C104" s="133" t="s">
        <v>215</v>
      </c>
      <c r="D104" s="310">
        <v>5</v>
      </c>
      <c r="E104" s="310">
        <v>8</v>
      </c>
      <c r="F104" s="310">
        <v>4</v>
      </c>
      <c r="G104" s="305">
        <v>3</v>
      </c>
      <c r="H104" s="310">
        <v>6</v>
      </c>
      <c r="I104" s="10">
        <f t="shared" si="13"/>
        <v>26</v>
      </c>
      <c r="J104" s="10">
        <f t="shared" si="14"/>
        <v>3.90</v>
      </c>
      <c r="K104" s="311">
        <v>4.50</v>
      </c>
      <c r="L104" s="311">
        <v>2.50</v>
      </c>
      <c r="M104" s="311">
        <v>3.50</v>
      </c>
      <c r="N104" s="311">
        <v>1.50</v>
      </c>
      <c r="O104" s="311">
        <v>1</v>
      </c>
      <c r="P104" s="311">
        <f t="shared" si="15"/>
        <v>13</v>
      </c>
      <c r="Q104" s="312">
        <f t="shared" si="16"/>
        <v>0.65</v>
      </c>
      <c r="R104" s="313">
        <f t="shared" si="19"/>
        <v>0.975</v>
      </c>
      <c r="S104" s="313">
        <f t="shared" si="19"/>
        <v>1.325</v>
      </c>
      <c r="T104" s="313">
        <f t="shared" si="19"/>
        <v>0.775</v>
      </c>
      <c r="U104" s="313">
        <f t="shared" si="19"/>
        <v>0.52499999999999991</v>
      </c>
      <c r="V104" s="313">
        <f t="shared" si="20"/>
        <v>0.95</v>
      </c>
      <c r="W104" s="314">
        <f t="shared" si="12"/>
        <v>39</v>
      </c>
      <c r="X104" s="117">
        <f t="shared" si="17"/>
        <v>7.8000000000000007</v>
      </c>
      <c r="Y104" s="258">
        <v>22</v>
      </c>
      <c r="Z104" s="116">
        <f t="shared" si="18"/>
        <v>17.60</v>
      </c>
    </row>
    <row r="105" spans="1:26" ht="19.9" customHeight="1">
      <c r="A105" s="308">
        <v>98</v>
      </c>
      <c r="B105" s="284">
        <v>307700</v>
      </c>
      <c r="C105" s="133" t="s">
        <v>216</v>
      </c>
      <c r="D105" s="310">
        <v>8</v>
      </c>
      <c r="E105" s="310">
        <v>7</v>
      </c>
      <c r="F105" s="310">
        <v>9</v>
      </c>
      <c r="G105" s="305">
        <v>6</v>
      </c>
      <c r="H105" s="310">
        <v>5</v>
      </c>
      <c r="I105" s="10">
        <f t="shared" si="13"/>
        <v>35</v>
      </c>
      <c r="J105" s="10">
        <f t="shared" si="14"/>
        <v>5.25</v>
      </c>
      <c r="K105" s="311">
        <v>5</v>
      </c>
      <c r="L105" s="311">
        <v>3.50</v>
      </c>
      <c r="M105" s="311">
        <v>2.50</v>
      </c>
      <c r="N105" s="311">
        <v>2</v>
      </c>
      <c r="O105" s="311">
        <v>4</v>
      </c>
      <c r="P105" s="18">
        <f t="shared" si="15"/>
        <v>17</v>
      </c>
      <c r="Q105" s="116">
        <f t="shared" si="16"/>
        <v>0.85000000000000009</v>
      </c>
      <c r="R105" s="313">
        <f t="shared" si="19"/>
        <v>1.45</v>
      </c>
      <c r="S105" s="313">
        <f t="shared" si="19"/>
        <v>1.2250000000000001</v>
      </c>
      <c r="T105" s="313">
        <f t="shared" si="19"/>
        <v>1.475</v>
      </c>
      <c r="U105" s="313">
        <f t="shared" si="19"/>
        <v>0.99999999999999989</v>
      </c>
      <c r="V105" s="313">
        <f t="shared" si="20"/>
        <v>0.95</v>
      </c>
      <c r="W105" s="314">
        <f t="shared" si="12"/>
        <v>52</v>
      </c>
      <c r="X105" s="117">
        <f t="shared" si="17"/>
        <v>10.40</v>
      </c>
      <c r="Y105" s="258">
        <v>29</v>
      </c>
      <c r="Z105" s="116">
        <f t="shared" si="18"/>
        <v>23.200000000000003</v>
      </c>
    </row>
    <row r="106" spans="1:26" ht="19.9" customHeight="1">
      <c r="A106" s="309">
        <v>99</v>
      </c>
      <c r="B106" s="284">
        <v>307706</v>
      </c>
      <c r="C106" s="133" t="s">
        <v>217</v>
      </c>
      <c r="D106" s="310">
        <v>6</v>
      </c>
      <c r="E106" s="310">
        <v>8</v>
      </c>
      <c r="F106" s="310">
        <v>7</v>
      </c>
      <c r="G106" s="305">
        <v>9</v>
      </c>
      <c r="H106" s="310">
        <v>4</v>
      </c>
      <c r="I106" s="10">
        <f t="shared" si="13"/>
        <v>34</v>
      </c>
      <c r="J106" s="10">
        <f t="shared" si="14"/>
        <v>5.0999999999999996</v>
      </c>
      <c r="K106" s="311">
        <v>3</v>
      </c>
      <c r="L106" s="311">
        <v>2.50</v>
      </c>
      <c r="M106" s="311">
        <v>3.50</v>
      </c>
      <c r="N106" s="311">
        <v>4</v>
      </c>
      <c r="O106" s="311">
        <v>4.50</v>
      </c>
      <c r="P106" s="311">
        <f t="shared" si="15"/>
        <v>17.50</v>
      </c>
      <c r="Q106" s="312">
        <f t="shared" si="16"/>
        <v>0.875</v>
      </c>
      <c r="R106" s="313">
        <f t="shared" si="19"/>
        <v>1.0499999999999998</v>
      </c>
      <c r="S106" s="313">
        <f t="shared" si="19"/>
        <v>1.325</v>
      </c>
      <c r="T106" s="313">
        <f t="shared" si="19"/>
        <v>1.2250000000000001</v>
      </c>
      <c r="U106" s="313">
        <f t="shared" si="19"/>
        <v>1.5499999999999998</v>
      </c>
      <c r="V106" s="313">
        <f t="shared" si="20"/>
        <v>0.825</v>
      </c>
      <c r="W106" s="314">
        <f t="shared" si="12"/>
        <v>51.50</v>
      </c>
      <c r="X106" s="117">
        <f t="shared" si="17"/>
        <v>10.30</v>
      </c>
      <c r="Y106" s="258">
        <v>28</v>
      </c>
      <c r="Z106" s="116">
        <f t="shared" si="18"/>
        <v>22.40</v>
      </c>
    </row>
    <row r="107" spans="1:26" ht="19.9" customHeight="1">
      <c r="A107" s="308">
        <v>100</v>
      </c>
      <c r="B107" s="287">
        <v>307707</v>
      </c>
      <c r="C107" s="133" t="s">
        <v>218</v>
      </c>
      <c r="D107" s="310">
        <v>2</v>
      </c>
      <c r="E107" s="310">
        <v>4</v>
      </c>
      <c r="F107" s="310">
        <v>5</v>
      </c>
      <c r="G107" s="305">
        <v>6</v>
      </c>
      <c r="H107" s="310">
        <v>7</v>
      </c>
      <c r="I107" s="10">
        <f t="shared" si="13"/>
        <v>24</v>
      </c>
      <c r="J107" s="10">
        <f t="shared" si="14"/>
        <v>3.5999999999999996</v>
      </c>
      <c r="K107" s="311">
        <v>2</v>
      </c>
      <c r="L107" s="311">
        <v>1.50</v>
      </c>
      <c r="M107" s="311">
        <v>2.50</v>
      </c>
      <c r="N107" s="311">
        <v>4.50</v>
      </c>
      <c r="O107" s="311">
        <v>3</v>
      </c>
      <c r="P107" s="18">
        <f t="shared" si="15"/>
        <v>13.50</v>
      </c>
      <c r="Q107" s="116">
        <f t="shared" si="16"/>
        <v>0.675</v>
      </c>
      <c r="R107" s="313">
        <f t="shared" si="19"/>
        <v>0.40</v>
      </c>
      <c r="S107" s="313">
        <f t="shared" si="19"/>
        <v>0.675</v>
      </c>
      <c r="T107" s="313">
        <f t="shared" si="19"/>
        <v>0.875</v>
      </c>
      <c r="U107" s="313">
        <f t="shared" si="19"/>
        <v>1.125</v>
      </c>
      <c r="V107" s="313">
        <f t="shared" si="20"/>
        <v>1.2000000000000002</v>
      </c>
      <c r="W107" s="314">
        <f t="shared" si="12"/>
        <v>37.50</v>
      </c>
      <c r="X107" s="117">
        <f t="shared" si="17"/>
        <v>7.50</v>
      </c>
      <c r="Y107" s="258">
        <v>19</v>
      </c>
      <c r="Z107" s="116">
        <f t="shared" si="18"/>
        <v>15.20</v>
      </c>
    </row>
    <row r="108" spans="1:26" ht="19.9" customHeight="1">
      <c r="A108" s="309">
        <v>101</v>
      </c>
      <c r="B108" s="284">
        <v>307710</v>
      </c>
      <c r="C108" s="133" t="s">
        <v>219</v>
      </c>
      <c r="D108" s="310">
        <v>4</v>
      </c>
      <c r="E108" s="310">
        <v>3</v>
      </c>
      <c r="F108" s="310">
        <v>6</v>
      </c>
      <c r="G108" s="305">
        <v>2</v>
      </c>
      <c r="H108" s="310">
        <v>5</v>
      </c>
      <c r="I108" s="10">
        <f t="shared" si="13"/>
        <v>20</v>
      </c>
      <c r="J108" s="10">
        <f t="shared" si="14"/>
        <v>3</v>
      </c>
      <c r="K108" s="311">
        <v>0.50</v>
      </c>
      <c r="L108" s="311">
        <v>0</v>
      </c>
      <c r="M108" s="311">
        <v>1</v>
      </c>
      <c r="N108" s="311">
        <v>0.50</v>
      </c>
      <c r="O108" s="311">
        <v>0</v>
      </c>
      <c r="P108" s="311">
        <f t="shared" si="15"/>
        <v>2</v>
      </c>
      <c r="Q108" s="312">
        <f t="shared" si="16"/>
        <v>0.10</v>
      </c>
      <c r="R108" s="313">
        <f t="shared" si="19"/>
        <v>0.625</v>
      </c>
      <c r="S108" s="313">
        <f t="shared" si="19"/>
        <v>0.44999999999999996</v>
      </c>
      <c r="T108" s="313">
        <f t="shared" si="19"/>
        <v>0.95</v>
      </c>
      <c r="U108" s="313">
        <f t="shared" si="19"/>
        <v>0.325</v>
      </c>
      <c r="V108" s="313">
        <f t="shared" si="20"/>
        <v>0.75</v>
      </c>
      <c r="W108" s="314">
        <f t="shared" si="12"/>
        <v>22</v>
      </c>
      <c r="X108" s="117">
        <f t="shared" si="17"/>
        <v>4.4000000000000004</v>
      </c>
      <c r="Y108" s="258">
        <v>17</v>
      </c>
      <c r="Z108" s="116">
        <f t="shared" si="18"/>
        <v>13.60</v>
      </c>
    </row>
    <row r="109" spans="1:26" ht="19.9" customHeight="1">
      <c r="A109" s="308">
        <v>102</v>
      </c>
      <c r="B109" s="287">
        <v>307713</v>
      </c>
      <c r="C109" s="133" t="s">
        <v>220</v>
      </c>
      <c r="D109" s="310">
        <v>1</v>
      </c>
      <c r="E109" s="310">
        <v>0</v>
      </c>
      <c r="F109" s="310">
        <v>2</v>
      </c>
      <c r="G109" s="305">
        <v>1</v>
      </c>
      <c r="H109" s="310">
        <v>0</v>
      </c>
      <c r="I109" s="10">
        <f t="shared" si="13"/>
        <v>4</v>
      </c>
      <c r="J109" s="10">
        <f t="shared" si="14"/>
        <v>0.60</v>
      </c>
      <c r="K109" s="311">
        <v>1</v>
      </c>
      <c r="L109" s="311">
        <v>0.50</v>
      </c>
      <c r="M109" s="311">
        <v>0</v>
      </c>
      <c r="N109" s="311">
        <v>1</v>
      </c>
      <c r="O109" s="311">
        <v>0</v>
      </c>
      <c r="P109" s="18">
        <f t="shared" si="15"/>
        <v>2.50</v>
      </c>
      <c r="Q109" s="116">
        <f t="shared" si="16"/>
        <v>0.125</v>
      </c>
      <c r="R109" s="313">
        <f t="shared" si="19"/>
        <v>0.20</v>
      </c>
      <c r="S109" s="313">
        <f t="shared" si="19"/>
        <v>0.025000000000000001</v>
      </c>
      <c r="T109" s="313">
        <f t="shared" si="19"/>
        <v>0.30</v>
      </c>
      <c r="U109" s="313">
        <f t="shared" si="19"/>
        <v>0.20</v>
      </c>
      <c r="V109" s="313">
        <f t="shared" si="20"/>
        <v>0</v>
      </c>
      <c r="W109" s="314">
        <f t="shared" si="12"/>
        <v>6.50</v>
      </c>
      <c r="X109" s="117">
        <f t="shared" si="17"/>
        <v>1.30</v>
      </c>
      <c r="Y109" s="258">
        <v>2</v>
      </c>
      <c r="Z109" s="116">
        <f t="shared" si="18"/>
        <v>1.60</v>
      </c>
    </row>
    <row r="110" spans="1:26" s="294" customFormat="1" ht="19.9" customHeight="1">
      <c r="A110" s="318">
        <v>103</v>
      </c>
      <c r="B110" s="296">
        <v>307717</v>
      </c>
      <c r="C110" s="297" t="s">
        <v>223</v>
      </c>
      <c r="D110" s="316">
        <v>1</v>
      </c>
      <c r="E110" s="316">
        <v>2</v>
      </c>
      <c r="F110" s="316">
        <v>1</v>
      </c>
      <c r="G110" s="306">
        <v>0</v>
      </c>
      <c r="H110" s="316">
        <v>2</v>
      </c>
      <c r="I110" s="298">
        <f t="shared" si="13"/>
        <v>6</v>
      </c>
      <c r="J110" s="298">
        <f t="shared" si="14"/>
        <v>0.89999999999999991</v>
      </c>
      <c r="K110" s="316">
        <v>0.50</v>
      </c>
      <c r="L110" s="316">
        <v>1</v>
      </c>
      <c r="M110" s="316">
        <v>1.50</v>
      </c>
      <c r="N110" s="316">
        <v>0</v>
      </c>
      <c r="O110" s="316">
        <v>1</v>
      </c>
      <c r="P110" s="316">
        <f t="shared" si="15"/>
        <v>4</v>
      </c>
      <c r="Q110" s="317">
        <f t="shared" si="16"/>
        <v>0.20</v>
      </c>
      <c r="R110" s="317">
        <f t="shared" si="19"/>
        <v>0.175</v>
      </c>
      <c r="S110" s="317">
        <f t="shared" si="19"/>
        <v>0.35</v>
      </c>
      <c r="T110" s="317">
        <f t="shared" si="19"/>
        <v>0.225</v>
      </c>
      <c r="U110" s="317">
        <f t="shared" si="19"/>
        <v>0</v>
      </c>
      <c r="V110" s="317">
        <f t="shared" si="20"/>
        <v>0.35</v>
      </c>
      <c r="W110" s="317">
        <f t="shared" si="12"/>
        <v>10</v>
      </c>
      <c r="X110" s="299">
        <f t="shared" si="17"/>
        <v>2</v>
      </c>
      <c r="Y110" s="307">
        <v>2</v>
      </c>
      <c r="Z110" s="299">
        <f t="shared" si="18"/>
        <v>1.60</v>
      </c>
    </row>
    <row r="111" spans="1:26" ht="19.9" customHeight="1">
      <c r="A111" s="308">
        <v>104</v>
      </c>
      <c r="B111" s="284">
        <v>307718</v>
      </c>
      <c r="C111" s="133" t="s">
        <v>224</v>
      </c>
      <c r="D111" s="310">
        <v>3</v>
      </c>
      <c r="E111" s="310">
        <v>1</v>
      </c>
      <c r="F111" s="310">
        <v>2</v>
      </c>
      <c r="G111" s="305">
        <v>1</v>
      </c>
      <c r="H111" s="310">
        <v>0</v>
      </c>
      <c r="I111" s="10">
        <f t="shared" si="13"/>
        <v>7</v>
      </c>
      <c r="J111" s="10">
        <f t="shared" si="14"/>
        <v>1.05</v>
      </c>
      <c r="K111" s="311">
        <v>1</v>
      </c>
      <c r="L111" s="311">
        <v>0</v>
      </c>
      <c r="M111" s="311">
        <v>1.50</v>
      </c>
      <c r="N111" s="311">
        <v>0.50</v>
      </c>
      <c r="O111" s="311">
        <v>1</v>
      </c>
      <c r="P111" s="18">
        <f t="shared" si="15"/>
        <v>4</v>
      </c>
      <c r="Q111" s="116">
        <f t="shared" si="16"/>
        <v>0.20</v>
      </c>
      <c r="R111" s="313">
        <f t="shared" si="19"/>
        <v>0.49999999999999994</v>
      </c>
      <c r="S111" s="313">
        <f t="shared" si="19"/>
        <v>0.15</v>
      </c>
      <c r="T111" s="313">
        <f t="shared" si="19"/>
        <v>0.375</v>
      </c>
      <c r="U111" s="313">
        <f t="shared" si="19"/>
        <v>0.175</v>
      </c>
      <c r="V111" s="313">
        <f t="shared" si="20"/>
        <v>0.05</v>
      </c>
      <c r="W111" s="314">
        <f t="shared" si="12"/>
        <v>11</v>
      </c>
      <c r="X111" s="117">
        <f t="shared" si="17"/>
        <v>2.2000000000000002</v>
      </c>
      <c r="Y111" s="258">
        <v>7</v>
      </c>
      <c r="Z111" s="116">
        <f t="shared" si="18"/>
        <v>5.60</v>
      </c>
    </row>
    <row r="112" spans="1:26" ht="19.9" customHeight="1">
      <c r="A112" s="309">
        <v>105</v>
      </c>
      <c r="B112" s="287">
        <v>307719</v>
      </c>
      <c r="C112" s="133" t="s">
        <v>225</v>
      </c>
      <c r="D112" s="310">
        <v>5</v>
      </c>
      <c r="E112" s="310">
        <v>4</v>
      </c>
      <c r="F112" s="310">
        <v>3</v>
      </c>
      <c r="G112" s="305">
        <v>2</v>
      </c>
      <c r="H112" s="310">
        <v>4</v>
      </c>
      <c r="I112" s="10">
        <f t="shared" si="13"/>
        <v>18</v>
      </c>
      <c r="J112" s="10">
        <f t="shared" si="14"/>
        <v>2.6999999999999997</v>
      </c>
      <c r="K112" s="311">
        <v>2</v>
      </c>
      <c r="L112" s="311">
        <v>2.50</v>
      </c>
      <c r="M112" s="311">
        <v>1</v>
      </c>
      <c r="N112" s="311">
        <v>3</v>
      </c>
      <c r="O112" s="311">
        <v>0.50</v>
      </c>
      <c r="P112" s="311">
        <f t="shared" si="15"/>
        <v>9</v>
      </c>
      <c r="Q112" s="312">
        <f t="shared" si="16"/>
        <v>0.45</v>
      </c>
      <c r="R112" s="313">
        <f t="shared" si="19"/>
        <v>0.85</v>
      </c>
      <c r="S112" s="313">
        <f t="shared" si="19"/>
        <v>0.725</v>
      </c>
      <c r="T112" s="313">
        <f t="shared" si="19"/>
        <v>0.49999999999999994</v>
      </c>
      <c r="U112" s="313">
        <f t="shared" si="19"/>
        <v>0.45</v>
      </c>
      <c r="V112" s="313">
        <f t="shared" si="20"/>
        <v>0.625</v>
      </c>
      <c r="W112" s="314">
        <f t="shared" si="12"/>
        <v>27</v>
      </c>
      <c r="X112" s="117">
        <f t="shared" si="17"/>
        <v>5.40</v>
      </c>
      <c r="Y112" s="258">
        <v>15</v>
      </c>
      <c r="Z112" s="116">
        <f t="shared" si="18"/>
        <v>12</v>
      </c>
    </row>
    <row r="113" spans="1:26" ht="19.9" customHeight="1">
      <c r="A113" s="308">
        <v>106</v>
      </c>
      <c r="B113" s="284">
        <v>307720</v>
      </c>
      <c r="C113" s="133" t="s">
        <v>226</v>
      </c>
      <c r="D113" s="310">
        <v>4</v>
      </c>
      <c r="E113" s="310">
        <v>3</v>
      </c>
      <c r="F113" s="310">
        <v>5</v>
      </c>
      <c r="G113" s="305">
        <v>2</v>
      </c>
      <c r="H113" s="310">
        <v>1</v>
      </c>
      <c r="I113" s="10">
        <f t="shared" si="13"/>
        <v>15</v>
      </c>
      <c r="J113" s="10">
        <f t="shared" si="14"/>
        <v>2.25</v>
      </c>
      <c r="K113" s="311">
        <v>0.50</v>
      </c>
      <c r="L113" s="311">
        <v>1</v>
      </c>
      <c r="M113" s="311">
        <v>1.50</v>
      </c>
      <c r="N113" s="311">
        <v>2.50</v>
      </c>
      <c r="O113" s="311">
        <v>2</v>
      </c>
      <c r="P113" s="18">
        <f t="shared" si="15"/>
        <v>7.50</v>
      </c>
      <c r="Q113" s="116">
        <f t="shared" si="16"/>
        <v>0.375</v>
      </c>
      <c r="R113" s="313">
        <f t="shared" si="19"/>
        <v>0.625</v>
      </c>
      <c r="S113" s="313">
        <f t="shared" si="19"/>
        <v>0.49999999999999994</v>
      </c>
      <c r="T113" s="313">
        <f t="shared" si="19"/>
        <v>0.825</v>
      </c>
      <c r="U113" s="313">
        <f t="shared" si="19"/>
        <v>0.425</v>
      </c>
      <c r="V113" s="313">
        <f t="shared" si="20"/>
        <v>0.25</v>
      </c>
      <c r="W113" s="314">
        <f t="shared" si="12"/>
        <v>22.50</v>
      </c>
      <c r="X113" s="117">
        <f t="shared" si="17"/>
        <v>4.50</v>
      </c>
      <c r="Y113" s="258">
        <v>13</v>
      </c>
      <c r="Z113" s="116">
        <f t="shared" si="18"/>
        <v>10.40</v>
      </c>
    </row>
    <row r="114" spans="1:26" ht="19.9" customHeight="1">
      <c r="A114" s="309">
        <v>107</v>
      </c>
      <c r="B114" s="287">
        <v>307721</v>
      </c>
      <c r="C114" s="133" t="s">
        <v>328</v>
      </c>
      <c r="D114" s="310">
        <v>6</v>
      </c>
      <c r="E114" s="310">
        <v>4</v>
      </c>
      <c r="F114" s="310">
        <v>3</v>
      </c>
      <c r="G114" s="305">
        <v>5</v>
      </c>
      <c r="H114" s="310">
        <v>2</v>
      </c>
      <c r="I114" s="10">
        <f t="shared" si="13"/>
        <v>20</v>
      </c>
      <c r="J114" s="10">
        <f t="shared" si="14"/>
        <v>3</v>
      </c>
      <c r="K114" s="311">
        <v>3</v>
      </c>
      <c r="L114" s="311">
        <v>2.50</v>
      </c>
      <c r="M114" s="311">
        <v>1</v>
      </c>
      <c r="N114" s="311">
        <v>2</v>
      </c>
      <c r="O114" s="311">
        <v>1.50</v>
      </c>
      <c r="P114" s="311">
        <f t="shared" si="15"/>
        <v>10</v>
      </c>
      <c r="Q114" s="312">
        <f t="shared" si="16"/>
        <v>0.50</v>
      </c>
      <c r="R114" s="313">
        <f t="shared" si="19"/>
        <v>1.0499999999999998</v>
      </c>
      <c r="S114" s="313">
        <f t="shared" si="19"/>
        <v>0.725</v>
      </c>
      <c r="T114" s="313">
        <f t="shared" si="19"/>
        <v>0.49999999999999994</v>
      </c>
      <c r="U114" s="313">
        <f t="shared" si="19"/>
        <v>0.85</v>
      </c>
      <c r="V114" s="313">
        <f t="shared" si="20"/>
        <v>0.375</v>
      </c>
      <c r="W114" s="314">
        <f t="shared" si="12"/>
        <v>30</v>
      </c>
      <c r="X114" s="117">
        <f t="shared" si="17"/>
        <v>6</v>
      </c>
      <c r="Y114" s="258">
        <v>18</v>
      </c>
      <c r="Z114" s="116">
        <f t="shared" si="18"/>
        <v>14.40</v>
      </c>
    </row>
    <row r="115" spans="1:26" ht="19.9" customHeight="1">
      <c r="A115" s="308">
        <v>108</v>
      </c>
      <c r="B115" s="284">
        <v>307722</v>
      </c>
      <c r="C115" s="133" t="s">
        <v>227</v>
      </c>
      <c r="D115" s="310">
        <v>3</v>
      </c>
      <c r="E115" s="310">
        <v>5</v>
      </c>
      <c r="F115" s="310">
        <v>4</v>
      </c>
      <c r="G115" s="305">
        <v>2</v>
      </c>
      <c r="H115" s="310">
        <v>1</v>
      </c>
      <c r="I115" s="10">
        <f t="shared" si="13"/>
        <v>15</v>
      </c>
      <c r="J115" s="10">
        <f t="shared" si="14"/>
        <v>2.25</v>
      </c>
      <c r="K115" s="311">
        <v>2</v>
      </c>
      <c r="L115" s="311">
        <v>3</v>
      </c>
      <c r="M115" s="311">
        <v>0.50</v>
      </c>
      <c r="N115" s="311">
        <v>1.50</v>
      </c>
      <c r="O115" s="311">
        <v>0.50</v>
      </c>
      <c r="P115" s="18">
        <f t="shared" si="15"/>
        <v>7.50</v>
      </c>
      <c r="Q115" s="116">
        <f t="shared" si="16"/>
        <v>0.375</v>
      </c>
      <c r="R115" s="313">
        <f t="shared" si="19"/>
        <v>0.54999999999999993</v>
      </c>
      <c r="S115" s="313">
        <f t="shared" si="19"/>
        <v>0.90</v>
      </c>
      <c r="T115" s="313">
        <f t="shared" si="19"/>
        <v>0.625</v>
      </c>
      <c r="U115" s="313">
        <f t="shared" si="19"/>
        <v>0.375</v>
      </c>
      <c r="V115" s="313">
        <f t="shared" si="20"/>
        <v>0.175</v>
      </c>
      <c r="W115" s="314">
        <f t="shared" si="12"/>
        <v>22.50</v>
      </c>
      <c r="X115" s="117">
        <f t="shared" si="17"/>
        <v>4.50</v>
      </c>
      <c r="Y115" s="258">
        <v>12</v>
      </c>
      <c r="Z115" s="116">
        <f t="shared" si="18"/>
        <v>9.6000000000000014</v>
      </c>
    </row>
    <row r="116" spans="1:26" s="294" customFormat="1" ht="19.9" customHeight="1">
      <c r="A116" s="318">
        <v>109</v>
      </c>
      <c r="B116" s="296">
        <v>307723</v>
      </c>
      <c r="C116" s="297" t="s">
        <v>228</v>
      </c>
      <c r="D116" s="316">
        <v>6</v>
      </c>
      <c r="E116" s="316">
        <v>7</v>
      </c>
      <c r="F116" s="316">
        <v>8</v>
      </c>
      <c r="G116" s="306">
        <v>3</v>
      </c>
      <c r="H116" s="316">
        <v>4</v>
      </c>
      <c r="I116" s="298">
        <f t="shared" si="13"/>
        <v>28</v>
      </c>
      <c r="J116" s="298">
        <f t="shared" si="14"/>
        <v>4.20</v>
      </c>
      <c r="K116" s="316">
        <v>1.50</v>
      </c>
      <c r="L116" s="316">
        <v>2</v>
      </c>
      <c r="M116" s="316">
        <v>2.50</v>
      </c>
      <c r="N116" s="316">
        <v>4</v>
      </c>
      <c r="O116" s="316">
        <v>4.50</v>
      </c>
      <c r="P116" s="316">
        <f t="shared" si="15"/>
        <v>14.50</v>
      </c>
      <c r="Q116" s="317">
        <f t="shared" si="16"/>
        <v>0.72500000000000009</v>
      </c>
      <c r="R116" s="317">
        <f t="shared" si="19"/>
        <v>0.97499999999999987</v>
      </c>
      <c r="S116" s="317">
        <f t="shared" si="19"/>
        <v>1.1500000000000001</v>
      </c>
      <c r="T116" s="317">
        <f t="shared" si="19"/>
        <v>1.325</v>
      </c>
      <c r="U116" s="317">
        <f t="shared" si="19"/>
        <v>0.64999999999999991</v>
      </c>
      <c r="V116" s="317">
        <f t="shared" si="20"/>
        <v>0.825</v>
      </c>
      <c r="W116" s="317">
        <f t="shared" si="12"/>
        <v>42.50</v>
      </c>
      <c r="X116" s="299">
        <f t="shared" si="17"/>
        <v>8.50</v>
      </c>
      <c r="Y116" s="307">
        <v>23</v>
      </c>
      <c r="Z116" s="299">
        <f t="shared" si="18"/>
        <v>18.400000000000002</v>
      </c>
    </row>
    <row r="117" spans="1:26" ht="19.9" customHeight="1">
      <c r="A117" s="308">
        <v>110</v>
      </c>
      <c r="B117" s="284">
        <v>307724</v>
      </c>
      <c r="C117" s="133" t="s">
        <v>229</v>
      </c>
      <c r="D117" s="310">
        <v>2</v>
      </c>
      <c r="E117" s="310">
        <v>3</v>
      </c>
      <c r="F117" s="310">
        <v>1</v>
      </c>
      <c r="G117" s="305">
        <v>2</v>
      </c>
      <c r="H117" s="310">
        <v>0</v>
      </c>
      <c r="I117" s="10">
        <f t="shared" si="13"/>
        <v>8</v>
      </c>
      <c r="J117" s="10">
        <f t="shared" si="14"/>
        <v>1.20</v>
      </c>
      <c r="K117" s="311">
        <v>2</v>
      </c>
      <c r="L117" s="311">
        <v>1</v>
      </c>
      <c r="M117" s="311">
        <v>0.50</v>
      </c>
      <c r="N117" s="311">
        <v>0</v>
      </c>
      <c r="O117" s="311">
        <v>1.50</v>
      </c>
      <c r="P117" s="18">
        <f t="shared" si="15"/>
        <v>5</v>
      </c>
      <c r="Q117" s="116">
        <f t="shared" si="16"/>
        <v>0.25</v>
      </c>
      <c r="R117" s="313">
        <f t="shared" si="19"/>
        <v>0.40</v>
      </c>
      <c r="S117" s="313">
        <f t="shared" si="19"/>
        <v>0.49999999999999994</v>
      </c>
      <c r="T117" s="313">
        <f t="shared" si="19"/>
        <v>0.175</v>
      </c>
      <c r="U117" s="313">
        <f t="shared" si="19"/>
        <v>0.30</v>
      </c>
      <c r="V117" s="313">
        <f t="shared" si="20"/>
        <v>0.075000000000000011</v>
      </c>
      <c r="W117" s="314">
        <f t="shared" si="12"/>
        <v>13</v>
      </c>
      <c r="X117" s="117">
        <f t="shared" si="17"/>
        <v>2.60</v>
      </c>
      <c r="Y117" s="258">
        <v>6</v>
      </c>
      <c r="Z117" s="116">
        <f t="shared" si="18"/>
        <v>4.8000000000000007</v>
      </c>
    </row>
    <row r="118" spans="1:26" ht="19.9" customHeight="1">
      <c r="A118" s="309">
        <v>111</v>
      </c>
      <c r="B118" s="284">
        <v>307726</v>
      </c>
      <c r="C118" s="133" t="s">
        <v>230</v>
      </c>
      <c r="D118" s="310">
        <v>1</v>
      </c>
      <c r="E118" s="310">
        <v>0</v>
      </c>
      <c r="F118" s="310">
        <v>2</v>
      </c>
      <c r="G118" s="305">
        <v>3</v>
      </c>
      <c r="H118" s="310">
        <v>1</v>
      </c>
      <c r="I118" s="10">
        <f t="shared" si="13"/>
        <v>7</v>
      </c>
      <c r="J118" s="10">
        <f t="shared" si="14"/>
        <v>1.05</v>
      </c>
      <c r="K118" s="311">
        <v>1</v>
      </c>
      <c r="L118" s="311">
        <v>0.50</v>
      </c>
      <c r="M118" s="311">
        <v>0</v>
      </c>
      <c r="N118" s="311">
        <v>1.50</v>
      </c>
      <c r="O118" s="311">
        <v>1</v>
      </c>
      <c r="P118" s="311">
        <f t="shared" si="15"/>
        <v>4</v>
      </c>
      <c r="Q118" s="312">
        <f t="shared" si="16"/>
        <v>0.20</v>
      </c>
      <c r="R118" s="313">
        <f t="shared" si="19"/>
        <v>0.20</v>
      </c>
      <c r="S118" s="313">
        <f t="shared" si="19"/>
        <v>0.025000000000000001</v>
      </c>
      <c r="T118" s="313">
        <f t="shared" si="19"/>
        <v>0.30</v>
      </c>
      <c r="U118" s="313">
        <f t="shared" si="19"/>
        <v>0.52499999999999991</v>
      </c>
      <c r="V118" s="313">
        <f t="shared" si="20"/>
        <v>0.20</v>
      </c>
      <c r="W118" s="314">
        <f t="shared" si="12"/>
        <v>11</v>
      </c>
      <c r="X118" s="117">
        <f t="shared" si="17"/>
        <v>2.2000000000000002</v>
      </c>
      <c r="Y118" s="258">
        <v>7</v>
      </c>
      <c r="Z118" s="116">
        <f t="shared" si="18"/>
        <v>5.60</v>
      </c>
    </row>
    <row r="119" spans="1:26" ht="19.9" customHeight="1">
      <c r="A119" s="308">
        <v>112</v>
      </c>
      <c r="B119" s="287">
        <v>307729</v>
      </c>
      <c r="C119" s="133" t="s">
        <v>233</v>
      </c>
      <c r="D119" s="310">
        <v>2</v>
      </c>
      <c r="E119" s="310">
        <v>1</v>
      </c>
      <c r="F119" s="310">
        <v>0</v>
      </c>
      <c r="G119" s="305">
        <v>1</v>
      </c>
      <c r="H119" s="310">
        <v>2</v>
      </c>
      <c r="I119" s="10">
        <f t="shared" si="13"/>
        <v>6</v>
      </c>
      <c r="J119" s="10">
        <f t="shared" si="14"/>
        <v>0.89999999999999991</v>
      </c>
      <c r="K119" s="311">
        <v>0.50</v>
      </c>
      <c r="L119" s="311">
        <v>0</v>
      </c>
      <c r="M119" s="311">
        <v>1.50</v>
      </c>
      <c r="N119" s="311">
        <v>1</v>
      </c>
      <c r="O119" s="311">
        <v>0</v>
      </c>
      <c r="P119" s="18">
        <f t="shared" si="15"/>
        <v>3</v>
      </c>
      <c r="Q119" s="116">
        <f t="shared" si="16"/>
        <v>0.15000000000000002</v>
      </c>
      <c r="R119" s="313">
        <f t="shared" si="19"/>
        <v>0.325</v>
      </c>
      <c r="S119" s="313">
        <f t="shared" si="19"/>
        <v>0.15</v>
      </c>
      <c r="T119" s="313">
        <f t="shared" si="19"/>
        <v>0.075000000000000011</v>
      </c>
      <c r="U119" s="313">
        <f t="shared" si="19"/>
        <v>0.20</v>
      </c>
      <c r="V119" s="313">
        <f t="shared" si="20"/>
        <v>0.30</v>
      </c>
      <c r="W119" s="314">
        <f t="shared" si="12"/>
        <v>9</v>
      </c>
      <c r="X119" s="117">
        <f t="shared" si="17"/>
        <v>1.80</v>
      </c>
      <c r="Y119" s="258">
        <v>2</v>
      </c>
      <c r="Z119" s="116">
        <f t="shared" si="18"/>
        <v>1.60</v>
      </c>
    </row>
    <row r="120" spans="1:26" ht="19.9" customHeight="1">
      <c r="A120" s="309">
        <v>113</v>
      </c>
      <c r="B120" s="284">
        <v>307730</v>
      </c>
      <c r="C120" s="133" t="s">
        <v>234</v>
      </c>
      <c r="D120" s="310">
        <v>1</v>
      </c>
      <c r="E120" s="310">
        <v>0</v>
      </c>
      <c r="F120" s="310">
        <v>1</v>
      </c>
      <c r="G120" s="305">
        <v>2</v>
      </c>
      <c r="H120" s="310">
        <v>0</v>
      </c>
      <c r="I120" s="10">
        <f t="shared" si="13"/>
        <v>4</v>
      </c>
      <c r="J120" s="10">
        <f t="shared" si="14"/>
        <v>0.60</v>
      </c>
      <c r="K120" s="311">
        <v>1</v>
      </c>
      <c r="L120" s="311">
        <v>0.50</v>
      </c>
      <c r="M120" s="311">
        <v>0</v>
      </c>
      <c r="N120" s="311">
        <v>1</v>
      </c>
      <c r="O120" s="311">
        <v>0.50</v>
      </c>
      <c r="P120" s="311">
        <f t="shared" si="15"/>
        <v>3</v>
      </c>
      <c r="Q120" s="312">
        <f t="shared" si="16"/>
        <v>0.15000000000000002</v>
      </c>
      <c r="R120" s="313">
        <f t="shared" si="19"/>
        <v>0.20</v>
      </c>
      <c r="S120" s="313">
        <f t="shared" si="19"/>
        <v>0.025000000000000001</v>
      </c>
      <c r="T120" s="313">
        <f t="shared" si="19"/>
        <v>0.15</v>
      </c>
      <c r="U120" s="313">
        <f t="shared" si="19"/>
        <v>0.35</v>
      </c>
      <c r="V120" s="313">
        <f t="shared" si="20"/>
        <v>0.025000000000000001</v>
      </c>
      <c r="W120" s="314">
        <f t="shared" si="12"/>
        <v>7</v>
      </c>
      <c r="X120" s="117">
        <f t="shared" si="17"/>
        <v>1.40</v>
      </c>
      <c r="Y120" s="258">
        <v>3</v>
      </c>
      <c r="Z120" s="116">
        <f t="shared" si="18"/>
        <v>2.4000000000000004</v>
      </c>
    </row>
    <row r="121" spans="1:26" ht="19.9" customHeight="1">
      <c r="A121" s="308">
        <v>114</v>
      </c>
      <c r="B121" s="284">
        <v>307732</v>
      </c>
      <c r="C121" s="133" t="s">
        <v>330</v>
      </c>
      <c r="D121" s="310">
        <v>1</v>
      </c>
      <c r="E121" s="310">
        <v>0</v>
      </c>
      <c r="F121" s="310">
        <v>1</v>
      </c>
      <c r="G121" s="305">
        <v>0</v>
      </c>
      <c r="H121" s="310">
        <v>2</v>
      </c>
      <c r="I121" s="10">
        <f t="shared" si="13"/>
        <v>4</v>
      </c>
      <c r="J121" s="10">
        <f t="shared" si="14"/>
        <v>0.60</v>
      </c>
      <c r="K121" s="311">
        <v>0.50</v>
      </c>
      <c r="L121" s="311">
        <v>1</v>
      </c>
      <c r="M121" s="311">
        <v>0</v>
      </c>
      <c r="N121" s="311">
        <v>0.50</v>
      </c>
      <c r="O121" s="311">
        <v>1</v>
      </c>
      <c r="P121" s="18">
        <f t="shared" si="15"/>
        <v>3</v>
      </c>
      <c r="Q121" s="116">
        <f t="shared" si="16"/>
        <v>0.15000000000000002</v>
      </c>
      <c r="R121" s="313">
        <f t="shared" si="19"/>
        <v>0.175</v>
      </c>
      <c r="S121" s="313">
        <f t="shared" si="19"/>
        <v>0.05</v>
      </c>
      <c r="T121" s="313">
        <f t="shared" si="19"/>
        <v>0.15</v>
      </c>
      <c r="U121" s="313">
        <f t="shared" si="19"/>
        <v>0.025000000000000001</v>
      </c>
      <c r="V121" s="313">
        <f t="shared" si="20"/>
        <v>0.35</v>
      </c>
      <c r="W121" s="314">
        <f t="shared" si="12"/>
        <v>7</v>
      </c>
      <c r="X121" s="117">
        <f t="shared" si="17"/>
        <v>1.40</v>
      </c>
      <c r="Y121" s="258">
        <v>0</v>
      </c>
      <c r="Z121" s="116">
        <f t="shared" si="18"/>
        <v>0</v>
      </c>
    </row>
    <row r="122" spans="1:26" ht="19.9" customHeight="1">
      <c r="A122" s="309">
        <v>115</v>
      </c>
      <c r="B122" s="287">
        <v>307733</v>
      </c>
      <c r="C122" s="133" t="s">
        <v>235</v>
      </c>
      <c r="D122" s="310">
        <v>2</v>
      </c>
      <c r="E122" s="310">
        <v>3</v>
      </c>
      <c r="F122" s="310">
        <v>4</v>
      </c>
      <c r="G122" s="305">
        <v>2</v>
      </c>
      <c r="H122" s="310">
        <v>1</v>
      </c>
      <c r="I122" s="10">
        <f t="shared" si="13"/>
        <v>12</v>
      </c>
      <c r="J122" s="10">
        <f t="shared" si="14"/>
        <v>1.7999999999999998</v>
      </c>
      <c r="K122" s="311">
        <v>1.50</v>
      </c>
      <c r="L122" s="311">
        <v>2</v>
      </c>
      <c r="M122" s="311">
        <v>1</v>
      </c>
      <c r="N122" s="311">
        <v>0.50</v>
      </c>
      <c r="O122" s="311">
        <v>1</v>
      </c>
      <c r="P122" s="311">
        <f t="shared" si="15"/>
        <v>6</v>
      </c>
      <c r="Q122" s="312">
        <f t="shared" si="16"/>
        <v>0.30000000000000004</v>
      </c>
      <c r="R122" s="313">
        <f t="shared" si="19"/>
        <v>0.375</v>
      </c>
      <c r="S122" s="313">
        <f t="shared" si="19"/>
        <v>0.54999999999999993</v>
      </c>
      <c r="T122" s="313">
        <f t="shared" si="19"/>
        <v>0.65</v>
      </c>
      <c r="U122" s="313">
        <f t="shared" si="19"/>
        <v>0.325</v>
      </c>
      <c r="V122" s="313">
        <f t="shared" si="20"/>
        <v>0.20</v>
      </c>
      <c r="W122" s="314">
        <f t="shared" si="12"/>
        <v>18</v>
      </c>
      <c r="X122" s="117">
        <f t="shared" si="17"/>
        <v>3.60</v>
      </c>
      <c r="Y122" s="258">
        <v>5</v>
      </c>
      <c r="Z122" s="116">
        <f t="shared" si="18"/>
        <v>4</v>
      </c>
    </row>
    <row r="123" spans="1:26" s="294" customFormat="1" ht="19.9" customHeight="1">
      <c r="A123" s="315">
        <v>116</v>
      </c>
      <c r="B123" s="304">
        <v>307734</v>
      </c>
      <c r="C123" s="297" t="s">
        <v>236</v>
      </c>
      <c r="D123" s="316">
        <v>2</v>
      </c>
      <c r="E123" s="316">
        <v>1</v>
      </c>
      <c r="F123" s="316">
        <v>0</v>
      </c>
      <c r="G123" s="306">
        <v>1</v>
      </c>
      <c r="H123" s="316">
        <v>0</v>
      </c>
      <c r="I123" s="298">
        <f t="shared" si="13"/>
        <v>4</v>
      </c>
      <c r="J123" s="298">
        <f t="shared" si="14"/>
        <v>0.60</v>
      </c>
      <c r="K123" s="316">
        <v>0.50</v>
      </c>
      <c r="L123" s="316">
        <v>1</v>
      </c>
      <c r="M123" s="316">
        <v>0</v>
      </c>
      <c r="N123" s="316">
        <v>1</v>
      </c>
      <c r="O123" s="316">
        <v>0.50</v>
      </c>
      <c r="P123" s="298">
        <f t="shared" si="15"/>
        <v>3</v>
      </c>
      <c r="Q123" s="299">
        <f t="shared" si="16"/>
        <v>0.15000000000000002</v>
      </c>
      <c r="R123" s="317">
        <f t="shared" si="19"/>
        <v>0.325</v>
      </c>
      <c r="S123" s="317">
        <f t="shared" si="19"/>
        <v>0.20</v>
      </c>
      <c r="T123" s="317">
        <f t="shared" si="19"/>
        <v>0</v>
      </c>
      <c r="U123" s="317">
        <f t="shared" si="19"/>
        <v>0.20</v>
      </c>
      <c r="V123" s="317">
        <f t="shared" si="20"/>
        <v>0.025000000000000001</v>
      </c>
      <c r="W123" s="317">
        <f t="shared" si="12"/>
        <v>7</v>
      </c>
      <c r="X123" s="299">
        <f t="shared" si="17"/>
        <v>1.40</v>
      </c>
      <c r="Y123" s="307">
        <v>0</v>
      </c>
      <c r="Z123" s="299">
        <f t="shared" si="18"/>
        <v>0</v>
      </c>
    </row>
    <row r="124" spans="1:26" ht="19.9" customHeight="1">
      <c r="A124" s="309">
        <v>117</v>
      </c>
      <c r="B124" s="284">
        <v>307736</v>
      </c>
      <c r="C124" s="133" t="s">
        <v>237</v>
      </c>
      <c r="D124" s="310">
        <v>3</v>
      </c>
      <c r="E124" s="310">
        <v>4</v>
      </c>
      <c r="F124" s="310">
        <v>5</v>
      </c>
      <c r="G124" s="305">
        <v>6</v>
      </c>
      <c r="H124" s="310">
        <v>2</v>
      </c>
      <c r="I124" s="10">
        <f t="shared" si="13"/>
        <v>20</v>
      </c>
      <c r="J124" s="10">
        <f t="shared" si="14"/>
        <v>3</v>
      </c>
      <c r="K124" s="311">
        <v>3</v>
      </c>
      <c r="L124" s="311">
        <v>3.50</v>
      </c>
      <c r="M124" s="311">
        <v>2.50</v>
      </c>
      <c r="N124" s="311">
        <v>0.50</v>
      </c>
      <c r="O124" s="311">
        <v>1</v>
      </c>
      <c r="P124" s="311">
        <f t="shared" si="15"/>
        <v>10.50</v>
      </c>
      <c r="Q124" s="312">
        <f t="shared" si="16"/>
        <v>0.525</v>
      </c>
      <c r="R124" s="313">
        <f t="shared" si="19"/>
        <v>0.60</v>
      </c>
      <c r="S124" s="313">
        <f t="shared" si="19"/>
        <v>0.775</v>
      </c>
      <c r="T124" s="313">
        <f t="shared" si="19"/>
        <v>0.875</v>
      </c>
      <c r="U124" s="313">
        <f t="shared" si="19"/>
        <v>0.925</v>
      </c>
      <c r="V124" s="313">
        <f t="shared" si="20"/>
        <v>0.35</v>
      </c>
      <c r="W124" s="314">
        <f t="shared" si="12"/>
        <v>30.50</v>
      </c>
      <c r="X124" s="117">
        <f t="shared" si="17"/>
        <v>6.10</v>
      </c>
      <c r="Y124" s="258">
        <v>16</v>
      </c>
      <c r="Z124" s="116">
        <f t="shared" si="18"/>
        <v>12.80</v>
      </c>
    </row>
    <row r="125" spans="1:26" ht="19.9" customHeight="1">
      <c r="A125" s="308">
        <v>118</v>
      </c>
      <c r="B125" s="287">
        <v>307739</v>
      </c>
      <c r="C125" s="133" t="s">
        <v>238</v>
      </c>
      <c r="D125" s="310">
        <v>1</v>
      </c>
      <c r="E125" s="310">
        <v>2</v>
      </c>
      <c r="F125" s="310">
        <v>0</v>
      </c>
      <c r="G125" s="305">
        <v>1</v>
      </c>
      <c r="H125" s="310">
        <v>3</v>
      </c>
      <c r="I125" s="10">
        <f t="shared" si="13"/>
        <v>7</v>
      </c>
      <c r="J125" s="10">
        <f t="shared" si="14"/>
        <v>1.05</v>
      </c>
      <c r="K125" s="311">
        <v>0.50</v>
      </c>
      <c r="L125" s="311">
        <v>0</v>
      </c>
      <c r="M125" s="311">
        <v>1</v>
      </c>
      <c r="N125" s="311">
        <v>1.50</v>
      </c>
      <c r="O125" s="311">
        <v>0.50</v>
      </c>
      <c r="P125" s="18">
        <f t="shared" si="15"/>
        <v>3.50</v>
      </c>
      <c r="Q125" s="116">
        <f t="shared" si="16"/>
        <v>0.17500000000000002</v>
      </c>
      <c r="R125" s="313">
        <f t="shared" si="19"/>
        <v>0.175</v>
      </c>
      <c r="S125" s="313">
        <f t="shared" si="19"/>
        <v>0.30</v>
      </c>
      <c r="T125" s="313">
        <f t="shared" si="19"/>
        <v>0.05</v>
      </c>
      <c r="U125" s="313">
        <f t="shared" si="19"/>
        <v>0.225</v>
      </c>
      <c r="V125" s="313">
        <f t="shared" si="20"/>
        <v>0.475</v>
      </c>
      <c r="W125" s="314">
        <f t="shared" si="12"/>
        <v>10.50</v>
      </c>
      <c r="X125" s="117">
        <f t="shared" si="17"/>
        <v>2.10</v>
      </c>
      <c r="Y125" s="258">
        <v>5</v>
      </c>
      <c r="Z125" s="116">
        <f t="shared" si="18"/>
        <v>4</v>
      </c>
    </row>
    <row r="126" spans="1:26" ht="19.9" customHeight="1">
      <c r="A126" s="309">
        <v>119</v>
      </c>
      <c r="B126" s="284">
        <v>307740</v>
      </c>
      <c r="C126" s="133" t="s">
        <v>239</v>
      </c>
      <c r="D126" s="310">
        <v>2</v>
      </c>
      <c r="E126" s="310">
        <v>1</v>
      </c>
      <c r="F126" s="310">
        <v>3</v>
      </c>
      <c r="G126" s="305">
        <v>5</v>
      </c>
      <c r="H126" s="310">
        <v>2</v>
      </c>
      <c r="I126" s="10">
        <f t="shared" si="13"/>
        <v>13</v>
      </c>
      <c r="J126" s="10">
        <f t="shared" si="14"/>
        <v>1.95</v>
      </c>
      <c r="K126" s="311">
        <v>1.50</v>
      </c>
      <c r="L126" s="311">
        <v>2</v>
      </c>
      <c r="M126" s="311">
        <v>0.50</v>
      </c>
      <c r="N126" s="311">
        <v>1</v>
      </c>
      <c r="O126" s="311">
        <v>1.50</v>
      </c>
      <c r="P126" s="311">
        <f t="shared" si="15"/>
        <v>6.50</v>
      </c>
      <c r="Q126" s="312">
        <f t="shared" si="16"/>
        <v>0.325</v>
      </c>
      <c r="R126" s="313">
        <f t="shared" si="19"/>
        <v>0.375</v>
      </c>
      <c r="S126" s="313">
        <f t="shared" si="19"/>
        <v>0.25</v>
      </c>
      <c r="T126" s="313">
        <f t="shared" si="19"/>
        <v>0.475</v>
      </c>
      <c r="U126" s="313">
        <f t="shared" si="19"/>
        <v>0.80</v>
      </c>
      <c r="V126" s="313">
        <f t="shared" si="20"/>
        <v>0.375</v>
      </c>
      <c r="W126" s="314">
        <f t="shared" si="12"/>
        <v>19.50</v>
      </c>
      <c r="X126" s="117">
        <f t="shared" si="17"/>
        <v>3.9000000000000004</v>
      </c>
      <c r="Y126" s="258">
        <v>8</v>
      </c>
      <c r="Z126" s="116">
        <f t="shared" si="18"/>
        <v>6.40</v>
      </c>
    </row>
    <row r="127" spans="1:26" ht="19.9" customHeight="1">
      <c r="A127" s="308">
        <v>120</v>
      </c>
      <c r="B127" s="287">
        <v>307741</v>
      </c>
      <c r="C127" s="133" t="s">
        <v>240</v>
      </c>
      <c r="D127" s="310">
        <v>1</v>
      </c>
      <c r="E127" s="310">
        <v>3</v>
      </c>
      <c r="F127" s="310">
        <v>2</v>
      </c>
      <c r="G127" s="305">
        <v>0</v>
      </c>
      <c r="H127" s="310">
        <v>1</v>
      </c>
      <c r="I127" s="10">
        <f t="shared" si="13"/>
        <v>7</v>
      </c>
      <c r="J127" s="10">
        <f t="shared" si="14"/>
        <v>1.05</v>
      </c>
      <c r="K127" s="311">
        <v>0.50</v>
      </c>
      <c r="L127" s="311">
        <v>1</v>
      </c>
      <c r="M127" s="311">
        <v>1.50</v>
      </c>
      <c r="N127" s="311">
        <v>1</v>
      </c>
      <c r="O127" s="311">
        <v>0</v>
      </c>
      <c r="P127" s="18">
        <f t="shared" si="15"/>
        <v>4</v>
      </c>
      <c r="Q127" s="116">
        <f t="shared" si="16"/>
        <v>0.20</v>
      </c>
      <c r="R127" s="313">
        <f t="shared" si="19"/>
        <v>0.175</v>
      </c>
      <c r="S127" s="313">
        <f t="shared" si="19"/>
        <v>0.49999999999999994</v>
      </c>
      <c r="T127" s="313">
        <f t="shared" si="19"/>
        <v>0.375</v>
      </c>
      <c r="U127" s="313">
        <f t="shared" si="19"/>
        <v>0.05</v>
      </c>
      <c r="V127" s="313">
        <f t="shared" si="20"/>
        <v>0.15</v>
      </c>
      <c r="W127" s="314">
        <f t="shared" si="12"/>
        <v>11</v>
      </c>
      <c r="X127" s="117">
        <f t="shared" si="17"/>
        <v>2.2000000000000002</v>
      </c>
      <c r="Y127" s="258">
        <v>5</v>
      </c>
      <c r="Z127" s="116">
        <f t="shared" si="18"/>
        <v>4</v>
      </c>
    </row>
    <row r="128" spans="1:26" ht="19.9" customHeight="1">
      <c r="A128" s="309">
        <v>121</v>
      </c>
      <c r="B128" s="284">
        <v>307746</v>
      </c>
      <c r="C128" s="133" t="s">
        <v>243</v>
      </c>
      <c r="D128" s="310">
        <v>5</v>
      </c>
      <c r="E128" s="310">
        <v>4</v>
      </c>
      <c r="F128" s="310">
        <v>3</v>
      </c>
      <c r="G128" s="305">
        <v>2</v>
      </c>
      <c r="H128" s="310">
        <v>6</v>
      </c>
      <c r="I128" s="10">
        <f t="shared" si="13"/>
        <v>20</v>
      </c>
      <c r="J128" s="10">
        <f t="shared" si="14"/>
        <v>3</v>
      </c>
      <c r="K128" s="311">
        <v>3</v>
      </c>
      <c r="L128" s="311">
        <v>2</v>
      </c>
      <c r="M128" s="311">
        <v>1</v>
      </c>
      <c r="N128" s="311">
        <v>4</v>
      </c>
      <c r="O128" s="311">
        <v>1</v>
      </c>
      <c r="P128" s="311">
        <f t="shared" si="15"/>
        <v>11</v>
      </c>
      <c r="Q128" s="312">
        <f t="shared" si="16"/>
        <v>0.55000000000000004</v>
      </c>
      <c r="R128" s="313">
        <f t="shared" si="19"/>
        <v>0.90</v>
      </c>
      <c r="S128" s="313">
        <f t="shared" si="19"/>
        <v>0.70</v>
      </c>
      <c r="T128" s="313">
        <f t="shared" si="19"/>
        <v>0.49999999999999994</v>
      </c>
      <c r="U128" s="313">
        <f t="shared" si="19"/>
        <v>0.50</v>
      </c>
      <c r="V128" s="313">
        <f t="shared" si="20"/>
        <v>0.95</v>
      </c>
      <c r="W128" s="314">
        <f t="shared" si="12"/>
        <v>31</v>
      </c>
      <c r="X128" s="117">
        <f t="shared" si="17"/>
        <v>6.20</v>
      </c>
      <c r="Y128" s="258">
        <v>16</v>
      </c>
      <c r="Z128" s="116">
        <f t="shared" si="18"/>
        <v>12.80</v>
      </c>
    </row>
    <row r="129" spans="1:26" ht="19.9" customHeight="1">
      <c r="A129" s="308">
        <v>122</v>
      </c>
      <c r="B129" s="287">
        <v>307747</v>
      </c>
      <c r="C129" s="133" t="s">
        <v>244</v>
      </c>
      <c r="D129" s="310">
        <v>1</v>
      </c>
      <c r="E129" s="310">
        <v>2</v>
      </c>
      <c r="F129" s="310">
        <v>0</v>
      </c>
      <c r="G129" s="305">
        <v>1</v>
      </c>
      <c r="H129" s="310">
        <v>0</v>
      </c>
      <c r="I129" s="10">
        <f t="shared" si="13"/>
        <v>4</v>
      </c>
      <c r="J129" s="10">
        <f t="shared" si="14"/>
        <v>0.60</v>
      </c>
      <c r="K129" s="311">
        <v>0.50</v>
      </c>
      <c r="L129" s="311">
        <v>1</v>
      </c>
      <c r="M129" s="311">
        <v>0</v>
      </c>
      <c r="N129" s="311">
        <v>1</v>
      </c>
      <c r="O129" s="311">
        <v>0.50</v>
      </c>
      <c r="P129" s="18">
        <f t="shared" si="15"/>
        <v>3</v>
      </c>
      <c r="Q129" s="116">
        <f t="shared" si="16"/>
        <v>0.15000000000000002</v>
      </c>
      <c r="R129" s="313">
        <f t="shared" si="19"/>
        <v>0.175</v>
      </c>
      <c r="S129" s="313">
        <f t="shared" si="19"/>
        <v>0.35</v>
      </c>
      <c r="T129" s="313">
        <f t="shared" si="19"/>
        <v>0</v>
      </c>
      <c r="U129" s="313">
        <f t="shared" si="19"/>
        <v>0.20</v>
      </c>
      <c r="V129" s="313">
        <f t="shared" si="20"/>
        <v>0.025000000000000001</v>
      </c>
      <c r="W129" s="314">
        <f t="shared" si="12"/>
        <v>7</v>
      </c>
      <c r="X129" s="117">
        <f t="shared" si="17"/>
        <v>1.40</v>
      </c>
      <c r="Y129" s="258">
        <v>1</v>
      </c>
      <c r="Z129" s="116">
        <f t="shared" si="18"/>
        <v>0.80</v>
      </c>
    </row>
    <row r="130" spans="1:26" ht="19.9" customHeight="1">
      <c r="A130" s="309">
        <v>123</v>
      </c>
      <c r="B130" s="284">
        <v>307748</v>
      </c>
      <c r="C130" s="133" t="s">
        <v>245</v>
      </c>
      <c r="D130" s="310">
        <v>6</v>
      </c>
      <c r="E130" s="310">
        <v>5</v>
      </c>
      <c r="F130" s="310">
        <v>7</v>
      </c>
      <c r="G130" s="305">
        <v>4</v>
      </c>
      <c r="H130" s="310">
        <v>3</v>
      </c>
      <c r="I130" s="10">
        <f t="shared" si="13"/>
        <v>25</v>
      </c>
      <c r="J130" s="10">
        <f t="shared" si="14"/>
        <v>3.75</v>
      </c>
      <c r="K130" s="311">
        <v>3</v>
      </c>
      <c r="L130" s="311">
        <v>2</v>
      </c>
      <c r="M130" s="311">
        <v>4</v>
      </c>
      <c r="N130" s="311">
        <v>2.50</v>
      </c>
      <c r="O130" s="311">
        <v>1</v>
      </c>
      <c r="P130" s="311">
        <f t="shared" si="15"/>
        <v>12.50</v>
      </c>
      <c r="Q130" s="312">
        <f t="shared" si="16"/>
        <v>0.625</v>
      </c>
      <c r="R130" s="313">
        <f t="shared" si="19"/>
        <v>1.0499999999999998</v>
      </c>
      <c r="S130" s="313">
        <f t="shared" si="19"/>
        <v>0.85</v>
      </c>
      <c r="T130" s="313">
        <f t="shared" si="19"/>
        <v>1.25</v>
      </c>
      <c r="U130" s="313">
        <f t="shared" si="19"/>
        <v>0.725</v>
      </c>
      <c r="V130" s="313">
        <f t="shared" si="20"/>
        <v>0.49999999999999994</v>
      </c>
      <c r="W130" s="314">
        <f t="shared" si="12"/>
        <v>37.50</v>
      </c>
      <c r="X130" s="117">
        <f t="shared" si="17"/>
        <v>7.50</v>
      </c>
      <c r="Y130" s="258">
        <v>21</v>
      </c>
      <c r="Z130" s="116">
        <f t="shared" si="18"/>
        <v>16.80</v>
      </c>
    </row>
    <row r="131" spans="1:26" ht="19.9" customHeight="1">
      <c r="A131" s="308">
        <v>124</v>
      </c>
      <c r="B131" s="287">
        <v>307749</v>
      </c>
      <c r="C131" s="133" t="s">
        <v>246</v>
      </c>
      <c r="D131" s="310">
        <v>3</v>
      </c>
      <c r="E131" s="310">
        <v>2</v>
      </c>
      <c r="F131" s="310">
        <v>4</v>
      </c>
      <c r="G131" s="305">
        <v>1</v>
      </c>
      <c r="H131" s="310">
        <v>5</v>
      </c>
      <c r="I131" s="10">
        <f t="shared" si="13"/>
        <v>15</v>
      </c>
      <c r="J131" s="10">
        <f t="shared" si="14"/>
        <v>2.25</v>
      </c>
      <c r="K131" s="311">
        <v>2</v>
      </c>
      <c r="L131" s="311">
        <v>2.50</v>
      </c>
      <c r="M131" s="311">
        <v>0.50</v>
      </c>
      <c r="N131" s="311">
        <v>1</v>
      </c>
      <c r="O131" s="311">
        <v>1.50</v>
      </c>
      <c r="P131" s="18">
        <f t="shared" si="15"/>
        <v>7.50</v>
      </c>
      <c r="Q131" s="116">
        <f t="shared" si="16"/>
        <v>0.375</v>
      </c>
      <c r="R131" s="313">
        <f t="shared" si="19"/>
        <v>0.54999999999999993</v>
      </c>
      <c r="S131" s="313">
        <f t="shared" si="19"/>
        <v>0.425</v>
      </c>
      <c r="T131" s="313">
        <f t="shared" si="19"/>
        <v>0.625</v>
      </c>
      <c r="U131" s="313">
        <f t="shared" si="19"/>
        <v>0.20</v>
      </c>
      <c r="V131" s="313">
        <f t="shared" si="20"/>
        <v>0.825</v>
      </c>
      <c r="W131" s="314">
        <f t="shared" si="12"/>
        <v>22.50</v>
      </c>
      <c r="X131" s="117">
        <f t="shared" si="17"/>
        <v>4.50</v>
      </c>
      <c r="Y131" s="258">
        <v>14</v>
      </c>
      <c r="Z131" s="116">
        <f t="shared" si="18"/>
        <v>11.20</v>
      </c>
    </row>
    <row r="132" spans="1:26" ht="19.9" customHeight="1">
      <c r="A132" s="309">
        <v>125</v>
      </c>
      <c r="B132" s="284">
        <v>307754</v>
      </c>
      <c r="C132" s="133" t="s">
        <v>249</v>
      </c>
      <c r="D132" s="310">
        <v>1</v>
      </c>
      <c r="E132" s="310">
        <v>0</v>
      </c>
      <c r="F132" s="310">
        <v>1</v>
      </c>
      <c r="G132" s="305">
        <v>2</v>
      </c>
      <c r="H132" s="310">
        <v>1</v>
      </c>
      <c r="I132" s="10">
        <f t="shared" si="13"/>
        <v>5</v>
      </c>
      <c r="J132" s="10">
        <f t="shared" si="14"/>
        <v>0.75</v>
      </c>
      <c r="K132" s="311">
        <v>0.50</v>
      </c>
      <c r="L132" s="311">
        <v>1</v>
      </c>
      <c r="M132" s="311">
        <v>0</v>
      </c>
      <c r="N132" s="311">
        <v>1.50</v>
      </c>
      <c r="O132" s="311">
        <v>0</v>
      </c>
      <c r="P132" s="311">
        <f t="shared" si="15"/>
        <v>3</v>
      </c>
      <c r="Q132" s="312">
        <f t="shared" si="16"/>
        <v>0.15000000000000002</v>
      </c>
      <c r="R132" s="313">
        <f t="shared" si="19"/>
        <v>0.175</v>
      </c>
      <c r="S132" s="313">
        <f t="shared" si="19"/>
        <v>0.05</v>
      </c>
      <c r="T132" s="313">
        <f t="shared" si="19"/>
        <v>0.15</v>
      </c>
      <c r="U132" s="313">
        <f t="shared" si="19"/>
        <v>0.375</v>
      </c>
      <c r="V132" s="313">
        <f t="shared" si="20"/>
        <v>0.15</v>
      </c>
      <c r="W132" s="314">
        <f t="shared" si="12"/>
        <v>8</v>
      </c>
      <c r="X132" s="117">
        <f t="shared" si="17"/>
        <v>1.60</v>
      </c>
      <c r="Y132" s="258">
        <v>3</v>
      </c>
      <c r="Z132" s="116">
        <f t="shared" si="18"/>
        <v>2.4000000000000004</v>
      </c>
    </row>
    <row r="133" spans="1:26" ht="19.9" customHeight="1">
      <c r="A133" s="308">
        <v>126</v>
      </c>
      <c r="B133" s="287">
        <v>307755</v>
      </c>
      <c r="C133" s="133" t="s">
        <v>250</v>
      </c>
      <c r="D133" s="310">
        <v>4</v>
      </c>
      <c r="E133" s="310">
        <v>7</v>
      </c>
      <c r="F133" s="310">
        <v>6</v>
      </c>
      <c r="G133" s="305">
        <v>5</v>
      </c>
      <c r="H133" s="310">
        <v>3</v>
      </c>
      <c r="I133" s="10">
        <f t="shared" si="13"/>
        <v>25</v>
      </c>
      <c r="J133" s="10">
        <f t="shared" si="14"/>
        <v>3.75</v>
      </c>
      <c r="K133" s="311">
        <v>2</v>
      </c>
      <c r="L133" s="311">
        <v>2.50</v>
      </c>
      <c r="M133" s="311">
        <v>3</v>
      </c>
      <c r="N133" s="311">
        <v>4</v>
      </c>
      <c r="O133" s="311">
        <v>1.50</v>
      </c>
      <c r="P133" s="18">
        <f t="shared" si="15"/>
        <v>13</v>
      </c>
      <c r="Q133" s="116">
        <f t="shared" si="16"/>
        <v>0.65</v>
      </c>
      <c r="R133" s="313">
        <f t="shared" si="19"/>
        <v>0.70</v>
      </c>
      <c r="S133" s="313">
        <f t="shared" si="19"/>
        <v>1.175</v>
      </c>
      <c r="T133" s="313">
        <f t="shared" si="19"/>
        <v>1.0499999999999998</v>
      </c>
      <c r="U133" s="313">
        <f t="shared" si="19"/>
        <v>0.95</v>
      </c>
      <c r="V133" s="313">
        <f t="shared" si="20"/>
        <v>0.52499999999999991</v>
      </c>
      <c r="W133" s="314">
        <f t="shared" si="12"/>
        <v>38</v>
      </c>
      <c r="X133" s="117">
        <f t="shared" si="17"/>
        <v>7.60</v>
      </c>
      <c r="Y133" s="258">
        <v>19</v>
      </c>
      <c r="Z133" s="116">
        <f t="shared" si="18"/>
        <v>15.20</v>
      </c>
    </row>
    <row r="134" spans="1:26" ht="19.9" customHeight="1">
      <c r="A134" s="309">
        <v>127</v>
      </c>
      <c r="B134" s="284">
        <v>307756</v>
      </c>
      <c r="C134" s="133" t="s">
        <v>251</v>
      </c>
      <c r="D134" s="310">
        <v>2</v>
      </c>
      <c r="E134" s="310">
        <v>1</v>
      </c>
      <c r="F134" s="310">
        <v>3</v>
      </c>
      <c r="G134" s="305">
        <v>2</v>
      </c>
      <c r="H134" s="310">
        <v>0</v>
      </c>
      <c r="I134" s="10">
        <f t="shared" si="13"/>
        <v>8</v>
      </c>
      <c r="J134" s="10">
        <f t="shared" si="14"/>
        <v>1.20</v>
      </c>
      <c r="K134" s="311">
        <v>1</v>
      </c>
      <c r="L134" s="311">
        <v>0.50</v>
      </c>
      <c r="M134" s="311">
        <v>2</v>
      </c>
      <c r="N134" s="311">
        <v>0</v>
      </c>
      <c r="O134" s="311">
        <v>0.50</v>
      </c>
      <c r="P134" s="311">
        <f t="shared" si="15"/>
        <v>4</v>
      </c>
      <c r="Q134" s="312">
        <f t="shared" si="16"/>
        <v>0.20</v>
      </c>
      <c r="R134" s="313">
        <f t="shared" si="19"/>
        <v>0.35</v>
      </c>
      <c r="S134" s="313">
        <f t="shared" si="19"/>
        <v>0.175</v>
      </c>
      <c r="T134" s="313">
        <f t="shared" si="19"/>
        <v>0.54999999999999993</v>
      </c>
      <c r="U134" s="313">
        <f t="shared" si="19"/>
        <v>0.30</v>
      </c>
      <c r="V134" s="313">
        <f t="shared" si="20"/>
        <v>0.025000000000000001</v>
      </c>
      <c r="W134" s="314">
        <f t="shared" si="12"/>
        <v>12</v>
      </c>
      <c r="X134" s="117">
        <f t="shared" si="17"/>
        <v>2.4000000000000004</v>
      </c>
      <c r="Y134" s="258">
        <v>5</v>
      </c>
      <c r="Z134" s="116">
        <f t="shared" si="18"/>
        <v>4</v>
      </c>
    </row>
    <row r="135" spans="1:26" ht="19.9" customHeight="1">
      <c r="A135" s="308">
        <v>128</v>
      </c>
      <c r="B135" s="284">
        <v>307764</v>
      </c>
      <c r="C135" s="133" t="s">
        <v>254</v>
      </c>
      <c r="D135" s="310">
        <v>1</v>
      </c>
      <c r="E135" s="310">
        <v>0</v>
      </c>
      <c r="F135" s="310">
        <v>2</v>
      </c>
      <c r="G135" s="305">
        <v>1</v>
      </c>
      <c r="H135" s="310">
        <v>0</v>
      </c>
      <c r="I135" s="10">
        <f t="shared" si="13"/>
        <v>4</v>
      </c>
      <c r="J135" s="10">
        <f t="shared" si="14"/>
        <v>0.60</v>
      </c>
      <c r="K135" s="311">
        <v>0.50</v>
      </c>
      <c r="L135" s="311">
        <v>1</v>
      </c>
      <c r="M135" s="311">
        <v>0</v>
      </c>
      <c r="N135" s="311">
        <v>0.50</v>
      </c>
      <c r="O135" s="311">
        <v>1</v>
      </c>
      <c r="P135" s="18">
        <f t="shared" si="15"/>
        <v>3</v>
      </c>
      <c r="Q135" s="116">
        <f t="shared" si="16"/>
        <v>0.15000000000000002</v>
      </c>
      <c r="R135" s="313">
        <f t="shared" si="19"/>
        <v>0.175</v>
      </c>
      <c r="S135" s="313">
        <f t="shared" si="19"/>
        <v>0.05</v>
      </c>
      <c r="T135" s="313">
        <f t="shared" si="19"/>
        <v>0.30</v>
      </c>
      <c r="U135" s="313">
        <f t="shared" si="19"/>
        <v>0.175</v>
      </c>
      <c r="V135" s="313">
        <f t="shared" si="20"/>
        <v>0.05</v>
      </c>
      <c r="W135" s="314">
        <f t="shared" si="12"/>
        <v>7</v>
      </c>
      <c r="X135" s="117">
        <f t="shared" si="17"/>
        <v>1.40</v>
      </c>
      <c r="Y135" s="258">
        <v>1</v>
      </c>
      <c r="Z135" s="116">
        <f t="shared" si="18"/>
        <v>0.80</v>
      </c>
    </row>
    <row r="136" spans="1:26" ht="19.9" customHeight="1">
      <c r="A136" s="309">
        <v>129</v>
      </c>
      <c r="B136" s="287">
        <v>307765</v>
      </c>
      <c r="C136" s="133" t="s">
        <v>255</v>
      </c>
      <c r="D136" s="310">
        <v>3</v>
      </c>
      <c r="E136" s="310">
        <v>2</v>
      </c>
      <c r="F136" s="310">
        <v>0</v>
      </c>
      <c r="G136" s="305">
        <v>2</v>
      </c>
      <c r="H136" s="310">
        <v>1</v>
      </c>
      <c r="I136" s="10">
        <f t="shared" si="13"/>
        <v>8</v>
      </c>
      <c r="J136" s="10">
        <f t="shared" si="14"/>
        <v>1.20</v>
      </c>
      <c r="K136" s="311">
        <v>0.50</v>
      </c>
      <c r="L136" s="311">
        <v>1</v>
      </c>
      <c r="M136" s="311">
        <v>2</v>
      </c>
      <c r="N136" s="311">
        <v>0</v>
      </c>
      <c r="O136" s="311">
        <v>0.50</v>
      </c>
      <c r="P136" s="311">
        <f t="shared" si="15"/>
        <v>4</v>
      </c>
      <c r="Q136" s="312">
        <f t="shared" si="16"/>
        <v>0.20</v>
      </c>
      <c r="R136" s="313">
        <f t="shared" si="19"/>
        <v>0.475</v>
      </c>
      <c r="S136" s="313">
        <f t="shared" si="19"/>
        <v>0.35</v>
      </c>
      <c r="T136" s="313">
        <f t="shared" si="19"/>
        <v>0.10</v>
      </c>
      <c r="U136" s="313">
        <f t="shared" si="19"/>
        <v>0.30</v>
      </c>
      <c r="V136" s="313">
        <f t="shared" si="20"/>
        <v>0.175</v>
      </c>
      <c r="W136" s="314">
        <f t="shared" si="21" ref="W136:W150">I136+P136</f>
        <v>12</v>
      </c>
      <c r="X136" s="117">
        <f t="shared" si="17"/>
        <v>2.4000000000000004</v>
      </c>
      <c r="Y136" s="258">
        <v>7</v>
      </c>
      <c r="Z136" s="116">
        <f t="shared" si="18"/>
        <v>5.60</v>
      </c>
    </row>
    <row r="137" spans="1:26" ht="19.9" customHeight="1">
      <c r="A137" s="308">
        <v>130</v>
      </c>
      <c r="B137" s="284">
        <v>307766</v>
      </c>
      <c r="C137" s="133" t="s">
        <v>256</v>
      </c>
      <c r="D137" s="310">
        <v>1</v>
      </c>
      <c r="E137" s="310">
        <v>0</v>
      </c>
      <c r="F137" s="310">
        <v>1</v>
      </c>
      <c r="G137" s="305">
        <v>2</v>
      </c>
      <c r="H137" s="310">
        <v>0</v>
      </c>
      <c r="I137" s="10">
        <f t="shared" si="22" ref="I137:I150">SUM(D137:H137)</f>
        <v>4</v>
      </c>
      <c r="J137" s="10">
        <f t="shared" si="23" ref="J137:J150">I137*0.15</f>
        <v>0.60</v>
      </c>
      <c r="K137" s="311">
        <v>1</v>
      </c>
      <c r="L137" s="311">
        <v>0</v>
      </c>
      <c r="M137" s="311">
        <v>0.50</v>
      </c>
      <c r="N137" s="311">
        <v>1</v>
      </c>
      <c r="O137" s="311">
        <v>0.50</v>
      </c>
      <c r="P137" s="18">
        <f t="shared" si="24" ref="P137:P150">SUM(K137:O137)</f>
        <v>3</v>
      </c>
      <c r="Q137" s="116">
        <f t="shared" si="25" ref="Q137:Q150">P137*0.05</f>
        <v>0.15000000000000002</v>
      </c>
      <c r="R137" s="313">
        <f t="shared" si="19"/>
        <v>0.20</v>
      </c>
      <c r="S137" s="313">
        <f t="shared" si="19"/>
        <v>0</v>
      </c>
      <c r="T137" s="313">
        <f t="shared" si="19"/>
        <v>0.175</v>
      </c>
      <c r="U137" s="313">
        <f t="shared" si="19"/>
        <v>0.35</v>
      </c>
      <c r="V137" s="313">
        <f t="shared" si="20"/>
        <v>0.025000000000000001</v>
      </c>
      <c r="W137" s="314">
        <f t="shared" si="21"/>
        <v>7</v>
      </c>
      <c r="X137" s="117">
        <f t="shared" si="26" ref="X137:X150">(W137*0.2)</f>
        <v>1.40</v>
      </c>
      <c r="Y137" s="258">
        <v>3</v>
      </c>
      <c r="Z137" s="116">
        <f t="shared" si="27" ref="Z137:Z150">Y137*0.8</f>
        <v>2.4000000000000004</v>
      </c>
    </row>
    <row r="138" spans="1:26" s="294" customFormat="1" ht="18.95" customHeight="1">
      <c r="A138" s="318">
        <v>131</v>
      </c>
      <c r="B138" s="304">
        <v>307768</v>
      </c>
      <c r="C138" s="297" t="s">
        <v>257</v>
      </c>
      <c r="D138" s="316">
        <v>3</v>
      </c>
      <c r="E138" s="316">
        <v>2</v>
      </c>
      <c r="F138" s="316">
        <v>4</v>
      </c>
      <c r="G138" s="306">
        <v>5</v>
      </c>
      <c r="H138" s="316">
        <v>2</v>
      </c>
      <c r="I138" s="298">
        <f t="shared" si="22"/>
        <v>16</v>
      </c>
      <c r="J138" s="298">
        <f t="shared" si="23"/>
        <v>2.40</v>
      </c>
      <c r="K138" s="316">
        <v>2</v>
      </c>
      <c r="L138" s="316">
        <v>2.50</v>
      </c>
      <c r="M138" s="316">
        <v>1.50</v>
      </c>
      <c r="N138" s="316">
        <v>0.50</v>
      </c>
      <c r="O138" s="316">
        <v>1.50</v>
      </c>
      <c r="P138" s="316">
        <f t="shared" si="24"/>
        <v>8</v>
      </c>
      <c r="Q138" s="317">
        <f t="shared" si="25"/>
        <v>0.40</v>
      </c>
      <c r="R138" s="317">
        <f t="shared" si="19"/>
        <v>0.54999999999999993</v>
      </c>
      <c r="S138" s="317">
        <f t="shared" si="19"/>
        <v>0.425</v>
      </c>
      <c r="T138" s="317">
        <f t="shared" si="19"/>
        <v>0.675</v>
      </c>
      <c r="U138" s="317">
        <f t="shared" si="19"/>
        <v>0.775</v>
      </c>
      <c r="V138" s="317">
        <f t="shared" si="20"/>
        <v>0.375</v>
      </c>
      <c r="W138" s="317">
        <f t="shared" si="21"/>
        <v>24</v>
      </c>
      <c r="X138" s="299">
        <f t="shared" si="26"/>
        <v>4.8000000000000007</v>
      </c>
      <c r="Y138" s="307">
        <v>11</v>
      </c>
      <c r="Z138" s="299">
        <f t="shared" si="27"/>
        <v>8.8000000000000007</v>
      </c>
    </row>
    <row r="139" spans="1:26" ht="19.9" customHeight="1">
      <c r="A139" s="308">
        <v>132</v>
      </c>
      <c r="B139" s="287">
        <v>307769</v>
      </c>
      <c r="C139" s="133" t="s">
        <v>258</v>
      </c>
      <c r="D139" s="310">
        <v>2</v>
      </c>
      <c r="E139" s="310">
        <v>1</v>
      </c>
      <c r="F139" s="310">
        <v>0</v>
      </c>
      <c r="G139" s="305">
        <v>1</v>
      </c>
      <c r="H139" s="310">
        <v>0</v>
      </c>
      <c r="I139" s="10">
        <f t="shared" si="22"/>
        <v>4</v>
      </c>
      <c r="J139" s="10">
        <f t="shared" si="23"/>
        <v>0.60</v>
      </c>
      <c r="K139" s="311">
        <v>0.50</v>
      </c>
      <c r="L139" s="311">
        <v>1</v>
      </c>
      <c r="M139" s="311">
        <v>0</v>
      </c>
      <c r="N139" s="311">
        <v>0.50</v>
      </c>
      <c r="O139" s="311">
        <v>0</v>
      </c>
      <c r="P139" s="18">
        <f t="shared" si="24"/>
        <v>2</v>
      </c>
      <c r="Q139" s="116">
        <f t="shared" si="25"/>
        <v>0.10</v>
      </c>
      <c r="R139" s="313">
        <f t="shared" si="19"/>
        <v>0.325</v>
      </c>
      <c r="S139" s="313">
        <f t="shared" si="19"/>
        <v>0.20</v>
      </c>
      <c r="T139" s="313">
        <f t="shared" si="19"/>
        <v>0</v>
      </c>
      <c r="U139" s="313">
        <f t="shared" si="19"/>
        <v>0.175</v>
      </c>
      <c r="V139" s="313">
        <f t="shared" si="20"/>
        <v>0</v>
      </c>
      <c r="W139" s="314">
        <f t="shared" si="21"/>
        <v>6</v>
      </c>
      <c r="X139" s="117">
        <f t="shared" si="26"/>
        <v>1.2000000000000002</v>
      </c>
      <c r="Y139" s="258">
        <v>2</v>
      </c>
      <c r="Z139" s="116">
        <f t="shared" si="27"/>
        <v>1.60</v>
      </c>
    </row>
    <row r="140" spans="1:26" ht="19.9" customHeight="1">
      <c r="A140" s="309">
        <v>133</v>
      </c>
      <c r="B140" s="287">
        <v>307773</v>
      </c>
      <c r="C140" s="133" t="s">
        <v>259</v>
      </c>
      <c r="D140" s="310">
        <v>2</v>
      </c>
      <c r="E140" s="310">
        <v>0</v>
      </c>
      <c r="F140" s="310">
        <v>2</v>
      </c>
      <c r="G140" s="305">
        <v>0</v>
      </c>
      <c r="H140" s="310">
        <v>1</v>
      </c>
      <c r="I140" s="10">
        <f t="shared" si="22"/>
        <v>5</v>
      </c>
      <c r="J140" s="10">
        <f t="shared" si="23"/>
        <v>0.75</v>
      </c>
      <c r="K140" s="311">
        <v>1</v>
      </c>
      <c r="L140" s="311">
        <v>0.50</v>
      </c>
      <c r="M140" s="311">
        <v>1</v>
      </c>
      <c r="N140" s="311">
        <v>0</v>
      </c>
      <c r="O140" s="311">
        <v>0.50</v>
      </c>
      <c r="P140" s="311">
        <f t="shared" si="24"/>
        <v>3</v>
      </c>
      <c r="Q140" s="312">
        <f t="shared" si="25"/>
        <v>0.15000000000000002</v>
      </c>
      <c r="R140" s="313">
        <f t="shared" si="19"/>
        <v>0.35</v>
      </c>
      <c r="S140" s="313">
        <f t="shared" si="19"/>
        <v>0.025000000000000001</v>
      </c>
      <c r="T140" s="313">
        <f t="shared" si="19"/>
        <v>0.35</v>
      </c>
      <c r="U140" s="313">
        <f t="shared" si="19"/>
        <v>0</v>
      </c>
      <c r="V140" s="313">
        <f t="shared" si="20"/>
        <v>0.175</v>
      </c>
      <c r="W140" s="314">
        <f t="shared" si="21"/>
        <v>8</v>
      </c>
      <c r="X140" s="117">
        <f t="shared" si="26"/>
        <v>1.60</v>
      </c>
      <c r="Y140" s="258">
        <v>4</v>
      </c>
      <c r="Z140" s="116">
        <f t="shared" si="27"/>
        <v>3.20</v>
      </c>
    </row>
    <row r="141" spans="1:26" ht="19.9" customHeight="1">
      <c r="A141" s="308">
        <v>134</v>
      </c>
      <c r="B141" s="284">
        <v>307774</v>
      </c>
      <c r="C141" s="133" t="s">
        <v>260</v>
      </c>
      <c r="D141" s="310">
        <v>0</v>
      </c>
      <c r="E141" s="310">
        <v>1</v>
      </c>
      <c r="F141" s="310">
        <v>2</v>
      </c>
      <c r="G141" s="305">
        <v>1</v>
      </c>
      <c r="H141" s="310">
        <v>0</v>
      </c>
      <c r="I141" s="10">
        <f t="shared" si="22"/>
        <v>4</v>
      </c>
      <c r="J141" s="10">
        <f t="shared" si="23"/>
        <v>0.60</v>
      </c>
      <c r="K141" s="311">
        <v>0</v>
      </c>
      <c r="L141" s="311">
        <v>1</v>
      </c>
      <c r="M141" s="311">
        <v>0.50</v>
      </c>
      <c r="N141" s="311">
        <v>0.50</v>
      </c>
      <c r="O141" s="311">
        <v>0</v>
      </c>
      <c r="P141" s="18">
        <f t="shared" si="24"/>
        <v>2</v>
      </c>
      <c r="Q141" s="116">
        <f t="shared" si="25"/>
        <v>0.10</v>
      </c>
      <c r="R141" s="313">
        <f t="shared" si="19"/>
        <v>0</v>
      </c>
      <c r="S141" s="313">
        <f t="shared" si="19"/>
        <v>0.20</v>
      </c>
      <c r="T141" s="313">
        <f t="shared" si="19"/>
        <v>0.325</v>
      </c>
      <c r="U141" s="313">
        <f t="shared" si="19"/>
        <v>0.175</v>
      </c>
      <c r="V141" s="313">
        <f t="shared" si="20"/>
        <v>0</v>
      </c>
      <c r="W141" s="314">
        <f t="shared" si="21"/>
        <v>6</v>
      </c>
      <c r="X141" s="117">
        <f t="shared" si="26"/>
        <v>1.2000000000000002</v>
      </c>
      <c r="Y141" s="258">
        <v>0</v>
      </c>
      <c r="Z141" s="116">
        <f t="shared" si="27"/>
        <v>0</v>
      </c>
    </row>
    <row r="142" spans="1:26" ht="19.9" customHeight="1">
      <c r="A142" s="309">
        <v>135</v>
      </c>
      <c r="B142" s="287">
        <v>307775</v>
      </c>
      <c r="C142" s="133" t="s">
        <v>261</v>
      </c>
      <c r="D142" s="310">
        <v>2</v>
      </c>
      <c r="E142" s="310">
        <v>3</v>
      </c>
      <c r="F142" s="310">
        <v>1</v>
      </c>
      <c r="G142" s="305">
        <v>4</v>
      </c>
      <c r="H142" s="310">
        <v>3</v>
      </c>
      <c r="I142" s="10">
        <f t="shared" si="22"/>
        <v>13</v>
      </c>
      <c r="J142" s="10">
        <f t="shared" si="23"/>
        <v>1.95</v>
      </c>
      <c r="K142" s="311">
        <v>1</v>
      </c>
      <c r="L142" s="311">
        <v>2.50</v>
      </c>
      <c r="M142" s="311">
        <v>2</v>
      </c>
      <c r="N142" s="311">
        <v>1.50</v>
      </c>
      <c r="O142" s="311">
        <v>0.50</v>
      </c>
      <c r="P142" s="311">
        <f t="shared" si="24"/>
        <v>7.50</v>
      </c>
      <c r="Q142" s="312">
        <f t="shared" si="25"/>
        <v>0.375</v>
      </c>
      <c r="R142" s="313">
        <f t="shared" si="19"/>
        <v>0.35</v>
      </c>
      <c r="S142" s="313">
        <f t="shared" si="19"/>
        <v>0.57499999999999996</v>
      </c>
      <c r="T142" s="313">
        <f t="shared" si="19"/>
        <v>0.25</v>
      </c>
      <c r="U142" s="313">
        <f t="shared" si="19"/>
        <v>0.675</v>
      </c>
      <c r="V142" s="313">
        <f t="shared" si="20"/>
        <v>0.475</v>
      </c>
      <c r="W142" s="314">
        <f t="shared" si="21"/>
        <v>20.50</v>
      </c>
      <c r="X142" s="117">
        <f t="shared" si="26"/>
        <v>4.1000000000000005</v>
      </c>
      <c r="Y142" s="258">
        <v>8</v>
      </c>
      <c r="Z142" s="116">
        <f t="shared" si="27"/>
        <v>6.40</v>
      </c>
    </row>
    <row r="143" spans="1:26" ht="19.9" customHeight="1">
      <c r="A143" s="308">
        <v>136</v>
      </c>
      <c r="B143" s="284">
        <v>307776</v>
      </c>
      <c r="C143" s="133" t="s">
        <v>262</v>
      </c>
      <c r="D143" s="310">
        <v>8</v>
      </c>
      <c r="E143" s="310">
        <v>9</v>
      </c>
      <c r="F143" s="310">
        <v>7</v>
      </c>
      <c r="G143" s="305">
        <v>6</v>
      </c>
      <c r="H143" s="310">
        <v>4</v>
      </c>
      <c r="I143" s="10">
        <f t="shared" si="22"/>
        <v>34</v>
      </c>
      <c r="J143" s="10">
        <f t="shared" si="23"/>
        <v>5.0999999999999996</v>
      </c>
      <c r="K143" s="311">
        <v>3</v>
      </c>
      <c r="L143" s="311">
        <v>2</v>
      </c>
      <c r="M143" s="311">
        <v>4</v>
      </c>
      <c r="N143" s="311">
        <v>3.50</v>
      </c>
      <c r="O143" s="311">
        <v>1.50</v>
      </c>
      <c r="P143" s="18">
        <f t="shared" si="24"/>
        <v>14</v>
      </c>
      <c r="Q143" s="116">
        <f t="shared" si="25"/>
        <v>0.70</v>
      </c>
      <c r="R143" s="313">
        <f t="shared" si="19"/>
        <v>1.35</v>
      </c>
      <c r="S143" s="313">
        <f t="shared" si="19"/>
        <v>1.45</v>
      </c>
      <c r="T143" s="313">
        <f t="shared" si="19"/>
        <v>1.25</v>
      </c>
      <c r="U143" s="313">
        <f t="shared" si="19"/>
        <v>1.075</v>
      </c>
      <c r="V143" s="313">
        <f t="shared" si="20"/>
        <v>0.675</v>
      </c>
      <c r="W143" s="314">
        <f t="shared" si="21"/>
        <v>48</v>
      </c>
      <c r="X143" s="117">
        <f t="shared" si="26"/>
        <v>9.6000000000000014</v>
      </c>
      <c r="Y143" s="258">
        <v>25</v>
      </c>
      <c r="Z143" s="116">
        <f t="shared" si="27"/>
        <v>20</v>
      </c>
    </row>
    <row r="144" spans="1:26" ht="19.9" customHeight="1">
      <c r="A144" s="309">
        <v>137</v>
      </c>
      <c r="B144" s="287">
        <v>307777</v>
      </c>
      <c r="C144" s="133" t="s">
        <v>263</v>
      </c>
      <c r="D144" s="310">
        <v>2</v>
      </c>
      <c r="E144" s="310">
        <v>3</v>
      </c>
      <c r="F144" s="310">
        <v>0</v>
      </c>
      <c r="G144" s="305">
        <v>1</v>
      </c>
      <c r="H144" s="310">
        <v>2</v>
      </c>
      <c r="I144" s="10">
        <f t="shared" si="22"/>
        <v>8</v>
      </c>
      <c r="J144" s="10">
        <f t="shared" si="23"/>
        <v>1.20</v>
      </c>
      <c r="K144" s="311">
        <v>0.50</v>
      </c>
      <c r="L144" s="311">
        <v>1</v>
      </c>
      <c r="M144" s="311">
        <v>1.50</v>
      </c>
      <c r="N144" s="311">
        <v>0</v>
      </c>
      <c r="O144" s="311">
        <v>1</v>
      </c>
      <c r="P144" s="311">
        <f t="shared" si="24"/>
        <v>4</v>
      </c>
      <c r="Q144" s="312">
        <f t="shared" si="25"/>
        <v>0.20</v>
      </c>
      <c r="R144" s="313">
        <f t="shared" si="19"/>
        <v>0.325</v>
      </c>
      <c r="S144" s="313">
        <f t="shared" si="19"/>
        <v>0.49999999999999994</v>
      </c>
      <c r="T144" s="313">
        <f t="shared" si="19"/>
        <v>0.075000000000000011</v>
      </c>
      <c r="U144" s="313">
        <f t="shared" si="19"/>
        <v>0.15</v>
      </c>
      <c r="V144" s="313">
        <f t="shared" si="20"/>
        <v>0.35</v>
      </c>
      <c r="W144" s="314">
        <f t="shared" si="21"/>
        <v>12</v>
      </c>
      <c r="X144" s="117">
        <f t="shared" si="26"/>
        <v>2.4000000000000004</v>
      </c>
      <c r="Y144" s="258">
        <v>6</v>
      </c>
      <c r="Z144" s="116">
        <f t="shared" si="27"/>
        <v>4.8000000000000007</v>
      </c>
    </row>
    <row r="145" spans="1:26" ht="19.9" customHeight="1">
      <c r="A145" s="308">
        <v>138</v>
      </c>
      <c r="B145" s="284">
        <v>307778</v>
      </c>
      <c r="C145" s="133" t="s">
        <v>264</v>
      </c>
      <c r="D145" s="310">
        <v>1</v>
      </c>
      <c r="E145" s="310">
        <v>0</v>
      </c>
      <c r="F145" s="310">
        <v>1</v>
      </c>
      <c r="G145" s="305">
        <v>2</v>
      </c>
      <c r="H145" s="310">
        <v>1</v>
      </c>
      <c r="I145" s="10">
        <f t="shared" si="22"/>
        <v>5</v>
      </c>
      <c r="J145" s="10">
        <f t="shared" si="23"/>
        <v>0.75</v>
      </c>
      <c r="K145" s="311">
        <v>1</v>
      </c>
      <c r="L145" s="311">
        <v>1.50</v>
      </c>
      <c r="M145" s="311">
        <v>0.50</v>
      </c>
      <c r="N145" s="311">
        <v>0</v>
      </c>
      <c r="O145" s="311">
        <v>1</v>
      </c>
      <c r="P145" s="18">
        <f t="shared" si="24"/>
        <v>4</v>
      </c>
      <c r="Q145" s="116">
        <f t="shared" si="25"/>
        <v>0.20</v>
      </c>
      <c r="R145" s="313">
        <f t="shared" si="19"/>
        <v>0.20</v>
      </c>
      <c r="S145" s="313">
        <f t="shared" si="19"/>
        <v>0.075000000000000011</v>
      </c>
      <c r="T145" s="313">
        <f t="shared" si="19"/>
        <v>0.175</v>
      </c>
      <c r="U145" s="313">
        <f t="shared" si="19"/>
        <v>0.30</v>
      </c>
      <c r="V145" s="313">
        <f t="shared" si="20"/>
        <v>0.20</v>
      </c>
      <c r="W145" s="314">
        <f t="shared" si="21"/>
        <v>9</v>
      </c>
      <c r="X145" s="117">
        <f t="shared" si="26"/>
        <v>1.80</v>
      </c>
      <c r="Y145" s="258">
        <v>4</v>
      </c>
      <c r="Z145" s="116">
        <f t="shared" si="27"/>
        <v>3.20</v>
      </c>
    </row>
    <row r="146" spans="1:26" ht="19.9" customHeight="1">
      <c r="A146" s="309">
        <v>139</v>
      </c>
      <c r="B146" s="284">
        <v>307782</v>
      </c>
      <c r="C146" s="133" t="s">
        <v>267</v>
      </c>
      <c r="D146" s="310">
        <v>2</v>
      </c>
      <c r="E146" s="310">
        <v>1</v>
      </c>
      <c r="F146" s="310">
        <v>0</v>
      </c>
      <c r="G146" s="310">
        <v>1</v>
      </c>
      <c r="H146" s="310">
        <v>0</v>
      </c>
      <c r="I146" s="10">
        <f t="shared" si="22"/>
        <v>4</v>
      </c>
      <c r="J146" s="10">
        <f t="shared" si="23"/>
        <v>0.60</v>
      </c>
      <c r="K146" s="311">
        <v>0.50</v>
      </c>
      <c r="L146" s="311">
        <v>1</v>
      </c>
      <c r="M146" s="311">
        <v>0</v>
      </c>
      <c r="N146" s="311">
        <v>0.50</v>
      </c>
      <c r="O146" s="311">
        <v>0</v>
      </c>
      <c r="P146" s="311">
        <f t="shared" si="24"/>
        <v>2</v>
      </c>
      <c r="Q146" s="312">
        <f t="shared" si="25"/>
        <v>0.10</v>
      </c>
      <c r="R146" s="313">
        <f t="shared" si="19"/>
        <v>0.325</v>
      </c>
      <c r="S146" s="313">
        <f t="shared" si="19"/>
        <v>0.20</v>
      </c>
      <c r="T146" s="313">
        <f t="shared" si="19"/>
        <v>0</v>
      </c>
      <c r="U146" s="313">
        <f t="shared" si="19"/>
        <v>0.175</v>
      </c>
      <c r="V146" s="313">
        <f t="shared" si="20"/>
        <v>0</v>
      </c>
      <c r="W146" s="314">
        <f t="shared" si="21"/>
        <v>6</v>
      </c>
      <c r="X146" s="117">
        <f t="shared" si="26"/>
        <v>1.2000000000000002</v>
      </c>
      <c r="Y146" s="258">
        <v>0</v>
      </c>
      <c r="Z146" s="116">
        <f t="shared" si="27"/>
        <v>0</v>
      </c>
    </row>
    <row r="147" spans="1:26" ht="19.9" customHeight="1">
      <c r="A147" s="308">
        <v>140</v>
      </c>
      <c r="B147" s="284">
        <v>307784</v>
      </c>
      <c r="C147" s="133" t="s">
        <v>269</v>
      </c>
      <c r="D147" s="310">
        <v>3</v>
      </c>
      <c r="E147" s="310">
        <v>2</v>
      </c>
      <c r="F147" s="310">
        <v>1</v>
      </c>
      <c r="G147" s="310">
        <v>0</v>
      </c>
      <c r="H147" s="310">
        <v>1</v>
      </c>
      <c r="I147" s="10">
        <f t="shared" si="22"/>
        <v>7</v>
      </c>
      <c r="J147" s="10">
        <f t="shared" si="23"/>
        <v>1.05</v>
      </c>
      <c r="K147" s="311">
        <v>1</v>
      </c>
      <c r="L147" s="311">
        <v>1.50</v>
      </c>
      <c r="M147" s="311">
        <v>0.50</v>
      </c>
      <c r="N147" s="311">
        <v>1</v>
      </c>
      <c r="O147" s="311">
        <v>0</v>
      </c>
      <c r="P147" s="18">
        <f t="shared" si="24"/>
        <v>4</v>
      </c>
      <c r="Q147" s="116">
        <f t="shared" si="25"/>
        <v>0.20</v>
      </c>
      <c r="R147" s="313">
        <f t="shared" si="19"/>
        <v>0.49999999999999994</v>
      </c>
      <c r="S147" s="313">
        <f t="shared" si="19"/>
        <v>0.375</v>
      </c>
      <c r="T147" s="313">
        <f t="shared" si="19"/>
        <v>0.175</v>
      </c>
      <c r="U147" s="313">
        <f t="shared" si="19"/>
        <v>0.05</v>
      </c>
      <c r="V147" s="313">
        <f t="shared" si="20"/>
        <v>0.15</v>
      </c>
      <c r="W147" s="314">
        <f t="shared" si="21"/>
        <v>11</v>
      </c>
      <c r="X147" s="117">
        <f t="shared" si="26"/>
        <v>2.2000000000000002</v>
      </c>
      <c r="Y147" s="258">
        <v>5</v>
      </c>
      <c r="Z147" s="116">
        <f t="shared" si="27"/>
        <v>4</v>
      </c>
    </row>
    <row r="148" spans="1:26" ht="19.9" customHeight="1">
      <c r="A148" s="309">
        <v>141</v>
      </c>
      <c r="B148" s="287">
        <v>307787</v>
      </c>
      <c r="C148" s="133" t="s">
        <v>270</v>
      </c>
      <c r="D148" s="310">
        <v>1</v>
      </c>
      <c r="E148" s="310">
        <v>2</v>
      </c>
      <c r="F148" s="310">
        <v>0</v>
      </c>
      <c r="G148" s="310">
        <v>1</v>
      </c>
      <c r="H148" s="310">
        <v>0</v>
      </c>
      <c r="I148" s="10">
        <f t="shared" si="22"/>
        <v>4</v>
      </c>
      <c r="J148" s="10">
        <f t="shared" si="23"/>
        <v>0.60</v>
      </c>
      <c r="K148" s="311">
        <v>0.50</v>
      </c>
      <c r="L148" s="311">
        <v>0</v>
      </c>
      <c r="M148" s="311">
        <v>1</v>
      </c>
      <c r="N148" s="311">
        <v>0</v>
      </c>
      <c r="O148" s="311">
        <v>0.50</v>
      </c>
      <c r="P148" s="311">
        <f t="shared" si="24"/>
        <v>2</v>
      </c>
      <c r="Q148" s="312">
        <f t="shared" si="25"/>
        <v>0.10</v>
      </c>
      <c r="R148" s="313">
        <f t="shared" si="19"/>
        <v>0.175</v>
      </c>
      <c r="S148" s="313">
        <f t="shared" si="19"/>
        <v>0.30</v>
      </c>
      <c r="T148" s="313">
        <f t="shared" si="19"/>
        <v>0.05</v>
      </c>
      <c r="U148" s="313">
        <f t="shared" si="19"/>
        <v>0.15</v>
      </c>
      <c r="V148" s="313">
        <f t="shared" si="20"/>
        <v>0.025000000000000001</v>
      </c>
      <c r="W148" s="314">
        <f t="shared" si="21"/>
        <v>6</v>
      </c>
      <c r="X148" s="117">
        <f t="shared" si="26"/>
        <v>1.2000000000000002</v>
      </c>
      <c r="Y148" s="258">
        <v>1</v>
      </c>
      <c r="Z148" s="116">
        <f t="shared" si="27"/>
        <v>0.80</v>
      </c>
    </row>
    <row r="149" spans="1:26" ht="19.9" customHeight="1">
      <c r="A149" s="308">
        <v>142</v>
      </c>
      <c r="B149" s="287">
        <v>307789</v>
      </c>
      <c r="C149" s="133" t="s">
        <v>271</v>
      </c>
      <c r="D149" s="310">
        <v>4</v>
      </c>
      <c r="E149" s="310">
        <v>3</v>
      </c>
      <c r="F149" s="310">
        <v>1</v>
      </c>
      <c r="G149" s="310">
        <v>2</v>
      </c>
      <c r="H149" s="310">
        <v>5</v>
      </c>
      <c r="I149" s="10">
        <f t="shared" si="22"/>
        <v>15</v>
      </c>
      <c r="J149" s="10">
        <f t="shared" si="23"/>
        <v>2.25</v>
      </c>
      <c r="K149" s="311">
        <v>2</v>
      </c>
      <c r="L149" s="311">
        <v>1.50</v>
      </c>
      <c r="M149" s="311">
        <v>2.50</v>
      </c>
      <c r="N149" s="311">
        <v>1</v>
      </c>
      <c r="O149" s="311">
        <v>0</v>
      </c>
      <c r="P149" s="18">
        <f t="shared" si="24"/>
        <v>7</v>
      </c>
      <c r="Q149" s="116">
        <f t="shared" si="25"/>
        <v>0.35</v>
      </c>
      <c r="R149" s="313">
        <f t="shared" si="19"/>
        <v>0.70</v>
      </c>
      <c r="S149" s="313">
        <f t="shared" si="19"/>
        <v>0.52499999999999991</v>
      </c>
      <c r="T149" s="313">
        <f t="shared" si="19"/>
        <v>0.27500000000000002</v>
      </c>
      <c r="U149" s="313">
        <f t="shared" si="19"/>
        <v>0.35</v>
      </c>
      <c r="V149" s="313">
        <f t="shared" si="20"/>
        <v>0.75</v>
      </c>
      <c r="W149" s="314">
        <f t="shared" si="21"/>
        <v>22</v>
      </c>
      <c r="X149" s="117">
        <f t="shared" si="26"/>
        <v>4.4000000000000004</v>
      </c>
      <c r="Y149" s="258">
        <v>11</v>
      </c>
      <c r="Z149" s="116">
        <f t="shared" si="27"/>
        <v>8.8000000000000007</v>
      </c>
    </row>
    <row r="150" spans="1:26" ht="19.9" customHeight="1">
      <c r="A150" s="309">
        <v>143</v>
      </c>
      <c r="B150" s="287">
        <v>307791</v>
      </c>
      <c r="C150" s="133" t="s">
        <v>273</v>
      </c>
      <c r="D150" s="310">
        <v>2</v>
      </c>
      <c r="E150" s="310">
        <v>1</v>
      </c>
      <c r="F150" s="310">
        <v>0</v>
      </c>
      <c r="G150" s="310">
        <v>4</v>
      </c>
      <c r="H150" s="310">
        <v>2</v>
      </c>
      <c r="I150" s="10">
        <f t="shared" si="22"/>
        <v>9</v>
      </c>
      <c r="J150" s="10">
        <f t="shared" si="23"/>
        <v>1.35</v>
      </c>
      <c r="K150" s="311">
        <v>0.50</v>
      </c>
      <c r="L150" s="311">
        <v>1</v>
      </c>
      <c r="M150" s="311">
        <v>1.50</v>
      </c>
      <c r="N150" s="311">
        <v>0</v>
      </c>
      <c r="O150" s="311">
        <v>2</v>
      </c>
      <c r="P150" s="311">
        <f t="shared" si="24"/>
        <v>5</v>
      </c>
      <c r="Q150" s="312">
        <f t="shared" si="25"/>
        <v>0.25</v>
      </c>
      <c r="R150" s="313">
        <f t="shared" si="19"/>
        <v>0.325</v>
      </c>
      <c r="S150" s="313">
        <f t="shared" si="19"/>
        <v>0.20</v>
      </c>
      <c r="T150" s="313">
        <f t="shared" si="19"/>
        <v>0.075000000000000011</v>
      </c>
      <c r="U150" s="313">
        <f t="shared" si="19"/>
        <v>0.60</v>
      </c>
      <c r="V150" s="313">
        <f t="shared" si="20"/>
        <v>0.40</v>
      </c>
      <c r="W150" s="314">
        <f t="shared" si="21"/>
        <v>14</v>
      </c>
      <c r="X150" s="117">
        <f t="shared" si="26"/>
        <v>2.8000000000000003</v>
      </c>
      <c r="Y150" s="258">
        <v>9</v>
      </c>
      <c r="Z150" s="116">
        <f t="shared" si="27"/>
        <v>7.20</v>
      </c>
    </row>
    <row r="151" spans="1:26" s="319" customFormat="1" ht="19.9" customHeight="1">
      <c r="A151" s="320"/>
      <c r="B151" s="321"/>
      <c r="C151" s="321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2"/>
      <c r="R151" s="322"/>
      <c r="S151" s="322"/>
      <c r="T151" s="322"/>
      <c r="U151" s="322"/>
      <c r="V151" s="322"/>
      <c r="W151" s="322"/>
      <c r="X151" s="322"/>
      <c r="Y151" s="321"/>
      <c r="Z151" s="322"/>
    </row>
    <row r="152" spans="3:3" ht="21" thickBot="1">
      <c r="C152" s="1" t="s">
        <v>368</v>
      </c>
    </row>
    <row r="153" spans="1:26" ht="20.25">
      <c r="A153" s="158" t="s">
        <v>346</v>
      </c>
      <c r="B153" s="159"/>
      <c r="C153" s="160"/>
      <c r="D153" s="6">
        <f>COUNT(D8:D150)</f>
        <v>143</v>
      </c>
      <c r="E153" s="6">
        <f t="shared" si="28" ref="E153:Z153">COUNT(E8:E150)</f>
        <v>143</v>
      </c>
      <c r="F153" s="6">
        <f t="shared" si="28"/>
        <v>143</v>
      </c>
      <c r="G153" s="6">
        <f t="shared" si="28"/>
        <v>143</v>
      </c>
      <c r="H153" s="6">
        <f t="shared" si="28"/>
        <v>143</v>
      </c>
      <c r="I153" s="6">
        <f t="shared" si="28"/>
        <v>143</v>
      </c>
      <c r="J153" s="6">
        <f t="shared" si="28"/>
        <v>143</v>
      </c>
      <c r="K153" s="6">
        <f t="shared" si="28"/>
        <v>143</v>
      </c>
      <c r="L153" s="6">
        <f t="shared" si="28"/>
        <v>143</v>
      </c>
      <c r="M153" s="6">
        <f t="shared" si="28"/>
        <v>143</v>
      </c>
      <c r="N153" s="6">
        <f t="shared" si="28"/>
        <v>143</v>
      </c>
      <c r="O153" s="6">
        <f t="shared" si="28"/>
        <v>143</v>
      </c>
      <c r="P153" s="6">
        <f t="shared" si="28"/>
        <v>143</v>
      </c>
      <c r="Q153" s="6">
        <f t="shared" si="28"/>
        <v>143</v>
      </c>
      <c r="R153" s="6">
        <f t="shared" si="28"/>
        <v>143</v>
      </c>
      <c r="S153" s="6">
        <f t="shared" si="28"/>
        <v>143</v>
      </c>
      <c r="T153" s="6">
        <f t="shared" si="28"/>
        <v>143</v>
      </c>
      <c r="U153" s="6">
        <f t="shared" si="28"/>
        <v>143</v>
      </c>
      <c r="V153" s="6">
        <f t="shared" si="28"/>
        <v>143</v>
      </c>
      <c r="W153" s="6">
        <f t="shared" si="28"/>
        <v>143</v>
      </c>
      <c r="X153" s="6">
        <f t="shared" si="28"/>
        <v>143</v>
      </c>
      <c r="Y153" s="6">
        <f t="shared" si="28"/>
        <v>142</v>
      </c>
      <c r="Z153" s="6">
        <f t="shared" si="28"/>
        <v>142</v>
      </c>
    </row>
    <row r="154" spans="1:26" ht="21" customHeight="1">
      <c r="A154" s="186" t="s">
        <v>347</v>
      </c>
      <c r="B154" s="187"/>
      <c r="C154" s="188"/>
      <c r="D154" s="9">
        <v>10</v>
      </c>
      <c r="E154" s="10">
        <v>10</v>
      </c>
      <c r="F154" s="10">
        <v>10</v>
      </c>
      <c r="G154" s="10">
        <v>10</v>
      </c>
      <c r="H154" s="89">
        <v>10</v>
      </c>
      <c r="I154" s="11">
        <f>SUM(D154:H154)</f>
        <v>50</v>
      </c>
      <c r="J154" s="90">
        <f>I154*0.15</f>
        <v>7.50</v>
      </c>
      <c r="K154" s="82">
        <v>5</v>
      </c>
      <c r="L154" s="18">
        <v>5</v>
      </c>
      <c r="M154" s="18">
        <v>5</v>
      </c>
      <c r="N154" s="18">
        <v>5</v>
      </c>
      <c r="O154" s="83">
        <v>5</v>
      </c>
      <c r="P154" s="77">
        <f>SUM(K154:O154)</f>
        <v>25</v>
      </c>
      <c r="Q154" s="95">
        <f>P154*0.05</f>
        <v>1.25</v>
      </c>
      <c r="R154" s="98">
        <f>(D154*0.15+K154*0.05)</f>
        <v>1.75</v>
      </c>
      <c r="S154" s="24">
        <f>((E154*0.15+L154*0.05))</f>
        <v>1.75</v>
      </c>
      <c r="T154" s="24">
        <f t="shared" si="29" ref="T154:U154">((F154*0.15+M154*0.05))</f>
        <v>1.75</v>
      </c>
      <c r="U154" s="24">
        <f t="shared" si="29"/>
        <v>1.75</v>
      </c>
      <c r="V154" s="25">
        <f>((H154*0.15+O154*0.05))</f>
        <v>1.75</v>
      </c>
      <c r="W154" s="107">
        <v>75</v>
      </c>
      <c r="X154" s="101">
        <f>W154*0.2</f>
        <v>15</v>
      </c>
      <c r="Y154" s="19">
        <v>33</v>
      </c>
      <c r="Z154" s="84">
        <f>Y154*0.8</f>
        <v>26.40</v>
      </c>
    </row>
    <row r="155" spans="1:26" ht="20.25">
      <c r="A155" s="186" t="s">
        <v>72</v>
      </c>
      <c r="B155" s="187"/>
      <c r="C155" s="188"/>
      <c r="D155" s="9">
        <f>D154*0.4</f>
        <v>4</v>
      </c>
      <c r="E155" s="10">
        <f>E154*0.4</f>
        <v>4</v>
      </c>
      <c r="F155" s="10">
        <f t="shared" si="30" ref="F155:J155">F154*0.4</f>
        <v>4</v>
      </c>
      <c r="G155" s="10">
        <f t="shared" si="30"/>
        <v>4</v>
      </c>
      <c r="H155" s="89">
        <f t="shared" si="30"/>
        <v>4</v>
      </c>
      <c r="I155" s="11">
        <f t="shared" si="30"/>
        <v>20</v>
      </c>
      <c r="J155" s="90">
        <f t="shared" si="30"/>
        <v>3</v>
      </c>
      <c r="K155" s="82">
        <f>K154*0.4</f>
        <v>2</v>
      </c>
      <c r="L155" s="18">
        <f>L154*0.4</f>
        <v>2</v>
      </c>
      <c r="M155" s="18">
        <f t="shared" si="31" ref="M155:Z155">M154*0.4</f>
        <v>2</v>
      </c>
      <c r="N155" s="18">
        <f t="shared" si="31"/>
        <v>2</v>
      </c>
      <c r="O155" s="83">
        <f t="shared" si="31"/>
        <v>2</v>
      </c>
      <c r="P155" s="77">
        <f t="shared" si="31"/>
        <v>10</v>
      </c>
      <c r="Q155" s="95">
        <f t="shared" si="31"/>
        <v>0.50</v>
      </c>
      <c r="R155" s="98">
        <f t="shared" si="31"/>
        <v>0.70</v>
      </c>
      <c r="S155" s="24">
        <f t="shared" si="31"/>
        <v>0.70</v>
      </c>
      <c r="T155" s="24">
        <f t="shared" si="31"/>
        <v>0.70</v>
      </c>
      <c r="U155" s="24">
        <f t="shared" si="31"/>
        <v>0.70</v>
      </c>
      <c r="V155" s="25">
        <f t="shared" si="31"/>
        <v>0.70</v>
      </c>
      <c r="W155" s="107">
        <f t="shared" si="31"/>
        <v>30</v>
      </c>
      <c r="X155" s="101">
        <f t="shared" si="31"/>
        <v>6</v>
      </c>
      <c r="Y155" s="19">
        <f t="shared" si="31"/>
        <v>13.20</v>
      </c>
      <c r="Z155" s="84">
        <f t="shared" si="31"/>
        <v>10.560000000000002</v>
      </c>
    </row>
    <row r="156" spans="1:26" ht="21" customHeight="1">
      <c r="A156" s="186" t="s">
        <v>12</v>
      </c>
      <c r="B156" s="187"/>
      <c r="C156" s="188"/>
      <c r="D156" s="9">
        <f>COUNTIF(D8:D150,"&gt;=4")</f>
        <v>43</v>
      </c>
      <c r="E156" s="9">
        <f t="shared" si="32" ref="E156:H156">COUNTIF(E8:E150,"&gt;=4")</f>
        <v>46</v>
      </c>
      <c r="F156" s="9">
        <f t="shared" si="32"/>
        <v>45</v>
      </c>
      <c r="G156" s="9">
        <f t="shared" si="32"/>
        <v>44</v>
      </c>
      <c r="H156" s="9">
        <f t="shared" si="32"/>
        <v>45</v>
      </c>
      <c r="I156" s="9">
        <f>COUNTIF(I8:I150,"&gt;=20")</f>
        <v>41</v>
      </c>
      <c r="J156" s="9">
        <f>COUNTIF(J8:J150,"&gt;=3")</f>
        <v>41</v>
      </c>
      <c r="K156" s="9">
        <f>COUNTIF(K8:K150,"&gt;=2")</f>
        <v>57</v>
      </c>
      <c r="L156" s="9">
        <f t="shared" si="33" ref="L156:O156">COUNTIF(L8:L150,"&gt;=2")</f>
        <v>48</v>
      </c>
      <c r="M156" s="9">
        <f t="shared" si="33"/>
        <v>50</v>
      </c>
      <c r="N156" s="9">
        <f t="shared" si="33"/>
        <v>40</v>
      </c>
      <c r="O156" s="9">
        <f t="shared" si="33"/>
        <v>39</v>
      </c>
      <c r="P156" s="9">
        <f>COUNTIF(P8:P150,"&gt;=10")</f>
        <v>43</v>
      </c>
      <c r="Q156" s="9">
        <f>COUNTIF(Q8:Q150,"&gt;=0.5")</f>
        <v>43</v>
      </c>
      <c r="R156" s="9">
        <f>COUNTIF(R8:R150,"&gt;=0.7")</f>
        <v>39</v>
      </c>
      <c r="S156" s="9">
        <f t="shared" si="34" ref="S156:V156">COUNTIF(S8:S150,"&gt;=0.7")</f>
        <v>41</v>
      </c>
      <c r="T156" s="9">
        <f t="shared" si="34"/>
        <v>37</v>
      </c>
      <c r="U156" s="9">
        <f t="shared" si="34"/>
        <v>34</v>
      </c>
      <c r="V156" s="9">
        <f t="shared" si="34"/>
        <v>33</v>
      </c>
      <c r="W156" s="9">
        <f>COUNTIF(W8:W150,"&gt;=30")</f>
        <v>39</v>
      </c>
      <c r="X156" s="9">
        <f>COUNTIF(X8:X150,"&gt;=6")</f>
        <v>39</v>
      </c>
      <c r="Y156" s="9">
        <f>COUNTIF(Y8:Y150,"&gt;=13.2")</f>
        <v>47</v>
      </c>
      <c r="Z156" s="9">
        <f>COUNTIF(Z8:Z150,"&gt;=10.56")</f>
        <v>47</v>
      </c>
    </row>
    <row r="157" spans="1:26" ht="20.25">
      <c r="A157" s="186" t="s">
        <v>13</v>
      </c>
      <c r="B157" s="187"/>
      <c r="C157" s="188"/>
      <c r="D157" s="91" t="str">
        <f>IF(((D156/COUNT(D8:D150))*100)&gt;=60,"3",IF(AND(((D156/COUNT(D8:D150))*100)&lt;60,((D156/COUNT(D8:D68))*100)&gt;=50),"2",IF(AND(((D156/COUNT(D8:D68))*100)&lt;50,((D156/COUNT(D8:D68))*100)&gt;=40),"1","0")))</f>
        <v>2</v>
      </c>
      <c r="E157" s="91" t="str">
        <f t="shared" si="35" ref="E157:Z157">IF(((E156/COUNT(E8:E150))*100)&gt;=60,"3",IF(AND(((E156/COUNT(E8:E150))*100)&lt;60,((E156/COUNT(E8:E68))*100)&gt;=50),"2",IF(AND(((E156/COUNT(E8:E68))*100)&lt;50,((E156/COUNT(E8:E68))*100)&gt;=40),"1","0")))</f>
        <v>2</v>
      </c>
      <c r="F157" s="91" t="str">
        <f t="shared" si="35"/>
        <v>2</v>
      </c>
      <c r="G157" s="91" t="str">
        <f t="shared" si="35"/>
        <v>2</v>
      </c>
      <c r="H157" s="91" t="str">
        <f t="shared" si="35"/>
        <v>2</v>
      </c>
      <c r="I157" s="91" t="str">
        <f t="shared" si="35"/>
        <v>2</v>
      </c>
      <c r="J157" s="91" t="str">
        <f t="shared" si="35"/>
        <v>2</v>
      </c>
      <c r="K157" s="91" t="str">
        <f t="shared" si="35"/>
        <v>2</v>
      </c>
      <c r="L157" s="91" t="str">
        <f t="shared" si="35"/>
        <v>2</v>
      </c>
      <c r="M157" s="91" t="str">
        <f t="shared" si="35"/>
        <v>2</v>
      </c>
      <c r="N157" s="91" t="str">
        <f t="shared" si="35"/>
        <v>2</v>
      </c>
      <c r="O157" s="91" t="str">
        <f t="shared" si="35"/>
        <v>2</v>
      </c>
      <c r="P157" s="91" t="str">
        <f t="shared" si="35"/>
        <v>2</v>
      </c>
      <c r="Q157" s="91" t="str">
        <f t="shared" si="35"/>
        <v>2</v>
      </c>
      <c r="R157" s="91" t="str">
        <f t="shared" si="35"/>
        <v>2</v>
      </c>
      <c r="S157" s="91" t="str">
        <f t="shared" si="35"/>
        <v>2</v>
      </c>
      <c r="T157" s="91" t="str">
        <f t="shared" si="35"/>
        <v>2</v>
      </c>
      <c r="U157" s="91" t="str">
        <f t="shared" si="35"/>
        <v>2</v>
      </c>
      <c r="V157" s="91" t="str">
        <f t="shared" si="35"/>
        <v>2</v>
      </c>
      <c r="W157" s="91" t="str">
        <f t="shared" si="35"/>
        <v>2</v>
      </c>
      <c r="X157" s="91" t="str">
        <f t="shared" si="35"/>
        <v>2</v>
      </c>
      <c r="Y157" s="91" t="str">
        <f t="shared" si="35"/>
        <v>2</v>
      </c>
      <c r="Z157" s="91" t="str">
        <f t="shared" si="35"/>
        <v>2</v>
      </c>
    </row>
    <row r="158" spans="1:26" ht="21" thickBot="1">
      <c r="A158" s="189" t="s">
        <v>14</v>
      </c>
      <c r="B158" s="190"/>
      <c r="C158" s="191"/>
      <c r="D158" s="12">
        <f>((D156/COUNT(D8:D150))*D157)</f>
        <v>0.60139860139860135</v>
      </c>
      <c r="E158" s="12">
        <f t="shared" si="36" ref="E158:Z158">((E156/COUNT(E8:E150))*E157)</f>
        <v>0.64335664335664333</v>
      </c>
      <c r="F158" s="12">
        <f t="shared" si="36"/>
        <v>0.62937062937062938</v>
      </c>
      <c r="G158" s="12">
        <f t="shared" si="36"/>
        <v>0.61538461538461542</v>
      </c>
      <c r="H158" s="12">
        <f t="shared" si="36"/>
        <v>0.62937062937062938</v>
      </c>
      <c r="I158" s="12">
        <f t="shared" si="36"/>
        <v>0.57342657342657344</v>
      </c>
      <c r="J158" s="12">
        <f t="shared" si="36"/>
        <v>0.57342657342657344</v>
      </c>
      <c r="K158" s="12">
        <f t="shared" si="36"/>
        <v>0.79720279720279719</v>
      </c>
      <c r="L158" s="12">
        <f t="shared" si="36"/>
        <v>0.67132867132867136</v>
      </c>
      <c r="M158" s="12">
        <f t="shared" si="36"/>
        <v>0.69930069930069927</v>
      </c>
      <c r="N158" s="12">
        <f t="shared" si="36"/>
        <v>0.55944055944055948</v>
      </c>
      <c r="O158" s="12">
        <f t="shared" si="36"/>
        <v>0.54545454545454541</v>
      </c>
      <c r="P158" s="12">
        <f t="shared" si="36"/>
        <v>0.60139860139860135</v>
      </c>
      <c r="Q158" s="12">
        <f t="shared" si="36"/>
        <v>0.60139860139860135</v>
      </c>
      <c r="R158" s="12">
        <f t="shared" si="36"/>
        <v>0.54545454545454541</v>
      </c>
      <c r="S158" s="12">
        <f t="shared" si="36"/>
        <v>0.57342657342657344</v>
      </c>
      <c r="T158" s="12">
        <f t="shared" si="36"/>
        <v>0.5174825174825175</v>
      </c>
      <c r="U158" s="12">
        <f t="shared" si="36"/>
        <v>0.47552447552447552</v>
      </c>
      <c r="V158" s="12">
        <f t="shared" si="36"/>
        <v>0.46153846153846156</v>
      </c>
      <c r="W158" s="12">
        <f t="shared" si="36"/>
        <v>0.54545454545454541</v>
      </c>
      <c r="X158" s="12">
        <f t="shared" si="36"/>
        <v>0.54545454545454541</v>
      </c>
      <c r="Y158" s="12">
        <f t="shared" si="36"/>
        <v>0.6619718309859155</v>
      </c>
      <c r="Z158" s="12">
        <f t="shared" si="36"/>
        <v>0.6619718309859155</v>
      </c>
    </row>
    <row r="159" spans="1:4" ht="21" thickBot="1">
      <c r="A159" s="2"/>
      <c r="B159" s="2"/>
      <c r="C159" s="2"/>
      <c r="D159" s="2"/>
    </row>
    <row r="160" spans="1:19" ht="20.25">
      <c r="A160" s="192" t="s">
        <v>15</v>
      </c>
      <c r="B160" s="193"/>
      <c r="C160" s="194"/>
      <c r="D160" s="2"/>
      <c r="E160" s="180" t="s">
        <v>16</v>
      </c>
      <c r="F160" s="181"/>
      <c r="G160" s="181"/>
      <c r="H160" s="181"/>
      <c r="I160" s="181"/>
      <c r="J160" s="181"/>
      <c r="K160" s="181"/>
      <c r="L160" s="181"/>
      <c r="M160" s="181"/>
      <c r="N160" s="182"/>
      <c r="O160" s="79" t="s">
        <v>8</v>
      </c>
      <c r="P160" s="28" t="s">
        <v>3</v>
      </c>
      <c r="Q160" s="28" t="s">
        <v>4</v>
      </c>
      <c r="R160" s="28" t="s">
        <v>5</v>
      </c>
      <c r="S160" s="29" t="s">
        <v>6</v>
      </c>
    </row>
    <row r="161" spans="1:19" ht="21" thickBot="1">
      <c r="A161" s="267" t="s">
        <v>73</v>
      </c>
      <c r="B161" s="3"/>
      <c r="C161" s="30"/>
      <c r="D161" s="2"/>
      <c r="E161" s="183"/>
      <c r="F161" s="184"/>
      <c r="G161" s="184"/>
      <c r="H161" s="184"/>
      <c r="I161" s="184"/>
      <c r="J161" s="184"/>
      <c r="K161" s="184"/>
      <c r="L161" s="184"/>
      <c r="M161" s="184"/>
      <c r="N161" s="185"/>
      <c r="O161" s="4">
        <f>(R158*0.2+Z158*0.8)</f>
        <v>0.63866837387964159</v>
      </c>
      <c r="P161" s="4">
        <f>(S158*0.2+Z158*0.8)</f>
        <v>0.6442627794740472</v>
      </c>
      <c r="Q161" s="4">
        <f>(T158*0.2+Z158*0.8)</f>
        <v>0.63307396828523599</v>
      </c>
      <c r="R161" s="4">
        <f>(U158*0.2+Z158*0.8)</f>
        <v>0.62468235989362753</v>
      </c>
      <c r="S161" s="5">
        <f>(V158*0.2+Z158*0.8)</f>
        <v>0.62188515709642478</v>
      </c>
    </row>
    <row r="162" spans="1:4" ht="20.25">
      <c r="A162" s="267" t="s">
        <v>74</v>
      </c>
      <c r="B162" s="3"/>
      <c r="C162" s="30"/>
      <c r="D162" s="2"/>
    </row>
    <row r="163" spans="1:4" ht="21" thickBot="1">
      <c r="A163" s="268" t="s">
        <v>75</v>
      </c>
      <c r="B163" s="31"/>
      <c r="C163" s="32"/>
      <c r="D163" s="2"/>
    </row>
  </sheetData>
  <mergeCells count="23">
    <mergeCell ref="A153:C15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60:N161"/>
    <mergeCell ref="A154:C154"/>
    <mergeCell ref="A155:C155"/>
    <mergeCell ref="A156:C156"/>
    <mergeCell ref="A157:C157"/>
    <mergeCell ref="A158:C158"/>
    <mergeCell ref="A160:C160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1efb1d-67a9-4a31-9242-1fc43daee84c}">
  <sheetPr codeName="Sheet46">
    <pageSetUpPr fitToPage="1"/>
  </sheetPr>
  <dimension ref="A1:Z162"/>
  <sheetViews>
    <sheetView zoomScale="70" zoomScaleNormal="70" workbookViewId="0" topLeftCell="F1">
      <selection pane="topLeft" activeCell="F4" sqref="F4:Z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10" width="11.571428571428571" style="1" customWidth="1"/>
    <col min="11" max="16" width="8.571428571428571" style="1" customWidth="1"/>
    <col min="17" max="17" width="8.428571428571429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61" t="str">
        <f>'1 (9)'!A1:Z1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133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1" t="s">
        <v>369</v>
      </c>
      <c r="D4" s="113" t="s">
        <v>82</v>
      </c>
      <c r="E4" s="114"/>
      <c r="F4" s="164" t="s">
        <v>353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367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307574</v>
      </c>
      <c r="C8" s="133" t="s">
        <v>141</v>
      </c>
      <c r="D8" s="10">
        <v>3</v>
      </c>
      <c r="E8" s="10">
        <v>2</v>
      </c>
      <c r="F8" s="10">
        <v>1</v>
      </c>
      <c r="G8" s="10">
        <v>4</v>
      </c>
      <c r="H8" s="10">
        <v>3</v>
      </c>
      <c r="I8" s="10">
        <f>SUM(D8:H8)</f>
        <v>13</v>
      </c>
      <c r="J8" s="10">
        <f>I8*0.15</f>
        <v>1.95</v>
      </c>
      <c r="K8" s="18">
        <v>2</v>
      </c>
      <c r="L8" s="18">
        <v>1.50</v>
      </c>
      <c r="M8" s="18">
        <v>2.50</v>
      </c>
      <c r="N8" s="18">
        <v>0.50</v>
      </c>
      <c r="O8" s="18">
        <v>0.50</v>
      </c>
      <c r="P8" s="18">
        <f>SUM(K8:O8)</f>
        <v>7</v>
      </c>
      <c r="Q8" s="116">
        <f>P8*0.05</f>
        <v>0.35</v>
      </c>
      <c r="R8" s="105">
        <f>(D8*0.15+K8*0.05)</f>
        <v>0.54999999999999993</v>
      </c>
      <c r="S8" s="105">
        <f t="shared" si="0" ref="S8:V23">(E8*0.15+L8*0.05)</f>
        <v>0.375</v>
      </c>
      <c r="T8" s="105">
        <f t="shared" si="0"/>
        <v>0.27500000000000002</v>
      </c>
      <c r="U8" s="105">
        <f t="shared" si="0"/>
        <v>0.625</v>
      </c>
      <c r="V8" s="105">
        <f t="shared" si="0"/>
        <v>0.475</v>
      </c>
      <c r="W8" s="117">
        <f t="shared" si="1" ref="W8:W71">I8+P8</f>
        <v>20</v>
      </c>
      <c r="X8" s="117">
        <f>(W8*0.2)</f>
        <v>4</v>
      </c>
      <c r="Y8" s="146">
        <v>10</v>
      </c>
      <c r="Z8" s="116">
        <f>Y8*0.8</f>
        <v>8</v>
      </c>
    </row>
    <row r="9" spans="1:26" ht="19.9" customHeight="1" thickBot="1">
      <c r="A9" s="256">
        <v>2</v>
      </c>
      <c r="B9" s="284">
        <v>307576</v>
      </c>
      <c r="C9" s="133" t="s">
        <v>142</v>
      </c>
      <c r="D9" s="10">
        <v>5</v>
      </c>
      <c r="E9" s="10">
        <v>4</v>
      </c>
      <c r="F9" s="10">
        <v>3</v>
      </c>
      <c r="G9" s="10">
        <v>2</v>
      </c>
      <c r="H9" s="10">
        <v>4.50</v>
      </c>
      <c r="I9" s="10">
        <f t="shared" si="2" ref="I9:I72">SUM(D9:H9)</f>
        <v>18.50</v>
      </c>
      <c r="J9" s="10">
        <f t="shared" si="3" ref="J9:J72">I9*0.15</f>
        <v>2.775</v>
      </c>
      <c r="K9" s="18">
        <v>3</v>
      </c>
      <c r="L9" s="18">
        <v>2</v>
      </c>
      <c r="M9" s="18">
        <v>1.50</v>
      </c>
      <c r="N9" s="18">
        <v>3</v>
      </c>
      <c r="O9" s="18">
        <v>1</v>
      </c>
      <c r="P9" s="18">
        <f t="shared" si="4" ref="P9:P72">SUM(K9:O9)</f>
        <v>10.50</v>
      </c>
      <c r="Q9" s="116">
        <f t="shared" si="5" ref="Q9:Q72">P9*0.05</f>
        <v>0.525</v>
      </c>
      <c r="R9" s="105">
        <f t="shared" si="6" ref="R9:V69">(D9*0.15+K9*0.05)</f>
        <v>0.90</v>
      </c>
      <c r="S9" s="105">
        <f t="shared" si="0"/>
        <v>0.70</v>
      </c>
      <c r="T9" s="105">
        <f t="shared" si="0"/>
        <v>0.52499999999999991</v>
      </c>
      <c r="U9" s="105">
        <f t="shared" si="0"/>
        <v>0.45</v>
      </c>
      <c r="V9" s="105">
        <f t="shared" si="0"/>
        <v>0.725</v>
      </c>
      <c r="W9" s="117">
        <f t="shared" si="1"/>
        <v>29</v>
      </c>
      <c r="X9" s="117">
        <f t="shared" si="7" ref="X9:X72">(W9*0.2)</f>
        <v>5.8000000000000007</v>
      </c>
      <c r="Y9" s="146">
        <v>15</v>
      </c>
      <c r="Z9" s="116">
        <f t="shared" si="8" ref="Z9:Z72">Y9*0.8</f>
        <v>12</v>
      </c>
    </row>
    <row r="10" spans="1:26" ht="19.9" customHeight="1">
      <c r="A10" s="254">
        <v>3</v>
      </c>
      <c r="B10" s="284">
        <v>307582</v>
      </c>
      <c r="C10" s="133" t="s">
        <v>148</v>
      </c>
      <c r="D10" s="10">
        <v>1</v>
      </c>
      <c r="E10" s="10">
        <v>2</v>
      </c>
      <c r="F10" s="10">
        <v>1</v>
      </c>
      <c r="G10" s="10">
        <v>3</v>
      </c>
      <c r="H10" s="10">
        <v>4</v>
      </c>
      <c r="I10" s="10">
        <f t="shared" si="2"/>
        <v>11</v>
      </c>
      <c r="J10" s="10">
        <f t="shared" si="3"/>
        <v>1.65</v>
      </c>
      <c r="K10" s="18">
        <v>1.50</v>
      </c>
      <c r="L10" s="18">
        <v>1.50</v>
      </c>
      <c r="M10" s="18">
        <v>0.50</v>
      </c>
      <c r="N10" s="18">
        <v>1</v>
      </c>
      <c r="O10" s="18">
        <v>0.50</v>
      </c>
      <c r="P10" s="18">
        <f t="shared" si="4"/>
        <v>5</v>
      </c>
      <c r="Q10" s="116">
        <f t="shared" si="5"/>
        <v>0.25</v>
      </c>
      <c r="R10" s="105">
        <f t="shared" si="6"/>
        <v>0.225</v>
      </c>
      <c r="S10" s="105">
        <f t="shared" si="0"/>
        <v>0.375</v>
      </c>
      <c r="T10" s="105">
        <f t="shared" si="0"/>
        <v>0.175</v>
      </c>
      <c r="U10" s="105">
        <f t="shared" si="0"/>
        <v>0.49999999999999994</v>
      </c>
      <c r="V10" s="105">
        <f t="shared" si="0"/>
        <v>0.625</v>
      </c>
      <c r="W10" s="117">
        <f t="shared" si="1"/>
        <v>16</v>
      </c>
      <c r="X10" s="117">
        <f t="shared" si="7"/>
        <v>3.20</v>
      </c>
      <c r="Y10" s="146">
        <v>8</v>
      </c>
      <c r="Z10" s="116">
        <f t="shared" si="8"/>
        <v>6.40</v>
      </c>
    </row>
    <row r="11" spans="1:26" ht="18" customHeight="1" thickBot="1">
      <c r="A11" s="256">
        <v>4</v>
      </c>
      <c r="B11" s="284">
        <v>307590</v>
      </c>
      <c r="C11" s="133" t="s">
        <v>153</v>
      </c>
      <c r="D11" s="10">
        <v>3</v>
      </c>
      <c r="E11" s="10">
        <v>4</v>
      </c>
      <c r="F11" s="10">
        <v>2</v>
      </c>
      <c r="G11" s="10">
        <v>4</v>
      </c>
      <c r="H11" s="10">
        <v>5</v>
      </c>
      <c r="I11" s="10">
        <f t="shared" si="2"/>
        <v>18</v>
      </c>
      <c r="J11" s="10">
        <f t="shared" si="3"/>
        <v>2.6999999999999997</v>
      </c>
      <c r="K11" s="18">
        <v>2</v>
      </c>
      <c r="L11" s="18">
        <v>1.50</v>
      </c>
      <c r="M11" s="18">
        <v>2.50</v>
      </c>
      <c r="N11" s="18">
        <v>1</v>
      </c>
      <c r="O11" s="18">
        <v>1.50</v>
      </c>
      <c r="P11" s="18">
        <f t="shared" si="4"/>
        <v>8.50</v>
      </c>
      <c r="Q11" s="116">
        <f t="shared" si="5"/>
        <v>0.42500000000000004</v>
      </c>
      <c r="R11" s="105">
        <f t="shared" si="6"/>
        <v>0.54999999999999993</v>
      </c>
      <c r="S11" s="105">
        <f t="shared" si="0"/>
        <v>0.675</v>
      </c>
      <c r="T11" s="105">
        <f t="shared" si="0"/>
        <v>0.425</v>
      </c>
      <c r="U11" s="105">
        <f t="shared" si="0"/>
        <v>0.65</v>
      </c>
      <c r="V11" s="105">
        <f t="shared" si="0"/>
        <v>0.825</v>
      </c>
      <c r="W11" s="117">
        <f t="shared" si="1"/>
        <v>26.50</v>
      </c>
      <c r="X11" s="117">
        <f t="shared" si="7"/>
        <v>5.3000000000000007</v>
      </c>
      <c r="Y11" s="146">
        <v>14</v>
      </c>
      <c r="Z11" s="116">
        <f t="shared" si="8"/>
        <v>11.20</v>
      </c>
    </row>
    <row r="12" spans="1:26" ht="19.9" customHeight="1">
      <c r="A12" s="254">
        <v>5</v>
      </c>
      <c r="B12" s="285">
        <v>307603</v>
      </c>
      <c r="C12" s="133" t="s">
        <v>161</v>
      </c>
      <c r="D12" s="10">
        <v>1</v>
      </c>
      <c r="E12" s="10">
        <v>0</v>
      </c>
      <c r="F12" s="10">
        <v>0.50</v>
      </c>
      <c r="G12" s="10">
        <v>0</v>
      </c>
      <c r="H12" s="10">
        <v>0</v>
      </c>
      <c r="I12" s="10">
        <f t="shared" si="2"/>
        <v>1.50</v>
      </c>
      <c r="J12" s="10">
        <f t="shared" si="3"/>
        <v>0.22499999999999998</v>
      </c>
      <c r="K12" s="18">
        <v>0</v>
      </c>
      <c r="L12" s="18">
        <v>0</v>
      </c>
      <c r="M12" s="18">
        <v>1</v>
      </c>
      <c r="N12" s="18">
        <v>0</v>
      </c>
      <c r="O12" s="18">
        <v>0.50</v>
      </c>
      <c r="P12" s="18">
        <f t="shared" si="4"/>
        <v>1.50</v>
      </c>
      <c r="Q12" s="116">
        <f t="shared" si="5"/>
        <v>0.075000000000000011</v>
      </c>
      <c r="R12" s="105">
        <f t="shared" si="6"/>
        <v>0.15</v>
      </c>
      <c r="S12" s="105">
        <f t="shared" si="0"/>
        <v>0</v>
      </c>
      <c r="T12" s="105">
        <f t="shared" si="0"/>
        <v>0.125</v>
      </c>
      <c r="U12" s="105">
        <f t="shared" si="0"/>
        <v>0</v>
      </c>
      <c r="V12" s="105">
        <f t="shared" si="0"/>
        <v>0.025000000000000001</v>
      </c>
      <c r="W12" s="117">
        <f t="shared" si="1"/>
        <v>3</v>
      </c>
      <c r="X12" s="117">
        <f t="shared" si="7"/>
        <v>0.60000000000000009</v>
      </c>
      <c r="Y12" s="146">
        <v>0</v>
      </c>
      <c r="Z12" s="116">
        <f t="shared" si="8"/>
        <v>0</v>
      </c>
    </row>
    <row r="13" spans="1:26" ht="19.9" customHeight="1" thickBot="1">
      <c r="A13" s="256">
        <v>6</v>
      </c>
      <c r="B13" s="284">
        <v>307612</v>
      </c>
      <c r="C13" s="133" t="s">
        <v>167</v>
      </c>
      <c r="D13" s="10">
        <v>10</v>
      </c>
      <c r="E13" s="10">
        <v>5</v>
      </c>
      <c r="F13" s="10">
        <v>4</v>
      </c>
      <c r="G13" s="10">
        <v>6</v>
      </c>
      <c r="H13" s="10">
        <v>8</v>
      </c>
      <c r="I13" s="10">
        <f t="shared" si="2"/>
        <v>33</v>
      </c>
      <c r="J13" s="10">
        <f t="shared" si="3"/>
        <v>4.95</v>
      </c>
      <c r="K13" s="18">
        <v>3.50</v>
      </c>
      <c r="L13" s="18">
        <v>4</v>
      </c>
      <c r="M13" s="18">
        <v>3</v>
      </c>
      <c r="N13" s="18">
        <v>2</v>
      </c>
      <c r="O13" s="18">
        <v>4.50</v>
      </c>
      <c r="P13" s="18">
        <f t="shared" si="4"/>
        <v>17</v>
      </c>
      <c r="Q13" s="116">
        <f t="shared" si="5"/>
        <v>0.85000000000000009</v>
      </c>
      <c r="R13" s="105">
        <f t="shared" si="6"/>
        <v>1.675</v>
      </c>
      <c r="S13" s="105">
        <f t="shared" si="0"/>
        <v>0.95</v>
      </c>
      <c r="T13" s="105">
        <f t="shared" si="0"/>
        <v>0.75</v>
      </c>
      <c r="U13" s="105">
        <f t="shared" si="0"/>
        <v>0.99999999999999989</v>
      </c>
      <c r="V13" s="105">
        <f t="shared" si="0"/>
        <v>1.425</v>
      </c>
      <c r="W13" s="117">
        <f t="shared" si="1"/>
        <v>50</v>
      </c>
      <c r="X13" s="117">
        <f t="shared" si="7"/>
        <v>10</v>
      </c>
      <c r="Y13" s="146">
        <v>27</v>
      </c>
      <c r="Z13" s="116">
        <f t="shared" si="8"/>
        <v>21.60</v>
      </c>
    </row>
    <row r="14" spans="1:26" ht="19.9" customHeight="1">
      <c r="A14" s="274">
        <v>7</v>
      </c>
      <c r="B14" s="287">
        <v>307615</v>
      </c>
      <c r="C14" s="133" t="s">
        <v>170</v>
      </c>
      <c r="D14" s="10">
        <v>1</v>
      </c>
      <c r="E14" s="10">
        <v>2</v>
      </c>
      <c r="F14" s="10">
        <v>1.50</v>
      </c>
      <c r="G14" s="10">
        <v>1</v>
      </c>
      <c r="H14" s="10">
        <v>3</v>
      </c>
      <c r="I14" s="10">
        <f t="shared" si="2"/>
        <v>8.50</v>
      </c>
      <c r="J14" s="10">
        <f t="shared" si="3"/>
        <v>1.2749999999999999</v>
      </c>
      <c r="K14" s="18">
        <v>0.50</v>
      </c>
      <c r="L14" s="18">
        <v>1</v>
      </c>
      <c r="M14" s="18">
        <v>0.50</v>
      </c>
      <c r="N14" s="18">
        <v>2</v>
      </c>
      <c r="O14" s="18">
        <v>1</v>
      </c>
      <c r="P14" s="18">
        <f t="shared" si="4"/>
        <v>5</v>
      </c>
      <c r="Q14" s="116"/>
      <c r="R14" s="105">
        <f t="shared" si="6"/>
        <v>0.175</v>
      </c>
      <c r="S14" s="105">
        <f t="shared" si="0"/>
        <v>0.35</v>
      </c>
      <c r="T14" s="105">
        <f t="shared" si="0"/>
        <v>0.24999999999999997</v>
      </c>
      <c r="U14" s="105">
        <f t="shared" si="0"/>
        <v>0.25</v>
      </c>
      <c r="V14" s="105">
        <f t="shared" si="0"/>
        <v>0.49999999999999994</v>
      </c>
      <c r="W14" s="117">
        <f t="shared" si="1"/>
        <v>13.50</v>
      </c>
      <c r="X14" s="117">
        <f t="shared" si="7"/>
        <v>2.70</v>
      </c>
      <c r="Y14" s="146">
        <v>7</v>
      </c>
      <c r="Z14" s="116">
        <f t="shared" si="8"/>
        <v>5.60</v>
      </c>
    </row>
    <row r="15" spans="1:26" ht="19.9" customHeight="1" thickBot="1">
      <c r="A15" s="273">
        <v>8</v>
      </c>
      <c r="B15" s="287">
        <v>307619</v>
      </c>
      <c r="C15" s="133" t="s">
        <v>172</v>
      </c>
      <c r="D15" s="10">
        <v>0</v>
      </c>
      <c r="E15" s="10">
        <v>1</v>
      </c>
      <c r="F15" s="10">
        <v>0</v>
      </c>
      <c r="G15" s="10">
        <v>2</v>
      </c>
      <c r="H15" s="10">
        <v>0</v>
      </c>
      <c r="I15" s="10">
        <f t="shared" si="2"/>
        <v>3</v>
      </c>
      <c r="J15" s="10">
        <f t="shared" si="3"/>
        <v>0.44999999999999996</v>
      </c>
      <c r="K15" s="18">
        <v>0</v>
      </c>
      <c r="L15" s="18">
        <v>0.50</v>
      </c>
      <c r="M15" s="18">
        <v>1</v>
      </c>
      <c r="N15" s="18">
        <v>0</v>
      </c>
      <c r="O15" s="18">
        <v>0.50</v>
      </c>
      <c r="P15" s="18">
        <f t="shared" si="4"/>
        <v>2</v>
      </c>
      <c r="Q15" s="116"/>
      <c r="R15" s="105">
        <f t="shared" si="6"/>
        <v>0</v>
      </c>
      <c r="S15" s="105">
        <f t="shared" si="0"/>
        <v>0.175</v>
      </c>
      <c r="T15" s="105">
        <f t="shared" si="0"/>
        <v>0.05</v>
      </c>
      <c r="U15" s="105">
        <f t="shared" si="0"/>
        <v>0.30</v>
      </c>
      <c r="V15" s="105">
        <f t="shared" si="0"/>
        <v>0.025000000000000001</v>
      </c>
      <c r="W15" s="117">
        <f t="shared" si="1"/>
        <v>5</v>
      </c>
      <c r="X15" s="117">
        <f t="shared" si="7"/>
        <v>1</v>
      </c>
      <c r="Y15" s="146">
        <v>2</v>
      </c>
      <c r="Z15" s="116">
        <f t="shared" si="8"/>
        <v>1.60</v>
      </c>
    </row>
    <row r="16" spans="1:26" ht="19.9" customHeight="1">
      <c r="A16" s="274">
        <v>9</v>
      </c>
      <c r="B16" s="287">
        <v>307623</v>
      </c>
      <c r="C16" s="133" t="s">
        <v>174</v>
      </c>
      <c r="D16" s="10">
        <v>2</v>
      </c>
      <c r="E16" s="10">
        <v>0</v>
      </c>
      <c r="F16" s="10">
        <v>1</v>
      </c>
      <c r="G16" s="10">
        <v>2.50</v>
      </c>
      <c r="H16" s="10">
        <v>3</v>
      </c>
      <c r="I16" s="10">
        <f t="shared" si="2"/>
        <v>8.50</v>
      </c>
      <c r="J16" s="10">
        <f t="shared" si="3"/>
        <v>1.2749999999999999</v>
      </c>
      <c r="K16" s="18">
        <v>1.50</v>
      </c>
      <c r="L16" s="18">
        <v>1</v>
      </c>
      <c r="M16" s="18">
        <v>0.50</v>
      </c>
      <c r="N16" s="18">
        <v>0.50</v>
      </c>
      <c r="O16" s="18">
        <v>1</v>
      </c>
      <c r="P16" s="18">
        <f t="shared" si="4"/>
        <v>4.50</v>
      </c>
      <c r="Q16" s="116"/>
      <c r="R16" s="105">
        <f t="shared" si="6"/>
        <v>0.375</v>
      </c>
      <c r="S16" s="105">
        <f t="shared" si="0"/>
        <v>0.05</v>
      </c>
      <c r="T16" s="105">
        <f t="shared" si="0"/>
        <v>0.175</v>
      </c>
      <c r="U16" s="105">
        <f t="shared" si="0"/>
        <v>0.40</v>
      </c>
      <c r="V16" s="105">
        <f t="shared" si="0"/>
        <v>0.49999999999999994</v>
      </c>
      <c r="W16" s="117">
        <f t="shared" si="1"/>
        <v>13</v>
      </c>
      <c r="X16" s="117">
        <f t="shared" si="7"/>
        <v>2.60</v>
      </c>
      <c r="Y16" s="146">
        <v>7</v>
      </c>
      <c r="Z16" s="116">
        <f t="shared" si="8"/>
        <v>5.60</v>
      </c>
    </row>
    <row r="17" spans="1:26" ht="19.9" customHeight="1" thickBot="1">
      <c r="A17" s="273">
        <v>10</v>
      </c>
      <c r="B17" s="287">
        <v>307625</v>
      </c>
      <c r="C17" s="133" t="s">
        <v>175</v>
      </c>
      <c r="D17" s="10">
        <v>4</v>
      </c>
      <c r="E17" s="10">
        <v>5</v>
      </c>
      <c r="F17" s="10">
        <v>6</v>
      </c>
      <c r="G17" s="10">
        <v>3</v>
      </c>
      <c r="H17" s="10">
        <v>8</v>
      </c>
      <c r="I17" s="10">
        <f t="shared" si="2"/>
        <v>26</v>
      </c>
      <c r="J17" s="10">
        <f t="shared" si="3"/>
        <v>3.90</v>
      </c>
      <c r="K17" s="18">
        <v>3</v>
      </c>
      <c r="L17" s="18">
        <v>2.50</v>
      </c>
      <c r="M17" s="18">
        <v>2</v>
      </c>
      <c r="N17" s="18">
        <v>3.50</v>
      </c>
      <c r="O17" s="18">
        <v>3</v>
      </c>
      <c r="P17" s="18">
        <f t="shared" si="4"/>
        <v>14</v>
      </c>
      <c r="Q17" s="116">
        <f t="shared" si="5"/>
        <v>0.70</v>
      </c>
      <c r="R17" s="105">
        <f t="shared" si="6"/>
        <v>0.75</v>
      </c>
      <c r="S17" s="105">
        <f t="shared" si="0"/>
        <v>0.875</v>
      </c>
      <c r="T17" s="105">
        <f t="shared" si="0"/>
        <v>0.99999999999999989</v>
      </c>
      <c r="U17" s="105">
        <f t="shared" si="0"/>
        <v>0.625</v>
      </c>
      <c r="V17" s="105">
        <f t="shared" si="0"/>
        <v>1.35</v>
      </c>
      <c r="W17" s="117">
        <f t="shared" si="1"/>
        <v>40</v>
      </c>
      <c r="X17" s="117">
        <f t="shared" si="7"/>
        <v>8</v>
      </c>
      <c r="Y17" s="146">
        <v>22</v>
      </c>
      <c r="Z17" s="116">
        <f t="shared" si="8"/>
        <v>17.60</v>
      </c>
    </row>
    <row r="18" spans="1:26" ht="19.9" customHeight="1">
      <c r="A18" s="274">
        <v>11</v>
      </c>
      <c r="B18" s="284">
        <v>307636</v>
      </c>
      <c r="C18" s="133" t="s">
        <v>180</v>
      </c>
      <c r="D18" s="10">
        <v>2</v>
      </c>
      <c r="E18" s="10">
        <v>4</v>
      </c>
      <c r="F18" s="10">
        <v>3</v>
      </c>
      <c r="G18" s="10">
        <v>2</v>
      </c>
      <c r="H18" s="10">
        <v>6</v>
      </c>
      <c r="I18" s="10">
        <f t="shared" si="2"/>
        <v>17</v>
      </c>
      <c r="J18" s="10">
        <f t="shared" si="3"/>
        <v>2.5499999999999998</v>
      </c>
      <c r="K18" s="18">
        <v>2</v>
      </c>
      <c r="L18" s="18">
        <v>1.50</v>
      </c>
      <c r="M18" s="18">
        <v>2.50</v>
      </c>
      <c r="N18" s="18">
        <v>1</v>
      </c>
      <c r="O18" s="18">
        <v>2</v>
      </c>
      <c r="P18" s="18">
        <f t="shared" si="4"/>
        <v>9</v>
      </c>
      <c r="Q18" s="116">
        <f t="shared" si="5"/>
        <v>0.45</v>
      </c>
      <c r="R18" s="105">
        <f t="shared" si="6"/>
        <v>0.40</v>
      </c>
      <c r="S18" s="105">
        <f t="shared" si="0"/>
        <v>0.675</v>
      </c>
      <c r="T18" s="105">
        <f t="shared" si="0"/>
        <v>0.57499999999999996</v>
      </c>
      <c r="U18" s="105">
        <f t="shared" si="0"/>
        <v>0.35</v>
      </c>
      <c r="V18" s="105">
        <f t="shared" si="0"/>
        <v>0.99999999999999989</v>
      </c>
      <c r="W18" s="117">
        <f t="shared" si="1"/>
        <v>26</v>
      </c>
      <c r="X18" s="117">
        <f t="shared" si="7"/>
        <v>5.20</v>
      </c>
      <c r="Y18" s="146">
        <v>15</v>
      </c>
      <c r="Z18" s="116">
        <f t="shared" si="8"/>
        <v>12</v>
      </c>
    </row>
    <row r="19" spans="1:26" ht="19.9" customHeight="1" thickBot="1">
      <c r="A19" s="256">
        <v>12</v>
      </c>
      <c r="B19" s="284">
        <v>307646</v>
      </c>
      <c r="C19" s="133" t="s">
        <v>185</v>
      </c>
      <c r="D19" s="10">
        <v>3</v>
      </c>
      <c r="E19" s="10">
        <v>5</v>
      </c>
      <c r="F19" s="10">
        <v>4</v>
      </c>
      <c r="G19" s="10">
        <v>6</v>
      </c>
      <c r="H19" s="10">
        <v>7</v>
      </c>
      <c r="I19" s="10">
        <f t="shared" si="2"/>
        <v>25</v>
      </c>
      <c r="J19" s="10">
        <f t="shared" si="3"/>
        <v>3.75</v>
      </c>
      <c r="K19" s="18">
        <v>3</v>
      </c>
      <c r="L19" s="18">
        <v>2</v>
      </c>
      <c r="M19" s="18">
        <v>3.50</v>
      </c>
      <c r="N19" s="18">
        <v>2.50</v>
      </c>
      <c r="O19" s="18">
        <v>3</v>
      </c>
      <c r="P19" s="18">
        <f t="shared" si="4"/>
        <v>14</v>
      </c>
      <c r="Q19" s="116">
        <f t="shared" si="5"/>
        <v>0.70</v>
      </c>
      <c r="R19" s="105">
        <f t="shared" si="6"/>
        <v>0.60</v>
      </c>
      <c r="S19" s="105">
        <f t="shared" si="0"/>
        <v>0.85</v>
      </c>
      <c r="T19" s="105">
        <f t="shared" si="0"/>
        <v>0.775</v>
      </c>
      <c r="U19" s="105">
        <f t="shared" si="0"/>
        <v>1.0249999999999999</v>
      </c>
      <c r="V19" s="105">
        <f t="shared" si="0"/>
        <v>1.2000000000000002</v>
      </c>
      <c r="W19" s="117">
        <f t="shared" si="1"/>
        <v>39</v>
      </c>
      <c r="X19" s="117">
        <f t="shared" si="7"/>
        <v>7.8000000000000007</v>
      </c>
      <c r="Y19" s="146">
        <v>21</v>
      </c>
      <c r="Z19" s="116">
        <f t="shared" si="8"/>
        <v>16.80</v>
      </c>
    </row>
    <row r="20" spans="1:26" ht="19.9" customHeight="1">
      <c r="A20" s="254">
        <v>13</v>
      </c>
      <c r="B20" s="285">
        <v>307647</v>
      </c>
      <c r="C20" s="133" t="s">
        <v>185</v>
      </c>
      <c r="D20" s="10">
        <v>5</v>
      </c>
      <c r="E20" s="10">
        <v>4</v>
      </c>
      <c r="F20" s="10">
        <v>6</v>
      </c>
      <c r="G20" s="10">
        <v>7</v>
      </c>
      <c r="H20" s="10">
        <v>1</v>
      </c>
      <c r="I20" s="10">
        <f t="shared" si="2"/>
        <v>23</v>
      </c>
      <c r="J20" s="10">
        <f t="shared" si="3"/>
        <v>3.4499999999999997</v>
      </c>
      <c r="K20" s="18">
        <v>2.50</v>
      </c>
      <c r="L20" s="18">
        <v>2</v>
      </c>
      <c r="M20" s="18">
        <v>3</v>
      </c>
      <c r="N20" s="18">
        <v>1.50</v>
      </c>
      <c r="O20" s="18">
        <v>2.50</v>
      </c>
      <c r="P20" s="18">
        <f t="shared" si="4"/>
        <v>11.50</v>
      </c>
      <c r="Q20" s="116"/>
      <c r="R20" s="105">
        <f t="shared" si="6"/>
        <v>0.875</v>
      </c>
      <c r="S20" s="105">
        <f t="shared" si="0"/>
        <v>0.70</v>
      </c>
      <c r="T20" s="105">
        <f t="shared" si="0"/>
        <v>1.0499999999999998</v>
      </c>
      <c r="U20" s="105">
        <f t="shared" si="0"/>
        <v>1.125</v>
      </c>
      <c r="V20" s="105">
        <f t="shared" si="0"/>
        <v>0.27500000000000002</v>
      </c>
      <c r="W20" s="117">
        <f t="shared" si="1"/>
        <v>34.50</v>
      </c>
      <c r="X20" s="117">
        <f t="shared" si="7"/>
        <v>6.90</v>
      </c>
      <c r="Y20" s="146">
        <v>18</v>
      </c>
      <c r="Z20" s="116">
        <f t="shared" si="8"/>
        <v>14.40</v>
      </c>
    </row>
    <row r="21" spans="1:26" ht="19.9" customHeight="1" thickBot="1">
      <c r="A21" s="256">
        <v>14</v>
      </c>
      <c r="B21" s="284">
        <v>307660</v>
      </c>
      <c r="C21" s="133" t="s">
        <v>192</v>
      </c>
      <c r="D21" s="10">
        <v>1</v>
      </c>
      <c r="E21" s="10">
        <v>1.50</v>
      </c>
      <c r="F21" s="10">
        <v>2</v>
      </c>
      <c r="G21" s="10">
        <v>1</v>
      </c>
      <c r="H21" s="10">
        <v>0.50</v>
      </c>
      <c r="I21" s="10">
        <f t="shared" si="2"/>
        <v>6</v>
      </c>
      <c r="J21" s="10">
        <f t="shared" si="3"/>
        <v>0.89999999999999991</v>
      </c>
      <c r="K21" s="18">
        <v>0.50</v>
      </c>
      <c r="L21" s="18">
        <v>0.50</v>
      </c>
      <c r="M21" s="18">
        <v>1</v>
      </c>
      <c r="N21" s="18">
        <v>1.50</v>
      </c>
      <c r="O21" s="18">
        <v>0.50</v>
      </c>
      <c r="P21" s="18">
        <f t="shared" si="4"/>
        <v>4</v>
      </c>
      <c r="Q21" s="116">
        <f t="shared" si="5"/>
        <v>0.20</v>
      </c>
      <c r="R21" s="105">
        <f t="shared" si="6"/>
        <v>0.175</v>
      </c>
      <c r="S21" s="105">
        <f t="shared" si="0"/>
        <v>0.24999999999999997</v>
      </c>
      <c r="T21" s="105">
        <f t="shared" si="0"/>
        <v>0.35</v>
      </c>
      <c r="U21" s="105">
        <f t="shared" si="0"/>
        <v>0.225</v>
      </c>
      <c r="V21" s="105">
        <f t="shared" si="0"/>
        <v>0.10</v>
      </c>
      <c r="W21" s="117">
        <f t="shared" si="1"/>
        <v>10</v>
      </c>
      <c r="X21" s="117">
        <f t="shared" si="7"/>
        <v>2</v>
      </c>
      <c r="Y21" s="146">
        <v>5</v>
      </c>
      <c r="Z21" s="116">
        <f t="shared" si="8"/>
        <v>4</v>
      </c>
    </row>
    <row r="22" spans="1:26" ht="19.9" customHeight="1">
      <c r="A22" s="254">
        <v>15</v>
      </c>
      <c r="B22" s="284">
        <v>307662</v>
      </c>
      <c r="C22" s="133" t="s">
        <v>194</v>
      </c>
      <c r="D22" s="10">
        <v>0.50</v>
      </c>
      <c r="E22" s="10">
        <v>1</v>
      </c>
      <c r="F22" s="10">
        <v>0.50</v>
      </c>
      <c r="G22" s="10">
        <v>2</v>
      </c>
      <c r="H22" s="10">
        <v>1</v>
      </c>
      <c r="I22" s="10">
        <f t="shared" si="2"/>
        <v>5</v>
      </c>
      <c r="J22" s="10">
        <f t="shared" si="3"/>
        <v>0.75</v>
      </c>
      <c r="K22" s="18">
        <v>1</v>
      </c>
      <c r="L22" s="18">
        <v>0</v>
      </c>
      <c r="M22" s="18">
        <v>0.50</v>
      </c>
      <c r="N22" s="18">
        <v>0.50</v>
      </c>
      <c r="O22" s="18">
        <v>0</v>
      </c>
      <c r="P22" s="18">
        <f t="shared" si="4"/>
        <v>2</v>
      </c>
      <c r="Q22" s="116">
        <f t="shared" si="5"/>
        <v>0.10</v>
      </c>
      <c r="R22" s="105">
        <f t="shared" si="6"/>
        <v>0.125</v>
      </c>
      <c r="S22" s="105">
        <f t="shared" si="0"/>
        <v>0.15</v>
      </c>
      <c r="T22" s="105">
        <f t="shared" si="0"/>
        <v>0.10</v>
      </c>
      <c r="U22" s="105">
        <f t="shared" si="0"/>
        <v>0.325</v>
      </c>
      <c r="V22" s="105">
        <f t="shared" si="0"/>
        <v>0.15</v>
      </c>
      <c r="W22" s="117">
        <f t="shared" si="1"/>
        <v>7</v>
      </c>
      <c r="X22" s="117">
        <f t="shared" si="7"/>
        <v>1.40</v>
      </c>
      <c r="Y22" s="146">
        <v>4</v>
      </c>
      <c r="Z22" s="116">
        <f t="shared" si="8"/>
        <v>3.20</v>
      </c>
    </row>
    <row r="23" spans="1:26" ht="19.9" customHeight="1" thickBot="1">
      <c r="A23" s="256">
        <v>16</v>
      </c>
      <c r="B23" s="285">
        <v>307663</v>
      </c>
      <c r="C23" s="133" t="s">
        <v>195</v>
      </c>
      <c r="D23" s="10">
        <v>2</v>
      </c>
      <c r="E23" s="10">
        <v>3</v>
      </c>
      <c r="F23" s="10">
        <v>1</v>
      </c>
      <c r="G23" s="10">
        <v>0</v>
      </c>
      <c r="H23" s="10">
        <v>4</v>
      </c>
      <c r="I23" s="10">
        <f t="shared" si="2"/>
        <v>10</v>
      </c>
      <c r="J23" s="10">
        <f t="shared" si="3"/>
        <v>1.50</v>
      </c>
      <c r="K23" s="18">
        <v>1.50</v>
      </c>
      <c r="L23" s="18">
        <v>1</v>
      </c>
      <c r="M23" s="18">
        <v>3</v>
      </c>
      <c r="N23" s="18">
        <v>0</v>
      </c>
      <c r="O23" s="18">
        <v>1</v>
      </c>
      <c r="P23" s="18">
        <f t="shared" si="4"/>
        <v>6.50</v>
      </c>
      <c r="Q23" s="116">
        <f t="shared" si="5"/>
        <v>0.325</v>
      </c>
      <c r="R23" s="105">
        <f t="shared" si="6"/>
        <v>0.375</v>
      </c>
      <c r="S23" s="105">
        <f t="shared" si="0"/>
        <v>0.49999999999999994</v>
      </c>
      <c r="T23" s="105">
        <f t="shared" si="0"/>
        <v>0.30000000000000004</v>
      </c>
      <c r="U23" s="105">
        <f t="shared" si="0"/>
        <v>0</v>
      </c>
      <c r="V23" s="105">
        <f t="shared" si="0"/>
        <v>0.65</v>
      </c>
      <c r="W23" s="117">
        <f t="shared" si="1"/>
        <v>16.50</v>
      </c>
      <c r="X23" s="117">
        <f t="shared" si="7"/>
        <v>3.3000000000000003</v>
      </c>
      <c r="Y23" s="146">
        <v>8</v>
      </c>
      <c r="Z23" s="116">
        <f t="shared" si="8"/>
        <v>6.40</v>
      </c>
    </row>
    <row r="24" spans="1:26" ht="19.9" customHeight="1">
      <c r="A24" s="254">
        <v>17</v>
      </c>
      <c r="B24" s="284">
        <v>307666</v>
      </c>
      <c r="C24" s="133" t="s">
        <v>197</v>
      </c>
      <c r="D24" s="10">
        <v>4</v>
      </c>
      <c r="E24" s="10">
        <v>6</v>
      </c>
      <c r="F24" s="10">
        <v>5</v>
      </c>
      <c r="G24" s="10">
        <v>4</v>
      </c>
      <c r="H24" s="10">
        <v>3</v>
      </c>
      <c r="I24" s="10">
        <f t="shared" si="2"/>
        <v>22</v>
      </c>
      <c r="J24" s="10">
        <f t="shared" si="3"/>
        <v>3.30</v>
      </c>
      <c r="K24" s="18">
        <v>3</v>
      </c>
      <c r="L24" s="18">
        <v>2</v>
      </c>
      <c r="M24" s="18">
        <v>1</v>
      </c>
      <c r="N24" s="18">
        <v>4</v>
      </c>
      <c r="O24" s="18">
        <v>1.50</v>
      </c>
      <c r="P24" s="18">
        <f t="shared" si="4"/>
        <v>11.50</v>
      </c>
      <c r="Q24" s="116">
        <f t="shared" si="5"/>
        <v>0.57500000000000007</v>
      </c>
      <c r="R24" s="105">
        <f t="shared" si="6"/>
        <v>0.75</v>
      </c>
      <c r="S24" s="105">
        <f t="shared" si="6"/>
        <v>0.99999999999999989</v>
      </c>
      <c r="T24" s="105">
        <f t="shared" si="6"/>
        <v>0.80</v>
      </c>
      <c r="U24" s="105">
        <f t="shared" si="6"/>
        <v>0.80</v>
      </c>
      <c r="V24" s="105">
        <f t="shared" si="6"/>
        <v>0.52499999999999991</v>
      </c>
      <c r="W24" s="117">
        <f t="shared" si="1"/>
        <v>33.50</v>
      </c>
      <c r="X24" s="117">
        <f t="shared" si="7"/>
        <v>6.70</v>
      </c>
      <c r="Y24" s="146">
        <v>18</v>
      </c>
      <c r="Z24" s="116">
        <f t="shared" si="8"/>
        <v>14.40</v>
      </c>
    </row>
    <row r="25" spans="1:26" ht="19.9" customHeight="1" thickBot="1">
      <c r="A25" s="256">
        <v>18</v>
      </c>
      <c r="B25" s="285">
        <v>307681</v>
      </c>
      <c r="C25" s="133" t="s">
        <v>203</v>
      </c>
      <c r="D25" s="10">
        <v>1</v>
      </c>
      <c r="E25" s="10">
        <v>0</v>
      </c>
      <c r="F25" s="10">
        <v>0.50</v>
      </c>
      <c r="G25" s="10">
        <v>0</v>
      </c>
      <c r="H25" s="10">
        <v>0</v>
      </c>
      <c r="I25" s="10">
        <f t="shared" si="2"/>
        <v>1.50</v>
      </c>
      <c r="J25" s="10">
        <f t="shared" si="3"/>
        <v>0.22499999999999998</v>
      </c>
      <c r="K25" s="18">
        <v>0</v>
      </c>
      <c r="L25" s="18">
        <v>0</v>
      </c>
      <c r="M25" s="18">
        <v>0</v>
      </c>
      <c r="N25" s="18">
        <v>0.50</v>
      </c>
      <c r="O25" s="18">
        <v>0</v>
      </c>
      <c r="P25" s="18">
        <f t="shared" si="4"/>
        <v>0.50</v>
      </c>
      <c r="Q25" s="116">
        <f t="shared" si="5"/>
        <v>0.025000000000000001</v>
      </c>
      <c r="R25" s="105">
        <f t="shared" si="6"/>
        <v>0.15</v>
      </c>
      <c r="S25" s="105">
        <f t="shared" si="6"/>
        <v>0</v>
      </c>
      <c r="T25" s="105">
        <f t="shared" si="6"/>
        <v>0.074999999999999997</v>
      </c>
      <c r="U25" s="105">
        <f t="shared" si="6"/>
        <v>0.025000000000000001</v>
      </c>
      <c r="V25" s="105">
        <f t="shared" si="6"/>
        <v>0</v>
      </c>
      <c r="W25" s="117">
        <f t="shared" si="1"/>
        <v>2</v>
      </c>
      <c r="X25" s="117">
        <f t="shared" si="7"/>
        <v>0.40</v>
      </c>
      <c r="Y25" s="146">
        <v>0</v>
      </c>
      <c r="Z25" s="116">
        <f t="shared" si="8"/>
        <v>0</v>
      </c>
    </row>
    <row r="26" spans="1:26" ht="19.9" customHeight="1">
      <c r="A26" s="254">
        <v>19</v>
      </c>
      <c r="B26" s="286">
        <v>312870</v>
      </c>
      <c r="C26" s="231" t="s">
        <v>204</v>
      </c>
      <c r="D26" s="10">
        <v>2</v>
      </c>
      <c r="E26" s="10">
        <v>3</v>
      </c>
      <c r="F26" s="10">
        <v>0</v>
      </c>
      <c r="G26" s="10">
        <v>3</v>
      </c>
      <c r="H26" s="10">
        <v>1</v>
      </c>
      <c r="I26" s="10">
        <f t="shared" si="2"/>
        <v>9</v>
      </c>
      <c r="J26" s="10">
        <f t="shared" si="3"/>
        <v>1.35</v>
      </c>
      <c r="K26" s="18">
        <v>2</v>
      </c>
      <c r="L26" s="18">
        <v>1</v>
      </c>
      <c r="M26" s="18">
        <v>0.50</v>
      </c>
      <c r="N26" s="18">
        <v>0</v>
      </c>
      <c r="O26" s="18">
        <v>1</v>
      </c>
      <c r="P26" s="18">
        <f t="shared" si="4"/>
        <v>4.50</v>
      </c>
      <c r="Q26" s="116">
        <f t="shared" si="5"/>
        <v>0.225</v>
      </c>
      <c r="R26" s="105">
        <f t="shared" si="6"/>
        <v>0.40</v>
      </c>
      <c r="S26" s="105">
        <f t="shared" si="6"/>
        <v>0.49999999999999994</v>
      </c>
      <c r="T26" s="105">
        <f t="shared" si="6"/>
        <v>0.025000000000000001</v>
      </c>
      <c r="U26" s="105">
        <f t="shared" si="6"/>
        <v>0.44999999999999996</v>
      </c>
      <c r="V26" s="105">
        <f t="shared" si="6"/>
        <v>0.20</v>
      </c>
      <c r="W26" s="117">
        <f t="shared" si="1"/>
        <v>13.50</v>
      </c>
      <c r="X26" s="117">
        <f t="shared" si="7"/>
        <v>2.70</v>
      </c>
      <c r="Y26" s="323" t="s">
        <v>205</v>
      </c>
      <c r="Z26" s="116" t="e">
        <f t="shared" si="8"/>
        <v>#VALUE!</v>
      </c>
    </row>
    <row r="27" spans="1:26" ht="19.9" customHeight="1" thickBot="1">
      <c r="A27" s="256">
        <v>20</v>
      </c>
      <c r="B27" s="287">
        <v>307685</v>
      </c>
      <c r="C27" s="133" t="s">
        <v>208</v>
      </c>
      <c r="D27" s="10">
        <v>3</v>
      </c>
      <c r="E27" s="10">
        <v>2</v>
      </c>
      <c r="F27" s="10">
        <v>4</v>
      </c>
      <c r="G27" s="10">
        <v>1</v>
      </c>
      <c r="H27" s="10">
        <v>3</v>
      </c>
      <c r="I27" s="10">
        <f t="shared" si="2"/>
        <v>13</v>
      </c>
      <c r="J27" s="10">
        <f t="shared" si="3"/>
        <v>1.95</v>
      </c>
      <c r="K27" s="18">
        <v>1</v>
      </c>
      <c r="L27" s="18">
        <v>1.50</v>
      </c>
      <c r="M27" s="18">
        <v>0</v>
      </c>
      <c r="N27" s="18">
        <v>2</v>
      </c>
      <c r="O27" s="18">
        <v>1.50</v>
      </c>
      <c r="P27" s="18">
        <f t="shared" si="4"/>
        <v>6</v>
      </c>
      <c r="Q27" s="116">
        <f t="shared" si="5"/>
        <v>0.30000000000000004</v>
      </c>
      <c r="R27" s="105">
        <f t="shared" si="6"/>
        <v>0.49999999999999994</v>
      </c>
      <c r="S27" s="105">
        <f t="shared" si="6"/>
        <v>0.375</v>
      </c>
      <c r="T27" s="105">
        <f t="shared" si="6"/>
        <v>0.60</v>
      </c>
      <c r="U27" s="105">
        <f t="shared" si="6"/>
        <v>0.25</v>
      </c>
      <c r="V27" s="105">
        <f t="shared" si="6"/>
        <v>0.52499999999999991</v>
      </c>
      <c r="W27" s="117">
        <f t="shared" si="1"/>
        <v>19</v>
      </c>
      <c r="X27" s="117">
        <f t="shared" si="7"/>
        <v>3.8000000000000003</v>
      </c>
      <c r="Y27" s="146">
        <v>10</v>
      </c>
      <c r="Z27" s="116">
        <f t="shared" si="8"/>
        <v>8</v>
      </c>
    </row>
    <row r="28" spans="1:26" ht="19.9" customHeight="1">
      <c r="A28" s="254">
        <v>21</v>
      </c>
      <c r="B28" s="287">
        <v>307687</v>
      </c>
      <c r="C28" s="133" t="s">
        <v>209</v>
      </c>
      <c r="D28" s="10">
        <v>1</v>
      </c>
      <c r="E28" s="10">
        <v>0.50</v>
      </c>
      <c r="F28" s="10">
        <v>1</v>
      </c>
      <c r="G28" s="10">
        <v>5</v>
      </c>
      <c r="H28" s="10">
        <v>2</v>
      </c>
      <c r="I28" s="10">
        <f t="shared" si="2"/>
        <v>9.50</v>
      </c>
      <c r="J28" s="10">
        <f t="shared" si="3"/>
        <v>1.425</v>
      </c>
      <c r="K28" s="18">
        <v>2</v>
      </c>
      <c r="L28" s="18">
        <v>0</v>
      </c>
      <c r="M28" s="18">
        <v>0.50</v>
      </c>
      <c r="N28" s="18">
        <v>0.50</v>
      </c>
      <c r="O28" s="18">
        <v>2</v>
      </c>
      <c r="P28" s="18">
        <f t="shared" si="4"/>
        <v>5</v>
      </c>
      <c r="Q28" s="116">
        <f t="shared" si="5"/>
        <v>0.25</v>
      </c>
      <c r="R28" s="105">
        <f t="shared" si="6"/>
        <v>0.25</v>
      </c>
      <c r="S28" s="105">
        <f t="shared" si="6"/>
        <v>0.074999999999999997</v>
      </c>
      <c r="T28" s="105">
        <f t="shared" si="6"/>
        <v>0.175</v>
      </c>
      <c r="U28" s="105">
        <f t="shared" si="6"/>
        <v>0.775</v>
      </c>
      <c r="V28" s="105">
        <f t="shared" si="6"/>
        <v>0.40</v>
      </c>
      <c r="W28" s="117">
        <f t="shared" si="1"/>
        <v>14.50</v>
      </c>
      <c r="X28" s="117">
        <f t="shared" si="7"/>
        <v>2.9000000000000004</v>
      </c>
      <c r="Y28" s="146">
        <v>7</v>
      </c>
      <c r="Z28" s="116">
        <f t="shared" si="8"/>
        <v>5.60</v>
      </c>
    </row>
    <row r="29" spans="1:26" ht="19.9" customHeight="1" thickBot="1">
      <c r="A29" s="273">
        <v>22</v>
      </c>
      <c r="B29" s="324">
        <v>307714</v>
      </c>
      <c r="C29" s="133" t="s">
        <v>221</v>
      </c>
      <c r="D29" s="10">
        <v>0</v>
      </c>
      <c r="E29" s="10">
        <v>1</v>
      </c>
      <c r="F29" s="10">
        <v>0</v>
      </c>
      <c r="G29" s="10">
        <v>0</v>
      </c>
      <c r="H29" s="10">
        <v>0</v>
      </c>
      <c r="I29" s="10">
        <f t="shared" si="2"/>
        <v>1</v>
      </c>
      <c r="J29" s="10">
        <f t="shared" si="3"/>
        <v>0.15</v>
      </c>
      <c r="K29" s="18">
        <v>0.50</v>
      </c>
      <c r="L29" s="18">
        <v>1</v>
      </c>
      <c r="M29" s="18">
        <v>0</v>
      </c>
      <c r="N29" s="18">
        <v>0</v>
      </c>
      <c r="O29" s="18">
        <v>0.50</v>
      </c>
      <c r="P29" s="18">
        <f t="shared" si="4"/>
        <v>2</v>
      </c>
      <c r="Q29" s="116">
        <f t="shared" si="5"/>
        <v>0.10</v>
      </c>
      <c r="R29" s="105">
        <f t="shared" si="6"/>
        <v>0.025000000000000001</v>
      </c>
      <c r="S29" s="105">
        <f t="shared" si="6"/>
        <v>0.20</v>
      </c>
      <c r="T29" s="105">
        <f t="shared" si="6"/>
        <v>0</v>
      </c>
      <c r="U29" s="105">
        <f t="shared" si="6"/>
        <v>0</v>
      </c>
      <c r="V29" s="105">
        <f t="shared" si="6"/>
        <v>0.025000000000000001</v>
      </c>
      <c r="W29" s="117">
        <f t="shared" si="1"/>
        <v>3</v>
      </c>
      <c r="X29" s="117">
        <f t="shared" si="7"/>
        <v>0.60000000000000009</v>
      </c>
      <c r="Y29" s="146">
        <v>0</v>
      </c>
      <c r="Z29" s="116">
        <f t="shared" si="8"/>
        <v>0</v>
      </c>
    </row>
    <row r="30" spans="1:26" ht="19.9" customHeight="1">
      <c r="A30" s="274">
        <v>23</v>
      </c>
      <c r="B30" s="325">
        <v>307725</v>
      </c>
      <c r="C30" s="133" t="s">
        <v>231</v>
      </c>
      <c r="D30" s="10">
        <v>2</v>
      </c>
      <c r="E30" s="10">
        <v>3</v>
      </c>
      <c r="F30" s="10">
        <v>1</v>
      </c>
      <c r="G30" s="10">
        <v>2</v>
      </c>
      <c r="H30" s="10">
        <v>3</v>
      </c>
      <c r="I30" s="10">
        <f t="shared" si="2"/>
        <v>11</v>
      </c>
      <c r="J30" s="10">
        <f t="shared" si="3"/>
        <v>1.65</v>
      </c>
      <c r="K30" s="18">
        <v>1</v>
      </c>
      <c r="L30" s="18">
        <v>0</v>
      </c>
      <c r="M30" s="18">
        <v>2</v>
      </c>
      <c r="N30" s="18">
        <v>1</v>
      </c>
      <c r="O30" s="18">
        <v>1.50</v>
      </c>
      <c r="P30" s="18">
        <f t="shared" si="4"/>
        <v>5.50</v>
      </c>
      <c r="Q30" s="116">
        <f t="shared" si="5"/>
        <v>0.27500000000000002</v>
      </c>
      <c r="R30" s="105">
        <f t="shared" si="6"/>
        <v>0.35</v>
      </c>
      <c r="S30" s="105">
        <f t="shared" si="6"/>
        <v>0.44999999999999996</v>
      </c>
      <c r="T30" s="105">
        <f t="shared" si="6"/>
        <v>0.25</v>
      </c>
      <c r="U30" s="105">
        <f t="shared" si="6"/>
        <v>0.35</v>
      </c>
      <c r="V30" s="105">
        <f t="shared" si="6"/>
        <v>0.52499999999999991</v>
      </c>
      <c r="W30" s="117">
        <f t="shared" si="1"/>
        <v>16.50</v>
      </c>
      <c r="X30" s="117">
        <f t="shared" si="7"/>
        <v>3.3000000000000003</v>
      </c>
      <c r="Y30" s="146">
        <v>9</v>
      </c>
      <c r="Z30" s="116">
        <f t="shared" si="8"/>
        <v>7.20</v>
      </c>
    </row>
    <row r="31" spans="1:26" ht="19.9" customHeight="1" thickBot="1">
      <c r="A31" s="273">
        <v>24</v>
      </c>
      <c r="B31" s="324">
        <v>307728</v>
      </c>
      <c r="C31" s="133" t="s">
        <v>232</v>
      </c>
      <c r="D31" s="10">
        <v>3</v>
      </c>
      <c r="E31" s="10">
        <v>1.50</v>
      </c>
      <c r="F31" s="10">
        <v>3</v>
      </c>
      <c r="G31" s="10">
        <v>1</v>
      </c>
      <c r="H31" s="10">
        <v>5</v>
      </c>
      <c r="I31" s="10">
        <f t="shared" si="2"/>
        <v>13.50</v>
      </c>
      <c r="J31" s="10">
        <f t="shared" si="3"/>
        <v>2.025</v>
      </c>
      <c r="K31" s="18">
        <v>1.50</v>
      </c>
      <c r="L31" s="18">
        <v>2</v>
      </c>
      <c r="M31" s="18">
        <v>1.50</v>
      </c>
      <c r="N31" s="18">
        <v>0.50</v>
      </c>
      <c r="O31" s="18">
        <v>1</v>
      </c>
      <c r="P31" s="18">
        <f t="shared" si="4"/>
        <v>6.50</v>
      </c>
      <c r="Q31" s="116">
        <f t="shared" si="5"/>
        <v>0.325</v>
      </c>
      <c r="R31" s="105">
        <f t="shared" si="6"/>
        <v>0.52499999999999991</v>
      </c>
      <c r="S31" s="105">
        <f t="shared" si="6"/>
        <v>0.32499999999999996</v>
      </c>
      <c r="T31" s="105">
        <f t="shared" si="6"/>
        <v>0.52499999999999991</v>
      </c>
      <c r="U31" s="105">
        <f t="shared" si="6"/>
        <v>0.175</v>
      </c>
      <c r="V31" s="105">
        <f t="shared" si="6"/>
        <v>0.80</v>
      </c>
      <c r="W31" s="117">
        <f t="shared" si="1"/>
        <v>20</v>
      </c>
      <c r="X31" s="117">
        <f t="shared" si="7"/>
        <v>4</v>
      </c>
      <c r="Y31" s="146">
        <v>11</v>
      </c>
      <c r="Z31" s="116">
        <f t="shared" si="8"/>
        <v>8.8000000000000007</v>
      </c>
    </row>
    <row r="32" spans="1:26" ht="19.9" customHeight="1">
      <c r="A32" s="274">
        <v>25</v>
      </c>
      <c r="B32" s="324">
        <v>307742</v>
      </c>
      <c r="C32" s="133" t="s">
        <v>241</v>
      </c>
      <c r="D32" s="10">
        <v>5</v>
      </c>
      <c r="E32" s="10">
        <v>7</v>
      </c>
      <c r="F32" s="10">
        <v>9</v>
      </c>
      <c r="G32" s="10">
        <v>10</v>
      </c>
      <c r="H32" s="10">
        <v>8</v>
      </c>
      <c r="I32" s="10">
        <f t="shared" si="2"/>
        <v>39</v>
      </c>
      <c r="J32" s="10">
        <f t="shared" si="3"/>
        <v>5.85</v>
      </c>
      <c r="K32" s="18">
        <v>5</v>
      </c>
      <c r="L32" s="18">
        <v>4.50</v>
      </c>
      <c r="M32" s="18">
        <v>3</v>
      </c>
      <c r="N32" s="18">
        <v>4</v>
      </c>
      <c r="O32" s="18">
        <v>2.50</v>
      </c>
      <c r="P32" s="18">
        <f t="shared" si="4"/>
        <v>19</v>
      </c>
      <c r="Q32" s="116">
        <f t="shared" si="5"/>
        <v>0.95</v>
      </c>
      <c r="R32" s="105">
        <f t="shared" si="6"/>
        <v>1</v>
      </c>
      <c r="S32" s="105">
        <f t="shared" si="6"/>
        <v>1.2750000000000001</v>
      </c>
      <c r="T32" s="105">
        <f t="shared" si="6"/>
        <v>1.50</v>
      </c>
      <c r="U32" s="105">
        <f t="shared" si="6"/>
        <v>1.70</v>
      </c>
      <c r="V32" s="105">
        <f t="shared" si="6"/>
        <v>1.325</v>
      </c>
      <c r="W32" s="117">
        <f t="shared" si="1"/>
        <v>58</v>
      </c>
      <c r="X32" s="117">
        <f t="shared" si="7"/>
        <v>11.60</v>
      </c>
      <c r="Y32" s="146">
        <v>31</v>
      </c>
      <c r="Z32" s="116">
        <f t="shared" si="8"/>
        <v>24.80</v>
      </c>
    </row>
    <row r="33" spans="1:26" ht="19.9" customHeight="1" thickBot="1">
      <c r="A33" s="273">
        <v>26</v>
      </c>
      <c r="B33" s="325">
        <v>307743</v>
      </c>
      <c r="C33" s="133" t="s">
        <v>242</v>
      </c>
      <c r="D33" s="10">
        <v>7.50</v>
      </c>
      <c r="E33" s="10">
        <v>8</v>
      </c>
      <c r="F33" s="10">
        <v>5</v>
      </c>
      <c r="G33" s="10">
        <v>7</v>
      </c>
      <c r="H33" s="10">
        <v>5.50</v>
      </c>
      <c r="I33" s="10">
        <f t="shared" si="2"/>
        <v>33</v>
      </c>
      <c r="J33" s="10">
        <f t="shared" si="3"/>
        <v>4.95</v>
      </c>
      <c r="K33" s="18">
        <v>2.50</v>
      </c>
      <c r="L33" s="18">
        <v>3</v>
      </c>
      <c r="M33" s="18">
        <v>5</v>
      </c>
      <c r="N33" s="18">
        <v>2</v>
      </c>
      <c r="O33" s="18">
        <v>4</v>
      </c>
      <c r="P33" s="18">
        <f t="shared" si="4"/>
        <v>16.50</v>
      </c>
      <c r="Q33" s="116"/>
      <c r="R33" s="105">
        <f t="shared" si="6"/>
        <v>1.25</v>
      </c>
      <c r="S33" s="105">
        <f t="shared" si="6"/>
        <v>1.35</v>
      </c>
      <c r="T33" s="105">
        <f t="shared" si="6"/>
        <v>1</v>
      </c>
      <c r="U33" s="105">
        <f t="shared" si="6"/>
        <v>1.1500000000000001</v>
      </c>
      <c r="V33" s="105">
        <f t="shared" si="6"/>
        <v>1.0249999999999999</v>
      </c>
      <c r="W33" s="117">
        <f t="shared" si="1"/>
        <v>49.50</v>
      </c>
      <c r="X33" s="117">
        <f t="shared" si="7"/>
        <v>9.90</v>
      </c>
      <c r="Y33" s="146">
        <v>26</v>
      </c>
      <c r="Z33" s="116">
        <f t="shared" si="8"/>
        <v>20.80</v>
      </c>
    </row>
    <row r="34" spans="1:26" ht="19.9" customHeight="1">
      <c r="A34" s="254">
        <v>27</v>
      </c>
      <c r="B34" s="287">
        <v>307751</v>
      </c>
      <c r="C34" s="133" t="s">
        <v>247</v>
      </c>
      <c r="D34" s="10">
        <v>6</v>
      </c>
      <c r="E34" s="10">
        <v>5</v>
      </c>
      <c r="F34" s="10">
        <v>8.50</v>
      </c>
      <c r="G34" s="10">
        <v>6</v>
      </c>
      <c r="H34" s="10">
        <v>7</v>
      </c>
      <c r="I34" s="10">
        <f t="shared" si="2"/>
        <v>32.50</v>
      </c>
      <c r="J34" s="10">
        <f t="shared" si="3"/>
        <v>4.875</v>
      </c>
      <c r="K34" s="18">
        <v>3</v>
      </c>
      <c r="L34" s="18">
        <v>4</v>
      </c>
      <c r="M34" s="18">
        <v>3.50</v>
      </c>
      <c r="N34" s="18">
        <v>5</v>
      </c>
      <c r="O34" s="18">
        <v>2</v>
      </c>
      <c r="P34" s="18">
        <f t="shared" si="4"/>
        <v>17.50</v>
      </c>
      <c r="Q34" s="116"/>
      <c r="R34" s="105">
        <f t="shared" si="6"/>
        <v>1.0499999999999998</v>
      </c>
      <c r="S34" s="105">
        <f t="shared" si="6"/>
        <v>0.95</v>
      </c>
      <c r="T34" s="105">
        <f t="shared" si="6"/>
        <v>1.45</v>
      </c>
      <c r="U34" s="105">
        <f t="shared" si="6"/>
        <v>1.1499999999999999</v>
      </c>
      <c r="V34" s="105">
        <f t="shared" si="6"/>
        <v>1.1500000000000001</v>
      </c>
      <c r="W34" s="117">
        <f t="shared" si="1"/>
        <v>50</v>
      </c>
      <c r="X34" s="117">
        <f t="shared" si="7"/>
        <v>10</v>
      </c>
      <c r="Y34" s="146">
        <v>26</v>
      </c>
      <c r="Z34" s="116">
        <f t="shared" si="8"/>
        <v>20.80</v>
      </c>
    </row>
    <row r="35" spans="1:26" ht="19.9" customHeight="1" thickBot="1">
      <c r="A35" s="256">
        <v>28</v>
      </c>
      <c r="B35" s="281">
        <v>307752</v>
      </c>
      <c r="C35" s="133" t="s">
        <v>248</v>
      </c>
      <c r="D35" s="10">
        <v>1.50</v>
      </c>
      <c r="E35" s="10">
        <v>1</v>
      </c>
      <c r="F35" s="10">
        <v>0</v>
      </c>
      <c r="G35" s="10">
        <v>0</v>
      </c>
      <c r="H35" s="10">
        <v>0.50</v>
      </c>
      <c r="I35" s="10">
        <f t="shared" si="2"/>
        <v>3</v>
      </c>
      <c r="J35" s="10">
        <f t="shared" si="3"/>
        <v>0.44999999999999996</v>
      </c>
      <c r="K35" s="18">
        <v>0</v>
      </c>
      <c r="L35" s="18">
        <v>1</v>
      </c>
      <c r="M35" s="18">
        <v>0</v>
      </c>
      <c r="N35" s="18">
        <v>1</v>
      </c>
      <c r="O35" s="18">
        <v>0.50</v>
      </c>
      <c r="P35" s="18">
        <f t="shared" si="4"/>
        <v>2.50</v>
      </c>
      <c r="Q35" s="116">
        <f t="shared" si="5"/>
        <v>0.125</v>
      </c>
      <c r="R35" s="105">
        <f t="shared" si="6"/>
        <v>0.22499999999999998</v>
      </c>
      <c r="S35" s="105">
        <f t="shared" si="6"/>
        <v>0.20</v>
      </c>
      <c r="T35" s="105">
        <f t="shared" si="6"/>
        <v>0</v>
      </c>
      <c r="U35" s="105">
        <f t="shared" si="6"/>
        <v>0.05</v>
      </c>
      <c r="V35" s="105">
        <f t="shared" si="6"/>
        <v>0.10</v>
      </c>
      <c r="W35" s="117">
        <f t="shared" si="1"/>
        <v>5.50</v>
      </c>
      <c r="X35" s="117">
        <f t="shared" si="7"/>
        <v>1.1000000000000001</v>
      </c>
      <c r="Y35" s="146">
        <v>2</v>
      </c>
      <c r="Z35" s="116">
        <f t="shared" si="8"/>
        <v>1.60</v>
      </c>
    </row>
    <row r="36" spans="1:26" ht="19.9" customHeight="1">
      <c r="A36" s="254">
        <v>29</v>
      </c>
      <c r="B36" s="281">
        <v>307758</v>
      </c>
      <c r="C36" s="133" t="s">
        <v>252</v>
      </c>
      <c r="D36" s="10">
        <v>6</v>
      </c>
      <c r="E36" s="10">
        <v>2</v>
      </c>
      <c r="F36" s="10">
        <v>4</v>
      </c>
      <c r="G36" s="10">
        <v>1</v>
      </c>
      <c r="H36" s="10">
        <v>3</v>
      </c>
      <c r="I36" s="10">
        <f t="shared" si="2"/>
        <v>16</v>
      </c>
      <c r="J36" s="10">
        <f t="shared" si="3"/>
        <v>2.40</v>
      </c>
      <c r="K36" s="18">
        <v>1.50</v>
      </c>
      <c r="L36" s="18">
        <v>2</v>
      </c>
      <c r="M36" s="18">
        <v>1</v>
      </c>
      <c r="N36" s="18">
        <v>2.50</v>
      </c>
      <c r="O36" s="18">
        <v>1.50</v>
      </c>
      <c r="P36" s="18">
        <f t="shared" si="4"/>
        <v>8.50</v>
      </c>
      <c r="Q36" s="116">
        <f t="shared" si="5"/>
        <v>0.42500000000000004</v>
      </c>
      <c r="R36" s="105">
        <f t="shared" si="6"/>
        <v>0.97499999999999987</v>
      </c>
      <c r="S36" s="105">
        <f t="shared" si="6"/>
        <v>0.40</v>
      </c>
      <c r="T36" s="105">
        <f t="shared" si="6"/>
        <v>0.65</v>
      </c>
      <c r="U36" s="105">
        <f t="shared" si="6"/>
        <v>0.27500000000000002</v>
      </c>
      <c r="V36" s="105">
        <f t="shared" si="6"/>
        <v>0.52499999999999991</v>
      </c>
      <c r="W36" s="117">
        <f t="shared" si="1"/>
        <v>24.50</v>
      </c>
      <c r="X36" s="117">
        <f t="shared" si="7"/>
        <v>4.9000000000000004</v>
      </c>
      <c r="Y36" s="146">
        <v>13</v>
      </c>
      <c r="Z36" s="116">
        <f t="shared" si="8"/>
        <v>10.40</v>
      </c>
    </row>
    <row r="37" spans="1:26" ht="19.9" customHeight="1" thickBot="1">
      <c r="A37" s="256">
        <v>30</v>
      </c>
      <c r="B37" s="287">
        <v>307759</v>
      </c>
      <c r="C37" s="133" t="s">
        <v>253</v>
      </c>
      <c r="D37" s="10">
        <v>0</v>
      </c>
      <c r="E37" s="10">
        <v>0</v>
      </c>
      <c r="F37" s="10">
        <v>0.50</v>
      </c>
      <c r="G37" s="10">
        <v>0.50</v>
      </c>
      <c r="H37" s="10">
        <v>0</v>
      </c>
      <c r="I37" s="10">
        <f t="shared" si="2"/>
        <v>1</v>
      </c>
      <c r="J37" s="10">
        <f t="shared" si="3"/>
        <v>0.15</v>
      </c>
      <c r="K37" s="18">
        <v>1</v>
      </c>
      <c r="L37" s="18">
        <v>0.50</v>
      </c>
      <c r="M37" s="18">
        <v>0.50</v>
      </c>
      <c r="N37" s="18">
        <v>0</v>
      </c>
      <c r="O37" s="18">
        <v>1</v>
      </c>
      <c r="P37" s="18">
        <f t="shared" si="4"/>
        <v>3</v>
      </c>
      <c r="Q37" s="116">
        <f t="shared" si="5"/>
        <v>0.15000000000000002</v>
      </c>
      <c r="R37" s="105">
        <f t="shared" si="6"/>
        <v>0.05</v>
      </c>
      <c r="S37" s="105">
        <f t="shared" si="6"/>
        <v>0.025000000000000001</v>
      </c>
      <c r="T37" s="105">
        <f t="shared" si="6"/>
        <v>0.10</v>
      </c>
      <c r="U37" s="105">
        <f t="shared" si="6"/>
        <v>0.074999999999999997</v>
      </c>
      <c r="V37" s="105">
        <f t="shared" si="6"/>
        <v>0.05</v>
      </c>
      <c r="W37" s="117">
        <f t="shared" si="1"/>
        <v>4</v>
      </c>
      <c r="X37" s="117">
        <f t="shared" si="7"/>
        <v>0.80</v>
      </c>
      <c r="Y37" s="146">
        <v>0</v>
      </c>
      <c r="Z37" s="116">
        <f t="shared" si="8"/>
        <v>0</v>
      </c>
    </row>
    <row r="38" spans="1:26" ht="19.9" customHeight="1">
      <c r="A38" s="254">
        <v>31</v>
      </c>
      <c r="B38" s="287">
        <v>307779</v>
      </c>
      <c r="C38" s="133" t="s">
        <v>265</v>
      </c>
      <c r="D38" s="10">
        <v>4</v>
      </c>
      <c r="E38" s="10">
        <v>3</v>
      </c>
      <c r="F38" s="10">
        <v>5</v>
      </c>
      <c r="G38" s="10">
        <v>6</v>
      </c>
      <c r="H38" s="10">
        <v>8</v>
      </c>
      <c r="I38" s="10">
        <f t="shared" si="2"/>
        <v>26</v>
      </c>
      <c r="J38" s="10">
        <f t="shared" si="3"/>
        <v>3.90</v>
      </c>
      <c r="K38" s="18">
        <v>2.50</v>
      </c>
      <c r="L38" s="18">
        <v>4</v>
      </c>
      <c r="M38" s="18">
        <v>3</v>
      </c>
      <c r="N38" s="18">
        <v>1.50</v>
      </c>
      <c r="O38" s="18">
        <v>2.50</v>
      </c>
      <c r="P38" s="18">
        <f t="shared" si="4"/>
        <v>13.50</v>
      </c>
      <c r="Q38" s="116">
        <f t="shared" si="5"/>
        <v>0.675</v>
      </c>
      <c r="R38" s="105">
        <f t="shared" si="6"/>
        <v>0.725</v>
      </c>
      <c r="S38" s="105">
        <f t="shared" si="6"/>
        <v>0.64999999999999991</v>
      </c>
      <c r="T38" s="105">
        <f t="shared" si="6"/>
        <v>0.90</v>
      </c>
      <c r="U38" s="105">
        <f t="shared" si="6"/>
        <v>0.97499999999999987</v>
      </c>
      <c r="V38" s="105">
        <f t="shared" si="6"/>
        <v>1.325</v>
      </c>
      <c r="W38" s="117">
        <f t="shared" si="1"/>
        <v>39.50</v>
      </c>
      <c r="X38" s="117">
        <f t="shared" si="7"/>
        <v>7.90</v>
      </c>
      <c r="Y38" s="146">
        <v>21</v>
      </c>
      <c r="Z38" s="116">
        <f t="shared" si="8"/>
        <v>16.80</v>
      </c>
    </row>
    <row r="39" spans="1:26" ht="19.9" customHeight="1" thickBot="1">
      <c r="A39" s="256">
        <v>32</v>
      </c>
      <c r="B39" s="287">
        <v>307781</v>
      </c>
      <c r="C39" s="133" t="s">
        <v>266</v>
      </c>
      <c r="D39" s="10">
        <v>3</v>
      </c>
      <c r="E39" s="10">
        <v>1</v>
      </c>
      <c r="F39" s="10">
        <v>4</v>
      </c>
      <c r="G39" s="10">
        <v>2</v>
      </c>
      <c r="H39" s="10">
        <v>6</v>
      </c>
      <c r="I39" s="10">
        <f t="shared" si="2"/>
        <v>16</v>
      </c>
      <c r="J39" s="10">
        <f t="shared" si="3"/>
        <v>2.40</v>
      </c>
      <c r="K39" s="18">
        <v>1.50</v>
      </c>
      <c r="L39" s="18">
        <v>1</v>
      </c>
      <c r="M39" s="18">
        <v>2.50</v>
      </c>
      <c r="N39" s="18">
        <v>2</v>
      </c>
      <c r="O39" s="18">
        <v>1.50</v>
      </c>
      <c r="P39" s="18">
        <f t="shared" si="4"/>
        <v>8.50</v>
      </c>
      <c r="Q39" s="116">
        <f t="shared" si="5"/>
        <v>0.42500000000000004</v>
      </c>
      <c r="R39" s="105">
        <f t="shared" si="6"/>
        <v>0.52499999999999991</v>
      </c>
      <c r="S39" s="105">
        <f t="shared" si="6"/>
        <v>0.20</v>
      </c>
      <c r="T39" s="105">
        <f t="shared" si="6"/>
        <v>0.725</v>
      </c>
      <c r="U39" s="105">
        <f t="shared" si="6"/>
        <v>0.40</v>
      </c>
      <c r="V39" s="105">
        <f t="shared" si="6"/>
        <v>0.97499999999999987</v>
      </c>
      <c r="W39" s="117">
        <f t="shared" si="1"/>
        <v>24.50</v>
      </c>
      <c r="X39" s="117">
        <f t="shared" si="7"/>
        <v>4.9000000000000004</v>
      </c>
      <c r="Y39" s="146">
        <v>13</v>
      </c>
      <c r="Z39" s="116">
        <f t="shared" si="8"/>
        <v>10.40</v>
      </c>
    </row>
    <row r="40" spans="1:26" ht="19.9" customHeight="1">
      <c r="A40" s="254">
        <v>33</v>
      </c>
      <c r="B40" s="287">
        <v>307783</v>
      </c>
      <c r="C40" s="133" t="s">
        <v>268</v>
      </c>
      <c r="D40" s="10">
        <v>1</v>
      </c>
      <c r="E40" s="10">
        <v>3</v>
      </c>
      <c r="F40" s="10">
        <v>2</v>
      </c>
      <c r="G40" s="10">
        <v>4</v>
      </c>
      <c r="H40" s="10">
        <v>5</v>
      </c>
      <c r="I40" s="10">
        <f t="shared" si="2"/>
        <v>15</v>
      </c>
      <c r="J40" s="10">
        <f t="shared" si="3"/>
        <v>2.25</v>
      </c>
      <c r="K40" s="18">
        <v>3</v>
      </c>
      <c r="L40" s="18">
        <v>1.50</v>
      </c>
      <c r="M40" s="18">
        <v>1</v>
      </c>
      <c r="N40" s="18">
        <v>1</v>
      </c>
      <c r="O40" s="18">
        <v>2</v>
      </c>
      <c r="P40" s="18">
        <f t="shared" si="4"/>
        <v>8.50</v>
      </c>
      <c r="Q40" s="116">
        <f t="shared" si="5"/>
        <v>0.42500000000000004</v>
      </c>
      <c r="R40" s="105">
        <f t="shared" si="6"/>
        <v>0.30000000000000004</v>
      </c>
      <c r="S40" s="105">
        <f t="shared" si="6"/>
        <v>0.52499999999999991</v>
      </c>
      <c r="T40" s="105">
        <f t="shared" si="6"/>
        <v>0.35</v>
      </c>
      <c r="U40" s="105">
        <f t="shared" si="6"/>
        <v>0.65</v>
      </c>
      <c r="V40" s="105">
        <f t="shared" si="6"/>
        <v>0.85</v>
      </c>
      <c r="W40" s="117">
        <f t="shared" si="1"/>
        <v>23.50</v>
      </c>
      <c r="X40" s="117">
        <f t="shared" si="7"/>
        <v>4.70</v>
      </c>
      <c r="Y40" s="146">
        <v>13</v>
      </c>
      <c r="Z40" s="116">
        <f t="shared" si="8"/>
        <v>10.40</v>
      </c>
    </row>
    <row r="41" spans="1:26" ht="19.9" customHeight="1" thickBot="1">
      <c r="A41" s="273">
        <v>34</v>
      </c>
      <c r="B41" s="284">
        <v>307790</v>
      </c>
      <c r="C41" s="133" t="s">
        <v>272</v>
      </c>
      <c r="D41" s="10">
        <v>2</v>
      </c>
      <c r="E41" s="10">
        <v>4</v>
      </c>
      <c r="F41" s="10">
        <v>3</v>
      </c>
      <c r="G41" s="10">
        <v>5</v>
      </c>
      <c r="H41" s="10">
        <v>6</v>
      </c>
      <c r="I41" s="10">
        <f t="shared" si="2"/>
        <v>20</v>
      </c>
      <c r="J41" s="10">
        <f t="shared" si="3"/>
        <v>3</v>
      </c>
      <c r="K41" s="18">
        <v>2</v>
      </c>
      <c r="L41" s="18">
        <v>2.50</v>
      </c>
      <c r="M41" s="18">
        <v>1.50</v>
      </c>
      <c r="N41" s="18">
        <v>0.50</v>
      </c>
      <c r="O41" s="18">
        <v>1</v>
      </c>
      <c r="P41" s="18">
        <f t="shared" si="4"/>
        <v>7.50</v>
      </c>
      <c r="Q41" s="116">
        <f t="shared" si="5"/>
        <v>0.375</v>
      </c>
      <c r="R41" s="105">
        <f t="shared" si="6"/>
        <v>0.40</v>
      </c>
      <c r="S41" s="105">
        <f t="shared" si="6"/>
        <v>0.725</v>
      </c>
      <c r="T41" s="105">
        <f t="shared" si="6"/>
        <v>0.52499999999999991</v>
      </c>
      <c r="U41" s="105">
        <f t="shared" si="6"/>
        <v>0.775</v>
      </c>
      <c r="V41" s="105">
        <f t="shared" si="6"/>
        <v>0.95</v>
      </c>
      <c r="W41" s="117">
        <f t="shared" si="1"/>
        <v>27.50</v>
      </c>
      <c r="X41" s="117">
        <f t="shared" si="7"/>
        <v>5.50</v>
      </c>
      <c r="Y41" s="146">
        <v>15</v>
      </c>
      <c r="Z41" s="116">
        <f t="shared" si="8"/>
        <v>12</v>
      </c>
    </row>
    <row r="42" spans="1:26" ht="19.9" customHeight="1">
      <c r="A42" s="274">
        <v>35</v>
      </c>
      <c r="B42" s="284">
        <v>307570</v>
      </c>
      <c r="C42" s="133" t="s">
        <v>137</v>
      </c>
      <c r="D42" s="10">
        <v>4</v>
      </c>
      <c r="E42" s="10">
        <v>6</v>
      </c>
      <c r="F42" s="10">
        <v>4.50</v>
      </c>
      <c r="G42" s="10">
        <v>7</v>
      </c>
      <c r="H42" s="10">
        <v>5</v>
      </c>
      <c r="I42" s="10">
        <f t="shared" si="2"/>
        <v>26.50</v>
      </c>
      <c r="J42" s="10">
        <f t="shared" si="3"/>
        <v>3.9749999999999996</v>
      </c>
      <c r="K42" s="18">
        <v>3</v>
      </c>
      <c r="L42" s="18">
        <v>4</v>
      </c>
      <c r="M42" s="18">
        <v>3.50</v>
      </c>
      <c r="N42" s="18">
        <v>1.50</v>
      </c>
      <c r="O42" s="18">
        <v>2</v>
      </c>
      <c r="P42" s="18">
        <f t="shared" si="4"/>
        <v>14</v>
      </c>
      <c r="Q42" s="116">
        <f t="shared" si="5"/>
        <v>0.70</v>
      </c>
      <c r="R42" s="105">
        <f t="shared" si="6"/>
        <v>0.75</v>
      </c>
      <c r="S42" s="105">
        <f t="shared" si="6"/>
        <v>1.0999999999999999</v>
      </c>
      <c r="T42" s="105">
        <f t="shared" si="6"/>
        <v>0.85</v>
      </c>
      <c r="U42" s="105">
        <f t="shared" si="6"/>
        <v>1.125</v>
      </c>
      <c r="V42" s="105">
        <f t="shared" si="6"/>
        <v>0.85</v>
      </c>
      <c r="W42" s="117">
        <f t="shared" si="1"/>
        <v>40.50</v>
      </c>
      <c r="X42" s="117">
        <f t="shared" si="7"/>
        <v>8.10</v>
      </c>
      <c r="Y42" s="258">
        <v>21</v>
      </c>
      <c r="Z42" s="116">
        <f t="shared" si="8"/>
        <v>16.80</v>
      </c>
    </row>
    <row r="43" spans="1:26" ht="19.9" customHeight="1" thickBot="1">
      <c r="A43" s="273">
        <v>36</v>
      </c>
      <c r="B43" s="287">
        <v>307571</v>
      </c>
      <c r="C43" s="133" t="s">
        <v>138</v>
      </c>
      <c r="D43" s="10">
        <v>2</v>
      </c>
      <c r="E43" s="10">
        <v>3</v>
      </c>
      <c r="F43" s="10">
        <v>1</v>
      </c>
      <c r="G43" s="10">
        <v>5</v>
      </c>
      <c r="H43" s="10">
        <v>4</v>
      </c>
      <c r="I43" s="10">
        <f t="shared" si="2"/>
        <v>15</v>
      </c>
      <c r="J43" s="10">
        <f t="shared" si="3"/>
        <v>2.25</v>
      </c>
      <c r="K43" s="18">
        <v>1.50</v>
      </c>
      <c r="L43" s="18">
        <v>1.50</v>
      </c>
      <c r="M43" s="18">
        <v>2</v>
      </c>
      <c r="N43" s="18">
        <v>1</v>
      </c>
      <c r="O43" s="18">
        <v>2</v>
      </c>
      <c r="P43" s="18">
        <f t="shared" si="4"/>
        <v>8</v>
      </c>
      <c r="Q43" s="116">
        <f t="shared" si="5"/>
        <v>0.40</v>
      </c>
      <c r="R43" s="105">
        <f t="shared" si="6"/>
        <v>0.375</v>
      </c>
      <c r="S43" s="105">
        <f t="shared" si="6"/>
        <v>0.52499999999999991</v>
      </c>
      <c r="T43" s="105">
        <f t="shared" si="6"/>
        <v>0.25</v>
      </c>
      <c r="U43" s="105">
        <f t="shared" si="6"/>
        <v>0.80</v>
      </c>
      <c r="V43" s="105">
        <f t="shared" si="6"/>
        <v>0.70</v>
      </c>
      <c r="W43" s="117">
        <f t="shared" si="1"/>
        <v>23</v>
      </c>
      <c r="X43" s="117">
        <f t="shared" si="7"/>
        <v>4.6000000000000005</v>
      </c>
      <c r="Y43" s="258">
        <v>13</v>
      </c>
      <c r="Z43" s="116">
        <f t="shared" si="8"/>
        <v>10.40</v>
      </c>
    </row>
    <row r="44" spans="1:26" ht="19.9" customHeight="1">
      <c r="A44" s="274">
        <v>37</v>
      </c>
      <c r="B44" s="284">
        <v>307572</v>
      </c>
      <c r="C44" s="133" t="s">
        <v>139</v>
      </c>
      <c r="D44" s="10">
        <v>1</v>
      </c>
      <c r="E44" s="10">
        <v>2</v>
      </c>
      <c r="F44" s="10">
        <v>3</v>
      </c>
      <c r="G44" s="10">
        <v>1</v>
      </c>
      <c r="H44" s="10">
        <v>5</v>
      </c>
      <c r="I44" s="10">
        <f t="shared" si="2"/>
        <v>12</v>
      </c>
      <c r="J44" s="10">
        <f t="shared" si="3"/>
        <v>1.7999999999999998</v>
      </c>
      <c r="K44" s="18">
        <v>2</v>
      </c>
      <c r="L44" s="18">
        <v>0.50</v>
      </c>
      <c r="M44" s="18">
        <v>0.50</v>
      </c>
      <c r="N44" s="18">
        <v>1.50</v>
      </c>
      <c r="O44" s="18">
        <v>1</v>
      </c>
      <c r="P44" s="18">
        <f t="shared" si="4"/>
        <v>5.50</v>
      </c>
      <c r="Q44" s="116">
        <f t="shared" si="5"/>
        <v>0.27500000000000002</v>
      </c>
      <c r="R44" s="105">
        <f t="shared" si="6"/>
        <v>0.25</v>
      </c>
      <c r="S44" s="105">
        <f t="shared" si="6"/>
        <v>0.325</v>
      </c>
      <c r="T44" s="105">
        <f t="shared" si="6"/>
        <v>0.475</v>
      </c>
      <c r="U44" s="105">
        <f t="shared" si="6"/>
        <v>0.225</v>
      </c>
      <c r="V44" s="105">
        <f t="shared" si="6"/>
        <v>0.80</v>
      </c>
      <c r="W44" s="117">
        <f t="shared" si="1"/>
        <v>17.50</v>
      </c>
      <c r="X44" s="117">
        <f t="shared" si="7"/>
        <v>3.50</v>
      </c>
      <c r="Y44" s="258">
        <v>10</v>
      </c>
      <c r="Z44" s="116">
        <f t="shared" si="8"/>
        <v>8</v>
      </c>
    </row>
    <row r="45" spans="1:26" ht="19.9" customHeight="1" thickBot="1">
      <c r="A45" s="273">
        <v>38</v>
      </c>
      <c r="B45" s="287">
        <v>307573</v>
      </c>
      <c r="C45" s="133" t="s">
        <v>140</v>
      </c>
      <c r="D45" s="10">
        <v>4</v>
      </c>
      <c r="E45" s="10">
        <v>3</v>
      </c>
      <c r="F45" s="10">
        <v>5</v>
      </c>
      <c r="G45" s="10">
        <v>6</v>
      </c>
      <c r="H45" s="10">
        <v>2</v>
      </c>
      <c r="I45" s="10">
        <f t="shared" si="2"/>
        <v>20</v>
      </c>
      <c r="J45" s="10">
        <f t="shared" si="3"/>
        <v>3</v>
      </c>
      <c r="K45" s="18">
        <v>1.50</v>
      </c>
      <c r="L45" s="18">
        <v>2</v>
      </c>
      <c r="M45" s="18">
        <v>2.50</v>
      </c>
      <c r="N45" s="18">
        <v>3</v>
      </c>
      <c r="O45" s="18">
        <v>0.50</v>
      </c>
      <c r="P45" s="18">
        <f t="shared" si="4"/>
        <v>9.50</v>
      </c>
      <c r="Q45" s="116"/>
      <c r="R45" s="105">
        <f t="shared" si="6"/>
        <v>0.675</v>
      </c>
      <c r="S45" s="105">
        <f t="shared" si="6"/>
        <v>0.54999999999999993</v>
      </c>
      <c r="T45" s="105">
        <f t="shared" si="6"/>
        <v>0.875</v>
      </c>
      <c r="U45" s="105">
        <f t="shared" si="6"/>
        <v>1.0499999999999998</v>
      </c>
      <c r="V45" s="105">
        <f t="shared" si="6"/>
        <v>0.325</v>
      </c>
      <c r="W45" s="117">
        <f t="shared" si="1"/>
        <v>29.50</v>
      </c>
      <c r="X45" s="117">
        <f t="shared" si="7"/>
        <v>5.90</v>
      </c>
      <c r="Y45" s="258">
        <v>16</v>
      </c>
      <c r="Z45" s="116">
        <f t="shared" si="8"/>
        <v>12.80</v>
      </c>
    </row>
    <row r="46" spans="1:26" ht="19.9" customHeight="1">
      <c r="A46" s="274">
        <v>39</v>
      </c>
      <c r="B46" s="287">
        <v>307577</v>
      </c>
      <c r="C46" s="133" t="s">
        <v>143</v>
      </c>
      <c r="D46" s="10">
        <v>2.50</v>
      </c>
      <c r="E46" s="10">
        <v>5</v>
      </c>
      <c r="F46" s="10">
        <v>2</v>
      </c>
      <c r="G46" s="10">
        <v>3</v>
      </c>
      <c r="H46" s="10">
        <v>6</v>
      </c>
      <c r="I46" s="10">
        <f t="shared" si="2"/>
        <v>18.50</v>
      </c>
      <c r="J46" s="10">
        <v>0</v>
      </c>
      <c r="K46" s="18">
        <v>2.50</v>
      </c>
      <c r="L46" s="18">
        <v>3</v>
      </c>
      <c r="M46" s="18">
        <v>2</v>
      </c>
      <c r="N46" s="18">
        <v>1</v>
      </c>
      <c r="O46" s="18">
        <v>1</v>
      </c>
      <c r="P46" s="18">
        <f t="shared" si="4"/>
        <v>9.50</v>
      </c>
      <c r="Q46" s="116"/>
      <c r="R46" s="105">
        <f t="shared" si="6"/>
        <v>0.50</v>
      </c>
      <c r="S46" s="105">
        <f t="shared" si="6"/>
        <v>0.90</v>
      </c>
      <c r="T46" s="105">
        <f t="shared" si="6"/>
        <v>0.40</v>
      </c>
      <c r="U46" s="105">
        <f t="shared" si="6"/>
        <v>0.49999999999999994</v>
      </c>
      <c r="V46" s="105">
        <f t="shared" si="6"/>
        <v>0.95</v>
      </c>
      <c r="W46" s="117">
        <f t="shared" si="1"/>
        <v>28</v>
      </c>
      <c r="X46" s="117">
        <f t="shared" si="7"/>
        <v>5.60</v>
      </c>
      <c r="Y46" s="258">
        <v>15</v>
      </c>
      <c r="Z46" s="116">
        <f t="shared" si="8"/>
        <v>12</v>
      </c>
    </row>
    <row r="47" spans="1:26" ht="19.9" customHeight="1" thickBot="1">
      <c r="A47" s="256">
        <v>40</v>
      </c>
      <c r="B47" s="284">
        <v>307578</v>
      </c>
      <c r="C47" s="133" t="s">
        <v>144</v>
      </c>
      <c r="D47" s="10">
        <v>3</v>
      </c>
      <c r="E47" s="10">
        <v>6</v>
      </c>
      <c r="F47" s="10">
        <v>4</v>
      </c>
      <c r="G47" s="10">
        <v>5</v>
      </c>
      <c r="H47" s="10">
        <v>3</v>
      </c>
      <c r="I47" s="10">
        <f t="shared" si="2"/>
        <v>21</v>
      </c>
      <c r="J47" s="10">
        <f t="shared" si="3"/>
        <v>3.15</v>
      </c>
      <c r="K47" s="18">
        <v>4</v>
      </c>
      <c r="L47" s="18">
        <v>1</v>
      </c>
      <c r="M47" s="18">
        <v>1.50</v>
      </c>
      <c r="N47" s="18">
        <v>3</v>
      </c>
      <c r="O47" s="18">
        <v>2</v>
      </c>
      <c r="P47" s="18">
        <f t="shared" si="4"/>
        <v>11.50</v>
      </c>
      <c r="Q47" s="116"/>
      <c r="R47" s="105">
        <f t="shared" si="6"/>
        <v>0.64999999999999991</v>
      </c>
      <c r="S47" s="105">
        <f t="shared" si="6"/>
        <v>0.95</v>
      </c>
      <c r="T47" s="105">
        <f t="shared" si="6"/>
        <v>0.675</v>
      </c>
      <c r="U47" s="105">
        <f t="shared" si="6"/>
        <v>0.90</v>
      </c>
      <c r="V47" s="105">
        <f t="shared" si="6"/>
        <v>0.54999999999999993</v>
      </c>
      <c r="W47" s="117">
        <f t="shared" si="1"/>
        <v>32.50</v>
      </c>
      <c r="X47" s="117">
        <f t="shared" si="7"/>
        <v>6.50</v>
      </c>
      <c r="Y47" s="258">
        <v>18</v>
      </c>
      <c r="Z47" s="116">
        <f t="shared" si="8"/>
        <v>14.40</v>
      </c>
    </row>
    <row r="48" spans="1:26" ht="19.9" customHeight="1">
      <c r="A48" s="254">
        <v>41</v>
      </c>
      <c r="B48" s="285">
        <v>307579</v>
      </c>
      <c r="C48" s="133" t="s">
        <v>145</v>
      </c>
      <c r="D48" s="10">
        <v>2</v>
      </c>
      <c r="E48" s="10">
        <v>3.50</v>
      </c>
      <c r="F48" s="10">
        <v>3</v>
      </c>
      <c r="G48" s="10">
        <v>4</v>
      </c>
      <c r="H48" s="10">
        <v>5</v>
      </c>
      <c r="I48" s="10">
        <f t="shared" si="2"/>
        <v>17.50</v>
      </c>
      <c r="J48" s="10">
        <f t="shared" si="3"/>
        <v>2.625</v>
      </c>
      <c r="K48" s="18">
        <v>2</v>
      </c>
      <c r="L48" s="18">
        <v>0.50</v>
      </c>
      <c r="M48" s="18">
        <v>3</v>
      </c>
      <c r="N48" s="18">
        <v>2</v>
      </c>
      <c r="O48" s="18">
        <v>1.50</v>
      </c>
      <c r="P48" s="18">
        <f t="shared" si="4"/>
        <v>9</v>
      </c>
      <c r="Q48" s="116"/>
      <c r="R48" s="105">
        <f t="shared" si="6"/>
        <v>0.40</v>
      </c>
      <c r="S48" s="105">
        <f t="shared" si="6"/>
        <v>0.55000000000000004</v>
      </c>
      <c r="T48" s="105">
        <f t="shared" si="6"/>
        <v>0.60</v>
      </c>
      <c r="U48" s="105">
        <f t="shared" si="6"/>
        <v>0.70</v>
      </c>
      <c r="V48" s="105">
        <f t="shared" si="6"/>
        <v>0.825</v>
      </c>
      <c r="W48" s="117">
        <f t="shared" si="1"/>
        <v>26.50</v>
      </c>
      <c r="X48" s="117">
        <f t="shared" si="7"/>
        <v>5.3000000000000007</v>
      </c>
      <c r="Y48" s="258">
        <v>14</v>
      </c>
      <c r="Z48" s="116">
        <f t="shared" si="8"/>
        <v>11.20</v>
      </c>
    </row>
    <row r="49" spans="1:26" ht="19.9" customHeight="1" thickBot="1">
      <c r="A49" s="256">
        <v>42</v>
      </c>
      <c r="B49" s="284">
        <v>307580</v>
      </c>
      <c r="C49" s="133" t="s">
        <v>146</v>
      </c>
      <c r="D49" s="10">
        <v>4</v>
      </c>
      <c r="E49" s="10">
        <v>5</v>
      </c>
      <c r="F49" s="10">
        <v>4</v>
      </c>
      <c r="G49" s="10">
        <v>7</v>
      </c>
      <c r="H49" s="10">
        <v>2</v>
      </c>
      <c r="I49" s="10">
        <f t="shared" si="2"/>
        <v>22</v>
      </c>
      <c r="J49" s="10">
        <f t="shared" si="3"/>
        <v>3.30</v>
      </c>
      <c r="K49" s="18">
        <v>1</v>
      </c>
      <c r="L49" s="18">
        <v>3</v>
      </c>
      <c r="M49" s="18">
        <v>2</v>
      </c>
      <c r="N49" s="18">
        <v>3.50</v>
      </c>
      <c r="O49" s="18">
        <v>2</v>
      </c>
      <c r="P49" s="18">
        <f t="shared" si="4"/>
        <v>11.50</v>
      </c>
      <c r="Q49" s="116"/>
      <c r="R49" s="105">
        <f t="shared" si="6"/>
        <v>0.65</v>
      </c>
      <c r="S49" s="105">
        <f t="shared" si="6"/>
        <v>0.90</v>
      </c>
      <c r="T49" s="105">
        <f t="shared" si="6"/>
        <v>0.70</v>
      </c>
      <c r="U49" s="105">
        <f t="shared" si="6"/>
        <v>1.2250000000000001</v>
      </c>
      <c r="V49" s="105">
        <f t="shared" si="6"/>
        <v>0.40</v>
      </c>
      <c r="W49" s="117">
        <f t="shared" si="1"/>
        <v>33.50</v>
      </c>
      <c r="X49" s="117">
        <f t="shared" si="7"/>
        <v>6.70</v>
      </c>
      <c r="Y49" s="258">
        <v>18</v>
      </c>
      <c r="Z49" s="116">
        <f t="shared" si="8"/>
        <v>14.40</v>
      </c>
    </row>
    <row r="50" spans="1:26" ht="19.9" customHeight="1">
      <c r="A50" s="274">
        <v>43</v>
      </c>
      <c r="B50" s="287">
        <v>307581</v>
      </c>
      <c r="C50" s="133" t="s">
        <v>147</v>
      </c>
      <c r="D50" s="10">
        <v>6</v>
      </c>
      <c r="E50" s="10">
        <v>7</v>
      </c>
      <c r="F50" s="10">
        <v>9</v>
      </c>
      <c r="G50" s="10">
        <v>8</v>
      </c>
      <c r="H50" s="10">
        <v>5</v>
      </c>
      <c r="I50" s="10">
        <f t="shared" si="2"/>
        <v>35</v>
      </c>
      <c r="J50" s="10">
        <f t="shared" si="3"/>
        <v>5.25</v>
      </c>
      <c r="K50" s="18">
        <v>2</v>
      </c>
      <c r="L50" s="18">
        <v>2.50</v>
      </c>
      <c r="M50" s="18">
        <v>3.50</v>
      </c>
      <c r="N50" s="18">
        <v>4</v>
      </c>
      <c r="O50" s="18">
        <v>5</v>
      </c>
      <c r="P50" s="18">
        <f t="shared" si="4"/>
        <v>17</v>
      </c>
      <c r="Q50" s="116">
        <f t="shared" si="5"/>
        <v>0.85000000000000009</v>
      </c>
      <c r="R50" s="105">
        <f t="shared" si="6"/>
        <v>0.99999999999999989</v>
      </c>
      <c r="S50" s="105">
        <f t="shared" si="6"/>
        <v>1.175</v>
      </c>
      <c r="T50" s="105">
        <f t="shared" si="6"/>
        <v>1.525</v>
      </c>
      <c r="U50" s="105">
        <f t="shared" si="6"/>
        <v>1.40</v>
      </c>
      <c r="V50" s="105">
        <f t="shared" si="6"/>
        <v>1</v>
      </c>
      <c r="W50" s="117">
        <f t="shared" si="1"/>
        <v>52</v>
      </c>
      <c r="X50" s="117">
        <f t="shared" si="7"/>
        <v>10.40</v>
      </c>
      <c r="Y50" s="258">
        <v>27</v>
      </c>
      <c r="Z50" s="116">
        <f t="shared" si="8"/>
        <v>21.60</v>
      </c>
    </row>
    <row r="51" spans="1:26" ht="19.9" customHeight="1" thickBot="1">
      <c r="A51" s="273">
        <v>44</v>
      </c>
      <c r="B51" s="287">
        <v>307583</v>
      </c>
      <c r="C51" s="133" t="s">
        <v>149</v>
      </c>
      <c r="D51" s="10">
        <v>4</v>
      </c>
      <c r="E51" s="10">
        <v>5</v>
      </c>
      <c r="F51" s="10">
        <v>7</v>
      </c>
      <c r="G51" s="10">
        <v>6</v>
      </c>
      <c r="H51" s="10">
        <v>3</v>
      </c>
      <c r="I51" s="10">
        <f t="shared" si="2"/>
        <v>25</v>
      </c>
      <c r="J51" s="10">
        <f t="shared" si="3"/>
        <v>3.75</v>
      </c>
      <c r="K51" s="18">
        <v>3.50</v>
      </c>
      <c r="L51" s="18">
        <v>2</v>
      </c>
      <c r="M51" s="18">
        <v>4</v>
      </c>
      <c r="N51" s="18">
        <v>1.50</v>
      </c>
      <c r="O51" s="18">
        <v>2</v>
      </c>
      <c r="P51" s="18">
        <f t="shared" si="4"/>
        <v>13</v>
      </c>
      <c r="Q51" s="116">
        <f t="shared" si="5"/>
        <v>0.65</v>
      </c>
      <c r="R51" s="105">
        <f t="shared" si="6"/>
        <v>0.775</v>
      </c>
      <c r="S51" s="105">
        <f t="shared" si="6"/>
        <v>0.85</v>
      </c>
      <c r="T51" s="105">
        <f t="shared" si="6"/>
        <v>1.25</v>
      </c>
      <c r="U51" s="105">
        <f t="shared" si="6"/>
        <v>0.97499999999999987</v>
      </c>
      <c r="V51" s="105">
        <f t="shared" si="6"/>
        <v>0.54999999999999993</v>
      </c>
      <c r="W51" s="117">
        <f t="shared" si="1"/>
        <v>38</v>
      </c>
      <c r="X51" s="117">
        <f t="shared" si="7"/>
        <v>7.60</v>
      </c>
      <c r="Y51" s="258">
        <v>19</v>
      </c>
      <c r="Z51" s="116">
        <f t="shared" si="8"/>
        <v>15.20</v>
      </c>
    </row>
    <row r="52" spans="1:26" ht="19.9" customHeight="1">
      <c r="A52" s="274">
        <v>45</v>
      </c>
      <c r="B52" s="287">
        <v>307585</v>
      </c>
      <c r="C52" s="133" t="s">
        <v>150</v>
      </c>
      <c r="D52" s="10">
        <v>2</v>
      </c>
      <c r="E52" s="10">
        <v>1</v>
      </c>
      <c r="F52" s="10">
        <v>3</v>
      </c>
      <c r="G52" s="10">
        <v>4</v>
      </c>
      <c r="H52" s="10">
        <v>1</v>
      </c>
      <c r="I52" s="10">
        <f t="shared" si="2"/>
        <v>11</v>
      </c>
      <c r="J52" s="10">
        <f t="shared" si="3"/>
        <v>1.65</v>
      </c>
      <c r="K52" s="18">
        <v>0.50</v>
      </c>
      <c r="L52" s="18">
        <v>0.50</v>
      </c>
      <c r="M52" s="18">
        <v>1.50</v>
      </c>
      <c r="N52" s="18">
        <v>1</v>
      </c>
      <c r="O52" s="18">
        <v>1.50</v>
      </c>
      <c r="P52" s="18">
        <f t="shared" si="4"/>
        <v>5</v>
      </c>
      <c r="Q52" s="116">
        <f t="shared" si="5"/>
        <v>0.25</v>
      </c>
      <c r="R52" s="105">
        <f t="shared" si="6"/>
        <v>0.325</v>
      </c>
      <c r="S52" s="105">
        <f t="shared" si="6"/>
        <v>0.175</v>
      </c>
      <c r="T52" s="105">
        <f t="shared" si="6"/>
        <v>0.52499999999999991</v>
      </c>
      <c r="U52" s="105">
        <f t="shared" si="6"/>
        <v>0.65</v>
      </c>
      <c r="V52" s="105">
        <f t="shared" si="6"/>
        <v>0.225</v>
      </c>
      <c r="W52" s="117">
        <f t="shared" si="1"/>
        <v>16</v>
      </c>
      <c r="X52" s="117">
        <f t="shared" si="7"/>
        <v>3.20</v>
      </c>
      <c r="Y52" s="258">
        <v>8</v>
      </c>
      <c r="Z52" s="116">
        <f t="shared" si="8"/>
        <v>6.40</v>
      </c>
    </row>
    <row r="53" spans="1:26" ht="19.9" customHeight="1" thickBot="1">
      <c r="A53" s="273">
        <v>46</v>
      </c>
      <c r="B53" s="284">
        <v>307586</v>
      </c>
      <c r="C53" s="133" t="s">
        <v>98</v>
      </c>
      <c r="D53" s="10">
        <v>3</v>
      </c>
      <c r="E53" s="10">
        <v>2</v>
      </c>
      <c r="F53" s="10">
        <v>4</v>
      </c>
      <c r="G53" s="10">
        <v>1</v>
      </c>
      <c r="H53" s="10">
        <v>2</v>
      </c>
      <c r="I53" s="10">
        <f t="shared" si="2"/>
        <v>12</v>
      </c>
      <c r="J53" s="10">
        <f t="shared" si="3"/>
        <v>1.7999999999999998</v>
      </c>
      <c r="K53" s="18">
        <v>1.50</v>
      </c>
      <c r="L53" s="18">
        <v>0</v>
      </c>
      <c r="M53" s="18">
        <v>1</v>
      </c>
      <c r="N53" s="18">
        <v>3</v>
      </c>
      <c r="O53" s="18">
        <v>1.50</v>
      </c>
      <c r="P53" s="18">
        <f t="shared" si="4"/>
        <v>7</v>
      </c>
      <c r="Q53" s="116">
        <f t="shared" si="5"/>
        <v>0.35</v>
      </c>
      <c r="R53" s="105">
        <f t="shared" si="6"/>
        <v>0.52499999999999991</v>
      </c>
      <c r="S53" s="105">
        <f t="shared" si="6"/>
        <v>0.30</v>
      </c>
      <c r="T53" s="105">
        <f t="shared" si="6"/>
        <v>0.65</v>
      </c>
      <c r="U53" s="105">
        <f t="shared" si="6"/>
        <v>0.30000000000000004</v>
      </c>
      <c r="V53" s="105">
        <f t="shared" si="6"/>
        <v>0.375</v>
      </c>
      <c r="W53" s="117">
        <f t="shared" si="1"/>
        <v>19</v>
      </c>
      <c r="X53" s="117">
        <f t="shared" si="7"/>
        <v>3.8000000000000003</v>
      </c>
      <c r="Y53" s="258">
        <v>10</v>
      </c>
      <c r="Z53" s="116">
        <f t="shared" si="8"/>
        <v>8</v>
      </c>
    </row>
    <row r="54" spans="1:26" ht="19.9" customHeight="1">
      <c r="A54" s="274">
        <v>47</v>
      </c>
      <c r="B54" s="284">
        <v>307588</v>
      </c>
      <c r="C54" s="133" t="s">
        <v>151</v>
      </c>
      <c r="D54" s="10">
        <v>6</v>
      </c>
      <c r="E54" s="10">
        <v>8</v>
      </c>
      <c r="F54" s="10">
        <v>2</v>
      </c>
      <c r="G54" s="10">
        <v>7</v>
      </c>
      <c r="H54" s="10">
        <v>5</v>
      </c>
      <c r="I54" s="10">
        <f t="shared" si="2"/>
        <v>28</v>
      </c>
      <c r="J54" s="10">
        <f t="shared" si="3"/>
        <v>4.20</v>
      </c>
      <c r="K54" s="18">
        <v>2.50</v>
      </c>
      <c r="L54" s="18">
        <v>4</v>
      </c>
      <c r="M54" s="18">
        <v>2</v>
      </c>
      <c r="N54" s="18">
        <v>1.50</v>
      </c>
      <c r="O54" s="18">
        <v>3</v>
      </c>
      <c r="P54" s="18">
        <f t="shared" si="4"/>
        <v>13</v>
      </c>
      <c r="Q54" s="116"/>
      <c r="R54" s="105">
        <f t="shared" si="6"/>
        <v>1.0249999999999999</v>
      </c>
      <c r="S54" s="105">
        <f t="shared" si="6"/>
        <v>1.40</v>
      </c>
      <c r="T54" s="105">
        <f t="shared" si="6"/>
        <v>0.40</v>
      </c>
      <c r="U54" s="105">
        <f t="shared" si="6"/>
        <v>1.125</v>
      </c>
      <c r="V54" s="105">
        <f t="shared" si="6"/>
        <v>0.90</v>
      </c>
      <c r="W54" s="117">
        <f t="shared" si="1"/>
        <v>41</v>
      </c>
      <c r="X54" s="117">
        <f t="shared" si="7"/>
        <v>8.2000000000000011</v>
      </c>
      <c r="Y54" s="258">
        <v>22</v>
      </c>
      <c r="Z54" s="116">
        <f t="shared" si="8"/>
        <v>17.60</v>
      </c>
    </row>
    <row r="55" spans="1:26" ht="19.9" customHeight="1" thickBot="1">
      <c r="A55" s="273">
        <v>48</v>
      </c>
      <c r="B55" s="287">
        <v>307589</v>
      </c>
      <c r="C55" s="133" t="s">
        <v>152</v>
      </c>
      <c r="D55" s="10">
        <v>3</v>
      </c>
      <c r="E55" s="10">
        <v>5</v>
      </c>
      <c r="F55" s="10">
        <v>6</v>
      </c>
      <c r="G55" s="10">
        <v>2</v>
      </c>
      <c r="H55" s="10">
        <v>4</v>
      </c>
      <c r="I55" s="10">
        <f t="shared" si="2"/>
        <v>20</v>
      </c>
      <c r="J55" s="10">
        <f t="shared" si="3"/>
        <v>3</v>
      </c>
      <c r="K55" s="18">
        <v>2</v>
      </c>
      <c r="L55" s="18">
        <v>3</v>
      </c>
      <c r="M55" s="18">
        <v>1</v>
      </c>
      <c r="N55" s="18">
        <v>2</v>
      </c>
      <c r="O55" s="18">
        <v>1.50</v>
      </c>
      <c r="P55" s="18">
        <f t="shared" si="4"/>
        <v>9.50</v>
      </c>
      <c r="Q55" s="116">
        <f t="shared" si="5"/>
        <v>0.475</v>
      </c>
      <c r="R55" s="105">
        <f t="shared" si="6"/>
        <v>0.54999999999999993</v>
      </c>
      <c r="S55" s="105">
        <f t="shared" si="6"/>
        <v>0.90</v>
      </c>
      <c r="T55" s="105">
        <f t="shared" si="6"/>
        <v>0.95</v>
      </c>
      <c r="U55" s="105">
        <f t="shared" si="6"/>
        <v>0.40</v>
      </c>
      <c r="V55" s="105">
        <f t="shared" si="6"/>
        <v>0.675</v>
      </c>
      <c r="W55" s="117">
        <f t="shared" si="1"/>
        <v>29.50</v>
      </c>
      <c r="X55" s="117">
        <f t="shared" si="7"/>
        <v>5.90</v>
      </c>
      <c r="Y55" s="258">
        <v>15</v>
      </c>
      <c r="Z55" s="116">
        <f t="shared" si="8"/>
        <v>12</v>
      </c>
    </row>
    <row r="56" spans="1:26" ht="19.9" customHeight="1">
      <c r="A56" s="274">
        <v>49</v>
      </c>
      <c r="B56" s="287">
        <v>307595</v>
      </c>
      <c r="C56" s="133" t="s">
        <v>156</v>
      </c>
      <c r="D56" s="10">
        <v>1</v>
      </c>
      <c r="E56" s="10">
        <v>0</v>
      </c>
      <c r="F56" s="10">
        <v>2</v>
      </c>
      <c r="G56" s="10">
        <v>1</v>
      </c>
      <c r="H56" s="10">
        <v>0</v>
      </c>
      <c r="I56" s="10">
        <f t="shared" si="2"/>
        <v>4</v>
      </c>
      <c r="J56" s="10">
        <f t="shared" si="3"/>
        <v>0.60</v>
      </c>
      <c r="K56" s="18">
        <v>1</v>
      </c>
      <c r="L56" s="18">
        <v>0</v>
      </c>
      <c r="M56" s="18">
        <v>0.50</v>
      </c>
      <c r="N56" s="18">
        <v>0</v>
      </c>
      <c r="O56" s="18">
        <v>0.50</v>
      </c>
      <c r="P56" s="18">
        <f t="shared" si="4"/>
        <v>2</v>
      </c>
      <c r="Q56" s="116">
        <f t="shared" si="5"/>
        <v>0.10</v>
      </c>
      <c r="R56" s="105">
        <f t="shared" si="6"/>
        <v>0.20</v>
      </c>
      <c r="S56" s="105">
        <f t="shared" si="6"/>
        <v>0</v>
      </c>
      <c r="T56" s="105">
        <f t="shared" si="6"/>
        <v>0.325</v>
      </c>
      <c r="U56" s="105">
        <f t="shared" si="6"/>
        <v>0.15</v>
      </c>
      <c r="V56" s="105">
        <f t="shared" si="6"/>
        <v>0.025000000000000001</v>
      </c>
      <c r="W56" s="117">
        <f t="shared" si="1"/>
        <v>6</v>
      </c>
      <c r="X56" s="117">
        <f t="shared" si="7"/>
        <v>1.2000000000000002</v>
      </c>
      <c r="Y56" s="258">
        <v>2</v>
      </c>
      <c r="Z56" s="116">
        <f t="shared" si="8"/>
        <v>1.60</v>
      </c>
    </row>
    <row r="57" spans="1:26" ht="19.9" customHeight="1" thickBot="1">
      <c r="A57" s="273">
        <v>50</v>
      </c>
      <c r="B57" s="284">
        <v>307596</v>
      </c>
      <c r="C57" s="133" t="s">
        <v>157</v>
      </c>
      <c r="D57" s="10">
        <v>2</v>
      </c>
      <c r="E57" s="10">
        <v>1</v>
      </c>
      <c r="F57" s="10">
        <v>3</v>
      </c>
      <c r="G57" s="10">
        <v>2</v>
      </c>
      <c r="H57" s="10">
        <v>3</v>
      </c>
      <c r="I57" s="10">
        <f t="shared" si="2"/>
        <v>11</v>
      </c>
      <c r="J57" s="10">
        <f t="shared" si="3"/>
        <v>1.65</v>
      </c>
      <c r="K57" s="18">
        <v>0.50</v>
      </c>
      <c r="L57" s="18">
        <v>0.50</v>
      </c>
      <c r="M57" s="18">
        <v>1.50</v>
      </c>
      <c r="N57" s="18">
        <v>1</v>
      </c>
      <c r="O57" s="18">
        <v>1.50</v>
      </c>
      <c r="P57" s="18">
        <f t="shared" si="4"/>
        <v>5</v>
      </c>
      <c r="Q57" s="116">
        <f t="shared" si="5"/>
        <v>0.25</v>
      </c>
      <c r="R57" s="105">
        <f t="shared" si="6"/>
        <v>0.325</v>
      </c>
      <c r="S57" s="105">
        <f t="shared" si="6"/>
        <v>0.175</v>
      </c>
      <c r="T57" s="105">
        <f t="shared" si="6"/>
        <v>0.52499999999999991</v>
      </c>
      <c r="U57" s="105">
        <f t="shared" si="6"/>
        <v>0.35</v>
      </c>
      <c r="V57" s="105">
        <f t="shared" si="6"/>
        <v>0.52499999999999991</v>
      </c>
      <c r="W57" s="117">
        <f t="shared" si="1"/>
        <v>16</v>
      </c>
      <c r="X57" s="117">
        <f t="shared" si="7"/>
        <v>3.20</v>
      </c>
      <c r="Y57" s="258">
        <v>8</v>
      </c>
      <c r="Z57" s="116">
        <f t="shared" si="8"/>
        <v>6.40</v>
      </c>
    </row>
    <row r="58" spans="1:26" ht="19.9" customHeight="1">
      <c r="A58" s="274">
        <v>51</v>
      </c>
      <c r="B58" s="287">
        <v>307597</v>
      </c>
      <c r="C58" s="133" t="s">
        <v>293</v>
      </c>
      <c r="D58" s="10">
        <v>8</v>
      </c>
      <c r="E58" s="10">
        <v>7</v>
      </c>
      <c r="F58" s="10">
        <v>9</v>
      </c>
      <c r="G58" s="10">
        <v>6</v>
      </c>
      <c r="H58" s="10">
        <v>5</v>
      </c>
      <c r="I58" s="10">
        <f t="shared" si="2"/>
        <v>35</v>
      </c>
      <c r="J58" s="10">
        <f t="shared" si="3"/>
        <v>5.25</v>
      </c>
      <c r="K58" s="18">
        <v>3.50</v>
      </c>
      <c r="L58" s="18">
        <v>2.50</v>
      </c>
      <c r="M58" s="18">
        <v>5</v>
      </c>
      <c r="N58" s="18">
        <v>3</v>
      </c>
      <c r="O58" s="18">
        <v>4</v>
      </c>
      <c r="P58" s="18">
        <f t="shared" si="4"/>
        <v>18</v>
      </c>
      <c r="Q58" s="116">
        <f t="shared" si="5"/>
        <v>0.90</v>
      </c>
      <c r="R58" s="105">
        <f t="shared" si="6"/>
        <v>1.375</v>
      </c>
      <c r="S58" s="105">
        <f t="shared" si="6"/>
        <v>1.175</v>
      </c>
      <c r="T58" s="105">
        <f t="shared" si="6"/>
        <v>1.60</v>
      </c>
      <c r="U58" s="105">
        <f t="shared" si="6"/>
        <v>1.0499999999999998</v>
      </c>
      <c r="V58" s="105">
        <f t="shared" si="6"/>
        <v>0.95</v>
      </c>
      <c r="W58" s="117">
        <f t="shared" si="1"/>
        <v>53</v>
      </c>
      <c r="X58" s="117">
        <f t="shared" si="7"/>
        <v>10.60</v>
      </c>
      <c r="Y58" s="258">
        <v>29</v>
      </c>
      <c r="Z58" s="116">
        <f t="shared" si="8"/>
        <v>23.200000000000003</v>
      </c>
    </row>
    <row r="59" spans="1:26" ht="19.9" customHeight="1" thickBot="1">
      <c r="A59" s="273">
        <v>52</v>
      </c>
      <c r="B59" s="287">
        <v>307599</v>
      </c>
      <c r="C59" s="133" t="s">
        <v>279</v>
      </c>
      <c r="D59" s="10">
        <v>3</v>
      </c>
      <c r="E59" s="10">
        <v>2</v>
      </c>
      <c r="F59" s="10">
        <v>4</v>
      </c>
      <c r="G59" s="10">
        <v>5</v>
      </c>
      <c r="H59" s="10">
        <v>8</v>
      </c>
      <c r="I59" s="10">
        <f t="shared" si="2"/>
        <v>22</v>
      </c>
      <c r="J59" s="10">
        <f t="shared" si="3"/>
        <v>3.30</v>
      </c>
      <c r="K59" s="18">
        <v>2.50</v>
      </c>
      <c r="L59" s="18">
        <v>3</v>
      </c>
      <c r="M59" s="18">
        <v>0.50</v>
      </c>
      <c r="N59" s="18">
        <v>2</v>
      </c>
      <c r="O59" s="18">
        <v>3.50</v>
      </c>
      <c r="P59" s="18">
        <f t="shared" si="4"/>
        <v>11.50</v>
      </c>
      <c r="Q59" s="116">
        <f t="shared" si="5"/>
        <v>0.57500000000000007</v>
      </c>
      <c r="R59" s="105">
        <f t="shared" si="6"/>
        <v>0.57499999999999996</v>
      </c>
      <c r="S59" s="105">
        <f t="shared" si="6"/>
        <v>0.45</v>
      </c>
      <c r="T59" s="105">
        <f t="shared" si="6"/>
        <v>0.625</v>
      </c>
      <c r="U59" s="105">
        <f t="shared" si="6"/>
        <v>0.85</v>
      </c>
      <c r="V59" s="105">
        <f t="shared" si="6"/>
        <v>1.375</v>
      </c>
      <c r="W59" s="117">
        <f t="shared" si="1"/>
        <v>33.50</v>
      </c>
      <c r="X59" s="117">
        <f t="shared" si="7"/>
        <v>6.70</v>
      </c>
      <c r="Y59" s="258">
        <v>18</v>
      </c>
      <c r="Z59" s="116">
        <f t="shared" si="8"/>
        <v>14.40</v>
      </c>
    </row>
    <row r="60" spans="1:26" ht="19.9" customHeight="1">
      <c r="A60" s="274">
        <v>53</v>
      </c>
      <c r="B60" s="287">
        <v>307601</v>
      </c>
      <c r="C60" s="133" t="s">
        <v>159</v>
      </c>
      <c r="D60" s="10">
        <v>0</v>
      </c>
      <c r="E60" s="10">
        <v>1</v>
      </c>
      <c r="F60" s="10">
        <v>1.50</v>
      </c>
      <c r="G60" s="10">
        <v>2</v>
      </c>
      <c r="H60" s="10">
        <v>1</v>
      </c>
      <c r="I60" s="10">
        <f t="shared" si="2"/>
        <v>5.50</v>
      </c>
      <c r="J60" s="10">
        <f t="shared" si="3"/>
        <v>0.825</v>
      </c>
      <c r="K60" s="18">
        <v>1</v>
      </c>
      <c r="L60" s="18">
        <v>0.50</v>
      </c>
      <c r="M60" s="18">
        <v>0</v>
      </c>
      <c r="N60" s="18">
        <v>0</v>
      </c>
      <c r="O60" s="18">
        <v>1</v>
      </c>
      <c r="P60" s="18">
        <f t="shared" si="4"/>
        <v>2.50</v>
      </c>
      <c r="Q60" s="116"/>
      <c r="R60" s="105">
        <f t="shared" si="6"/>
        <v>0.05</v>
      </c>
      <c r="S60" s="105">
        <f t="shared" si="6"/>
        <v>0.175</v>
      </c>
      <c r="T60" s="105">
        <f t="shared" si="6"/>
        <v>0.22499999999999998</v>
      </c>
      <c r="U60" s="105">
        <f t="shared" si="6"/>
        <v>0.30</v>
      </c>
      <c r="V60" s="105">
        <f t="shared" si="6"/>
        <v>0.20</v>
      </c>
      <c r="W60" s="117">
        <f t="shared" si="1"/>
        <v>8</v>
      </c>
      <c r="X60" s="117">
        <f t="shared" si="7"/>
        <v>1.60</v>
      </c>
      <c r="Y60" s="258">
        <v>4</v>
      </c>
      <c r="Z60" s="116">
        <f t="shared" si="8"/>
        <v>3.20</v>
      </c>
    </row>
    <row r="61" spans="1:26" ht="19.9" customHeight="1" thickBot="1">
      <c r="A61" s="273">
        <v>54</v>
      </c>
      <c r="B61" s="284">
        <v>307602</v>
      </c>
      <c r="C61" s="133" t="s">
        <v>160</v>
      </c>
      <c r="D61" s="10">
        <v>1</v>
      </c>
      <c r="E61" s="10">
        <v>0</v>
      </c>
      <c r="F61" s="10">
        <v>2</v>
      </c>
      <c r="G61" s="10">
        <v>3</v>
      </c>
      <c r="H61" s="10">
        <v>1</v>
      </c>
      <c r="I61" s="10">
        <f t="shared" si="2"/>
        <v>7</v>
      </c>
      <c r="J61" s="10">
        <f t="shared" si="3"/>
        <v>1.05</v>
      </c>
      <c r="K61" s="18">
        <v>1.50</v>
      </c>
      <c r="L61" s="18">
        <v>0</v>
      </c>
      <c r="M61" s="18">
        <v>0.50</v>
      </c>
      <c r="N61" s="18">
        <v>0.50</v>
      </c>
      <c r="O61" s="18">
        <v>2</v>
      </c>
      <c r="P61" s="18">
        <f t="shared" si="4"/>
        <v>4.50</v>
      </c>
      <c r="Q61" s="116"/>
      <c r="R61" s="105">
        <f t="shared" si="6"/>
        <v>0.225</v>
      </c>
      <c r="S61" s="105">
        <f t="shared" si="6"/>
        <v>0</v>
      </c>
      <c r="T61" s="105">
        <f t="shared" si="6"/>
        <v>0.325</v>
      </c>
      <c r="U61" s="105">
        <f t="shared" si="6"/>
        <v>0.475</v>
      </c>
      <c r="V61" s="105">
        <f t="shared" si="6"/>
        <v>0.25</v>
      </c>
      <c r="W61" s="117">
        <f t="shared" si="1"/>
        <v>11.50</v>
      </c>
      <c r="X61" s="117">
        <f t="shared" si="7"/>
        <v>2.3000000000000003</v>
      </c>
      <c r="Y61" s="258">
        <v>6</v>
      </c>
      <c r="Z61" s="116">
        <f t="shared" si="8"/>
        <v>4.8000000000000007</v>
      </c>
    </row>
    <row r="62" spans="1:26" ht="19.9" customHeight="1">
      <c r="A62" s="274">
        <v>55</v>
      </c>
      <c r="B62" s="284">
        <v>307604</v>
      </c>
      <c r="C62" s="133" t="s">
        <v>162</v>
      </c>
      <c r="D62" s="10">
        <v>0</v>
      </c>
      <c r="E62" s="10">
        <v>1</v>
      </c>
      <c r="F62" s="10">
        <v>0</v>
      </c>
      <c r="G62" s="10">
        <v>1</v>
      </c>
      <c r="H62" s="10">
        <v>0.50</v>
      </c>
      <c r="I62" s="10">
        <f t="shared" si="2"/>
        <v>2.50</v>
      </c>
      <c r="J62" s="10">
        <f t="shared" si="3"/>
        <v>0.375</v>
      </c>
      <c r="K62" s="18">
        <v>0</v>
      </c>
      <c r="L62" s="18">
        <v>1</v>
      </c>
      <c r="M62" s="18">
        <v>0</v>
      </c>
      <c r="N62" s="18">
        <v>0</v>
      </c>
      <c r="O62" s="18">
        <v>0.50</v>
      </c>
      <c r="P62" s="18">
        <f t="shared" si="4"/>
        <v>1.50</v>
      </c>
      <c r="Q62" s="116">
        <f t="shared" si="5"/>
        <v>0.075000000000000011</v>
      </c>
      <c r="R62" s="105">
        <f t="shared" si="6"/>
        <v>0</v>
      </c>
      <c r="S62" s="105">
        <f t="shared" si="6"/>
        <v>0.20</v>
      </c>
      <c r="T62" s="105">
        <f t="shared" si="6"/>
        <v>0</v>
      </c>
      <c r="U62" s="105">
        <f t="shared" si="6"/>
        <v>0.15</v>
      </c>
      <c r="V62" s="105">
        <f t="shared" si="6"/>
        <v>0.10</v>
      </c>
      <c r="W62" s="117">
        <f t="shared" si="1"/>
        <v>4</v>
      </c>
      <c r="X62" s="117">
        <f t="shared" si="7"/>
        <v>0.80</v>
      </c>
      <c r="Y62" s="258">
        <v>1</v>
      </c>
      <c r="Z62" s="116">
        <f t="shared" si="8"/>
        <v>0.80</v>
      </c>
    </row>
    <row r="63" spans="1:26" ht="19.9" customHeight="1" thickBot="1">
      <c r="A63" s="273">
        <v>56</v>
      </c>
      <c r="B63" s="284">
        <v>307606</v>
      </c>
      <c r="C63" s="133" t="s">
        <v>163</v>
      </c>
      <c r="D63" s="10">
        <v>3</v>
      </c>
      <c r="E63" s="10">
        <v>2</v>
      </c>
      <c r="F63" s="10">
        <v>1</v>
      </c>
      <c r="G63" s="10">
        <v>0</v>
      </c>
      <c r="H63" s="10">
        <v>4</v>
      </c>
      <c r="I63" s="10">
        <f t="shared" si="2"/>
        <v>10</v>
      </c>
      <c r="J63" s="10">
        <f t="shared" si="3"/>
        <v>1.50</v>
      </c>
      <c r="K63" s="18">
        <v>1</v>
      </c>
      <c r="L63" s="18">
        <v>1.50</v>
      </c>
      <c r="M63" s="18">
        <v>0.50</v>
      </c>
      <c r="N63" s="18">
        <v>2</v>
      </c>
      <c r="O63" s="18">
        <v>0</v>
      </c>
      <c r="P63" s="18">
        <f t="shared" si="4"/>
        <v>5</v>
      </c>
      <c r="Q63" s="116"/>
      <c r="R63" s="105">
        <f t="shared" si="6"/>
        <v>0.49999999999999994</v>
      </c>
      <c r="S63" s="105">
        <f t="shared" si="6"/>
        <v>0.375</v>
      </c>
      <c r="T63" s="105">
        <f t="shared" si="6"/>
        <v>0.175</v>
      </c>
      <c r="U63" s="105">
        <f t="shared" si="6"/>
        <v>0.10</v>
      </c>
      <c r="V63" s="105">
        <f t="shared" si="6"/>
        <v>0.60</v>
      </c>
      <c r="W63" s="117">
        <f t="shared" si="1"/>
        <v>15</v>
      </c>
      <c r="X63" s="117">
        <f t="shared" si="7"/>
        <v>3</v>
      </c>
      <c r="Y63" s="258">
        <v>8</v>
      </c>
      <c r="Z63" s="116">
        <f t="shared" si="8"/>
        <v>6.40</v>
      </c>
    </row>
    <row r="64" spans="1:26" ht="19.9" customHeight="1">
      <c r="A64" s="274">
        <v>57</v>
      </c>
      <c r="B64" s="287">
        <v>307607</v>
      </c>
      <c r="C64" s="133" t="s">
        <v>294</v>
      </c>
      <c r="D64" s="10">
        <v>4</v>
      </c>
      <c r="E64" s="10">
        <v>3</v>
      </c>
      <c r="F64" s="10">
        <v>2</v>
      </c>
      <c r="G64" s="10">
        <v>1</v>
      </c>
      <c r="H64" s="10">
        <v>5</v>
      </c>
      <c r="I64" s="10">
        <f t="shared" si="2"/>
        <v>15</v>
      </c>
      <c r="J64" s="10">
        <f t="shared" si="3"/>
        <v>2.25</v>
      </c>
      <c r="K64" s="18">
        <v>2</v>
      </c>
      <c r="L64" s="18">
        <v>1</v>
      </c>
      <c r="M64" s="18">
        <v>3.50</v>
      </c>
      <c r="N64" s="18">
        <v>1</v>
      </c>
      <c r="O64" s="18">
        <v>1.50</v>
      </c>
      <c r="P64" s="18">
        <f t="shared" si="4"/>
        <v>9</v>
      </c>
      <c r="Q64" s="116">
        <f t="shared" si="5"/>
        <v>0.45</v>
      </c>
      <c r="R64" s="105">
        <f t="shared" si="6"/>
        <v>0.70</v>
      </c>
      <c r="S64" s="105">
        <f t="shared" si="6"/>
        <v>0.49999999999999994</v>
      </c>
      <c r="T64" s="105">
        <f t="shared" si="6"/>
        <v>0.475</v>
      </c>
      <c r="U64" s="105">
        <f t="shared" si="6"/>
        <v>0.20</v>
      </c>
      <c r="V64" s="105">
        <f t="shared" si="6"/>
        <v>0.825</v>
      </c>
      <c r="W64" s="117">
        <f t="shared" si="1"/>
        <v>24</v>
      </c>
      <c r="X64" s="117">
        <f t="shared" si="7"/>
        <v>4.8000000000000007</v>
      </c>
      <c r="Y64" s="258">
        <v>13</v>
      </c>
      <c r="Z64" s="116">
        <f t="shared" si="8"/>
        <v>10.40</v>
      </c>
    </row>
    <row r="65" spans="1:26" ht="19.9" customHeight="1" thickBot="1">
      <c r="A65" s="273">
        <v>58</v>
      </c>
      <c r="B65" s="284">
        <v>307608</v>
      </c>
      <c r="C65" s="133" t="s">
        <v>164</v>
      </c>
      <c r="D65" s="10">
        <v>1</v>
      </c>
      <c r="E65" s="10">
        <v>0</v>
      </c>
      <c r="F65" s="10">
        <v>1</v>
      </c>
      <c r="G65" s="10">
        <v>0</v>
      </c>
      <c r="H65" s="10">
        <v>0</v>
      </c>
      <c r="I65" s="10">
        <f t="shared" si="2"/>
        <v>2</v>
      </c>
      <c r="J65" s="10">
        <f t="shared" si="3"/>
        <v>0.30</v>
      </c>
      <c r="K65" s="18">
        <v>0</v>
      </c>
      <c r="L65" s="18">
        <v>0.50</v>
      </c>
      <c r="M65" s="18">
        <v>0</v>
      </c>
      <c r="N65" s="18">
        <v>0</v>
      </c>
      <c r="O65" s="18">
        <v>0</v>
      </c>
      <c r="P65" s="18">
        <f t="shared" si="4"/>
        <v>0.50</v>
      </c>
      <c r="Q65" s="116">
        <f t="shared" si="5"/>
        <v>0.025000000000000001</v>
      </c>
      <c r="R65" s="105">
        <f t="shared" si="6"/>
        <v>0.15</v>
      </c>
      <c r="S65" s="105">
        <f t="shared" si="6"/>
        <v>0.025000000000000001</v>
      </c>
      <c r="T65" s="105">
        <f t="shared" si="6"/>
        <v>0.15</v>
      </c>
      <c r="U65" s="105">
        <f t="shared" si="6"/>
        <v>0</v>
      </c>
      <c r="V65" s="105">
        <f t="shared" si="6"/>
        <v>0</v>
      </c>
      <c r="W65" s="117">
        <f t="shared" si="1"/>
        <v>2.50</v>
      </c>
      <c r="X65" s="117">
        <f t="shared" si="7"/>
        <v>0.50</v>
      </c>
      <c r="Y65" s="258">
        <v>1</v>
      </c>
      <c r="Z65" s="116">
        <f t="shared" si="8"/>
        <v>0.80</v>
      </c>
    </row>
    <row r="66" spans="1:26" ht="19.9" customHeight="1">
      <c r="A66" s="274">
        <v>59</v>
      </c>
      <c r="B66" s="287">
        <v>307609</v>
      </c>
      <c r="C66" s="133" t="s">
        <v>165</v>
      </c>
      <c r="D66" s="10">
        <v>7</v>
      </c>
      <c r="E66" s="10">
        <v>6</v>
      </c>
      <c r="F66" s="10">
        <v>5</v>
      </c>
      <c r="G66" s="10">
        <v>4</v>
      </c>
      <c r="H66" s="10">
        <v>1</v>
      </c>
      <c r="I66" s="10">
        <f t="shared" si="2"/>
        <v>23</v>
      </c>
      <c r="J66" s="10">
        <f t="shared" si="3"/>
        <v>3.4499999999999997</v>
      </c>
      <c r="K66" s="18">
        <v>4</v>
      </c>
      <c r="L66" s="18">
        <v>3</v>
      </c>
      <c r="M66" s="18">
        <v>3.50</v>
      </c>
      <c r="N66" s="18">
        <v>5</v>
      </c>
      <c r="O66" s="18">
        <v>6</v>
      </c>
      <c r="P66" s="18">
        <f t="shared" si="4"/>
        <v>21.50</v>
      </c>
      <c r="Q66" s="116">
        <f t="shared" si="5"/>
        <v>1.075</v>
      </c>
      <c r="R66" s="105">
        <f t="shared" si="6"/>
        <v>1.25</v>
      </c>
      <c r="S66" s="105">
        <f t="shared" si="6"/>
        <v>1.0499999999999998</v>
      </c>
      <c r="T66" s="105">
        <f t="shared" si="6"/>
        <v>0.925</v>
      </c>
      <c r="U66" s="105">
        <f t="shared" si="6"/>
        <v>0.85</v>
      </c>
      <c r="V66" s="105">
        <f t="shared" si="6"/>
        <v>0.45000000000000007</v>
      </c>
      <c r="W66" s="117">
        <f t="shared" si="1"/>
        <v>44.50</v>
      </c>
      <c r="X66" s="117">
        <f t="shared" si="7"/>
        <v>8.90</v>
      </c>
      <c r="Y66" s="258">
        <v>18</v>
      </c>
      <c r="Z66" s="116">
        <f t="shared" si="8"/>
        <v>14.40</v>
      </c>
    </row>
    <row r="67" spans="1:26" ht="19.9" customHeight="1">
      <c r="A67" s="308">
        <v>60</v>
      </c>
      <c r="B67" s="284">
        <v>307610</v>
      </c>
      <c r="C67" s="133" t="s">
        <v>295</v>
      </c>
      <c r="D67" s="10">
        <v>0.50</v>
      </c>
      <c r="E67" s="10">
        <v>0</v>
      </c>
      <c r="F67" s="10">
        <v>0.50</v>
      </c>
      <c r="G67" s="10">
        <v>0</v>
      </c>
      <c r="H67" s="10">
        <v>0</v>
      </c>
      <c r="I67" s="10">
        <f t="shared" si="2"/>
        <v>1</v>
      </c>
      <c r="J67" s="10">
        <f t="shared" si="3"/>
        <v>0.15</v>
      </c>
      <c r="K67" s="18">
        <v>0</v>
      </c>
      <c r="L67" s="18">
        <v>0</v>
      </c>
      <c r="M67" s="18">
        <v>0.50</v>
      </c>
      <c r="N67" s="18">
        <v>0.50</v>
      </c>
      <c r="O67" s="18">
        <v>0</v>
      </c>
      <c r="P67" s="18">
        <f t="shared" si="4"/>
        <v>1</v>
      </c>
      <c r="Q67" s="116">
        <f t="shared" si="5"/>
        <v>0.05</v>
      </c>
      <c r="R67" s="105">
        <f t="shared" si="6"/>
        <v>0.074999999999999997</v>
      </c>
      <c r="S67" s="105">
        <f t="shared" si="6"/>
        <v>0</v>
      </c>
      <c r="T67" s="105">
        <f t="shared" si="6"/>
        <v>0.10</v>
      </c>
      <c r="U67" s="105">
        <f t="shared" si="6"/>
        <v>0.025000000000000001</v>
      </c>
      <c r="V67" s="105">
        <f t="shared" si="6"/>
        <v>0</v>
      </c>
      <c r="W67" s="117">
        <f t="shared" si="1"/>
        <v>2</v>
      </c>
      <c r="X67" s="117">
        <f t="shared" si="7"/>
        <v>0.40</v>
      </c>
      <c r="Y67" s="258">
        <v>0</v>
      </c>
      <c r="Z67" s="116">
        <f t="shared" si="8"/>
        <v>0</v>
      </c>
    </row>
    <row r="68" spans="1:26" ht="19.9" customHeight="1">
      <c r="A68" s="309">
        <v>61</v>
      </c>
      <c r="B68" s="287">
        <v>307611</v>
      </c>
      <c r="C68" s="133" t="s">
        <v>166</v>
      </c>
      <c r="D68" s="310">
        <v>0</v>
      </c>
      <c r="E68" s="310">
        <v>1</v>
      </c>
      <c r="F68" s="310">
        <v>0</v>
      </c>
      <c r="G68" s="310">
        <v>1</v>
      </c>
      <c r="H68" s="310">
        <v>0</v>
      </c>
      <c r="I68" s="10">
        <f t="shared" si="2"/>
        <v>2</v>
      </c>
      <c r="J68" s="10">
        <f t="shared" si="3"/>
        <v>0.30</v>
      </c>
      <c r="K68" s="18">
        <v>1</v>
      </c>
      <c r="L68" s="18">
        <v>1</v>
      </c>
      <c r="M68" s="18">
        <v>0</v>
      </c>
      <c r="N68" s="18">
        <v>0</v>
      </c>
      <c r="O68" s="18">
        <v>1.50</v>
      </c>
      <c r="P68" s="18">
        <f t="shared" si="4"/>
        <v>3.50</v>
      </c>
      <c r="Q68" s="312">
        <f t="shared" si="5"/>
        <v>0.17500000000000002</v>
      </c>
      <c r="R68" s="105">
        <f t="shared" si="6"/>
        <v>0.05</v>
      </c>
      <c r="S68" s="313">
        <v>0</v>
      </c>
      <c r="T68" s="105">
        <f t="shared" si="6"/>
        <v>0</v>
      </c>
      <c r="U68" s="313">
        <f t="shared" si="6"/>
        <v>0.15</v>
      </c>
      <c r="V68" s="105">
        <f t="shared" si="6"/>
        <v>0.075000000000000011</v>
      </c>
      <c r="W68" s="117">
        <f t="shared" si="1"/>
        <v>5.50</v>
      </c>
      <c r="X68" s="314">
        <f t="shared" si="7"/>
        <v>1.1000000000000001</v>
      </c>
      <c r="Y68" s="258">
        <v>0</v>
      </c>
      <c r="Z68" s="116">
        <f t="shared" si="8"/>
        <v>0</v>
      </c>
    </row>
    <row r="69" spans="1:26" ht="19.9" customHeight="1">
      <c r="A69" s="308">
        <v>62</v>
      </c>
      <c r="B69" s="287">
        <v>307613</v>
      </c>
      <c r="C69" s="133" t="s">
        <v>168</v>
      </c>
      <c r="D69" s="310">
        <v>3</v>
      </c>
      <c r="E69" s="310">
        <v>4</v>
      </c>
      <c r="F69" s="310">
        <v>1</v>
      </c>
      <c r="G69" s="310">
        <v>2</v>
      </c>
      <c r="H69" s="310">
        <v>6</v>
      </c>
      <c r="I69" s="10">
        <f t="shared" si="2"/>
        <v>16</v>
      </c>
      <c r="J69" s="10">
        <f t="shared" si="3"/>
        <v>2.40</v>
      </c>
      <c r="K69" s="18">
        <v>1.50</v>
      </c>
      <c r="L69" s="18">
        <v>2</v>
      </c>
      <c r="M69" s="18">
        <v>0.50</v>
      </c>
      <c r="N69" s="18">
        <v>2.50</v>
      </c>
      <c r="O69" s="18">
        <v>1</v>
      </c>
      <c r="P69" s="18">
        <f t="shared" si="4"/>
        <v>7.50</v>
      </c>
      <c r="Q69" s="312">
        <f t="shared" si="5"/>
        <v>0.375</v>
      </c>
      <c r="R69" s="105">
        <f t="shared" si="9" ref="R69:R132">(D69*0.15+K69*0.05)</f>
        <v>0.52499999999999991</v>
      </c>
      <c r="S69" s="313">
        <v>0</v>
      </c>
      <c r="T69" s="105">
        <f t="shared" si="10" ref="T69:V132">(F69*0.15+M69*0.05)</f>
        <v>0.175</v>
      </c>
      <c r="U69" s="313">
        <f t="shared" si="6"/>
        <v>0.425</v>
      </c>
      <c r="V69" s="105">
        <f t="shared" si="6"/>
        <v>0.95</v>
      </c>
      <c r="W69" s="117">
        <f t="shared" si="1"/>
        <v>23.50</v>
      </c>
      <c r="X69" s="314">
        <f t="shared" si="7"/>
        <v>4.70</v>
      </c>
      <c r="Y69" s="258">
        <v>12</v>
      </c>
      <c r="Z69" s="116">
        <f t="shared" si="8"/>
        <v>9.6000000000000014</v>
      </c>
    </row>
    <row r="70" spans="1:26" ht="19.9" customHeight="1">
      <c r="A70" s="309">
        <v>63</v>
      </c>
      <c r="B70" s="284">
        <v>307614</v>
      </c>
      <c r="C70" s="133" t="s">
        <v>169</v>
      </c>
      <c r="D70" s="310">
        <v>2</v>
      </c>
      <c r="E70" s="310">
        <v>1</v>
      </c>
      <c r="F70" s="310">
        <v>0</v>
      </c>
      <c r="G70" s="310">
        <v>1</v>
      </c>
      <c r="H70" s="310">
        <v>2</v>
      </c>
      <c r="I70" s="10">
        <f t="shared" si="2"/>
        <v>6</v>
      </c>
      <c r="J70" s="10">
        <f t="shared" si="3"/>
        <v>0.89999999999999991</v>
      </c>
      <c r="K70" s="18">
        <v>1</v>
      </c>
      <c r="L70" s="18">
        <v>1.50</v>
      </c>
      <c r="M70" s="18">
        <v>0</v>
      </c>
      <c r="N70" s="18">
        <v>0</v>
      </c>
      <c r="O70" s="18">
        <v>1</v>
      </c>
      <c r="P70" s="18">
        <f t="shared" si="4"/>
        <v>3.50</v>
      </c>
      <c r="Q70" s="312">
        <f t="shared" si="5"/>
        <v>0.17500000000000002</v>
      </c>
      <c r="R70" s="105">
        <f t="shared" si="9"/>
        <v>0.35</v>
      </c>
      <c r="S70" s="313">
        <v>0</v>
      </c>
      <c r="T70" s="105">
        <f t="shared" si="10"/>
        <v>0</v>
      </c>
      <c r="U70" s="313">
        <f t="shared" si="10"/>
        <v>0.15</v>
      </c>
      <c r="V70" s="105">
        <f t="shared" si="10"/>
        <v>0.35</v>
      </c>
      <c r="W70" s="117">
        <f t="shared" si="1"/>
        <v>9.50</v>
      </c>
      <c r="X70" s="314">
        <f t="shared" si="7"/>
        <v>1.90</v>
      </c>
      <c r="Y70" s="258">
        <v>3</v>
      </c>
      <c r="Z70" s="116">
        <f t="shared" si="8"/>
        <v>2.4000000000000004</v>
      </c>
    </row>
    <row r="71" spans="1:26" ht="19.9" customHeight="1">
      <c r="A71" s="308">
        <v>64</v>
      </c>
      <c r="B71" s="284">
        <v>307616</v>
      </c>
      <c r="C71" s="133" t="s">
        <v>171</v>
      </c>
      <c r="D71" s="310">
        <v>1</v>
      </c>
      <c r="E71" s="310">
        <v>2</v>
      </c>
      <c r="F71" s="310">
        <v>3</v>
      </c>
      <c r="G71" s="310">
        <v>4</v>
      </c>
      <c r="H71" s="310">
        <v>5</v>
      </c>
      <c r="I71" s="10">
        <f t="shared" si="2"/>
        <v>15</v>
      </c>
      <c r="J71" s="10">
        <f t="shared" si="3"/>
        <v>2.25</v>
      </c>
      <c r="K71" s="18">
        <v>2</v>
      </c>
      <c r="L71" s="18">
        <v>0.50</v>
      </c>
      <c r="M71" s="18">
        <v>1.50</v>
      </c>
      <c r="N71" s="18">
        <v>3</v>
      </c>
      <c r="O71" s="18">
        <v>0.50</v>
      </c>
      <c r="P71" s="18">
        <f t="shared" si="4"/>
        <v>7.50</v>
      </c>
      <c r="Q71" s="312">
        <f t="shared" si="5"/>
        <v>0.375</v>
      </c>
      <c r="R71" s="105">
        <f t="shared" si="9"/>
        <v>0.25</v>
      </c>
      <c r="S71" s="313">
        <v>0</v>
      </c>
      <c r="T71" s="105">
        <f t="shared" si="10"/>
        <v>0.52499999999999991</v>
      </c>
      <c r="U71" s="313">
        <f t="shared" si="10"/>
        <v>0.75</v>
      </c>
      <c r="V71" s="105">
        <f t="shared" si="10"/>
        <v>0.775</v>
      </c>
      <c r="W71" s="117">
        <f t="shared" si="1"/>
        <v>22.50</v>
      </c>
      <c r="X71" s="314">
        <f t="shared" si="7"/>
        <v>4.50</v>
      </c>
      <c r="Y71" s="258">
        <v>14</v>
      </c>
      <c r="Z71" s="116">
        <f t="shared" si="8"/>
        <v>11.20</v>
      </c>
    </row>
    <row r="72" spans="1:26" ht="19.9" customHeight="1">
      <c r="A72" s="309">
        <v>65</v>
      </c>
      <c r="B72" s="284">
        <v>307622</v>
      </c>
      <c r="C72" s="133" t="s">
        <v>173</v>
      </c>
      <c r="D72" s="310">
        <v>3</v>
      </c>
      <c r="E72" s="310">
        <v>4</v>
      </c>
      <c r="F72" s="310">
        <v>5</v>
      </c>
      <c r="G72" s="310">
        <v>6</v>
      </c>
      <c r="H72" s="310">
        <v>2</v>
      </c>
      <c r="I72" s="10">
        <f t="shared" si="2"/>
        <v>20</v>
      </c>
      <c r="J72" s="10">
        <f t="shared" si="3"/>
        <v>3</v>
      </c>
      <c r="K72" s="18">
        <v>1.50</v>
      </c>
      <c r="L72" s="18">
        <v>2</v>
      </c>
      <c r="M72" s="18">
        <v>3</v>
      </c>
      <c r="N72" s="18">
        <v>4</v>
      </c>
      <c r="O72" s="18">
        <v>1</v>
      </c>
      <c r="P72" s="18">
        <f t="shared" si="4"/>
        <v>11.50</v>
      </c>
      <c r="Q72" s="312">
        <f t="shared" si="5"/>
        <v>0.57500000000000007</v>
      </c>
      <c r="R72" s="105">
        <f t="shared" si="9"/>
        <v>0.52499999999999991</v>
      </c>
      <c r="S72" s="313">
        <v>0</v>
      </c>
      <c r="T72" s="105">
        <f t="shared" si="10"/>
        <v>0.90</v>
      </c>
      <c r="U72" s="313">
        <f t="shared" si="10"/>
        <v>1.0999999999999999</v>
      </c>
      <c r="V72" s="105">
        <f t="shared" si="10"/>
        <v>0.35</v>
      </c>
      <c r="W72" s="117">
        <f t="shared" si="11" ref="W72:W135">I72+P72</f>
        <v>31.50</v>
      </c>
      <c r="X72" s="314">
        <f t="shared" si="7"/>
        <v>6.3000000000000007</v>
      </c>
      <c r="Y72" s="258">
        <v>16</v>
      </c>
      <c r="Z72" s="116">
        <f t="shared" si="8"/>
        <v>12.80</v>
      </c>
    </row>
    <row r="73" spans="1:26" ht="19.9" customHeight="1">
      <c r="A73" s="308">
        <v>66</v>
      </c>
      <c r="B73" s="284">
        <v>307626</v>
      </c>
      <c r="C73" s="133" t="s">
        <v>176</v>
      </c>
      <c r="D73" s="310">
        <v>10</v>
      </c>
      <c r="E73" s="310">
        <v>7</v>
      </c>
      <c r="F73" s="310">
        <v>9</v>
      </c>
      <c r="G73" s="310">
        <v>5</v>
      </c>
      <c r="H73" s="310">
        <v>4</v>
      </c>
      <c r="I73" s="10">
        <f t="shared" si="12" ref="I73:I136">SUM(D73:H73)</f>
        <v>35</v>
      </c>
      <c r="J73" s="10">
        <f t="shared" si="13" ref="J73:J136">I73*0.15</f>
        <v>5.25</v>
      </c>
      <c r="K73" s="18">
        <v>5</v>
      </c>
      <c r="L73" s="18">
        <v>3.50</v>
      </c>
      <c r="M73" s="18">
        <v>2</v>
      </c>
      <c r="N73" s="18">
        <v>5</v>
      </c>
      <c r="O73" s="18">
        <v>2</v>
      </c>
      <c r="P73" s="18">
        <f t="shared" si="14" ref="P73:P136">SUM(K73:O73)</f>
        <v>17.50</v>
      </c>
      <c r="Q73" s="312">
        <f t="shared" si="15" ref="Q73:Q136">P73*0.05</f>
        <v>0.875</v>
      </c>
      <c r="R73" s="105">
        <f t="shared" si="9"/>
        <v>1.75</v>
      </c>
      <c r="S73" s="313">
        <v>0</v>
      </c>
      <c r="T73" s="105">
        <f t="shared" si="10"/>
        <v>1.45</v>
      </c>
      <c r="U73" s="313">
        <f t="shared" si="10"/>
        <v>1</v>
      </c>
      <c r="V73" s="105">
        <f t="shared" si="10"/>
        <v>0.70</v>
      </c>
      <c r="W73" s="117">
        <f t="shared" si="11"/>
        <v>52.50</v>
      </c>
      <c r="X73" s="314">
        <f t="shared" si="16" ref="X73:X136">(W73*0.2)</f>
        <v>10.50</v>
      </c>
      <c r="Y73" s="258">
        <v>28</v>
      </c>
      <c r="Z73" s="116">
        <f t="shared" si="17" ref="Z73:Z136">Y73*0.8</f>
        <v>22.40</v>
      </c>
    </row>
    <row r="74" spans="1:26" ht="19.9" customHeight="1">
      <c r="A74" s="309">
        <v>67</v>
      </c>
      <c r="B74" s="287">
        <v>307627</v>
      </c>
      <c r="C74" s="133" t="s">
        <v>177</v>
      </c>
      <c r="D74" s="310">
        <v>3</v>
      </c>
      <c r="E74" s="310">
        <v>2</v>
      </c>
      <c r="F74" s="310">
        <v>4</v>
      </c>
      <c r="G74" s="310">
        <v>1</v>
      </c>
      <c r="H74" s="310">
        <v>6</v>
      </c>
      <c r="I74" s="10">
        <f t="shared" si="12"/>
        <v>16</v>
      </c>
      <c r="J74" s="10">
        <f t="shared" si="13"/>
        <v>2.40</v>
      </c>
      <c r="K74" s="18">
        <v>1.50</v>
      </c>
      <c r="L74" s="18">
        <v>3</v>
      </c>
      <c r="M74" s="18">
        <v>0.50</v>
      </c>
      <c r="N74" s="18">
        <v>2</v>
      </c>
      <c r="O74" s="18">
        <v>1</v>
      </c>
      <c r="P74" s="18">
        <f t="shared" si="14"/>
        <v>8</v>
      </c>
      <c r="Q74" s="312">
        <f t="shared" si="15"/>
        <v>0.40</v>
      </c>
      <c r="R74" s="105">
        <f t="shared" si="9"/>
        <v>0.52499999999999991</v>
      </c>
      <c r="S74" s="313">
        <v>0</v>
      </c>
      <c r="T74" s="105">
        <f t="shared" si="10"/>
        <v>0.625</v>
      </c>
      <c r="U74" s="313">
        <f t="shared" si="10"/>
        <v>0.25</v>
      </c>
      <c r="V74" s="105">
        <f t="shared" si="10"/>
        <v>0.95</v>
      </c>
      <c r="W74" s="117">
        <f t="shared" si="11"/>
        <v>24</v>
      </c>
      <c r="X74" s="314">
        <f t="shared" si="16"/>
        <v>4.8000000000000007</v>
      </c>
      <c r="Y74" s="258">
        <v>14</v>
      </c>
      <c r="Z74" s="116">
        <f t="shared" si="17"/>
        <v>11.20</v>
      </c>
    </row>
    <row r="75" spans="1:26" ht="19.9" customHeight="1">
      <c r="A75" s="308">
        <v>68</v>
      </c>
      <c r="B75" s="287">
        <v>307629</v>
      </c>
      <c r="C75" s="133" t="s">
        <v>178</v>
      </c>
      <c r="D75" s="310">
        <v>1</v>
      </c>
      <c r="E75" s="310">
        <v>0</v>
      </c>
      <c r="F75" s="310">
        <v>2</v>
      </c>
      <c r="G75" s="310">
        <v>3</v>
      </c>
      <c r="H75" s="310">
        <v>4</v>
      </c>
      <c r="I75" s="10">
        <f t="shared" si="12"/>
        <v>10</v>
      </c>
      <c r="J75" s="10">
        <f t="shared" si="13"/>
        <v>1.50</v>
      </c>
      <c r="K75" s="18">
        <v>2</v>
      </c>
      <c r="L75" s="18">
        <v>0</v>
      </c>
      <c r="M75" s="18">
        <v>1.50</v>
      </c>
      <c r="N75" s="18">
        <v>1</v>
      </c>
      <c r="O75" s="18">
        <v>0.50</v>
      </c>
      <c r="P75" s="18">
        <f t="shared" si="14"/>
        <v>5</v>
      </c>
      <c r="Q75" s="312">
        <f t="shared" si="15"/>
        <v>0.25</v>
      </c>
      <c r="R75" s="105">
        <f t="shared" si="9"/>
        <v>0.25</v>
      </c>
      <c r="S75" s="313">
        <v>0</v>
      </c>
      <c r="T75" s="105">
        <f t="shared" si="10"/>
        <v>0.375</v>
      </c>
      <c r="U75" s="313">
        <f t="shared" si="10"/>
        <v>0.49999999999999994</v>
      </c>
      <c r="V75" s="105">
        <f t="shared" si="10"/>
        <v>0.625</v>
      </c>
      <c r="W75" s="117">
        <f t="shared" si="11"/>
        <v>15</v>
      </c>
      <c r="X75" s="314">
        <f t="shared" si="16"/>
        <v>3</v>
      </c>
      <c r="Y75" s="258">
        <v>8</v>
      </c>
      <c r="Z75" s="116">
        <f t="shared" si="17"/>
        <v>6.40</v>
      </c>
    </row>
    <row r="76" spans="1:26" ht="19.9" customHeight="1">
      <c r="A76" s="309">
        <v>69</v>
      </c>
      <c r="B76" s="287">
        <v>307635</v>
      </c>
      <c r="C76" s="133" t="s">
        <v>179</v>
      </c>
      <c r="D76" s="310">
        <v>10</v>
      </c>
      <c r="E76" s="310">
        <v>9</v>
      </c>
      <c r="F76" s="310">
        <v>8</v>
      </c>
      <c r="G76" s="310">
        <v>9</v>
      </c>
      <c r="H76" s="310">
        <v>7</v>
      </c>
      <c r="I76" s="10">
        <f t="shared" si="12"/>
        <v>43</v>
      </c>
      <c r="J76" s="10">
        <f t="shared" si="13"/>
        <v>6.45</v>
      </c>
      <c r="K76" s="18">
        <v>4</v>
      </c>
      <c r="L76" s="18">
        <v>4.50</v>
      </c>
      <c r="M76" s="18">
        <v>5</v>
      </c>
      <c r="N76" s="18">
        <v>4</v>
      </c>
      <c r="O76" s="18">
        <v>5</v>
      </c>
      <c r="P76" s="18">
        <f t="shared" si="14"/>
        <v>22.50</v>
      </c>
      <c r="Q76" s="312">
        <f t="shared" si="15"/>
        <v>1.125</v>
      </c>
      <c r="R76" s="105">
        <f t="shared" si="9"/>
        <v>1.70</v>
      </c>
      <c r="S76" s="313">
        <v>0</v>
      </c>
      <c r="T76" s="105">
        <f t="shared" si="10"/>
        <v>1.45</v>
      </c>
      <c r="U76" s="313">
        <f t="shared" si="10"/>
        <v>1.5499999999999998</v>
      </c>
      <c r="V76" s="105">
        <f t="shared" si="10"/>
        <v>1.30</v>
      </c>
      <c r="W76" s="117">
        <f t="shared" si="11"/>
        <v>65.50</v>
      </c>
      <c r="X76" s="314">
        <f t="shared" si="16"/>
        <v>13.10</v>
      </c>
      <c r="Y76" s="258">
        <v>36</v>
      </c>
      <c r="Z76" s="116">
        <f t="shared" si="17"/>
        <v>28.80</v>
      </c>
    </row>
    <row r="77" spans="1:26" ht="19.9" customHeight="1">
      <c r="A77" s="308">
        <v>70</v>
      </c>
      <c r="B77" s="287">
        <v>307637</v>
      </c>
      <c r="C77" s="133" t="s">
        <v>181</v>
      </c>
      <c r="D77" s="310">
        <v>3</v>
      </c>
      <c r="E77" s="310">
        <v>7</v>
      </c>
      <c r="F77" s="310">
        <v>5</v>
      </c>
      <c r="G77" s="310">
        <v>6</v>
      </c>
      <c r="H77" s="310">
        <v>4</v>
      </c>
      <c r="I77" s="10">
        <f t="shared" si="12"/>
        <v>25</v>
      </c>
      <c r="J77" s="10">
        <f t="shared" si="13"/>
        <v>3.75</v>
      </c>
      <c r="K77" s="18">
        <v>2.50</v>
      </c>
      <c r="L77" s="18">
        <v>4</v>
      </c>
      <c r="M77" s="18">
        <v>2</v>
      </c>
      <c r="N77" s="18">
        <v>1</v>
      </c>
      <c r="O77" s="18">
        <v>2.50</v>
      </c>
      <c r="P77" s="18">
        <f t="shared" si="14"/>
        <v>12</v>
      </c>
      <c r="Q77" s="312">
        <f t="shared" si="15"/>
        <v>0.60000000000000009</v>
      </c>
      <c r="R77" s="105">
        <f t="shared" si="9"/>
        <v>0.57499999999999996</v>
      </c>
      <c r="S77" s="313">
        <v>0</v>
      </c>
      <c r="T77" s="105">
        <f t="shared" si="10"/>
        <v>0.85</v>
      </c>
      <c r="U77" s="313">
        <f t="shared" si="10"/>
        <v>0.95</v>
      </c>
      <c r="V77" s="105">
        <f t="shared" si="10"/>
        <v>0.725</v>
      </c>
      <c r="W77" s="117">
        <f t="shared" si="11"/>
        <v>37</v>
      </c>
      <c r="X77" s="314">
        <f t="shared" si="16"/>
        <v>7.40</v>
      </c>
      <c r="Y77" s="258">
        <v>20</v>
      </c>
      <c r="Z77" s="116">
        <f t="shared" si="17"/>
        <v>16</v>
      </c>
    </row>
    <row r="78" spans="1:26" ht="19.9" customHeight="1">
      <c r="A78" s="309">
        <v>71</v>
      </c>
      <c r="B78" s="284">
        <v>307638</v>
      </c>
      <c r="C78" s="133" t="s">
        <v>182</v>
      </c>
      <c r="D78" s="310">
        <v>2</v>
      </c>
      <c r="E78" s="310">
        <v>3</v>
      </c>
      <c r="F78" s="310">
        <v>4</v>
      </c>
      <c r="G78" s="310">
        <v>1</v>
      </c>
      <c r="H78" s="310">
        <v>5</v>
      </c>
      <c r="I78" s="10">
        <f t="shared" si="12"/>
        <v>15</v>
      </c>
      <c r="J78" s="10">
        <f t="shared" si="13"/>
        <v>2.25</v>
      </c>
      <c r="K78" s="18">
        <v>2</v>
      </c>
      <c r="L78" s="18">
        <v>1.50</v>
      </c>
      <c r="M78" s="18">
        <v>0.50</v>
      </c>
      <c r="N78" s="18">
        <v>3</v>
      </c>
      <c r="O78" s="18">
        <v>1</v>
      </c>
      <c r="P78" s="18">
        <f t="shared" si="14"/>
        <v>8</v>
      </c>
      <c r="Q78" s="312">
        <f t="shared" si="15"/>
        <v>0.40</v>
      </c>
      <c r="R78" s="105">
        <f t="shared" si="9"/>
        <v>0.40</v>
      </c>
      <c r="S78" s="313">
        <v>0</v>
      </c>
      <c r="T78" s="105">
        <f t="shared" si="10"/>
        <v>0.625</v>
      </c>
      <c r="U78" s="313">
        <f t="shared" si="10"/>
        <v>0.30000000000000004</v>
      </c>
      <c r="V78" s="105">
        <f t="shared" si="10"/>
        <v>0.80</v>
      </c>
      <c r="W78" s="117">
        <f t="shared" si="11"/>
        <v>23</v>
      </c>
      <c r="X78" s="314">
        <f t="shared" si="16"/>
        <v>4.6000000000000005</v>
      </c>
      <c r="Y78" s="258">
        <v>12</v>
      </c>
      <c r="Z78" s="116">
        <f t="shared" si="17"/>
        <v>9.6000000000000014</v>
      </c>
    </row>
    <row r="79" spans="1:26" ht="19.9" customHeight="1">
      <c r="A79" s="308">
        <v>72</v>
      </c>
      <c r="B79" s="284">
        <v>307642</v>
      </c>
      <c r="C79" s="133" t="s">
        <v>183</v>
      </c>
      <c r="D79" s="310">
        <v>1</v>
      </c>
      <c r="E79" s="310">
        <v>2</v>
      </c>
      <c r="F79" s="310">
        <v>0</v>
      </c>
      <c r="G79" s="310">
        <v>3</v>
      </c>
      <c r="H79" s="310">
        <v>1</v>
      </c>
      <c r="I79" s="10">
        <f t="shared" si="12"/>
        <v>7</v>
      </c>
      <c r="J79" s="10">
        <f t="shared" si="13"/>
        <v>1.05</v>
      </c>
      <c r="K79" s="18">
        <v>1</v>
      </c>
      <c r="L79" s="18">
        <v>0</v>
      </c>
      <c r="M79" s="18">
        <v>1</v>
      </c>
      <c r="N79" s="18">
        <v>2</v>
      </c>
      <c r="O79" s="18">
        <v>0.50</v>
      </c>
      <c r="P79" s="18">
        <f t="shared" si="14"/>
        <v>4.50</v>
      </c>
      <c r="Q79" s="312">
        <f t="shared" si="15"/>
        <v>0.225</v>
      </c>
      <c r="R79" s="105">
        <f t="shared" si="9"/>
        <v>0.20</v>
      </c>
      <c r="S79" s="313">
        <v>0</v>
      </c>
      <c r="T79" s="105">
        <f t="shared" si="10"/>
        <v>0.05</v>
      </c>
      <c r="U79" s="313">
        <f t="shared" si="10"/>
        <v>0.54999999999999993</v>
      </c>
      <c r="V79" s="105">
        <f t="shared" si="10"/>
        <v>0.175</v>
      </c>
      <c r="W79" s="117">
        <f t="shared" si="11"/>
        <v>11.50</v>
      </c>
      <c r="X79" s="314">
        <f t="shared" si="16"/>
        <v>2.3000000000000003</v>
      </c>
      <c r="Y79" s="258">
        <v>7</v>
      </c>
      <c r="Z79" s="116">
        <f t="shared" si="17"/>
        <v>5.60</v>
      </c>
    </row>
    <row r="80" spans="1:26" ht="19.9" customHeight="1">
      <c r="A80" s="309">
        <v>73</v>
      </c>
      <c r="B80" s="287">
        <v>307645</v>
      </c>
      <c r="C80" s="133" t="s">
        <v>184</v>
      </c>
      <c r="D80" s="310">
        <v>3</v>
      </c>
      <c r="E80" s="310">
        <v>5</v>
      </c>
      <c r="F80" s="310">
        <v>4</v>
      </c>
      <c r="G80" s="310">
        <v>2</v>
      </c>
      <c r="H80" s="310">
        <v>6</v>
      </c>
      <c r="I80" s="10">
        <f t="shared" si="12"/>
        <v>20</v>
      </c>
      <c r="J80" s="10">
        <f t="shared" si="13"/>
        <v>3</v>
      </c>
      <c r="K80" s="18">
        <v>1.50</v>
      </c>
      <c r="L80" s="18">
        <v>1</v>
      </c>
      <c r="M80" s="18">
        <v>3</v>
      </c>
      <c r="N80" s="18">
        <v>0.50</v>
      </c>
      <c r="O80" s="18">
        <v>4</v>
      </c>
      <c r="P80" s="18">
        <f t="shared" si="14"/>
        <v>10</v>
      </c>
      <c r="Q80" s="312">
        <f t="shared" si="15"/>
        <v>0.50</v>
      </c>
      <c r="R80" s="105">
        <f t="shared" si="9"/>
        <v>0.52499999999999991</v>
      </c>
      <c r="S80" s="313">
        <v>0</v>
      </c>
      <c r="T80" s="105">
        <f t="shared" si="10"/>
        <v>0.75</v>
      </c>
      <c r="U80" s="313">
        <f t="shared" si="10"/>
        <v>0.325</v>
      </c>
      <c r="V80" s="105">
        <f t="shared" si="10"/>
        <v>1.0999999999999999</v>
      </c>
      <c r="W80" s="117">
        <f t="shared" si="11"/>
        <v>30</v>
      </c>
      <c r="X80" s="314">
        <f t="shared" si="16"/>
        <v>6</v>
      </c>
      <c r="Y80" s="258">
        <v>16</v>
      </c>
      <c r="Z80" s="116">
        <f t="shared" si="17"/>
        <v>12.80</v>
      </c>
    </row>
    <row r="81" spans="1:26" ht="19.9" customHeight="1">
      <c r="A81" s="308">
        <v>74</v>
      </c>
      <c r="B81" s="284">
        <v>307648</v>
      </c>
      <c r="C81" s="133" t="s">
        <v>186</v>
      </c>
      <c r="D81" s="310">
        <v>1</v>
      </c>
      <c r="E81" s="310">
        <v>0</v>
      </c>
      <c r="F81" s="310">
        <v>1</v>
      </c>
      <c r="G81" s="310">
        <v>0</v>
      </c>
      <c r="H81" s="310">
        <v>2</v>
      </c>
      <c r="I81" s="10">
        <f t="shared" si="12"/>
        <v>4</v>
      </c>
      <c r="J81" s="10">
        <f t="shared" si="13"/>
        <v>0.60</v>
      </c>
      <c r="K81" s="18">
        <v>0</v>
      </c>
      <c r="L81" s="18">
        <v>0</v>
      </c>
      <c r="M81" s="18">
        <v>1.50</v>
      </c>
      <c r="N81" s="18">
        <v>0</v>
      </c>
      <c r="O81" s="18">
        <v>0.50</v>
      </c>
      <c r="P81" s="18">
        <f t="shared" si="14"/>
        <v>2</v>
      </c>
      <c r="Q81" s="312">
        <f t="shared" si="15"/>
        <v>0.10</v>
      </c>
      <c r="R81" s="105">
        <f t="shared" si="9"/>
        <v>0.15</v>
      </c>
      <c r="S81" s="313">
        <v>0</v>
      </c>
      <c r="T81" s="105">
        <f t="shared" si="10"/>
        <v>0.225</v>
      </c>
      <c r="U81" s="313">
        <f t="shared" si="10"/>
        <v>0</v>
      </c>
      <c r="V81" s="105">
        <f t="shared" si="10"/>
        <v>0.325</v>
      </c>
      <c r="W81" s="117">
        <f t="shared" si="11"/>
        <v>6</v>
      </c>
      <c r="X81" s="314">
        <f t="shared" si="16"/>
        <v>1.2000000000000002</v>
      </c>
      <c r="Y81" s="258">
        <v>2</v>
      </c>
      <c r="Z81" s="116">
        <f t="shared" si="17"/>
        <v>1.60</v>
      </c>
    </row>
    <row r="82" spans="1:26" ht="19.9" customHeight="1">
      <c r="A82" s="309">
        <v>75</v>
      </c>
      <c r="B82" s="287">
        <v>307649</v>
      </c>
      <c r="C82" s="133" t="s">
        <v>187</v>
      </c>
      <c r="D82" s="310">
        <v>5</v>
      </c>
      <c r="E82" s="310">
        <v>10</v>
      </c>
      <c r="F82" s="310">
        <v>8</v>
      </c>
      <c r="G82" s="310">
        <v>6</v>
      </c>
      <c r="H82" s="310">
        <v>7</v>
      </c>
      <c r="I82" s="10">
        <f t="shared" si="12"/>
        <v>36</v>
      </c>
      <c r="J82" s="10">
        <f t="shared" si="13"/>
        <v>5.40</v>
      </c>
      <c r="K82" s="18">
        <v>3</v>
      </c>
      <c r="L82" s="18">
        <v>5</v>
      </c>
      <c r="M82" s="18">
        <v>4.50</v>
      </c>
      <c r="N82" s="18">
        <v>2.50</v>
      </c>
      <c r="O82" s="18">
        <v>3</v>
      </c>
      <c r="P82" s="18">
        <f t="shared" si="14"/>
        <v>18</v>
      </c>
      <c r="Q82" s="312">
        <f t="shared" si="15"/>
        <v>0.90</v>
      </c>
      <c r="R82" s="105">
        <f t="shared" si="9"/>
        <v>0.90</v>
      </c>
      <c r="S82" s="313">
        <v>0</v>
      </c>
      <c r="T82" s="105">
        <f t="shared" si="10"/>
        <v>1.425</v>
      </c>
      <c r="U82" s="313">
        <f t="shared" si="10"/>
        <v>1.0249999999999999</v>
      </c>
      <c r="V82" s="105">
        <f t="shared" si="10"/>
        <v>1.2000000000000002</v>
      </c>
      <c r="W82" s="117">
        <f t="shared" si="11"/>
        <v>54</v>
      </c>
      <c r="X82" s="314">
        <f t="shared" si="16"/>
        <v>10.80</v>
      </c>
      <c r="Y82" s="258">
        <v>29</v>
      </c>
      <c r="Z82" s="116">
        <f t="shared" si="17"/>
        <v>23.200000000000003</v>
      </c>
    </row>
    <row r="83" spans="1:26" ht="19.9" customHeight="1">
      <c r="A83" s="308">
        <v>76</v>
      </c>
      <c r="B83" s="287">
        <v>307651</v>
      </c>
      <c r="C83" s="133" t="s">
        <v>188</v>
      </c>
      <c r="D83" s="310">
        <v>3</v>
      </c>
      <c r="E83" s="310">
        <v>2</v>
      </c>
      <c r="F83" s="310">
        <v>2.50</v>
      </c>
      <c r="G83" s="310">
        <v>4</v>
      </c>
      <c r="H83" s="310">
        <v>5</v>
      </c>
      <c r="I83" s="10">
        <f t="shared" si="12"/>
        <v>16.50</v>
      </c>
      <c r="J83" s="10">
        <f t="shared" si="13"/>
        <v>2.475</v>
      </c>
      <c r="K83" s="18">
        <v>1.50</v>
      </c>
      <c r="L83" s="18">
        <v>4</v>
      </c>
      <c r="M83" s="18">
        <v>2</v>
      </c>
      <c r="N83" s="18">
        <v>1</v>
      </c>
      <c r="O83" s="18">
        <v>0.50</v>
      </c>
      <c r="P83" s="18">
        <f t="shared" si="14"/>
        <v>9</v>
      </c>
      <c r="Q83" s="312">
        <f t="shared" si="15"/>
        <v>0.45</v>
      </c>
      <c r="R83" s="105">
        <f t="shared" si="9"/>
        <v>0.52499999999999991</v>
      </c>
      <c r="S83" s="313">
        <v>0</v>
      </c>
      <c r="T83" s="105">
        <f t="shared" si="10"/>
        <v>0.475</v>
      </c>
      <c r="U83" s="313">
        <f t="shared" si="10"/>
        <v>0.65</v>
      </c>
      <c r="V83" s="105">
        <f t="shared" si="10"/>
        <v>0.775</v>
      </c>
      <c r="W83" s="117">
        <f t="shared" si="11"/>
        <v>25.50</v>
      </c>
      <c r="X83" s="314">
        <f t="shared" si="16"/>
        <v>5.1000000000000005</v>
      </c>
      <c r="Y83" s="258">
        <v>13</v>
      </c>
      <c r="Z83" s="116">
        <f t="shared" si="17"/>
        <v>10.40</v>
      </c>
    </row>
    <row r="84" spans="1:26" ht="19.9" customHeight="1">
      <c r="A84" s="309">
        <v>77</v>
      </c>
      <c r="B84" s="287">
        <v>307653</v>
      </c>
      <c r="C84" s="133" t="s">
        <v>189</v>
      </c>
      <c r="D84" s="310">
        <v>1</v>
      </c>
      <c r="E84" s="310">
        <v>0</v>
      </c>
      <c r="F84" s="310">
        <v>3</v>
      </c>
      <c r="G84" s="310">
        <v>2</v>
      </c>
      <c r="H84" s="310">
        <v>1</v>
      </c>
      <c r="I84" s="10">
        <f t="shared" si="12"/>
        <v>7</v>
      </c>
      <c r="J84" s="10">
        <f t="shared" si="13"/>
        <v>1.05</v>
      </c>
      <c r="K84" s="18">
        <v>1</v>
      </c>
      <c r="L84" s="18">
        <v>0.50</v>
      </c>
      <c r="M84" s="18">
        <v>0</v>
      </c>
      <c r="N84" s="18">
        <v>0</v>
      </c>
      <c r="O84" s="18">
        <v>1.50</v>
      </c>
      <c r="P84" s="18">
        <f t="shared" si="14"/>
        <v>3</v>
      </c>
      <c r="Q84" s="312">
        <f t="shared" si="15"/>
        <v>0.15000000000000002</v>
      </c>
      <c r="R84" s="105">
        <f t="shared" si="9"/>
        <v>0.20</v>
      </c>
      <c r="S84" s="313">
        <v>0</v>
      </c>
      <c r="T84" s="105">
        <f t="shared" si="10"/>
        <v>0.44999999999999996</v>
      </c>
      <c r="U84" s="313">
        <f t="shared" si="10"/>
        <v>0.30</v>
      </c>
      <c r="V84" s="105">
        <f t="shared" si="10"/>
        <v>0.225</v>
      </c>
      <c r="W84" s="117">
        <f t="shared" si="11"/>
        <v>10</v>
      </c>
      <c r="X84" s="314">
        <f t="shared" si="16"/>
        <v>2</v>
      </c>
      <c r="Y84" s="258">
        <v>6</v>
      </c>
      <c r="Z84" s="116">
        <f t="shared" si="17"/>
        <v>4.8000000000000007</v>
      </c>
    </row>
    <row r="85" spans="1:26" ht="19.9" customHeight="1">
      <c r="A85" s="308">
        <v>78</v>
      </c>
      <c r="B85" s="284">
        <v>307654</v>
      </c>
      <c r="C85" s="133" t="s">
        <v>190</v>
      </c>
      <c r="D85" s="310">
        <v>5</v>
      </c>
      <c r="E85" s="310">
        <v>4</v>
      </c>
      <c r="F85" s="310">
        <v>2</v>
      </c>
      <c r="G85" s="310">
        <v>6</v>
      </c>
      <c r="H85" s="310">
        <v>3</v>
      </c>
      <c r="I85" s="10">
        <f t="shared" si="12"/>
        <v>20</v>
      </c>
      <c r="J85" s="10">
        <f t="shared" si="13"/>
        <v>3</v>
      </c>
      <c r="K85" s="18">
        <v>3</v>
      </c>
      <c r="L85" s="18">
        <v>2.50</v>
      </c>
      <c r="M85" s="18">
        <v>1.50</v>
      </c>
      <c r="N85" s="18">
        <v>1</v>
      </c>
      <c r="O85" s="18">
        <v>2</v>
      </c>
      <c r="P85" s="18">
        <f t="shared" si="14"/>
        <v>10</v>
      </c>
      <c r="Q85" s="312">
        <f t="shared" si="15"/>
        <v>0.50</v>
      </c>
      <c r="R85" s="105">
        <f t="shared" si="9"/>
        <v>0.90</v>
      </c>
      <c r="S85" s="313">
        <v>0</v>
      </c>
      <c r="T85" s="105">
        <f t="shared" si="10"/>
        <v>0.375</v>
      </c>
      <c r="U85" s="313">
        <f t="shared" si="10"/>
        <v>0.95</v>
      </c>
      <c r="V85" s="105">
        <f t="shared" si="10"/>
        <v>0.54999999999999993</v>
      </c>
      <c r="W85" s="117">
        <f t="shared" si="11"/>
        <v>30</v>
      </c>
      <c r="X85" s="314">
        <f t="shared" si="16"/>
        <v>6</v>
      </c>
      <c r="Y85" s="258">
        <v>16</v>
      </c>
      <c r="Z85" s="116">
        <f t="shared" si="17"/>
        <v>12.80</v>
      </c>
    </row>
    <row r="86" spans="1:26" ht="19.9" customHeight="1">
      <c r="A86" s="309">
        <v>79</v>
      </c>
      <c r="B86" s="284">
        <v>307656</v>
      </c>
      <c r="C86" s="133" t="s">
        <v>191</v>
      </c>
      <c r="D86" s="310">
        <v>6</v>
      </c>
      <c r="E86" s="310">
        <v>5</v>
      </c>
      <c r="F86" s="310">
        <v>4</v>
      </c>
      <c r="G86" s="310">
        <v>3</v>
      </c>
      <c r="H86" s="310">
        <v>1</v>
      </c>
      <c r="I86" s="10">
        <f t="shared" si="12"/>
        <v>19</v>
      </c>
      <c r="J86" s="10">
        <f t="shared" si="13"/>
        <v>2.85</v>
      </c>
      <c r="K86" s="18">
        <v>4</v>
      </c>
      <c r="L86" s="18">
        <v>2</v>
      </c>
      <c r="M86" s="18">
        <v>1</v>
      </c>
      <c r="N86" s="18">
        <v>1.50</v>
      </c>
      <c r="O86" s="18">
        <v>2.50</v>
      </c>
      <c r="P86" s="18">
        <f t="shared" si="14"/>
        <v>11</v>
      </c>
      <c r="Q86" s="312">
        <f t="shared" si="15"/>
        <v>0.55000000000000004</v>
      </c>
      <c r="R86" s="105">
        <f t="shared" si="9"/>
        <v>1.0999999999999999</v>
      </c>
      <c r="S86" s="313">
        <v>0</v>
      </c>
      <c r="T86" s="105">
        <f t="shared" si="10"/>
        <v>0.65</v>
      </c>
      <c r="U86" s="313">
        <f t="shared" si="10"/>
        <v>0.52499999999999991</v>
      </c>
      <c r="V86" s="105">
        <f t="shared" si="10"/>
        <v>0.27500000000000002</v>
      </c>
      <c r="W86" s="117">
        <f t="shared" si="11"/>
        <v>30</v>
      </c>
      <c r="X86" s="314">
        <f t="shared" si="16"/>
        <v>6</v>
      </c>
      <c r="Y86" s="258">
        <v>15</v>
      </c>
      <c r="Z86" s="116">
        <f t="shared" si="17"/>
        <v>12</v>
      </c>
    </row>
    <row r="87" spans="1:26" ht="19.9" customHeight="1">
      <c r="A87" s="308">
        <v>80</v>
      </c>
      <c r="B87" s="287">
        <v>307661</v>
      </c>
      <c r="C87" s="133" t="s">
        <v>193</v>
      </c>
      <c r="D87" s="310">
        <v>3</v>
      </c>
      <c r="E87" s="310">
        <v>2</v>
      </c>
      <c r="F87" s="310">
        <v>1</v>
      </c>
      <c r="G87" s="310">
        <v>4</v>
      </c>
      <c r="H87" s="310">
        <v>3</v>
      </c>
      <c r="I87" s="10">
        <f t="shared" si="12"/>
        <v>13</v>
      </c>
      <c r="J87" s="10">
        <f t="shared" si="13"/>
        <v>1.95</v>
      </c>
      <c r="K87" s="18">
        <v>1</v>
      </c>
      <c r="L87" s="18">
        <v>1.50</v>
      </c>
      <c r="M87" s="18">
        <v>2.50</v>
      </c>
      <c r="N87" s="18">
        <v>0</v>
      </c>
      <c r="O87" s="18">
        <v>1.50</v>
      </c>
      <c r="P87" s="18">
        <f t="shared" si="14"/>
        <v>6.50</v>
      </c>
      <c r="Q87" s="312">
        <f t="shared" si="15"/>
        <v>0.325</v>
      </c>
      <c r="R87" s="105">
        <f t="shared" si="9"/>
        <v>0.49999999999999994</v>
      </c>
      <c r="S87" s="313">
        <v>0</v>
      </c>
      <c r="T87" s="105">
        <f t="shared" si="10"/>
        <v>0.27500000000000002</v>
      </c>
      <c r="U87" s="313">
        <f t="shared" si="10"/>
        <v>0.60</v>
      </c>
      <c r="V87" s="105">
        <f t="shared" si="10"/>
        <v>0.52499999999999991</v>
      </c>
      <c r="W87" s="117">
        <f t="shared" si="11"/>
        <v>19.50</v>
      </c>
      <c r="X87" s="314">
        <f t="shared" si="16"/>
        <v>3.9000000000000004</v>
      </c>
      <c r="Y87" s="258">
        <v>10</v>
      </c>
      <c r="Z87" s="116">
        <f t="shared" si="17"/>
        <v>8</v>
      </c>
    </row>
    <row r="88" spans="1:26" ht="19.9" customHeight="1">
      <c r="A88" s="309">
        <v>81</v>
      </c>
      <c r="B88" s="284">
        <v>307664</v>
      </c>
      <c r="C88" s="133" t="s">
        <v>312</v>
      </c>
      <c r="D88" s="310">
        <v>0</v>
      </c>
      <c r="E88" s="310">
        <v>1</v>
      </c>
      <c r="F88" s="310">
        <v>2</v>
      </c>
      <c r="G88" s="310">
        <v>1</v>
      </c>
      <c r="H88" s="310">
        <v>0</v>
      </c>
      <c r="I88" s="10">
        <f t="shared" si="12"/>
        <v>4</v>
      </c>
      <c r="J88" s="10">
        <f t="shared" si="13"/>
        <v>0.60</v>
      </c>
      <c r="K88" s="18">
        <v>0.50</v>
      </c>
      <c r="L88" s="18">
        <v>0</v>
      </c>
      <c r="M88" s="18">
        <v>0.50</v>
      </c>
      <c r="N88" s="18">
        <v>1</v>
      </c>
      <c r="O88" s="18">
        <v>1</v>
      </c>
      <c r="P88" s="18">
        <f t="shared" si="14"/>
        <v>3</v>
      </c>
      <c r="Q88" s="312">
        <f t="shared" si="15"/>
        <v>0.15000000000000002</v>
      </c>
      <c r="R88" s="105">
        <f t="shared" si="9"/>
        <v>0.025000000000000001</v>
      </c>
      <c r="S88" s="313">
        <v>0</v>
      </c>
      <c r="T88" s="105">
        <f t="shared" si="10"/>
        <v>0.325</v>
      </c>
      <c r="U88" s="313">
        <f t="shared" si="10"/>
        <v>0.20</v>
      </c>
      <c r="V88" s="105">
        <f t="shared" si="10"/>
        <v>0.05</v>
      </c>
      <c r="W88" s="117">
        <f t="shared" si="11"/>
        <v>7</v>
      </c>
      <c r="X88" s="314">
        <f t="shared" si="16"/>
        <v>1.40</v>
      </c>
      <c r="Y88" s="258">
        <v>4</v>
      </c>
      <c r="Z88" s="116">
        <f t="shared" si="17"/>
        <v>3.20</v>
      </c>
    </row>
    <row r="89" spans="1:26" ht="19.9" customHeight="1">
      <c r="A89" s="308">
        <v>82</v>
      </c>
      <c r="B89" s="287">
        <v>307665</v>
      </c>
      <c r="C89" s="133" t="s">
        <v>196</v>
      </c>
      <c r="D89" s="310">
        <v>2</v>
      </c>
      <c r="E89" s="310">
        <v>3</v>
      </c>
      <c r="F89" s="310">
        <v>1</v>
      </c>
      <c r="G89" s="310">
        <v>0</v>
      </c>
      <c r="H89" s="310">
        <v>4</v>
      </c>
      <c r="I89" s="10">
        <f t="shared" si="12"/>
        <v>10</v>
      </c>
      <c r="J89" s="10">
        <f t="shared" si="13"/>
        <v>1.50</v>
      </c>
      <c r="K89" s="18">
        <v>1</v>
      </c>
      <c r="L89" s="18">
        <v>1.50</v>
      </c>
      <c r="M89" s="18">
        <v>1</v>
      </c>
      <c r="N89" s="18">
        <v>2</v>
      </c>
      <c r="O89" s="18">
        <v>0.50</v>
      </c>
      <c r="P89" s="18">
        <f t="shared" si="14"/>
        <v>6</v>
      </c>
      <c r="Q89" s="312">
        <f t="shared" si="15"/>
        <v>0.30000000000000004</v>
      </c>
      <c r="R89" s="105">
        <f t="shared" si="9"/>
        <v>0.35</v>
      </c>
      <c r="S89" s="313">
        <v>0</v>
      </c>
      <c r="T89" s="105">
        <f t="shared" si="10"/>
        <v>0.20</v>
      </c>
      <c r="U89" s="313">
        <f t="shared" si="10"/>
        <v>0.10</v>
      </c>
      <c r="V89" s="105">
        <f t="shared" si="10"/>
        <v>0.625</v>
      </c>
      <c r="W89" s="117">
        <f t="shared" si="11"/>
        <v>16</v>
      </c>
      <c r="X89" s="314">
        <f t="shared" si="16"/>
        <v>3.20</v>
      </c>
      <c r="Y89" s="258">
        <v>8</v>
      </c>
      <c r="Z89" s="116">
        <f t="shared" si="17"/>
        <v>6.40</v>
      </c>
    </row>
    <row r="90" spans="1:26" s="326" customFormat="1" ht="19.9" customHeight="1">
      <c r="A90" s="327">
        <v>83</v>
      </c>
      <c r="B90" s="284">
        <v>307670</v>
      </c>
      <c r="C90" s="133" t="s">
        <v>198</v>
      </c>
      <c r="D90" s="310">
        <v>1.50</v>
      </c>
      <c r="E90" s="310">
        <v>2</v>
      </c>
      <c r="F90" s="310">
        <v>3.50</v>
      </c>
      <c r="G90" s="310">
        <v>2.50</v>
      </c>
      <c r="H90" s="310">
        <v>2</v>
      </c>
      <c r="I90" s="10">
        <v>11.50</v>
      </c>
      <c r="J90" s="328">
        <f t="shared" si="13"/>
        <v>1.725</v>
      </c>
      <c r="K90" s="18">
        <v>2</v>
      </c>
      <c r="L90" s="18">
        <v>1</v>
      </c>
      <c r="M90" s="18">
        <v>1.50</v>
      </c>
      <c r="N90" s="18">
        <v>1</v>
      </c>
      <c r="O90" s="18">
        <v>0.50</v>
      </c>
      <c r="P90" s="18">
        <f t="shared" si="14"/>
        <v>6</v>
      </c>
      <c r="Q90" s="329">
        <f t="shared" si="15"/>
        <v>0.30000000000000004</v>
      </c>
      <c r="R90" s="330">
        <f t="shared" si="9"/>
        <v>0.32499999999999996</v>
      </c>
      <c r="S90" s="329">
        <v>0</v>
      </c>
      <c r="T90" s="330">
        <f t="shared" si="10"/>
        <v>0.60000000000000009</v>
      </c>
      <c r="U90" s="329">
        <f t="shared" si="10"/>
        <v>0.425</v>
      </c>
      <c r="V90" s="330">
        <f t="shared" si="10"/>
        <v>0.325</v>
      </c>
      <c r="W90" s="330">
        <f t="shared" si="11"/>
        <v>17.50</v>
      </c>
      <c r="X90" s="329">
        <f t="shared" si="16"/>
        <v>3.50</v>
      </c>
      <c r="Y90" s="258">
        <v>9</v>
      </c>
      <c r="Z90" s="116">
        <f t="shared" si="17"/>
        <v>7.20</v>
      </c>
    </row>
    <row r="91" spans="1:26" ht="19.9" customHeight="1">
      <c r="A91" s="308">
        <v>84</v>
      </c>
      <c r="B91" s="287">
        <v>307671</v>
      </c>
      <c r="C91" s="133" t="s">
        <v>315</v>
      </c>
      <c r="D91" s="10">
        <v>0.50</v>
      </c>
      <c r="E91" s="10">
        <v>1</v>
      </c>
      <c r="F91" s="10">
        <v>1.50</v>
      </c>
      <c r="G91" s="10">
        <v>0</v>
      </c>
      <c r="H91" s="10">
        <v>0.50</v>
      </c>
      <c r="I91" s="10">
        <f t="shared" si="12"/>
        <v>3.50</v>
      </c>
      <c r="J91" s="10">
        <f t="shared" si="13"/>
        <v>0.525</v>
      </c>
      <c r="K91" s="18">
        <v>0</v>
      </c>
      <c r="L91" s="18">
        <v>0.50</v>
      </c>
      <c r="M91" s="18">
        <v>1</v>
      </c>
      <c r="N91" s="18">
        <v>0.50</v>
      </c>
      <c r="O91" s="18">
        <v>0</v>
      </c>
      <c r="P91" s="18">
        <f t="shared" si="14"/>
        <v>2</v>
      </c>
      <c r="Q91" s="312">
        <f t="shared" si="15"/>
        <v>0.10</v>
      </c>
      <c r="R91" s="105">
        <f t="shared" si="9"/>
        <v>0.074999999999999997</v>
      </c>
      <c r="S91" s="313">
        <v>0</v>
      </c>
      <c r="T91" s="105">
        <f t="shared" si="10"/>
        <v>0.27499999999999997</v>
      </c>
      <c r="U91" s="313">
        <f t="shared" si="10"/>
        <v>0.025000000000000001</v>
      </c>
      <c r="V91" s="105">
        <f t="shared" si="10"/>
        <v>0.074999999999999997</v>
      </c>
      <c r="W91" s="117">
        <f t="shared" si="11"/>
        <v>5.50</v>
      </c>
      <c r="X91" s="314">
        <f t="shared" si="16"/>
        <v>1.1000000000000001</v>
      </c>
      <c r="Y91" s="258">
        <v>3</v>
      </c>
      <c r="Z91" s="116">
        <f t="shared" si="17"/>
        <v>2.4000000000000004</v>
      </c>
    </row>
    <row r="92" spans="1:26" ht="19.9" customHeight="1">
      <c r="A92" s="309">
        <v>85</v>
      </c>
      <c r="B92" s="287">
        <v>307673</v>
      </c>
      <c r="C92" s="133" t="s">
        <v>199</v>
      </c>
      <c r="D92" s="10">
        <v>2</v>
      </c>
      <c r="E92" s="10">
        <v>1.50</v>
      </c>
      <c r="F92" s="10">
        <v>3</v>
      </c>
      <c r="G92" s="10">
        <v>0.50</v>
      </c>
      <c r="H92" s="10">
        <v>1</v>
      </c>
      <c r="I92" s="10">
        <f t="shared" si="12"/>
        <v>8</v>
      </c>
      <c r="J92" s="10">
        <f t="shared" si="13"/>
        <v>1.20</v>
      </c>
      <c r="K92" s="18">
        <v>1</v>
      </c>
      <c r="L92" s="18">
        <v>1.50</v>
      </c>
      <c r="M92" s="18">
        <v>0.50</v>
      </c>
      <c r="N92" s="18">
        <v>0</v>
      </c>
      <c r="O92" s="18">
        <v>0.50</v>
      </c>
      <c r="P92" s="18">
        <f t="shared" si="14"/>
        <v>3.50</v>
      </c>
      <c r="Q92" s="312">
        <f t="shared" si="15"/>
        <v>0.17500000000000002</v>
      </c>
      <c r="R92" s="105">
        <f t="shared" si="9"/>
        <v>0.35</v>
      </c>
      <c r="S92" s="313">
        <v>0</v>
      </c>
      <c r="T92" s="105">
        <f t="shared" si="10"/>
        <v>0.475</v>
      </c>
      <c r="U92" s="313">
        <f t="shared" si="10"/>
        <v>0.074999999999999997</v>
      </c>
      <c r="V92" s="105">
        <f t="shared" si="10"/>
        <v>0.175</v>
      </c>
      <c r="W92" s="117">
        <f t="shared" si="11"/>
        <v>11.50</v>
      </c>
      <c r="X92" s="314">
        <f t="shared" si="16"/>
        <v>2.3000000000000003</v>
      </c>
      <c r="Y92" s="258">
        <v>6</v>
      </c>
      <c r="Z92" s="116">
        <f t="shared" si="17"/>
        <v>4.8000000000000007</v>
      </c>
    </row>
    <row r="93" spans="1:26" ht="19.9" customHeight="1">
      <c r="A93" s="308">
        <v>86</v>
      </c>
      <c r="B93" s="287">
        <v>307675</v>
      </c>
      <c r="C93" s="133" t="s">
        <v>200</v>
      </c>
      <c r="D93" s="310">
        <v>7</v>
      </c>
      <c r="E93" s="310">
        <v>8</v>
      </c>
      <c r="F93" s="310">
        <v>6.50</v>
      </c>
      <c r="G93" s="310">
        <v>7.50</v>
      </c>
      <c r="H93" s="310">
        <v>6</v>
      </c>
      <c r="I93" s="10">
        <f t="shared" si="12"/>
        <v>35</v>
      </c>
      <c r="J93" s="10">
        <f t="shared" si="13"/>
        <v>5.25</v>
      </c>
      <c r="K93" s="18">
        <v>4</v>
      </c>
      <c r="L93" s="18">
        <v>2</v>
      </c>
      <c r="M93" s="18">
        <v>3.50</v>
      </c>
      <c r="N93" s="18">
        <v>2.50</v>
      </c>
      <c r="O93" s="18">
        <v>5</v>
      </c>
      <c r="P93" s="18">
        <f t="shared" si="14"/>
        <v>17</v>
      </c>
      <c r="Q93" s="312">
        <f t="shared" si="15"/>
        <v>0.85000000000000009</v>
      </c>
      <c r="R93" s="105">
        <f t="shared" si="9"/>
        <v>1.25</v>
      </c>
      <c r="S93" s="313">
        <v>0</v>
      </c>
      <c r="T93" s="105">
        <f t="shared" si="10"/>
        <v>1.1499999999999999</v>
      </c>
      <c r="U93" s="313">
        <f t="shared" si="10"/>
        <v>1.25</v>
      </c>
      <c r="V93" s="105">
        <f t="shared" si="10"/>
        <v>1.1499999999999999</v>
      </c>
      <c r="W93" s="117">
        <f t="shared" si="11"/>
        <v>52</v>
      </c>
      <c r="X93" s="314">
        <f t="shared" si="16"/>
        <v>10.40</v>
      </c>
      <c r="Y93" s="258">
        <v>28</v>
      </c>
      <c r="Z93" s="116">
        <f t="shared" si="17"/>
        <v>22.40</v>
      </c>
    </row>
    <row r="94" spans="1:26" ht="19.9" customHeight="1">
      <c r="A94" s="309">
        <v>87</v>
      </c>
      <c r="B94" s="284">
        <v>307676</v>
      </c>
      <c r="C94" s="133" t="s">
        <v>200</v>
      </c>
      <c r="D94" s="10">
        <v>0</v>
      </c>
      <c r="E94" s="10">
        <v>1.50</v>
      </c>
      <c r="F94" s="10">
        <v>0.50</v>
      </c>
      <c r="G94" s="10">
        <v>0</v>
      </c>
      <c r="H94" s="10">
        <v>1</v>
      </c>
      <c r="I94" s="10">
        <f t="shared" si="12"/>
        <v>3</v>
      </c>
      <c r="J94" s="10">
        <f t="shared" si="13"/>
        <v>0.44999999999999996</v>
      </c>
      <c r="K94" s="18">
        <v>1.50</v>
      </c>
      <c r="L94" s="18">
        <v>0</v>
      </c>
      <c r="M94" s="18">
        <v>1</v>
      </c>
      <c r="N94" s="18">
        <v>0.50</v>
      </c>
      <c r="O94" s="18">
        <v>0</v>
      </c>
      <c r="P94" s="18">
        <f t="shared" si="14"/>
        <v>3</v>
      </c>
      <c r="Q94" s="312">
        <f t="shared" si="15"/>
        <v>0.15000000000000002</v>
      </c>
      <c r="R94" s="105">
        <f t="shared" si="9"/>
        <v>0.075000000000000011</v>
      </c>
      <c r="S94" s="313">
        <v>0</v>
      </c>
      <c r="T94" s="105">
        <f t="shared" si="10"/>
        <v>0.125</v>
      </c>
      <c r="U94" s="313">
        <f t="shared" si="10"/>
        <v>0.025000000000000001</v>
      </c>
      <c r="V94" s="105">
        <f t="shared" si="10"/>
        <v>0.15</v>
      </c>
      <c r="W94" s="117">
        <f t="shared" si="11"/>
        <v>6</v>
      </c>
      <c r="X94" s="314">
        <f t="shared" si="16"/>
        <v>1.2000000000000002</v>
      </c>
      <c r="Y94" s="258">
        <v>2</v>
      </c>
      <c r="Z94" s="116">
        <f t="shared" si="17"/>
        <v>1.60</v>
      </c>
    </row>
    <row r="95" spans="1:26" ht="19.9" customHeight="1">
      <c r="A95" s="308">
        <v>88</v>
      </c>
      <c r="B95" s="287">
        <v>307677</v>
      </c>
      <c r="C95" s="133" t="s">
        <v>201</v>
      </c>
      <c r="D95" s="310">
        <v>8</v>
      </c>
      <c r="E95" s="310">
        <v>6</v>
      </c>
      <c r="F95" s="310">
        <v>7</v>
      </c>
      <c r="G95" s="310">
        <v>3</v>
      </c>
      <c r="H95" s="310">
        <v>6.50</v>
      </c>
      <c r="I95" s="10">
        <f t="shared" si="12"/>
        <v>30.50</v>
      </c>
      <c r="J95" s="10">
        <f t="shared" si="13"/>
        <v>4.575</v>
      </c>
      <c r="K95" s="18">
        <v>2.50</v>
      </c>
      <c r="L95" s="18">
        <v>4</v>
      </c>
      <c r="M95" s="18">
        <v>2</v>
      </c>
      <c r="N95" s="18">
        <v>3.50</v>
      </c>
      <c r="O95" s="18">
        <v>3</v>
      </c>
      <c r="P95" s="18">
        <f t="shared" si="14"/>
        <v>15</v>
      </c>
      <c r="Q95" s="312">
        <f t="shared" si="15"/>
        <v>0.75</v>
      </c>
      <c r="R95" s="105">
        <f t="shared" si="9"/>
        <v>1.325</v>
      </c>
      <c r="S95" s="313">
        <v>0</v>
      </c>
      <c r="T95" s="105">
        <f t="shared" si="10"/>
        <v>1.1500000000000001</v>
      </c>
      <c r="U95" s="313">
        <f t="shared" si="10"/>
        <v>0.625</v>
      </c>
      <c r="V95" s="105">
        <f t="shared" si="10"/>
        <v>1.125</v>
      </c>
      <c r="W95" s="117">
        <f t="shared" si="11"/>
        <v>45.50</v>
      </c>
      <c r="X95" s="314">
        <f t="shared" si="16"/>
        <v>9.10</v>
      </c>
      <c r="Y95" s="258">
        <v>24</v>
      </c>
      <c r="Z95" s="116">
        <f t="shared" si="17"/>
        <v>19.200000000000003</v>
      </c>
    </row>
    <row r="96" spans="1:26" ht="19.9" customHeight="1">
      <c r="A96" s="309">
        <v>89</v>
      </c>
      <c r="B96" s="284">
        <v>307680</v>
      </c>
      <c r="C96" s="133" t="s">
        <v>202</v>
      </c>
      <c r="D96" s="310">
        <v>2</v>
      </c>
      <c r="E96" s="310">
        <v>3.50</v>
      </c>
      <c r="F96" s="310">
        <v>1.50</v>
      </c>
      <c r="G96" s="310">
        <v>2.50</v>
      </c>
      <c r="H96" s="310">
        <v>3</v>
      </c>
      <c r="I96" s="10">
        <f t="shared" si="12"/>
        <v>12.50</v>
      </c>
      <c r="J96" s="10">
        <f t="shared" si="13"/>
        <v>1.875</v>
      </c>
      <c r="K96" s="18">
        <v>2</v>
      </c>
      <c r="L96" s="18">
        <v>1.50</v>
      </c>
      <c r="M96" s="18">
        <v>0.50</v>
      </c>
      <c r="N96" s="18">
        <v>1</v>
      </c>
      <c r="O96" s="18">
        <v>1.50</v>
      </c>
      <c r="P96" s="18">
        <f t="shared" si="14"/>
        <v>6.50</v>
      </c>
      <c r="Q96" s="312">
        <f t="shared" si="15"/>
        <v>0.325</v>
      </c>
      <c r="R96" s="105">
        <f t="shared" si="9"/>
        <v>0.40</v>
      </c>
      <c r="S96" s="313">
        <v>0</v>
      </c>
      <c r="T96" s="105">
        <f t="shared" si="10"/>
        <v>0.24999999999999997</v>
      </c>
      <c r="U96" s="313">
        <f t="shared" si="10"/>
        <v>0.425</v>
      </c>
      <c r="V96" s="105">
        <f t="shared" si="10"/>
        <v>0.52499999999999991</v>
      </c>
      <c r="W96" s="117">
        <f t="shared" si="11"/>
        <v>19</v>
      </c>
      <c r="X96" s="314">
        <f t="shared" si="16"/>
        <v>3.8000000000000003</v>
      </c>
      <c r="Y96" s="258">
        <v>10</v>
      </c>
      <c r="Z96" s="116">
        <f t="shared" si="17"/>
        <v>8</v>
      </c>
    </row>
    <row r="97" spans="1:26" ht="19.9" customHeight="1">
      <c r="A97" s="308">
        <v>90</v>
      </c>
      <c r="B97" s="287">
        <v>307683</v>
      </c>
      <c r="C97" s="133" t="s">
        <v>206</v>
      </c>
      <c r="D97" s="310">
        <v>1.50</v>
      </c>
      <c r="E97" s="310">
        <v>1</v>
      </c>
      <c r="F97" s="310">
        <v>0.50</v>
      </c>
      <c r="G97" s="310">
        <v>0.50</v>
      </c>
      <c r="H97" s="310">
        <v>1</v>
      </c>
      <c r="I97" s="10">
        <f t="shared" si="12"/>
        <v>4.50</v>
      </c>
      <c r="J97" s="10">
        <f t="shared" si="13"/>
        <v>0.675</v>
      </c>
      <c r="K97" s="18">
        <v>0.50</v>
      </c>
      <c r="L97" s="18">
        <v>0</v>
      </c>
      <c r="M97" s="18">
        <v>2</v>
      </c>
      <c r="N97" s="18">
        <v>1.50</v>
      </c>
      <c r="O97" s="18">
        <v>0</v>
      </c>
      <c r="P97" s="18">
        <f t="shared" si="14"/>
        <v>4</v>
      </c>
      <c r="Q97" s="312">
        <f t="shared" si="15"/>
        <v>0.20</v>
      </c>
      <c r="R97" s="105">
        <f t="shared" si="9"/>
        <v>0.24999999999999997</v>
      </c>
      <c r="S97" s="313">
        <v>0</v>
      </c>
      <c r="T97" s="105">
        <f t="shared" si="10"/>
        <v>0.175</v>
      </c>
      <c r="U97" s="313">
        <f t="shared" si="10"/>
        <v>0.15000000000000002</v>
      </c>
      <c r="V97" s="105">
        <f t="shared" si="10"/>
        <v>0.15</v>
      </c>
      <c r="W97" s="117">
        <f t="shared" si="11"/>
        <v>8.50</v>
      </c>
      <c r="X97" s="314">
        <f t="shared" si="16"/>
        <v>1.7000000000000002</v>
      </c>
      <c r="Y97" s="258">
        <v>4</v>
      </c>
      <c r="Z97" s="116">
        <f t="shared" si="17"/>
        <v>3.20</v>
      </c>
    </row>
    <row r="98" spans="1:26" ht="19.9" customHeight="1">
      <c r="A98" s="309">
        <v>91</v>
      </c>
      <c r="B98" s="284">
        <v>307684</v>
      </c>
      <c r="C98" s="133" t="s">
        <v>207</v>
      </c>
      <c r="D98" s="310">
        <v>5</v>
      </c>
      <c r="E98" s="310">
        <v>6</v>
      </c>
      <c r="F98" s="310">
        <v>4.50</v>
      </c>
      <c r="G98" s="310">
        <v>3.50</v>
      </c>
      <c r="H98" s="310">
        <v>3</v>
      </c>
      <c r="I98" s="10">
        <f t="shared" si="12"/>
        <v>22</v>
      </c>
      <c r="J98" s="10">
        <f t="shared" si="13"/>
        <v>3.30</v>
      </c>
      <c r="K98" s="18">
        <v>1</v>
      </c>
      <c r="L98" s="18">
        <v>1.50</v>
      </c>
      <c r="M98" s="18">
        <v>4</v>
      </c>
      <c r="N98" s="18">
        <v>2</v>
      </c>
      <c r="O98" s="18">
        <v>3</v>
      </c>
      <c r="P98" s="18">
        <f t="shared" si="14"/>
        <v>11.50</v>
      </c>
      <c r="Q98" s="312">
        <f t="shared" si="15"/>
        <v>0.57500000000000007</v>
      </c>
      <c r="R98" s="105">
        <f t="shared" si="9"/>
        <v>0.80</v>
      </c>
      <c r="S98" s="313">
        <v>0</v>
      </c>
      <c r="T98" s="105">
        <f t="shared" si="10"/>
        <v>0.875</v>
      </c>
      <c r="U98" s="313">
        <f t="shared" si="10"/>
        <v>0.625</v>
      </c>
      <c r="V98" s="105">
        <f t="shared" si="10"/>
        <v>0.60</v>
      </c>
      <c r="W98" s="117">
        <f t="shared" si="11"/>
        <v>33.50</v>
      </c>
      <c r="X98" s="314">
        <f t="shared" si="16"/>
        <v>6.70</v>
      </c>
      <c r="Y98" s="258">
        <v>18</v>
      </c>
      <c r="Z98" s="116">
        <f t="shared" si="17"/>
        <v>14.40</v>
      </c>
    </row>
    <row r="99" spans="1:26" ht="19.9" customHeight="1">
      <c r="A99" s="308">
        <v>92</v>
      </c>
      <c r="B99" s="284">
        <v>307688</v>
      </c>
      <c r="C99" s="133" t="s">
        <v>210</v>
      </c>
      <c r="D99" s="310">
        <v>3</v>
      </c>
      <c r="E99" s="310">
        <v>2</v>
      </c>
      <c r="F99" s="310">
        <v>1</v>
      </c>
      <c r="G99" s="310">
        <v>4</v>
      </c>
      <c r="H99" s="310">
        <v>2.50</v>
      </c>
      <c r="I99" s="10">
        <f t="shared" si="12"/>
        <v>12.50</v>
      </c>
      <c r="J99" s="10">
        <f t="shared" si="13"/>
        <v>1.875</v>
      </c>
      <c r="K99" s="18">
        <v>2</v>
      </c>
      <c r="L99" s="18">
        <v>0.50</v>
      </c>
      <c r="M99" s="18">
        <v>2</v>
      </c>
      <c r="N99" s="18">
        <v>1</v>
      </c>
      <c r="O99" s="18">
        <v>1.50</v>
      </c>
      <c r="P99" s="18">
        <f t="shared" si="14"/>
        <v>7</v>
      </c>
      <c r="Q99" s="312">
        <f t="shared" si="15"/>
        <v>0.35</v>
      </c>
      <c r="R99" s="105">
        <f t="shared" si="9"/>
        <v>0.54999999999999993</v>
      </c>
      <c r="S99" s="313">
        <v>0</v>
      </c>
      <c r="T99" s="105">
        <f t="shared" si="10"/>
        <v>0.25</v>
      </c>
      <c r="U99" s="313">
        <f t="shared" si="10"/>
        <v>0.65</v>
      </c>
      <c r="V99" s="105">
        <f t="shared" si="10"/>
        <v>0.45</v>
      </c>
      <c r="W99" s="117">
        <f t="shared" si="11"/>
        <v>19.50</v>
      </c>
      <c r="X99" s="314">
        <f t="shared" si="16"/>
        <v>3.9000000000000004</v>
      </c>
      <c r="Y99" s="258">
        <v>10</v>
      </c>
      <c r="Z99" s="116">
        <f t="shared" si="17"/>
        <v>8</v>
      </c>
    </row>
    <row r="100" spans="1:26" ht="19.9" customHeight="1">
      <c r="A100" s="309">
        <v>93</v>
      </c>
      <c r="B100" s="287">
        <v>307689</v>
      </c>
      <c r="C100" s="133" t="s">
        <v>211</v>
      </c>
      <c r="D100" s="310">
        <v>6.50</v>
      </c>
      <c r="E100" s="310">
        <v>7</v>
      </c>
      <c r="F100" s="310">
        <v>3</v>
      </c>
      <c r="G100" s="310">
        <v>5</v>
      </c>
      <c r="H100" s="310">
        <v>4</v>
      </c>
      <c r="I100" s="10">
        <f t="shared" si="12"/>
        <v>25.50</v>
      </c>
      <c r="J100" s="10">
        <f t="shared" si="13"/>
        <v>3.8249999999999997</v>
      </c>
      <c r="K100" s="18">
        <v>3.50</v>
      </c>
      <c r="L100" s="18">
        <v>2</v>
      </c>
      <c r="M100" s="18">
        <v>2.50</v>
      </c>
      <c r="N100" s="18">
        <v>1.50</v>
      </c>
      <c r="O100" s="18">
        <v>3</v>
      </c>
      <c r="P100" s="18">
        <f t="shared" si="14"/>
        <v>12.50</v>
      </c>
      <c r="Q100" s="312">
        <f t="shared" si="15"/>
        <v>0.625</v>
      </c>
      <c r="R100" s="105">
        <f t="shared" si="9"/>
        <v>1.1499999999999999</v>
      </c>
      <c r="S100" s="313">
        <v>0</v>
      </c>
      <c r="T100" s="105">
        <f t="shared" si="10"/>
        <v>0.57499999999999996</v>
      </c>
      <c r="U100" s="313">
        <f t="shared" si="10"/>
        <v>0.825</v>
      </c>
      <c r="V100" s="105">
        <f t="shared" si="10"/>
        <v>0.75</v>
      </c>
      <c r="W100" s="117">
        <f t="shared" si="11"/>
        <v>38</v>
      </c>
      <c r="X100" s="314">
        <f t="shared" si="16"/>
        <v>7.60</v>
      </c>
      <c r="Y100" s="258">
        <v>20</v>
      </c>
      <c r="Z100" s="116">
        <f t="shared" si="17"/>
        <v>16</v>
      </c>
    </row>
    <row r="101" spans="1:26" ht="19.9" customHeight="1">
      <c r="A101" s="308">
        <v>94</v>
      </c>
      <c r="B101" s="287">
        <v>307693</v>
      </c>
      <c r="C101" s="133" t="s">
        <v>212</v>
      </c>
      <c r="D101" s="310">
        <v>1</v>
      </c>
      <c r="E101" s="310">
        <v>0.50</v>
      </c>
      <c r="F101" s="310">
        <v>2</v>
      </c>
      <c r="G101" s="310">
        <v>1.50</v>
      </c>
      <c r="H101" s="310">
        <v>0.50</v>
      </c>
      <c r="I101" s="10">
        <f t="shared" si="12"/>
        <v>5.50</v>
      </c>
      <c r="J101" s="10">
        <f t="shared" si="13"/>
        <v>0.825</v>
      </c>
      <c r="K101" s="18">
        <v>2</v>
      </c>
      <c r="L101" s="18">
        <v>0</v>
      </c>
      <c r="M101" s="18">
        <v>0</v>
      </c>
      <c r="N101" s="18">
        <v>1</v>
      </c>
      <c r="O101" s="18">
        <v>0.50</v>
      </c>
      <c r="P101" s="18">
        <f t="shared" si="14"/>
        <v>3.50</v>
      </c>
      <c r="Q101" s="312">
        <f t="shared" si="15"/>
        <v>0.17500000000000002</v>
      </c>
      <c r="R101" s="105">
        <f t="shared" si="9"/>
        <v>0.25</v>
      </c>
      <c r="S101" s="313">
        <v>0</v>
      </c>
      <c r="T101" s="105">
        <f t="shared" si="10"/>
        <v>0.30</v>
      </c>
      <c r="U101" s="313">
        <f t="shared" si="10"/>
        <v>0.27499999999999997</v>
      </c>
      <c r="V101" s="105">
        <f t="shared" si="10"/>
        <v>0.10</v>
      </c>
      <c r="W101" s="117">
        <f t="shared" si="11"/>
        <v>9</v>
      </c>
      <c r="X101" s="314">
        <f t="shared" si="16"/>
        <v>1.80</v>
      </c>
      <c r="Y101" s="258">
        <v>4</v>
      </c>
      <c r="Z101" s="116">
        <f t="shared" si="17"/>
        <v>3.20</v>
      </c>
    </row>
    <row r="102" spans="1:26" ht="19.9" customHeight="1">
      <c r="A102" s="309">
        <v>95</v>
      </c>
      <c r="B102" s="284">
        <v>307694</v>
      </c>
      <c r="C102" s="133" t="s">
        <v>213</v>
      </c>
      <c r="D102" s="310">
        <v>0</v>
      </c>
      <c r="E102" s="310">
        <v>0</v>
      </c>
      <c r="F102" s="310">
        <v>0.50</v>
      </c>
      <c r="G102" s="310">
        <v>1</v>
      </c>
      <c r="H102" s="310">
        <v>0.50</v>
      </c>
      <c r="I102" s="10">
        <f t="shared" si="12"/>
        <v>2</v>
      </c>
      <c r="J102" s="10">
        <f t="shared" si="13"/>
        <v>0.30</v>
      </c>
      <c r="K102" s="18">
        <v>0</v>
      </c>
      <c r="L102" s="18">
        <v>0.50</v>
      </c>
      <c r="M102" s="18">
        <v>1</v>
      </c>
      <c r="N102" s="18">
        <v>0.50</v>
      </c>
      <c r="O102" s="18">
        <v>0</v>
      </c>
      <c r="P102" s="18">
        <f t="shared" si="14"/>
        <v>2</v>
      </c>
      <c r="Q102" s="312">
        <f t="shared" si="15"/>
        <v>0.10</v>
      </c>
      <c r="R102" s="105">
        <f t="shared" si="9"/>
        <v>0</v>
      </c>
      <c r="S102" s="313">
        <v>0</v>
      </c>
      <c r="T102" s="105">
        <f t="shared" si="10"/>
        <v>0.125</v>
      </c>
      <c r="U102" s="313">
        <f t="shared" si="10"/>
        <v>0.175</v>
      </c>
      <c r="V102" s="105">
        <f t="shared" si="10"/>
        <v>0.074999999999999997</v>
      </c>
      <c r="W102" s="117">
        <f t="shared" si="11"/>
        <v>4</v>
      </c>
      <c r="X102" s="314">
        <f t="shared" si="16"/>
        <v>0.80</v>
      </c>
      <c r="Y102" s="258">
        <v>1</v>
      </c>
      <c r="Z102" s="116">
        <f t="shared" si="17"/>
        <v>0.80</v>
      </c>
    </row>
    <row r="103" spans="1:26" ht="19.9" customHeight="1">
      <c r="A103" s="308">
        <v>96</v>
      </c>
      <c r="B103" s="287">
        <v>307695</v>
      </c>
      <c r="C103" s="133" t="s">
        <v>214</v>
      </c>
      <c r="D103" s="310">
        <v>9</v>
      </c>
      <c r="E103" s="310">
        <v>7.50</v>
      </c>
      <c r="F103" s="310">
        <v>8</v>
      </c>
      <c r="G103" s="310">
        <v>9</v>
      </c>
      <c r="H103" s="310">
        <v>8.50</v>
      </c>
      <c r="I103" s="10">
        <f t="shared" si="12"/>
        <v>42</v>
      </c>
      <c r="J103" s="10">
        <f t="shared" si="13"/>
        <v>6.30</v>
      </c>
      <c r="K103" s="18">
        <v>4</v>
      </c>
      <c r="L103" s="18">
        <v>4.50</v>
      </c>
      <c r="M103" s="18">
        <v>5</v>
      </c>
      <c r="N103" s="18">
        <v>3</v>
      </c>
      <c r="O103" s="18">
        <v>4</v>
      </c>
      <c r="P103" s="18">
        <f t="shared" si="14"/>
        <v>20.50</v>
      </c>
      <c r="Q103" s="312">
        <f t="shared" si="15"/>
        <v>1.0250000000000001</v>
      </c>
      <c r="R103" s="105">
        <f t="shared" si="9"/>
        <v>1.5499999999999998</v>
      </c>
      <c r="S103" s="313">
        <v>0</v>
      </c>
      <c r="T103" s="105">
        <f t="shared" si="10"/>
        <v>1.45</v>
      </c>
      <c r="U103" s="313">
        <f t="shared" si="10"/>
        <v>1.50</v>
      </c>
      <c r="V103" s="105">
        <f t="shared" si="10"/>
        <v>1.475</v>
      </c>
      <c r="W103" s="117">
        <f t="shared" si="11"/>
        <v>62.50</v>
      </c>
      <c r="X103" s="314">
        <f t="shared" si="16"/>
        <v>12.50</v>
      </c>
      <c r="Y103" s="258">
        <v>33</v>
      </c>
      <c r="Z103" s="116">
        <f t="shared" si="17"/>
        <v>26.40</v>
      </c>
    </row>
    <row r="104" spans="1:26" ht="19.9" customHeight="1">
      <c r="A104" s="309">
        <v>97</v>
      </c>
      <c r="B104" s="287">
        <v>307699</v>
      </c>
      <c r="C104" s="133" t="s">
        <v>215</v>
      </c>
      <c r="D104" s="310">
        <v>2.50</v>
      </c>
      <c r="E104" s="310">
        <v>1</v>
      </c>
      <c r="F104" s="310">
        <v>2</v>
      </c>
      <c r="G104" s="310">
        <v>1.50</v>
      </c>
      <c r="H104" s="310">
        <v>0.50</v>
      </c>
      <c r="I104" s="10">
        <f t="shared" si="12"/>
        <v>7.50</v>
      </c>
      <c r="J104" s="10">
        <f t="shared" si="13"/>
        <v>1.125</v>
      </c>
      <c r="K104" s="18">
        <v>3.50</v>
      </c>
      <c r="L104" s="18">
        <v>3</v>
      </c>
      <c r="M104" s="18">
        <v>2</v>
      </c>
      <c r="N104" s="18">
        <v>5</v>
      </c>
      <c r="O104" s="18">
        <v>3</v>
      </c>
      <c r="P104" s="18">
        <f t="shared" si="14"/>
        <v>16.50</v>
      </c>
      <c r="Q104" s="312">
        <f t="shared" si="15"/>
        <v>0.825</v>
      </c>
      <c r="R104" s="105">
        <f t="shared" si="9"/>
        <v>0.55000000000000004</v>
      </c>
      <c r="S104" s="313">
        <v>0</v>
      </c>
      <c r="T104" s="105">
        <f t="shared" si="10"/>
        <v>0.40</v>
      </c>
      <c r="U104" s="313">
        <f t="shared" si="10"/>
        <v>0.475</v>
      </c>
      <c r="V104" s="105">
        <f t="shared" si="10"/>
        <v>0.22500000000000003</v>
      </c>
      <c r="W104" s="117">
        <f t="shared" si="11"/>
        <v>24</v>
      </c>
      <c r="X104" s="314">
        <f t="shared" si="16"/>
        <v>4.8000000000000007</v>
      </c>
      <c r="Y104" s="258">
        <v>6</v>
      </c>
      <c r="Z104" s="116">
        <f t="shared" si="17"/>
        <v>4.8000000000000007</v>
      </c>
    </row>
    <row r="105" spans="1:26" ht="19.9" customHeight="1">
      <c r="A105" s="308">
        <v>98</v>
      </c>
      <c r="B105" s="284">
        <v>307700</v>
      </c>
      <c r="C105" s="133" t="s">
        <v>216</v>
      </c>
      <c r="D105" s="310">
        <v>1</v>
      </c>
      <c r="E105" s="310">
        <v>0.50</v>
      </c>
      <c r="F105" s="310">
        <v>1</v>
      </c>
      <c r="G105" s="310">
        <v>0</v>
      </c>
      <c r="H105" s="310">
        <v>0.50</v>
      </c>
      <c r="I105" s="10">
        <f t="shared" si="12"/>
        <v>3</v>
      </c>
      <c r="J105" s="10">
        <f t="shared" si="13"/>
        <v>0.44999999999999996</v>
      </c>
      <c r="K105" s="18">
        <v>0.50</v>
      </c>
      <c r="L105" s="18">
        <v>0</v>
      </c>
      <c r="M105" s="18">
        <v>0</v>
      </c>
      <c r="N105" s="18">
        <v>0.50</v>
      </c>
      <c r="O105" s="18">
        <v>1</v>
      </c>
      <c r="P105" s="18">
        <f t="shared" si="14"/>
        <v>2</v>
      </c>
      <c r="Q105" s="312">
        <f t="shared" si="15"/>
        <v>0.10</v>
      </c>
      <c r="R105" s="105">
        <f t="shared" si="9"/>
        <v>0.175</v>
      </c>
      <c r="S105" s="313">
        <v>0</v>
      </c>
      <c r="T105" s="105">
        <f t="shared" si="10"/>
        <v>0.15</v>
      </c>
      <c r="U105" s="313">
        <f t="shared" si="10"/>
        <v>0.025000000000000001</v>
      </c>
      <c r="V105" s="105">
        <f t="shared" si="10"/>
        <v>0.125</v>
      </c>
      <c r="W105" s="117">
        <f t="shared" si="11"/>
        <v>5</v>
      </c>
      <c r="X105" s="314">
        <f t="shared" si="16"/>
        <v>1</v>
      </c>
      <c r="Y105" s="258">
        <v>2</v>
      </c>
      <c r="Z105" s="116">
        <f t="shared" si="17"/>
        <v>1.60</v>
      </c>
    </row>
    <row r="106" spans="1:26" ht="19.9" customHeight="1">
      <c r="A106" s="309">
        <v>99</v>
      </c>
      <c r="B106" s="284">
        <v>307706</v>
      </c>
      <c r="C106" s="133" t="s">
        <v>217</v>
      </c>
      <c r="D106" s="310">
        <v>2</v>
      </c>
      <c r="E106" s="310">
        <v>1.50</v>
      </c>
      <c r="F106" s="310">
        <v>2.50</v>
      </c>
      <c r="G106" s="310">
        <v>0.50</v>
      </c>
      <c r="H106" s="310">
        <v>1.50</v>
      </c>
      <c r="I106" s="10">
        <f t="shared" si="12"/>
        <v>8</v>
      </c>
      <c r="J106" s="10">
        <f t="shared" si="13"/>
        <v>1.20</v>
      </c>
      <c r="K106" s="18">
        <v>1</v>
      </c>
      <c r="L106" s="18">
        <v>1</v>
      </c>
      <c r="M106" s="18">
        <v>0.50</v>
      </c>
      <c r="N106" s="18">
        <v>1.50</v>
      </c>
      <c r="O106" s="18">
        <v>1</v>
      </c>
      <c r="P106" s="18">
        <f t="shared" si="14"/>
        <v>5</v>
      </c>
      <c r="Q106" s="312">
        <f t="shared" si="15"/>
        <v>0.25</v>
      </c>
      <c r="R106" s="105">
        <f t="shared" si="9"/>
        <v>0.35</v>
      </c>
      <c r="S106" s="313">
        <v>0</v>
      </c>
      <c r="T106" s="105">
        <f t="shared" si="10"/>
        <v>0.40</v>
      </c>
      <c r="U106" s="313">
        <f t="shared" si="10"/>
        <v>0.15000000000000002</v>
      </c>
      <c r="V106" s="105">
        <f t="shared" si="10"/>
        <v>0.27499999999999997</v>
      </c>
      <c r="W106" s="117">
        <f t="shared" si="11"/>
        <v>13</v>
      </c>
      <c r="X106" s="314">
        <f t="shared" si="16"/>
        <v>2.60</v>
      </c>
      <c r="Y106" s="258">
        <v>6</v>
      </c>
      <c r="Z106" s="116">
        <f t="shared" si="17"/>
        <v>4.8000000000000007</v>
      </c>
    </row>
    <row r="107" spans="1:26" ht="19.9" customHeight="1">
      <c r="A107" s="308">
        <v>100</v>
      </c>
      <c r="B107" s="287">
        <v>307707</v>
      </c>
      <c r="C107" s="133" t="s">
        <v>218</v>
      </c>
      <c r="D107" s="310">
        <v>0.50</v>
      </c>
      <c r="E107" s="310">
        <v>0.50</v>
      </c>
      <c r="F107" s="310">
        <v>1</v>
      </c>
      <c r="G107" s="310">
        <v>1</v>
      </c>
      <c r="H107" s="310">
        <v>0.50</v>
      </c>
      <c r="I107" s="10">
        <f t="shared" si="12"/>
        <v>3.50</v>
      </c>
      <c r="J107" s="10">
        <f t="shared" si="13"/>
        <v>0.525</v>
      </c>
      <c r="K107" s="18">
        <v>0</v>
      </c>
      <c r="L107" s="18">
        <v>0.50</v>
      </c>
      <c r="M107" s="18">
        <v>1</v>
      </c>
      <c r="N107" s="18">
        <v>0</v>
      </c>
      <c r="O107" s="18">
        <v>1.50</v>
      </c>
      <c r="P107" s="18">
        <f t="shared" si="14"/>
        <v>3</v>
      </c>
      <c r="Q107" s="312">
        <f t="shared" si="15"/>
        <v>0.15000000000000002</v>
      </c>
      <c r="R107" s="105">
        <f t="shared" si="9"/>
        <v>0.074999999999999997</v>
      </c>
      <c r="S107" s="313">
        <v>0</v>
      </c>
      <c r="T107" s="105">
        <f t="shared" si="10"/>
        <v>0.20</v>
      </c>
      <c r="U107" s="313">
        <f t="shared" si="10"/>
        <v>0.15</v>
      </c>
      <c r="V107" s="105">
        <f t="shared" si="10"/>
        <v>0.15000000000000002</v>
      </c>
      <c r="W107" s="117">
        <f t="shared" si="11"/>
        <v>6.50</v>
      </c>
      <c r="X107" s="314">
        <f t="shared" si="16"/>
        <v>1.30</v>
      </c>
      <c r="Y107" s="258">
        <v>3</v>
      </c>
      <c r="Z107" s="116">
        <f t="shared" si="17"/>
        <v>2.4000000000000004</v>
      </c>
    </row>
    <row r="108" spans="1:26" ht="19.9" customHeight="1">
      <c r="A108" s="309">
        <v>101</v>
      </c>
      <c r="B108" s="284">
        <v>307710</v>
      </c>
      <c r="C108" s="133" t="s">
        <v>219</v>
      </c>
      <c r="D108" s="10">
        <v>3</v>
      </c>
      <c r="E108" s="10">
        <v>2</v>
      </c>
      <c r="F108" s="10">
        <v>1.50</v>
      </c>
      <c r="G108" s="10">
        <v>3</v>
      </c>
      <c r="H108" s="10">
        <v>1</v>
      </c>
      <c r="I108" s="10">
        <f t="shared" si="12"/>
        <v>10.50</v>
      </c>
      <c r="J108" s="10">
        <f t="shared" si="13"/>
        <v>1.575</v>
      </c>
      <c r="K108" s="18">
        <v>2</v>
      </c>
      <c r="L108" s="18">
        <v>0</v>
      </c>
      <c r="M108" s="18">
        <v>1.50</v>
      </c>
      <c r="N108" s="18">
        <v>2</v>
      </c>
      <c r="O108" s="18">
        <v>0</v>
      </c>
      <c r="P108" s="18">
        <f t="shared" si="14"/>
        <v>5.50</v>
      </c>
      <c r="Q108" s="312">
        <f t="shared" si="15"/>
        <v>0.27500000000000002</v>
      </c>
      <c r="R108" s="105">
        <f t="shared" si="9"/>
        <v>0.54999999999999993</v>
      </c>
      <c r="S108" s="313">
        <v>0</v>
      </c>
      <c r="T108" s="105">
        <f t="shared" si="10"/>
        <v>0.30</v>
      </c>
      <c r="U108" s="313">
        <f t="shared" si="10"/>
        <v>0.54999999999999993</v>
      </c>
      <c r="V108" s="105">
        <f t="shared" si="10"/>
        <v>0.15</v>
      </c>
      <c r="W108" s="117">
        <f t="shared" si="11"/>
        <v>16</v>
      </c>
      <c r="X108" s="314">
        <f t="shared" si="16"/>
        <v>3.20</v>
      </c>
      <c r="Y108" s="258">
        <v>8</v>
      </c>
      <c r="Z108" s="116">
        <f t="shared" si="17"/>
        <v>6.40</v>
      </c>
    </row>
    <row r="109" spans="1:26" ht="19.9" customHeight="1">
      <c r="A109" s="308">
        <v>102</v>
      </c>
      <c r="B109" s="287">
        <v>307713</v>
      </c>
      <c r="C109" s="133" t="s">
        <v>220</v>
      </c>
      <c r="D109" s="310">
        <v>4</v>
      </c>
      <c r="E109" s="310">
        <v>1</v>
      </c>
      <c r="F109" s="310">
        <v>5</v>
      </c>
      <c r="G109" s="310">
        <v>2</v>
      </c>
      <c r="H109" s="310">
        <v>1.50</v>
      </c>
      <c r="I109" s="10">
        <f t="shared" si="12"/>
        <v>13.50</v>
      </c>
      <c r="J109" s="10">
        <f t="shared" si="13"/>
        <v>2.025</v>
      </c>
      <c r="K109" s="18">
        <v>1.50</v>
      </c>
      <c r="L109" s="18">
        <v>1</v>
      </c>
      <c r="M109" s="18">
        <v>2</v>
      </c>
      <c r="N109" s="18">
        <v>1</v>
      </c>
      <c r="O109" s="18">
        <v>0.50</v>
      </c>
      <c r="P109" s="18">
        <f t="shared" si="14"/>
        <v>6</v>
      </c>
      <c r="Q109" s="312">
        <f t="shared" si="15"/>
        <v>0.30000000000000004</v>
      </c>
      <c r="R109" s="105">
        <f t="shared" si="9"/>
        <v>0.675</v>
      </c>
      <c r="S109" s="313">
        <v>0</v>
      </c>
      <c r="T109" s="105">
        <f t="shared" si="10"/>
        <v>0.85</v>
      </c>
      <c r="U109" s="313">
        <f t="shared" si="10"/>
        <v>0.35</v>
      </c>
      <c r="V109" s="105">
        <f t="shared" si="10"/>
        <v>0.24999999999999997</v>
      </c>
      <c r="W109" s="117">
        <f t="shared" si="11"/>
        <v>19.50</v>
      </c>
      <c r="X109" s="314">
        <f t="shared" si="16"/>
        <v>3.9000000000000004</v>
      </c>
      <c r="Y109" s="258">
        <v>10</v>
      </c>
      <c r="Z109" s="116">
        <f t="shared" si="17"/>
        <v>8</v>
      </c>
    </row>
    <row r="110" spans="1:26" ht="19.9" customHeight="1">
      <c r="A110" s="309">
        <v>103</v>
      </c>
      <c r="B110" s="287">
        <v>307717</v>
      </c>
      <c r="C110" s="133" t="s">
        <v>223</v>
      </c>
      <c r="D110" s="10">
        <v>2</v>
      </c>
      <c r="E110" s="10">
        <v>2.50</v>
      </c>
      <c r="F110" s="10">
        <v>1</v>
      </c>
      <c r="G110" s="10">
        <v>1.50</v>
      </c>
      <c r="H110" s="10">
        <v>2</v>
      </c>
      <c r="I110" s="10">
        <f t="shared" si="12"/>
        <v>9</v>
      </c>
      <c r="J110" s="10">
        <f t="shared" si="13"/>
        <v>1.35</v>
      </c>
      <c r="K110" s="18">
        <v>2</v>
      </c>
      <c r="L110" s="18">
        <v>0.50</v>
      </c>
      <c r="M110" s="18">
        <v>1</v>
      </c>
      <c r="N110" s="18">
        <v>0</v>
      </c>
      <c r="O110" s="18">
        <v>1</v>
      </c>
      <c r="P110" s="18">
        <f t="shared" si="14"/>
        <v>4.50</v>
      </c>
      <c r="Q110" s="312">
        <f t="shared" si="15"/>
        <v>0.225</v>
      </c>
      <c r="R110" s="105">
        <f t="shared" si="9"/>
        <v>0.40</v>
      </c>
      <c r="S110" s="313">
        <v>0</v>
      </c>
      <c r="T110" s="105">
        <f t="shared" si="10"/>
        <v>0.20</v>
      </c>
      <c r="U110" s="313">
        <f t="shared" si="10"/>
        <v>0.22499999999999998</v>
      </c>
      <c r="V110" s="105">
        <f t="shared" si="10"/>
        <v>0.35</v>
      </c>
      <c r="W110" s="117">
        <f t="shared" si="11"/>
        <v>13.50</v>
      </c>
      <c r="X110" s="314">
        <f t="shared" si="16"/>
        <v>2.70</v>
      </c>
      <c r="Y110" s="258">
        <v>7</v>
      </c>
      <c r="Z110" s="116">
        <f t="shared" si="17"/>
        <v>5.60</v>
      </c>
    </row>
    <row r="111" spans="1:26" ht="19.9" customHeight="1">
      <c r="A111" s="308">
        <v>104</v>
      </c>
      <c r="B111" s="284">
        <v>307718</v>
      </c>
      <c r="C111" s="133" t="s">
        <v>224</v>
      </c>
      <c r="D111" s="310">
        <v>1.50</v>
      </c>
      <c r="E111" s="310">
        <v>1</v>
      </c>
      <c r="F111" s="310">
        <v>3.50</v>
      </c>
      <c r="G111" s="310">
        <v>4</v>
      </c>
      <c r="H111" s="310">
        <v>2.50</v>
      </c>
      <c r="I111" s="10">
        <f t="shared" si="12"/>
        <v>12.50</v>
      </c>
      <c r="J111" s="10">
        <f t="shared" si="13"/>
        <v>1.875</v>
      </c>
      <c r="K111" s="18">
        <v>2.50</v>
      </c>
      <c r="L111" s="18">
        <v>1</v>
      </c>
      <c r="M111" s="18">
        <v>0</v>
      </c>
      <c r="N111" s="18">
        <v>1.50</v>
      </c>
      <c r="O111" s="18">
        <v>2.50</v>
      </c>
      <c r="P111" s="18">
        <f t="shared" si="14"/>
        <v>7.50</v>
      </c>
      <c r="Q111" s="312">
        <f t="shared" si="15"/>
        <v>0.375</v>
      </c>
      <c r="R111" s="105">
        <f t="shared" si="9"/>
        <v>0.35</v>
      </c>
      <c r="S111" s="313">
        <v>0</v>
      </c>
      <c r="T111" s="105">
        <f t="shared" si="10"/>
        <v>0.525</v>
      </c>
      <c r="U111" s="313">
        <f t="shared" si="10"/>
        <v>0.675</v>
      </c>
      <c r="V111" s="105">
        <f t="shared" si="10"/>
        <v>0.50</v>
      </c>
      <c r="W111" s="117">
        <f t="shared" si="11"/>
        <v>20</v>
      </c>
      <c r="X111" s="314">
        <f t="shared" si="16"/>
        <v>4</v>
      </c>
      <c r="Y111" s="258">
        <v>10</v>
      </c>
      <c r="Z111" s="116">
        <f t="shared" si="17"/>
        <v>8</v>
      </c>
    </row>
    <row r="112" spans="1:26" ht="19.9" customHeight="1">
      <c r="A112" s="309">
        <v>105</v>
      </c>
      <c r="B112" s="287">
        <v>307719</v>
      </c>
      <c r="C112" s="133" t="s">
        <v>225</v>
      </c>
      <c r="D112" s="310">
        <v>2.50</v>
      </c>
      <c r="E112" s="310">
        <v>1.50</v>
      </c>
      <c r="F112" s="310">
        <v>3</v>
      </c>
      <c r="G112" s="310">
        <v>2</v>
      </c>
      <c r="H112" s="310">
        <v>1</v>
      </c>
      <c r="I112" s="10">
        <f t="shared" si="12"/>
        <v>10</v>
      </c>
      <c r="J112" s="10">
        <f t="shared" si="13"/>
        <v>1.50</v>
      </c>
      <c r="K112" s="18">
        <v>1</v>
      </c>
      <c r="L112" s="18">
        <v>1.50</v>
      </c>
      <c r="M112" s="18">
        <v>1</v>
      </c>
      <c r="N112" s="18">
        <v>1</v>
      </c>
      <c r="O112" s="18">
        <v>0.50</v>
      </c>
      <c r="P112" s="18">
        <f t="shared" si="14"/>
        <v>5</v>
      </c>
      <c r="Q112" s="312">
        <f t="shared" si="15"/>
        <v>0.25</v>
      </c>
      <c r="R112" s="105">
        <f t="shared" si="9"/>
        <v>0.425</v>
      </c>
      <c r="S112" s="313">
        <v>0</v>
      </c>
      <c r="T112" s="105">
        <f t="shared" si="10"/>
        <v>0.49999999999999994</v>
      </c>
      <c r="U112" s="313">
        <f t="shared" si="10"/>
        <v>0.35</v>
      </c>
      <c r="V112" s="105">
        <f t="shared" si="10"/>
        <v>0.175</v>
      </c>
      <c r="W112" s="117">
        <f t="shared" si="11"/>
        <v>15</v>
      </c>
      <c r="X112" s="314">
        <f t="shared" si="16"/>
        <v>3</v>
      </c>
      <c r="Y112" s="258">
        <v>8</v>
      </c>
      <c r="Z112" s="116">
        <f t="shared" si="17"/>
        <v>6.40</v>
      </c>
    </row>
    <row r="113" spans="1:26" ht="19.9" customHeight="1">
      <c r="A113" s="308">
        <v>106</v>
      </c>
      <c r="B113" s="284">
        <v>307720</v>
      </c>
      <c r="C113" s="133" t="s">
        <v>226</v>
      </c>
      <c r="D113" s="310">
        <v>1.50</v>
      </c>
      <c r="E113" s="310">
        <v>2</v>
      </c>
      <c r="F113" s="310">
        <v>0.50</v>
      </c>
      <c r="G113" s="310">
        <v>1.50</v>
      </c>
      <c r="H113" s="310">
        <v>0</v>
      </c>
      <c r="I113" s="10">
        <f t="shared" si="12"/>
        <v>5.50</v>
      </c>
      <c r="J113" s="10">
        <f t="shared" si="13"/>
        <v>0.825</v>
      </c>
      <c r="K113" s="18">
        <v>0</v>
      </c>
      <c r="L113" s="18">
        <v>0.50</v>
      </c>
      <c r="M113" s="18">
        <v>0.50</v>
      </c>
      <c r="N113" s="18">
        <v>0</v>
      </c>
      <c r="O113" s="18">
        <v>1.50</v>
      </c>
      <c r="P113" s="18">
        <f t="shared" si="14"/>
        <v>2.50</v>
      </c>
      <c r="Q113" s="312">
        <f t="shared" si="15"/>
        <v>0.125</v>
      </c>
      <c r="R113" s="105">
        <f t="shared" si="9"/>
        <v>0.22499999999999998</v>
      </c>
      <c r="S113" s="313">
        <v>0</v>
      </c>
      <c r="T113" s="105">
        <f t="shared" si="10"/>
        <v>0.10</v>
      </c>
      <c r="U113" s="313">
        <f t="shared" si="10"/>
        <v>0.22499999999999998</v>
      </c>
      <c r="V113" s="105">
        <f t="shared" si="10"/>
        <v>0.075000000000000011</v>
      </c>
      <c r="W113" s="117">
        <f t="shared" si="11"/>
        <v>8</v>
      </c>
      <c r="X113" s="314">
        <f t="shared" si="16"/>
        <v>1.60</v>
      </c>
      <c r="Y113" s="258">
        <v>4</v>
      </c>
      <c r="Z113" s="116">
        <f t="shared" si="17"/>
        <v>3.20</v>
      </c>
    </row>
    <row r="114" spans="1:26" ht="19.9" customHeight="1">
      <c r="A114" s="309">
        <v>107</v>
      </c>
      <c r="B114" s="287">
        <v>307721</v>
      </c>
      <c r="C114" s="133" t="s">
        <v>328</v>
      </c>
      <c r="D114" s="310">
        <v>6</v>
      </c>
      <c r="E114" s="310">
        <v>5</v>
      </c>
      <c r="F114" s="310">
        <v>4.50</v>
      </c>
      <c r="G114" s="310">
        <v>3</v>
      </c>
      <c r="H114" s="310">
        <v>5</v>
      </c>
      <c r="I114" s="10">
        <f t="shared" si="12"/>
        <v>23.50</v>
      </c>
      <c r="J114" s="10">
        <f t="shared" si="13"/>
        <v>3.525</v>
      </c>
      <c r="K114" s="18">
        <v>1</v>
      </c>
      <c r="L114" s="18">
        <v>1.50</v>
      </c>
      <c r="M114" s="18">
        <v>2.50</v>
      </c>
      <c r="N114" s="18">
        <v>2</v>
      </c>
      <c r="O114" s="18">
        <v>4</v>
      </c>
      <c r="P114" s="18">
        <f t="shared" si="14"/>
        <v>11</v>
      </c>
      <c r="Q114" s="312">
        <f t="shared" si="15"/>
        <v>0.55000000000000004</v>
      </c>
      <c r="R114" s="105">
        <f t="shared" si="9"/>
        <v>0.95</v>
      </c>
      <c r="S114" s="313">
        <v>0</v>
      </c>
      <c r="T114" s="105">
        <f t="shared" si="10"/>
        <v>0.80</v>
      </c>
      <c r="U114" s="313">
        <f t="shared" si="10"/>
        <v>0.54999999999999993</v>
      </c>
      <c r="V114" s="105">
        <f t="shared" si="10"/>
        <v>0.95</v>
      </c>
      <c r="W114" s="117">
        <f t="shared" si="11"/>
        <v>34.50</v>
      </c>
      <c r="X114" s="314">
        <f t="shared" si="16"/>
        <v>6.90</v>
      </c>
      <c r="Y114" s="258">
        <v>19</v>
      </c>
      <c r="Z114" s="116">
        <f t="shared" si="17"/>
        <v>15.20</v>
      </c>
    </row>
    <row r="115" spans="1:26" ht="19.9" customHeight="1">
      <c r="A115" s="308">
        <v>108</v>
      </c>
      <c r="B115" s="284">
        <v>307722</v>
      </c>
      <c r="C115" s="133" t="s">
        <v>227</v>
      </c>
      <c r="D115" s="310">
        <v>2.50</v>
      </c>
      <c r="E115" s="310">
        <v>3.50</v>
      </c>
      <c r="F115" s="310">
        <v>2</v>
      </c>
      <c r="G115" s="310">
        <v>1.50</v>
      </c>
      <c r="H115" s="310">
        <v>2</v>
      </c>
      <c r="I115" s="10">
        <f t="shared" si="12"/>
        <v>11.50</v>
      </c>
      <c r="J115" s="10">
        <f t="shared" si="13"/>
        <v>1.725</v>
      </c>
      <c r="K115" s="18">
        <v>1.50</v>
      </c>
      <c r="L115" s="18">
        <v>3</v>
      </c>
      <c r="M115" s="18">
        <v>0</v>
      </c>
      <c r="N115" s="18">
        <v>1.50</v>
      </c>
      <c r="O115" s="18">
        <v>0.50</v>
      </c>
      <c r="P115" s="18">
        <f t="shared" si="14"/>
        <v>6.50</v>
      </c>
      <c r="Q115" s="312">
        <f t="shared" si="15"/>
        <v>0.325</v>
      </c>
      <c r="R115" s="105">
        <f t="shared" si="9"/>
        <v>0.45</v>
      </c>
      <c r="S115" s="313">
        <v>0</v>
      </c>
      <c r="T115" s="105">
        <f t="shared" si="10"/>
        <v>0.30</v>
      </c>
      <c r="U115" s="313">
        <f t="shared" si="10"/>
        <v>0.30</v>
      </c>
      <c r="V115" s="105">
        <f t="shared" si="10"/>
        <v>0.325</v>
      </c>
      <c r="W115" s="117">
        <f t="shared" si="11"/>
        <v>18</v>
      </c>
      <c r="X115" s="314">
        <f t="shared" si="16"/>
        <v>3.60</v>
      </c>
      <c r="Y115" s="258">
        <v>9</v>
      </c>
      <c r="Z115" s="116">
        <f t="shared" si="17"/>
        <v>7.20</v>
      </c>
    </row>
    <row r="116" spans="1:26" ht="19.9" customHeight="1">
      <c r="A116" s="309">
        <v>109</v>
      </c>
      <c r="B116" s="287">
        <v>307723</v>
      </c>
      <c r="C116" s="133" t="s">
        <v>228</v>
      </c>
      <c r="D116" s="310">
        <v>1</v>
      </c>
      <c r="E116" s="310">
        <v>0.50</v>
      </c>
      <c r="F116" s="310">
        <v>1.50</v>
      </c>
      <c r="G116" s="310">
        <v>0</v>
      </c>
      <c r="H116" s="310">
        <v>1</v>
      </c>
      <c r="I116" s="10">
        <f t="shared" si="12"/>
        <v>4</v>
      </c>
      <c r="J116" s="10">
        <f t="shared" si="13"/>
        <v>0.60</v>
      </c>
      <c r="K116" s="18">
        <v>0</v>
      </c>
      <c r="L116" s="18">
        <v>1</v>
      </c>
      <c r="M116" s="18">
        <v>0</v>
      </c>
      <c r="N116" s="18">
        <v>1</v>
      </c>
      <c r="O116" s="18">
        <v>0</v>
      </c>
      <c r="P116" s="18">
        <f t="shared" si="14"/>
        <v>2</v>
      </c>
      <c r="Q116" s="312">
        <f t="shared" si="15"/>
        <v>0.10</v>
      </c>
      <c r="R116" s="105">
        <f t="shared" si="9"/>
        <v>0.15</v>
      </c>
      <c r="S116" s="313">
        <v>0</v>
      </c>
      <c r="T116" s="105">
        <f t="shared" si="10"/>
        <v>0.22499999999999998</v>
      </c>
      <c r="U116" s="313">
        <f t="shared" si="10"/>
        <v>0.05</v>
      </c>
      <c r="V116" s="105">
        <f t="shared" si="10"/>
        <v>0.15</v>
      </c>
      <c r="W116" s="117">
        <f t="shared" si="11"/>
        <v>6</v>
      </c>
      <c r="X116" s="314">
        <f t="shared" si="16"/>
        <v>1.2000000000000002</v>
      </c>
      <c r="Y116" s="258">
        <v>3</v>
      </c>
      <c r="Z116" s="116">
        <f t="shared" si="17"/>
        <v>2.4000000000000004</v>
      </c>
    </row>
    <row r="117" spans="1:26" ht="19.9" customHeight="1">
      <c r="A117" s="308">
        <v>110</v>
      </c>
      <c r="B117" s="284">
        <v>307724</v>
      </c>
      <c r="C117" s="133" t="s">
        <v>229</v>
      </c>
      <c r="D117" s="310">
        <v>0.50</v>
      </c>
      <c r="E117" s="310">
        <v>0</v>
      </c>
      <c r="F117" s="310">
        <v>1</v>
      </c>
      <c r="G117" s="310">
        <v>1</v>
      </c>
      <c r="H117" s="310">
        <v>0</v>
      </c>
      <c r="I117" s="10">
        <f t="shared" si="12"/>
        <v>2.50</v>
      </c>
      <c r="J117" s="10">
        <f t="shared" si="13"/>
        <v>0.375</v>
      </c>
      <c r="K117" s="18">
        <v>0.50</v>
      </c>
      <c r="L117" s="18">
        <v>0.50</v>
      </c>
      <c r="M117" s="18">
        <v>1</v>
      </c>
      <c r="N117" s="18">
        <v>0</v>
      </c>
      <c r="O117" s="18">
        <v>0.50</v>
      </c>
      <c r="P117" s="18">
        <f t="shared" si="14"/>
        <v>2.50</v>
      </c>
      <c r="Q117" s="312">
        <f t="shared" si="15"/>
        <v>0.125</v>
      </c>
      <c r="R117" s="105">
        <f t="shared" si="9"/>
        <v>0.10</v>
      </c>
      <c r="S117" s="313">
        <v>0</v>
      </c>
      <c r="T117" s="105">
        <f t="shared" si="10"/>
        <v>0.20</v>
      </c>
      <c r="U117" s="313">
        <f t="shared" si="10"/>
        <v>0.15</v>
      </c>
      <c r="V117" s="105">
        <f t="shared" si="10"/>
        <v>0.025000000000000001</v>
      </c>
      <c r="W117" s="117">
        <f t="shared" si="11"/>
        <v>5</v>
      </c>
      <c r="X117" s="314">
        <f t="shared" si="16"/>
        <v>1</v>
      </c>
      <c r="Y117" s="258">
        <v>0</v>
      </c>
      <c r="Z117" s="116">
        <f t="shared" si="17"/>
        <v>0</v>
      </c>
    </row>
    <row r="118" spans="1:26" ht="19.9" customHeight="1">
      <c r="A118" s="309">
        <v>111</v>
      </c>
      <c r="B118" s="284">
        <v>307726</v>
      </c>
      <c r="C118" s="133" t="s">
        <v>230</v>
      </c>
      <c r="D118" s="310">
        <v>2</v>
      </c>
      <c r="E118" s="310">
        <v>3</v>
      </c>
      <c r="F118" s="310">
        <v>1.50</v>
      </c>
      <c r="G118" s="310">
        <v>0.50</v>
      </c>
      <c r="H118" s="310">
        <v>1</v>
      </c>
      <c r="I118" s="10">
        <f t="shared" si="12"/>
        <v>8</v>
      </c>
      <c r="J118" s="10">
        <f t="shared" si="13"/>
        <v>1.20</v>
      </c>
      <c r="K118" s="18">
        <v>1</v>
      </c>
      <c r="L118" s="18">
        <v>1</v>
      </c>
      <c r="M118" s="18">
        <v>2</v>
      </c>
      <c r="N118" s="18">
        <v>0.50</v>
      </c>
      <c r="O118" s="18">
        <v>0.50</v>
      </c>
      <c r="P118" s="18">
        <f t="shared" si="14"/>
        <v>5</v>
      </c>
      <c r="Q118" s="312">
        <f t="shared" si="15"/>
        <v>0.25</v>
      </c>
      <c r="R118" s="105">
        <f t="shared" si="9"/>
        <v>0.35</v>
      </c>
      <c r="S118" s="313">
        <v>0</v>
      </c>
      <c r="T118" s="105">
        <f t="shared" si="10"/>
        <v>0.32499999999999996</v>
      </c>
      <c r="U118" s="313">
        <f t="shared" si="10"/>
        <v>0.10</v>
      </c>
      <c r="V118" s="105">
        <f t="shared" si="10"/>
        <v>0.175</v>
      </c>
      <c r="W118" s="117">
        <f t="shared" si="11"/>
        <v>13</v>
      </c>
      <c r="X118" s="314">
        <f t="shared" si="16"/>
        <v>2.60</v>
      </c>
      <c r="Y118" s="258">
        <v>7</v>
      </c>
      <c r="Z118" s="116">
        <f t="shared" si="17"/>
        <v>5.60</v>
      </c>
    </row>
    <row r="119" spans="1:26" ht="19.9" customHeight="1">
      <c r="A119" s="308">
        <v>112</v>
      </c>
      <c r="B119" s="287">
        <v>307729</v>
      </c>
      <c r="C119" s="133" t="s">
        <v>233</v>
      </c>
      <c r="D119" s="310">
        <v>0.50</v>
      </c>
      <c r="E119" s="310">
        <v>1</v>
      </c>
      <c r="F119" s="310">
        <v>0</v>
      </c>
      <c r="G119" s="310">
        <v>1.50</v>
      </c>
      <c r="H119" s="310">
        <v>0</v>
      </c>
      <c r="I119" s="10">
        <f t="shared" si="12"/>
        <v>3</v>
      </c>
      <c r="J119" s="10">
        <f t="shared" si="13"/>
        <v>0.44999999999999996</v>
      </c>
      <c r="K119" s="18">
        <v>0.50</v>
      </c>
      <c r="L119" s="18">
        <v>0</v>
      </c>
      <c r="M119" s="18">
        <v>0</v>
      </c>
      <c r="N119" s="18">
        <v>0</v>
      </c>
      <c r="O119" s="18">
        <v>0.50</v>
      </c>
      <c r="P119" s="18">
        <f t="shared" si="14"/>
        <v>1</v>
      </c>
      <c r="Q119" s="312">
        <f t="shared" si="15"/>
        <v>0.05</v>
      </c>
      <c r="R119" s="105">
        <f t="shared" si="9"/>
        <v>0.10</v>
      </c>
      <c r="S119" s="313">
        <v>0</v>
      </c>
      <c r="T119" s="105">
        <f t="shared" si="10"/>
        <v>0</v>
      </c>
      <c r="U119" s="313">
        <f t="shared" si="10"/>
        <v>0.22499999999999998</v>
      </c>
      <c r="V119" s="105">
        <f t="shared" si="10"/>
        <v>0.025000000000000001</v>
      </c>
      <c r="W119" s="117">
        <f t="shared" si="11"/>
        <v>4</v>
      </c>
      <c r="X119" s="314">
        <f t="shared" si="16"/>
        <v>0.80</v>
      </c>
      <c r="Y119" s="258">
        <v>1</v>
      </c>
      <c r="Z119" s="116">
        <f t="shared" si="17"/>
        <v>0.80</v>
      </c>
    </row>
    <row r="120" spans="1:26" ht="19.9" customHeight="1">
      <c r="A120" s="309">
        <v>113</v>
      </c>
      <c r="B120" s="284">
        <v>307730</v>
      </c>
      <c r="C120" s="133" t="s">
        <v>234</v>
      </c>
      <c r="D120" s="310">
        <v>2</v>
      </c>
      <c r="E120" s="310">
        <v>1.50</v>
      </c>
      <c r="F120" s="310">
        <v>3</v>
      </c>
      <c r="G120" s="310">
        <v>0.50</v>
      </c>
      <c r="H120" s="310">
        <v>0.50</v>
      </c>
      <c r="I120" s="10">
        <f t="shared" si="12"/>
        <v>7.50</v>
      </c>
      <c r="J120" s="10">
        <f t="shared" si="13"/>
        <v>1.125</v>
      </c>
      <c r="K120" s="18">
        <v>0</v>
      </c>
      <c r="L120" s="18">
        <v>1</v>
      </c>
      <c r="M120" s="18">
        <v>0.50</v>
      </c>
      <c r="N120" s="18">
        <v>2</v>
      </c>
      <c r="O120" s="18">
        <v>0</v>
      </c>
      <c r="P120" s="18">
        <f t="shared" si="14"/>
        <v>3.50</v>
      </c>
      <c r="Q120" s="312">
        <f t="shared" si="15"/>
        <v>0.17500000000000002</v>
      </c>
      <c r="R120" s="105">
        <f t="shared" si="9"/>
        <v>0.30</v>
      </c>
      <c r="S120" s="313">
        <v>0</v>
      </c>
      <c r="T120" s="105">
        <f t="shared" si="10"/>
        <v>0.475</v>
      </c>
      <c r="U120" s="313">
        <f t="shared" si="10"/>
        <v>0.175</v>
      </c>
      <c r="V120" s="105">
        <f t="shared" si="10"/>
        <v>0.074999999999999997</v>
      </c>
      <c r="W120" s="117">
        <f t="shared" si="11"/>
        <v>11</v>
      </c>
      <c r="X120" s="314">
        <f t="shared" si="16"/>
        <v>2.2000000000000002</v>
      </c>
      <c r="Y120" s="258">
        <v>6</v>
      </c>
      <c r="Z120" s="116">
        <f t="shared" si="17"/>
        <v>4.8000000000000007</v>
      </c>
    </row>
    <row r="121" spans="1:26" ht="19.9" customHeight="1">
      <c r="A121" s="308">
        <v>114</v>
      </c>
      <c r="B121" s="284">
        <v>307732</v>
      </c>
      <c r="C121" s="133" t="s">
        <v>330</v>
      </c>
      <c r="D121" s="331">
        <v>0</v>
      </c>
      <c r="E121" s="331">
        <v>1</v>
      </c>
      <c r="F121" s="331">
        <v>0</v>
      </c>
      <c r="G121" s="331">
        <v>0</v>
      </c>
      <c r="H121" s="331">
        <v>1</v>
      </c>
      <c r="I121" s="332">
        <f t="shared" si="12"/>
        <v>2</v>
      </c>
      <c r="J121" s="10">
        <f t="shared" si="13"/>
        <v>0.30</v>
      </c>
      <c r="K121" s="18">
        <v>1</v>
      </c>
      <c r="L121" s="18">
        <v>0.50</v>
      </c>
      <c r="M121" s="18">
        <v>0</v>
      </c>
      <c r="N121" s="18">
        <v>0</v>
      </c>
      <c r="O121" s="18">
        <v>0.50</v>
      </c>
      <c r="P121" s="18">
        <f t="shared" si="14"/>
        <v>2</v>
      </c>
      <c r="Q121" s="312">
        <f t="shared" si="15"/>
        <v>0.10</v>
      </c>
      <c r="R121" s="105">
        <f t="shared" si="9"/>
        <v>0.05</v>
      </c>
      <c r="S121" s="313">
        <v>0</v>
      </c>
      <c r="T121" s="105">
        <f t="shared" si="10"/>
        <v>0</v>
      </c>
      <c r="U121" s="313">
        <f t="shared" si="10"/>
        <v>0</v>
      </c>
      <c r="V121" s="105">
        <f t="shared" si="10"/>
        <v>0.175</v>
      </c>
      <c r="W121" s="117">
        <f t="shared" si="11"/>
        <v>4</v>
      </c>
      <c r="X121" s="314">
        <f t="shared" si="16"/>
        <v>0.80</v>
      </c>
      <c r="Y121" s="258">
        <v>0</v>
      </c>
      <c r="Z121" s="116">
        <f t="shared" si="17"/>
        <v>0</v>
      </c>
    </row>
    <row r="122" spans="1:26" ht="19.9" customHeight="1">
      <c r="A122" s="309">
        <v>115</v>
      </c>
      <c r="B122" s="287">
        <v>307733</v>
      </c>
      <c r="C122" s="133" t="s">
        <v>235</v>
      </c>
      <c r="D122" s="10">
        <v>2</v>
      </c>
      <c r="E122" s="10">
        <v>4</v>
      </c>
      <c r="F122" s="10">
        <v>3.50</v>
      </c>
      <c r="G122" s="10">
        <v>1</v>
      </c>
      <c r="H122" s="10">
        <v>1.50</v>
      </c>
      <c r="I122" s="10">
        <f t="shared" si="12"/>
        <v>12</v>
      </c>
      <c r="J122" s="10">
        <f t="shared" si="13"/>
        <v>1.7999999999999998</v>
      </c>
      <c r="K122" s="18">
        <v>2</v>
      </c>
      <c r="L122" s="18">
        <v>1.50</v>
      </c>
      <c r="M122" s="18">
        <v>1.50</v>
      </c>
      <c r="N122" s="18">
        <v>0.50</v>
      </c>
      <c r="O122" s="18">
        <v>1</v>
      </c>
      <c r="P122" s="18">
        <f t="shared" si="14"/>
        <v>6.50</v>
      </c>
      <c r="Q122" s="312">
        <f t="shared" si="15"/>
        <v>0.325</v>
      </c>
      <c r="R122" s="105">
        <f t="shared" si="9"/>
        <v>0.40</v>
      </c>
      <c r="S122" s="313">
        <v>0</v>
      </c>
      <c r="T122" s="105">
        <f t="shared" si="10"/>
        <v>0.60000000000000009</v>
      </c>
      <c r="U122" s="313">
        <f t="shared" si="10"/>
        <v>0.175</v>
      </c>
      <c r="V122" s="105">
        <f t="shared" si="10"/>
        <v>0.27499999999999997</v>
      </c>
      <c r="W122" s="117">
        <f t="shared" si="11"/>
        <v>18.50</v>
      </c>
      <c r="X122" s="314">
        <f t="shared" si="16"/>
        <v>3.70</v>
      </c>
      <c r="Y122" s="258">
        <v>10</v>
      </c>
      <c r="Z122" s="116">
        <f t="shared" si="17"/>
        <v>8</v>
      </c>
    </row>
    <row r="123" spans="1:26" ht="19.9" customHeight="1">
      <c r="A123" s="308">
        <v>116</v>
      </c>
      <c r="B123" s="284">
        <v>307734</v>
      </c>
      <c r="C123" s="133" t="s">
        <v>236</v>
      </c>
      <c r="D123" s="10">
        <v>3</v>
      </c>
      <c r="E123" s="10">
        <v>1.50</v>
      </c>
      <c r="F123" s="10">
        <v>5</v>
      </c>
      <c r="G123" s="10">
        <v>0.50</v>
      </c>
      <c r="H123" s="10">
        <v>3.50</v>
      </c>
      <c r="I123" s="10">
        <f t="shared" si="12"/>
        <v>13.50</v>
      </c>
      <c r="J123" s="10">
        <f t="shared" si="13"/>
        <v>2.025</v>
      </c>
      <c r="K123" s="18">
        <v>0</v>
      </c>
      <c r="L123" s="18">
        <v>1.50</v>
      </c>
      <c r="M123" s="18">
        <v>3</v>
      </c>
      <c r="N123" s="18">
        <v>0.50</v>
      </c>
      <c r="O123" s="18">
        <v>1.50</v>
      </c>
      <c r="P123" s="18">
        <f t="shared" si="14"/>
        <v>6.50</v>
      </c>
      <c r="Q123" s="312">
        <f t="shared" si="15"/>
        <v>0.325</v>
      </c>
      <c r="R123" s="105">
        <f t="shared" si="9"/>
        <v>0.44999999999999996</v>
      </c>
      <c r="S123" s="313">
        <v>0</v>
      </c>
      <c r="T123" s="105">
        <f t="shared" si="10"/>
        <v>0.90</v>
      </c>
      <c r="U123" s="313">
        <f t="shared" si="10"/>
        <v>0.10</v>
      </c>
      <c r="V123" s="105">
        <f t="shared" si="10"/>
        <v>0.60000000000000009</v>
      </c>
      <c r="W123" s="117">
        <f t="shared" si="11"/>
        <v>20</v>
      </c>
      <c r="X123" s="314">
        <f t="shared" si="16"/>
        <v>4</v>
      </c>
      <c r="Y123" s="258">
        <v>11</v>
      </c>
      <c r="Z123" s="116">
        <f t="shared" si="17"/>
        <v>8.8000000000000007</v>
      </c>
    </row>
    <row r="124" spans="1:26" ht="19.9" customHeight="1">
      <c r="A124" s="309">
        <v>117</v>
      </c>
      <c r="B124" s="284">
        <v>307736</v>
      </c>
      <c r="C124" s="133" t="s">
        <v>237</v>
      </c>
      <c r="D124" s="10">
        <v>8</v>
      </c>
      <c r="E124" s="10">
        <v>9.50</v>
      </c>
      <c r="F124" s="10">
        <v>8.50</v>
      </c>
      <c r="G124" s="10">
        <v>9</v>
      </c>
      <c r="H124" s="10">
        <v>8.50</v>
      </c>
      <c r="I124" s="10">
        <f t="shared" si="12"/>
        <v>43.50</v>
      </c>
      <c r="J124" s="10">
        <f t="shared" si="13"/>
        <v>6.525</v>
      </c>
      <c r="K124" s="18">
        <v>3</v>
      </c>
      <c r="L124" s="18">
        <v>5</v>
      </c>
      <c r="M124" s="18">
        <v>4.50</v>
      </c>
      <c r="N124" s="18">
        <v>5</v>
      </c>
      <c r="O124" s="18">
        <v>4</v>
      </c>
      <c r="P124" s="18">
        <f t="shared" si="14"/>
        <v>21.50</v>
      </c>
      <c r="Q124" s="312">
        <f t="shared" si="15"/>
        <v>1.075</v>
      </c>
      <c r="R124" s="105">
        <f t="shared" si="9"/>
        <v>1.35</v>
      </c>
      <c r="S124" s="313">
        <v>0</v>
      </c>
      <c r="T124" s="105">
        <f t="shared" si="10"/>
        <v>1.50</v>
      </c>
      <c r="U124" s="313">
        <f t="shared" si="10"/>
        <v>1.60</v>
      </c>
      <c r="V124" s="105">
        <f t="shared" si="10"/>
        <v>1.475</v>
      </c>
      <c r="W124" s="117">
        <f t="shared" si="11"/>
        <v>65</v>
      </c>
      <c r="X124" s="314">
        <f t="shared" si="16"/>
        <v>13</v>
      </c>
      <c r="Y124" s="258">
        <v>35</v>
      </c>
      <c r="Z124" s="116">
        <f t="shared" si="17"/>
        <v>28</v>
      </c>
    </row>
    <row r="125" spans="1:26" ht="19.9" customHeight="1">
      <c r="A125" s="308">
        <v>118</v>
      </c>
      <c r="B125" s="287">
        <v>307739</v>
      </c>
      <c r="C125" s="133" t="s">
        <v>238</v>
      </c>
      <c r="D125" s="10">
        <v>3</v>
      </c>
      <c r="E125" s="10">
        <v>1.50</v>
      </c>
      <c r="F125" s="10">
        <v>2.50</v>
      </c>
      <c r="G125" s="10">
        <v>1</v>
      </c>
      <c r="H125" s="10">
        <v>2</v>
      </c>
      <c r="I125" s="10">
        <f t="shared" si="12"/>
        <v>10</v>
      </c>
      <c r="J125" s="10">
        <f t="shared" si="13"/>
        <v>1.50</v>
      </c>
      <c r="K125" s="18">
        <v>1</v>
      </c>
      <c r="L125" s="18">
        <v>0</v>
      </c>
      <c r="M125" s="18">
        <v>0.50</v>
      </c>
      <c r="N125" s="18">
        <v>2</v>
      </c>
      <c r="O125" s="18">
        <v>1.50</v>
      </c>
      <c r="P125" s="18">
        <f t="shared" si="14"/>
        <v>5</v>
      </c>
      <c r="Q125" s="312">
        <f t="shared" si="15"/>
        <v>0.25</v>
      </c>
      <c r="R125" s="105">
        <f t="shared" si="9"/>
        <v>0.49999999999999994</v>
      </c>
      <c r="S125" s="313">
        <v>0</v>
      </c>
      <c r="T125" s="105">
        <f t="shared" si="10"/>
        <v>0.40</v>
      </c>
      <c r="U125" s="313">
        <f t="shared" si="10"/>
        <v>0.25</v>
      </c>
      <c r="V125" s="105">
        <f t="shared" si="10"/>
        <v>0.375</v>
      </c>
      <c r="W125" s="117">
        <f t="shared" si="11"/>
        <v>15</v>
      </c>
      <c r="X125" s="314">
        <f t="shared" si="16"/>
        <v>3</v>
      </c>
      <c r="Y125" s="258">
        <v>8</v>
      </c>
      <c r="Z125" s="116">
        <f t="shared" si="17"/>
        <v>6.40</v>
      </c>
    </row>
    <row r="126" spans="1:26" ht="19.9" customHeight="1">
      <c r="A126" s="309">
        <v>119</v>
      </c>
      <c r="B126" s="284">
        <v>307740</v>
      </c>
      <c r="C126" s="133" t="s">
        <v>239</v>
      </c>
      <c r="D126" s="10">
        <v>2</v>
      </c>
      <c r="E126" s="10">
        <v>3</v>
      </c>
      <c r="F126" s="10">
        <v>2</v>
      </c>
      <c r="G126" s="10">
        <v>1.50</v>
      </c>
      <c r="H126" s="10">
        <v>1</v>
      </c>
      <c r="I126" s="10">
        <f t="shared" si="12"/>
        <v>9.50</v>
      </c>
      <c r="J126" s="10">
        <f t="shared" si="13"/>
        <v>1.425</v>
      </c>
      <c r="K126" s="18">
        <v>0.50</v>
      </c>
      <c r="L126" s="18">
        <v>1.50</v>
      </c>
      <c r="M126" s="18">
        <v>2</v>
      </c>
      <c r="N126" s="18">
        <v>0</v>
      </c>
      <c r="O126" s="18">
        <v>0.50</v>
      </c>
      <c r="P126" s="18">
        <f t="shared" si="14"/>
        <v>4.50</v>
      </c>
      <c r="Q126" s="312">
        <f t="shared" si="15"/>
        <v>0.225</v>
      </c>
      <c r="R126" s="105">
        <f t="shared" si="9"/>
        <v>0.325</v>
      </c>
      <c r="S126" s="313">
        <v>0</v>
      </c>
      <c r="T126" s="105">
        <f t="shared" si="10"/>
        <v>0.40</v>
      </c>
      <c r="U126" s="313">
        <f t="shared" si="10"/>
        <v>0.22499999999999998</v>
      </c>
      <c r="V126" s="105">
        <f t="shared" si="10"/>
        <v>0.175</v>
      </c>
      <c r="W126" s="117">
        <f t="shared" si="11"/>
        <v>14</v>
      </c>
      <c r="X126" s="314">
        <f t="shared" si="16"/>
        <v>2.8000000000000003</v>
      </c>
      <c r="Y126" s="258">
        <v>7</v>
      </c>
      <c r="Z126" s="116">
        <f t="shared" si="17"/>
        <v>5.60</v>
      </c>
    </row>
    <row r="127" spans="1:26" ht="19.9" customHeight="1">
      <c r="A127" s="308">
        <v>120</v>
      </c>
      <c r="B127" s="287">
        <v>307741</v>
      </c>
      <c r="C127" s="133" t="s">
        <v>240</v>
      </c>
      <c r="D127" s="310">
        <v>7</v>
      </c>
      <c r="E127" s="310">
        <v>4.50</v>
      </c>
      <c r="F127" s="310">
        <v>5</v>
      </c>
      <c r="G127" s="310">
        <v>6</v>
      </c>
      <c r="H127" s="310">
        <v>2</v>
      </c>
      <c r="I127" s="10">
        <f t="shared" si="12"/>
        <v>24.50</v>
      </c>
      <c r="J127" s="10">
        <f t="shared" si="13"/>
        <v>3.675</v>
      </c>
      <c r="K127" s="18">
        <v>3</v>
      </c>
      <c r="L127" s="18">
        <v>1</v>
      </c>
      <c r="M127" s="18">
        <v>2.50</v>
      </c>
      <c r="N127" s="18">
        <v>4</v>
      </c>
      <c r="O127" s="18">
        <v>2</v>
      </c>
      <c r="P127" s="18">
        <f t="shared" si="14"/>
        <v>12.50</v>
      </c>
      <c r="Q127" s="312">
        <f t="shared" si="15"/>
        <v>0.625</v>
      </c>
      <c r="R127" s="105">
        <f t="shared" si="9"/>
        <v>1.2000000000000002</v>
      </c>
      <c r="S127" s="313">
        <v>0</v>
      </c>
      <c r="T127" s="105">
        <f t="shared" si="10"/>
        <v>0.875</v>
      </c>
      <c r="U127" s="313">
        <f t="shared" si="10"/>
        <v>1.0999999999999999</v>
      </c>
      <c r="V127" s="105">
        <f t="shared" si="10"/>
        <v>0.40</v>
      </c>
      <c r="W127" s="117">
        <f t="shared" si="11"/>
        <v>37</v>
      </c>
      <c r="X127" s="314">
        <f t="shared" si="16"/>
        <v>7.40</v>
      </c>
      <c r="Y127" s="258">
        <v>20</v>
      </c>
      <c r="Z127" s="116">
        <f t="shared" si="17"/>
        <v>16</v>
      </c>
    </row>
    <row r="128" spans="1:26" ht="19.9" customHeight="1">
      <c r="A128" s="309">
        <v>121</v>
      </c>
      <c r="B128" s="284">
        <v>307746</v>
      </c>
      <c r="C128" s="133" t="s">
        <v>243</v>
      </c>
      <c r="D128" s="10">
        <v>2.50</v>
      </c>
      <c r="E128" s="10">
        <v>4</v>
      </c>
      <c r="F128" s="10">
        <v>2.50</v>
      </c>
      <c r="G128" s="10">
        <v>1</v>
      </c>
      <c r="H128" s="10">
        <v>1.50</v>
      </c>
      <c r="I128" s="10">
        <f t="shared" si="12"/>
        <v>11.50</v>
      </c>
      <c r="J128" s="10">
        <f t="shared" si="13"/>
        <v>1.725</v>
      </c>
      <c r="K128" s="143">
        <v>1.50</v>
      </c>
      <c r="L128" s="143">
        <v>0.50</v>
      </c>
      <c r="M128" s="143">
        <v>2</v>
      </c>
      <c r="N128" s="143">
        <v>1.50</v>
      </c>
      <c r="O128" s="143">
        <v>0</v>
      </c>
      <c r="P128" s="18">
        <f t="shared" si="14"/>
        <v>5.50</v>
      </c>
      <c r="Q128" s="312">
        <f t="shared" si="15"/>
        <v>0.27500000000000002</v>
      </c>
      <c r="R128" s="105">
        <f t="shared" si="9"/>
        <v>0.45</v>
      </c>
      <c r="S128" s="313">
        <v>0</v>
      </c>
      <c r="T128" s="105">
        <f t="shared" si="10"/>
        <v>0.475</v>
      </c>
      <c r="U128" s="313">
        <f t="shared" si="10"/>
        <v>0.225</v>
      </c>
      <c r="V128" s="105">
        <f t="shared" si="10"/>
        <v>0.22499999999999998</v>
      </c>
      <c r="W128" s="117">
        <f t="shared" si="11"/>
        <v>17</v>
      </c>
      <c r="X128" s="314">
        <f t="shared" si="16"/>
        <v>3.4000000000000004</v>
      </c>
      <c r="Y128" s="258">
        <v>9</v>
      </c>
      <c r="Z128" s="116">
        <f t="shared" si="17"/>
        <v>7.20</v>
      </c>
    </row>
    <row r="129" spans="1:26" ht="19.9" customHeight="1">
      <c r="A129" s="308">
        <v>122</v>
      </c>
      <c r="B129" s="287">
        <v>307747</v>
      </c>
      <c r="C129" s="133" t="s">
        <v>244</v>
      </c>
      <c r="D129" s="310">
        <v>2</v>
      </c>
      <c r="E129" s="310">
        <v>5.50</v>
      </c>
      <c r="F129" s="310">
        <v>6</v>
      </c>
      <c r="G129" s="310">
        <v>3</v>
      </c>
      <c r="H129" s="310">
        <v>7</v>
      </c>
      <c r="I129" s="10">
        <f t="shared" si="12"/>
        <v>23.50</v>
      </c>
      <c r="J129" s="10">
        <f t="shared" si="13"/>
        <v>3.525</v>
      </c>
      <c r="K129" s="18">
        <v>2</v>
      </c>
      <c r="L129" s="18">
        <v>3.50</v>
      </c>
      <c r="M129" s="18">
        <v>2.50</v>
      </c>
      <c r="N129" s="18">
        <v>0.50</v>
      </c>
      <c r="O129" s="18">
        <v>3</v>
      </c>
      <c r="P129" s="18">
        <f t="shared" si="14"/>
        <v>11.50</v>
      </c>
      <c r="Q129" s="312">
        <f t="shared" si="15"/>
        <v>0.57500000000000007</v>
      </c>
      <c r="R129" s="105">
        <f t="shared" si="9"/>
        <v>0.40</v>
      </c>
      <c r="S129" s="313">
        <v>0</v>
      </c>
      <c r="T129" s="105">
        <f t="shared" si="10"/>
        <v>1.0249999999999999</v>
      </c>
      <c r="U129" s="313">
        <f t="shared" si="10"/>
        <v>0.475</v>
      </c>
      <c r="V129" s="105">
        <f t="shared" si="10"/>
        <v>1.2000000000000002</v>
      </c>
      <c r="W129" s="117">
        <f t="shared" si="11"/>
        <v>35</v>
      </c>
      <c r="X129" s="314">
        <f t="shared" si="16"/>
        <v>7</v>
      </c>
      <c r="Y129" s="258">
        <v>19</v>
      </c>
      <c r="Z129" s="116">
        <f t="shared" si="17"/>
        <v>15.20</v>
      </c>
    </row>
    <row r="130" spans="1:26" ht="19.9" customHeight="1">
      <c r="A130" s="309">
        <v>123</v>
      </c>
      <c r="B130" s="284">
        <v>307748</v>
      </c>
      <c r="C130" s="133" t="s">
        <v>245</v>
      </c>
      <c r="D130" s="142">
        <v>3</v>
      </c>
      <c r="E130" s="142">
        <v>4</v>
      </c>
      <c r="F130" s="142">
        <v>5</v>
      </c>
      <c r="G130" s="142">
        <v>3</v>
      </c>
      <c r="H130" s="142">
        <v>3.50</v>
      </c>
      <c r="I130" s="10">
        <f t="shared" si="12"/>
        <v>18.50</v>
      </c>
      <c r="J130" s="10">
        <f t="shared" si="13"/>
        <v>2.775</v>
      </c>
      <c r="K130" s="18">
        <v>2.50</v>
      </c>
      <c r="L130" s="18">
        <v>1</v>
      </c>
      <c r="M130" s="18">
        <v>3</v>
      </c>
      <c r="N130" s="18">
        <v>1.50</v>
      </c>
      <c r="O130" s="18">
        <v>2</v>
      </c>
      <c r="P130" s="18">
        <f t="shared" si="14"/>
        <v>10</v>
      </c>
      <c r="Q130" s="312">
        <f t="shared" si="15"/>
        <v>0.50</v>
      </c>
      <c r="R130" s="105">
        <f t="shared" si="9"/>
        <v>0.57499999999999996</v>
      </c>
      <c r="S130" s="313">
        <v>0</v>
      </c>
      <c r="T130" s="105">
        <f t="shared" si="10"/>
        <v>0.90</v>
      </c>
      <c r="U130" s="313">
        <f t="shared" si="10"/>
        <v>0.52499999999999991</v>
      </c>
      <c r="V130" s="105">
        <f t="shared" si="10"/>
        <v>0.625</v>
      </c>
      <c r="W130" s="117">
        <f t="shared" si="11"/>
        <v>28.50</v>
      </c>
      <c r="X130" s="314">
        <f t="shared" si="16"/>
        <v>5.70</v>
      </c>
      <c r="Y130" s="258">
        <v>15</v>
      </c>
      <c r="Z130" s="116">
        <f t="shared" si="17"/>
        <v>12</v>
      </c>
    </row>
    <row r="131" spans="1:26" ht="19.9" customHeight="1">
      <c r="A131" s="308">
        <v>124</v>
      </c>
      <c r="B131" s="287">
        <v>307749</v>
      </c>
      <c r="C131" s="133" t="s">
        <v>246</v>
      </c>
      <c r="D131" s="310">
        <v>7.50</v>
      </c>
      <c r="E131" s="310">
        <v>6</v>
      </c>
      <c r="F131" s="310">
        <v>4.50</v>
      </c>
      <c r="G131" s="310">
        <v>6.50</v>
      </c>
      <c r="H131" s="310">
        <v>8</v>
      </c>
      <c r="I131" s="10">
        <f t="shared" si="12"/>
        <v>32.50</v>
      </c>
      <c r="J131" s="10">
        <f t="shared" si="13"/>
        <v>4.875</v>
      </c>
      <c r="K131" s="18">
        <v>3</v>
      </c>
      <c r="L131" s="18">
        <v>5</v>
      </c>
      <c r="M131" s="18">
        <v>3.50</v>
      </c>
      <c r="N131" s="18">
        <v>2</v>
      </c>
      <c r="O131" s="18">
        <v>3</v>
      </c>
      <c r="P131" s="18">
        <f t="shared" si="14"/>
        <v>16.50</v>
      </c>
      <c r="Q131" s="312">
        <f t="shared" si="15"/>
        <v>0.825</v>
      </c>
      <c r="R131" s="105">
        <f t="shared" si="9"/>
        <v>1.2749999999999999</v>
      </c>
      <c r="S131" s="313">
        <v>0</v>
      </c>
      <c r="T131" s="105">
        <f t="shared" si="10"/>
        <v>0.85</v>
      </c>
      <c r="U131" s="313">
        <f t="shared" si="10"/>
        <v>1.075</v>
      </c>
      <c r="V131" s="105">
        <f t="shared" si="10"/>
        <v>1.35</v>
      </c>
      <c r="W131" s="117">
        <f t="shared" si="11"/>
        <v>49</v>
      </c>
      <c r="X131" s="314">
        <f t="shared" si="16"/>
        <v>9.8000000000000007</v>
      </c>
      <c r="Y131" s="258">
        <v>26</v>
      </c>
      <c r="Z131" s="116">
        <f t="shared" si="17"/>
        <v>20.80</v>
      </c>
    </row>
    <row r="132" spans="1:26" ht="19.9" customHeight="1">
      <c r="A132" s="309">
        <v>125</v>
      </c>
      <c r="B132" s="284">
        <v>307754</v>
      </c>
      <c r="C132" s="133" t="s">
        <v>249</v>
      </c>
      <c r="D132" s="10">
        <v>3.50</v>
      </c>
      <c r="E132" s="10">
        <v>2</v>
      </c>
      <c r="F132" s="10">
        <v>1.50</v>
      </c>
      <c r="G132" s="10">
        <v>3.50</v>
      </c>
      <c r="H132" s="10">
        <v>3</v>
      </c>
      <c r="I132" s="10">
        <f t="shared" si="12"/>
        <v>13.50</v>
      </c>
      <c r="J132" s="10">
        <f t="shared" si="13"/>
        <v>2.025</v>
      </c>
      <c r="K132" s="18">
        <v>2</v>
      </c>
      <c r="L132" s="18">
        <v>0.50</v>
      </c>
      <c r="M132" s="18">
        <v>2.50</v>
      </c>
      <c r="N132" s="18">
        <v>1</v>
      </c>
      <c r="O132" s="18">
        <v>0.50</v>
      </c>
      <c r="P132" s="18">
        <f t="shared" si="14"/>
        <v>6.50</v>
      </c>
      <c r="Q132" s="312">
        <f t="shared" si="15"/>
        <v>0.325</v>
      </c>
      <c r="R132" s="105">
        <f t="shared" si="9"/>
        <v>0.625</v>
      </c>
      <c r="S132" s="313">
        <v>0</v>
      </c>
      <c r="T132" s="105">
        <f t="shared" si="10"/>
        <v>0.35</v>
      </c>
      <c r="U132" s="313">
        <f t="shared" si="10"/>
        <v>0.57500000000000007</v>
      </c>
      <c r="V132" s="105">
        <f t="shared" si="10"/>
        <v>0.475</v>
      </c>
      <c r="W132" s="117">
        <f t="shared" si="11"/>
        <v>20</v>
      </c>
      <c r="X132" s="314">
        <f t="shared" si="16"/>
        <v>4</v>
      </c>
      <c r="Y132" s="258">
        <v>11</v>
      </c>
      <c r="Z132" s="116">
        <f t="shared" si="17"/>
        <v>8.8000000000000007</v>
      </c>
    </row>
    <row r="133" spans="1:26" ht="19.9" customHeight="1">
      <c r="A133" s="308">
        <v>126</v>
      </c>
      <c r="B133" s="287">
        <v>307755</v>
      </c>
      <c r="C133" s="133" t="s">
        <v>250</v>
      </c>
      <c r="D133" s="10">
        <v>9</v>
      </c>
      <c r="E133" s="10">
        <v>7</v>
      </c>
      <c r="F133" s="10">
        <v>6.50</v>
      </c>
      <c r="G133" s="10">
        <v>6</v>
      </c>
      <c r="H133" s="10">
        <v>7.50</v>
      </c>
      <c r="I133" s="10">
        <f t="shared" si="12"/>
        <v>36</v>
      </c>
      <c r="J133" s="10">
        <f t="shared" si="13"/>
        <v>5.40</v>
      </c>
      <c r="K133" s="18">
        <v>3.50</v>
      </c>
      <c r="L133" s="18">
        <v>4</v>
      </c>
      <c r="M133" s="18">
        <v>2</v>
      </c>
      <c r="N133" s="18">
        <v>5</v>
      </c>
      <c r="O133" s="18">
        <v>4</v>
      </c>
      <c r="P133" s="18">
        <f t="shared" si="14"/>
        <v>18.50</v>
      </c>
      <c r="Q133" s="312">
        <f t="shared" si="15"/>
        <v>0.925</v>
      </c>
      <c r="R133" s="105">
        <f t="shared" si="18" ref="R133:R150">(D133*0.15+K133*0.05)</f>
        <v>1.525</v>
      </c>
      <c r="S133" s="313">
        <v>0</v>
      </c>
      <c r="T133" s="105">
        <f t="shared" si="19" ref="T133:V150">(F133*0.15+M133*0.05)</f>
        <v>1.075</v>
      </c>
      <c r="U133" s="313">
        <f t="shared" si="19"/>
        <v>1.1499999999999999</v>
      </c>
      <c r="V133" s="105">
        <f t="shared" si="19"/>
        <v>1.325</v>
      </c>
      <c r="W133" s="117">
        <f t="shared" si="11"/>
        <v>54.50</v>
      </c>
      <c r="X133" s="314">
        <f t="shared" si="16"/>
        <v>10.90</v>
      </c>
      <c r="Y133" s="258">
        <v>29</v>
      </c>
      <c r="Z133" s="116">
        <f t="shared" si="17"/>
        <v>23.200000000000003</v>
      </c>
    </row>
    <row r="134" spans="1:26" ht="19.9" customHeight="1">
      <c r="A134" s="309">
        <v>127</v>
      </c>
      <c r="B134" s="284">
        <v>307756</v>
      </c>
      <c r="C134" s="133" t="s">
        <v>251</v>
      </c>
      <c r="D134" s="310">
        <v>2.50</v>
      </c>
      <c r="E134" s="310">
        <v>1</v>
      </c>
      <c r="F134" s="310">
        <v>0.50</v>
      </c>
      <c r="G134" s="310">
        <v>2</v>
      </c>
      <c r="H134" s="310">
        <v>1.50</v>
      </c>
      <c r="I134" s="10">
        <f t="shared" si="12"/>
        <v>7.50</v>
      </c>
      <c r="J134" s="10">
        <f t="shared" si="13"/>
        <v>1.125</v>
      </c>
      <c r="K134" s="18">
        <v>0.50</v>
      </c>
      <c r="L134" s="18">
        <v>1</v>
      </c>
      <c r="M134" s="18">
        <v>0</v>
      </c>
      <c r="N134" s="18">
        <v>0</v>
      </c>
      <c r="O134" s="18">
        <v>0.50</v>
      </c>
      <c r="P134" s="18">
        <f t="shared" si="14"/>
        <v>2</v>
      </c>
      <c r="Q134" s="312">
        <f t="shared" si="15"/>
        <v>0.10</v>
      </c>
      <c r="R134" s="105">
        <f t="shared" si="18"/>
        <v>0.40</v>
      </c>
      <c r="S134" s="313">
        <v>0</v>
      </c>
      <c r="T134" s="105">
        <f t="shared" si="19"/>
        <v>0.074999999999999997</v>
      </c>
      <c r="U134" s="313">
        <f t="shared" si="19"/>
        <v>0.30</v>
      </c>
      <c r="V134" s="105">
        <f t="shared" si="19"/>
        <v>0.24999999999999997</v>
      </c>
      <c r="W134" s="117">
        <f t="shared" si="11"/>
        <v>9.50</v>
      </c>
      <c r="X134" s="314">
        <f t="shared" si="16"/>
        <v>1.90</v>
      </c>
      <c r="Y134" s="258">
        <v>6</v>
      </c>
      <c r="Z134" s="116">
        <f t="shared" si="17"/>
        <v>4.8000000000000007</v>
      </c>
    </row>
    <row r="135" spans="1:26" ht="19.9" customHeight="1">
      <c r="A135" s="308">
        <v>128</v>
      </c>
      <c r="B135" s="284">
        <v>307764</v>
      </c>
      <c r="C135" s="133" t="s">
        <v>254</v>
      </c>
      <c r="D135" s="310">
        <v>0.50</v>
      </c>
      <c r="E135" s="310">
        <v>0</v>
      </c>
      <c r="F135" s="310">
        <v>1</v>
      </c>
      <c r="G135" s="310">
        <v>0.50</v>
      </c>
      <c r="H135" s="310">
        <v>0</v>
      </c>
      <c r="I135" s="10">
        <f t="shared" si="12"/>
        <v>2</v>
      </c>
      <c r="J135" s="10">
        <f t="shared" si="13"/>
        <v>0.30</v>
      </c>
      <c r="K135" s="18">
        <v>0</v>
      </c>
      <c r="L135" s="18">
        <v>0</v>
      </c>
      <c r="M135" s="18">
        <v>0</v>
      </c>
      <c r="N135" s="18">
        <v>0.50</v>
      </c>
      <c r="O135" s="18">
        <v>0</v>
      </c>
      <c r="P135" s="18">
        <f t="shared" si="14"/>
        <v>0.50</v>
      </c>
      <c r="Q135" s="312">
        <f t="shared" si="15"/>
        <v>0.025000000000000001</v>
      </c>
      <c r="R135" s="105">
        <f t="shared" si="18"/>
        <v>0.074999999999999997</v>
      </c>
      <c r="S135" s="313">
        <v>0</v>
      </c>
      <c r="T135" s="105">
        <f t="shared" si="19"/>
        <v>0.15</v>
      </c>
      <c r="U135" s="313">
        <f t="shared" si="19"/>
        <v>0.10</v>
      </c>
      <c r="V135" s="105">
        <f t="shared" si="19"/>
        <v>0</v>
      </c>
      <c r="W135" s="117">
        <f t="shared" si="11"/>
        <v>2.50</v>
      </c>
      <c r="X135" s="314">
        <f t="shared" si="16"/>
        <v>0.50</v>
      </c>
      <c r="Y135" s="258">
        <v>1</v>
      </c>
      <c r="Z135" s="116">
        <f t="shared" si="17"/>
        <v>0.80</v>
      </c>
    </row>
    <row r="136" spans="1:26" ht="19.9" customHeight="1">
      <c r="A136" s="309">
        <v>129</v>
      </c>
      <c r="B136" s="287">
        <v>307765</v>
      </c>
      <c r="C136" s="133" t="s">
        <v>255</v>
      </c>
      <c r="D136" s="310">
        <v>7</v>
      </c>
      <c r="E136" s="310">
        <v>5.50</v>
      </c>
      <c r="F136" s="310">
        <v>8</v>
      </c>
      <c r="G136" s="310">
        <v>5</v>
      </c>
      <c r="H136" s="310">
        <v>6.50</v>
      </c>
      <c r="I136" s="10">
        <f t="shared" si="12"/>
        <v>32</v>
      </c>
      <c r="J136" s="10">
        <f t="shared" si="13"/>
        <v>4.80</v>
      </c>
      <c r="K136" s="18">
        <v>3</v>
      </c>
      <c r="L136" s="18">
        <v>4.50</v>
      </c>
      <c r="M136" s="18">
        <v>3</v>
      </c>
      <c r="N136" s="18">
        <v>3.50</v>
      </c>
      <c r="O136" s="18">
        <v>2.50</v>
      </c>
      <c r="P136" s="18">
        <f t="shared" si="14"/>
        <v>16.50</v>
      </c>
      <c r="Q136" s="312">
        <f t="shared" si="15"/>
        <v>0.825</v>
      </c>
      <c r="R136" s="105">
        <f t="shared" si="18"/>
        <v>1.2000000000000002</v>
      </c>
      <c r="S136" s="313">
        <v>0</v>
      </c>
      <c r="T136" s="105">
        <f t="shared" si="19"/>
        <v>1.35</v>
      </c>
      <c r="U136" s="313">
        <f t="shared" si="19"/>
        <v>0.925</v>
      </c>
      <c r="V136" s="105">
        <f t="shared" si="19"/>
        <v>1.1000000000000001</v>
      </c>
      <c r="W136" s="117">
        <f t="shared" si="20" ref="W136:W150">I136+P136</f>
        <v>48.50</v>
      </c>
      <c r="X136" s="314">
        <f t="shared" si="16"/>
        <v>9.7000000000000011</v>
      </c>
      <c r="Y136" s="258">
        <v>26</v>
      </c>
      <c r="Z136" s="116">
        <f t="shared" si="17"/>
        <v>20.80</v>
      </c>
    </row>
    <row r="137" spans="1:26" ht="19.9" customHeight="1">
      <c r="A137" s="308">
        <v>130</v>
      </c>
      <c r="B137" s="284">
        <v>307766</v>
      </c>
      <c r="C137" s="133" t="s">
        <v>256</v>
      </c>
      <c r="D137" s="310">
        <v>2</v>
      </c>
      <c r="E137" s="310">
        <v>1</v>
      </c>
      <c r="F137" s="310">
        <v>2.50</v>
      </c>
      <c r="G137" s="310">
        <v>0.50</v>
      </c>
      <c r="H137" s="310">
        <v>1</v>
      </c>
      <c r="I137" s="10">
        <f t="shared" si="21" ref="I137:I150">SUM(D137:H137)</f>
        <v>7</v>
      </c>
      <c r="J137" s="10">
        <f t="shared" si="22" ref="J137:J150">I137*0.15</f>
        <v>1.05</v>
      </c>
      <c r="K137" s="18">
        <v>1.50</v>
      </c>
      <c r="L137" s="18">
        <v>0</v>
      </c>
      <c r="M137" s="18">
        <v>1</v>
      </c>
      <c r="N137" s="18">
        <v>0.50</v>
      </c>
      <c r="O137" s="18">
        <v>0.50</v>
      </c>
      <c r="P137" s="18">
        <v>3.50</v>
      </c>
      <c r="Q137" s="312">
        <f t="shared" si="23" ref="Q137:Q150">P137*0.05</f>
        <v>0.17500000000000002</v>
      </c>
      <c r="R137" s="105">
        <f t="shared" si="18"/>
        <v>0.375</v>
      </c>
      <c r="S137" s="313">
        <v>0</v>
      </c>
      <c r="T137" s="105">
        <f t="shared" si="19"/>
        <v>0.425</v>
      </c>
      <c r="U137" s="313">
        <f t="shared" si="19"/>
        <v>0.10</v>
      </c>
      <c r="V137" s="105">
        <f t="shared" si="19"/>
        <v>0.175</v>
      </c>
      <c r="W137" s="117">
        <f t="shared" si="20"/>
        <v>10.50</v>
      </c>
      <c r="X137" s="314">
        <f t="shared" si="24" ref="X137:X150">(W137*0.2)</f>
        <v>2.10</v>
      </c>
      <c r="Y137" s="258">
        <v>5</v>
      </c>
      <c r="Z137" s="116">
        <f t="shared" si="25" ref="Z137:Z150">Y137*0.8</f>
        <v>4</v>
      </c>
    </row>
    <row r="138" spans="1:26" ht="19.9" customHeight="1">
      <c r="A138" s="309">
        <v>131</v>
      </c>
      <c r="B138" s="284">
        <v>307768</v>
      </c>
      <c r="C138" s="133" t="s">
        <v>257</v>
      </c>
      <c r="D138" s="310">
        <v>7</v>
      </c>
      <c r="E138" s="310">
        <v>5</v>
      </c>
      <c r="F138" s="310">
        <v>8</v>
      </c>
      <c r="G138" s="310">
        <v>6</v>
      </c>
      <c r="H138" s="310">
        <v>3</v>
      </c>
      <c r="I138" s="10">
        <f t="shared" si="21"/>
        <v>29</v>
      </c>
      <c r="J138" s="10">
        <f t="shared" si="22"/>
        <v>4.3499999999999996</v>
      </c>
      <c r="K138" s="18">
        <v>4</v>
      </c>
      <c r="L138" s="18">
        <v>2</v>
      </c>
      <c r="M138" s="18">
        <v>3</v>
      </c>
      <c r="N138" s="18">
        <v>3.50</v>
      </c>
      <c r="O138" s="18">
        <v>2</v>
      </c>
      <c r="P138" s="18">
        <f t="shared" si="26" ref="P138:P150">SUM(K138:O138)</f>
        <v>14.50</v>
      </c>
      <c r="Q138" s="312">
        <f t="shared" si="23"/>
        <v>0.72500000000000009</v>
      </c>
      <c r="R138" s="105">
        <f t="shared" si="18"/>
        <v>1.25</v>
      </c>
      <c r="S138" s="313">
        <v>0</v>
      </c>
      <c r="T138" s="105">
        <f t="shared" si="19"/>
        <v>1.35</v>
      </c>
      <c r="U138" s="313">
        <f t="shared" si="19"/>
        <v>1.075</v>
      </c>
      <c r="V138" s="105">
        <f t="shared" si="19"/>
        <v>0.54999999999999993</v>
      </c>
      <c r="W138" s="117">
        <f t="shared" si="20"/>
        <v>43.50</v>
      </c>
      <c r="X138" s="314">
        <f t="shared" si="24"/>
        <v>8.7000000000000011</v>
      </c>
      <c r="Y138" s="258">
        <v>23</v>
      </c>
      <c r="Z138" s="116">
        <f t="shared" si="25"/>
        <v>18.400000000000002</v>
      </c>
    </row>
    <row r="139" spans="1:26" ht="19.9" customHeight="1">
      <c r="A139" s="308">
        <v>132</v>
      </c>
      <c r="B139" s="287">
        <v>307769</v>
      </c>
      <c r="C139" s="133" t="s">
        <v>258</v>
      </c>
      <c r="D139" s="310">
        <v>2.50</v>
      </c>
      <c r="E139" s="310">
        <v>4</v>
      </c>
      <c r="F139" s="310">
        <v>3.50</v>
      </c>
      <c r="G139" s="310">
        <v>3</v>
      </c>
      <c r="H139" s="310">
        <v>2</v>
      </c>
      <c r="I139" s="10">
        <f t="shared" si="21"/>
        <v>15</v>
      </c>
      <c r="J139" s="10">
        <f t="shared" si="22"/>
        <v>2.25</v>
      </c>
      <c r="K139" s="18">
        <v>1.50</v>
      </c>
      <c r="L139" s="18">
        <v>1</v>
      </c>
      <c r="M139" s="18">
        <v>1.50</v>
      </c>
      <c r="N139" s="18">
        <v>2</v>
      </c>
      <c r="O139" s="18">
        <v>1.50</v>
      </c>
      <c r="P139" s="18">
        <f t="shared" si="26"/>
        <v>7.50</v>
      </c>
      <c r="Q139" s="312">
        <f t="shared" si="23"/>
        <v>0.375</v>
      </c>
      <c r="R139" s="105">
        <f t="shared" si="18"/>
        <v>0.45</v>
      </c>
      <c r="S139" s="313">
        <v>0</v>
      </c>
      <c r="T139" s="105">
        <f t="shared" si="19"/>
        <v>0.60000000000000009</v>
      </c>
      <c r="U139" s="313">
        <f t="shared" si="19"/>
        <v>0.54999999999999993</v>
      </c>
      <c r="V139" s="105">
        <f t="shared" si="19"/>
        <v>0.375</v>
      </c>
      <c r="W139" s="117">
        <f t="shared" si="20"/>
        <v>22.50</v>
      </c>
      <c r="X139" s="314">
        <f t="shared" si="24"/>
        <v>4.50</v>
      </c>
      <c r="Y139" s="258">
        <v>12</v>
      </c>
      <c r="Z139" s="116">
        <f t="shared" si="25"/>
        <v>9.6000000000000014</v>
      </c>
    </row>
    <row r="140" spans="1:26" ht="19.9" customHeight="1">
      <c r="A140" s="309">
        <v>133</v>
      </c>
      <c r="B140" s="287">
        <v>307773</v>
      </c>
      <c r="C140" s="133" t="s">
        <v>259</v>
      </c>
      <c r="D140" s="10">
        <v>5</v>
      </c>
      <c r="E140" s="10">
        <v>2.50</v>
      </c>
      <c r="F140" s="10">
        <v>2</v>
      </c>
      <c r="G140" s="10">
        <v>1.50</v>
      </c>
      <c r="H140" s="10">
        <v>4</v>
      </c>
      <c r="I140" s="10">
        <f t="shared" si="21"/>
        <v>15</v>
      </c>
      <c r="J140" s="10">
        <f t="shared" si="22"/>
        <v>2.25</v>
      </c>
      <c r="K140" s="18">
        <v>2</v>
      </c>
      <c r="L140" s="18">
        <v>0.50</v>
      </c>
      <c r="M140" s="18">
        <v>0</v>
      </c>
      <c r="N140" s="18">
        <v>3</v>
      </c>
      <c r="O140" s="18">
        <v>2.50</v>
      </c>
      <c r="P140" s="18">
        <f t="shared" si="26"/>
        <v>8</v>
      </c>
      <c r="Q140" s="312">
        <f t="shared" si="23"/>
        <v>0.40</v>
      </c>
      <c r="R140" s="105">
        <f t="shared" si="18"/>
        <v>0.85</v>
      </c>
      <c r="S140" s="313">
        <v>0</v>
      </c>
      <c r="T140" s="105">
        <f t="shared" si="19"/>
        <v>0.30</v>
      </c>
      <c r="U140" s="313">
        <f t="shared" si="19"/>
        <v>0.375</v>
      </c>
      <c r="V140" s="105">
        <f t="shared" si="19"/>
        <v>0.725</v>
      </c>
      <c r="W140" s="117">
        <f t="shared" si="20"/>
        <v>23</v>
      </c>
      <c r="X140" s="314">
        <f t="shared" si="24"/>
        <v>4.6000000000000005</v>
      </c>
      <c r="Y140" s="258">
        <v>12</v>
      </c>
      <c r="Z140" s="116">
        <f t="shared" si="25"/>
        <v>9.6000000000000014</v>
      </c>
    </row>
    <row r="141" spans="1:26" ht="19.9" customHeight="1">
      <c r="A141" s="308">
        <v>134</v>
      </c>
      <c r="B141" s="284">
        <v>307774</v>
      </c>
      <c r="C141" s="133" t="s">
        <v>260</v>
      </c>
      <c r="D141" s="310">
        <v>0</v>
      </c>
      <c r="E141" s="310">
        <v>0.50</v>
      </c>
      <c r="F141" s="310">
        <v>0.50</v>
      </c>
      <c r="G141" s="310">
        <v>0</v>
      </c>
      <c r="H141" s="310">
        <v>1</v>
      </c>
      <c r="I141" s="10">
        <f t="shared" si="21"/>
        <v>2</v>
      </c>
      <c r="J141" s="10">
        <f t="shared" si="22"/>
        <v>0.30</v>
      </c>
      <c r="K141" s="18">
        <v>0</v>
      </c>
      <c r="L141" s="18">
        <v>0</v>
      </c>
      <c r="M141" s="18">
        <v>0.50</v>
      </c>
      <c r="N141" s="18">
        <v>0</v>
      </c>
      <c r="O141" s="18">
        <v>0</v>
      </c>
      <c r="P141" s="18">
        <f t="shared" si="26"/>
        <v>0.50</v>
      </c>
      <c r="Q141" s="312">
        <f t="shared" si="23"/>
        <v>0.025000000000000001</v>
      </c>
      <c r="R141" s="105">
        <f t="shared" si="18"/>
        <v>0</v>
      </c>
      <c r="S141" s="313">
        <v>0</v>
      </c>
      <c r="T141" s="105">
        <f t="shared" si="19"/>
        <v>0.10</v>
      </c>
      <c r="U141" s="313">
        <f t="shared" si="19"/>
        <v>0</v>
      </c>
      <c r="V141" s="105">
        <f t="shared" si="19"/>
        <v>0.15</v>
      </c>
      <c r="W141" s="117">
        <f t="shared" si="20"/>
        <v>2.50</v>
      </c>
      <c r="X141" s="314">
        <f t="shared" si="24"/>
        <v>0.50</v>
      </c>
      <c r="Y141" s="258">
        <v>1</v>
      </c>
      <c r="Z141" s="116">
        <f t="shared" si="25"/>
        <v>0.80</v>
      </c>
    </row>
    <row r="142" spans="1:26" ht="19.9" customHeight="1">
      <c r="A142" s="309">
        <v>135</v>
      </c>
      <c r="B142" s="287">
        <v>307775</v>
      </c>
      <c r="C142" s="133" t="s">
        <v>261</v>
      </c>
      <c r="D142" s="310">
        <v>5</v>
      </c>
      <c r="E142" s="310">
        <v>4</v>
      </c>
      <c r="F142" s="310">
        <v>4.50</v>
      </c>
      <c r="G142" s="310">
        <v>5.50</v>
      </c>
      <c r="H142" s="310">
        <v>3</v>
      </c>
      <c r="I142" s="10">
        <f t="shared" si="21"/>
        <v>22</v>
      </c>
      <c r="J142" s="10">
        <f t="shared" si="22"/>
        <v>3.30</v>
      </c>
      <c r="K142" s="18">
        <v>1</v>
      </c>
      <c r="L142" s="18">
        <v>3</v>
      </c>
      <c r="M142" s="18">
        <v>2</v>
      </c>
      <c r="N142" s="18">
        <v>4.50</v>
      </c>
      <c r="O142" s="18">
        <v>1</v>
      </c>
      <c r="P142" s="18">
        <f t="shared" si="26"/>
        <v>11.50</v>
      </c>
      <c r="Q142" s="312">
        <f t="shared" si="23"/>
        <v>0.57500000000000007</v>
      </c>
      <c r="R142" s="105">
        <f t="shared" si="18"/>
        <v>0.80</v>
      </c>
      <c r="S142" s="313">
        <v>0</v>
      </c>
      <c r="T142" s="105">
        <f t="shared" si="19"/>
        <v>0.77499999999999991</v>
      </c>
      <c r="U142" s="313">
        <f t="shared" si="19"/>
        <v>1.05</v>
      </c>
      <c r="V142" s="105">
        <f t="shared" si="19"/>
        <v>0.49999999999999994</v>
      </c>
      <c r="W142" s="117">
        <f t="shared" si="20"/>
        <v>33.50</v>
      </c>
      <c r="X142" s="314">
        <f t="shared" si="24"/>
        <v>6.70</v>
      </c>
      <c r="Y142" s="258">
        <v>18</v>
      </c>
      <c r="Z142" s="116">
        <f t="shared" si="25"/>
        <v>14.40</v>
      </c>
    </row>
    <row r="143" spans="1:26" ht="19.9" customHeight="1">
      <c r="A143" s="308">
        <v>136</v>
      </c>
      <c r="B143" s="284">
        <v>307776</v>
      </c>
      <c r="C143" s="133" t="s">
        <v>262</v>
      </c>
      <c r="D143" s="310">
        <v>6</v>
      </c>
      <c r="E143" s="310">
        <v>6.50</v>
      </c>
      <c r="F143" s="310">
        <v>4</v>
      </c>
      <c r="G143" s="310">
        <v>7</v>
      </c>
      <c r="H143" s="310">
        <v>5</v>
      </c>
      <c r="I143" s="10">
        <f t="shared" si="21"/>
        <v>28.50</v>
      </c>
      <c r="J143" s="10">
        <f t="shared" si="22"/>
        <v>4.2749999999999995</v>
      </c>
      <c r="K143" s="18">
        <v>2.50</v>
      </c>
      <c r="L143" s="18">
        <v>4</v>
      </c>
      <c r="M143" s="18">
        <v>3.50</v>
      </c>
      <c r="N143" s="18">
        <v>1</v>
      </c>
      <c r="O143" s="18">
        <v>3</v>
      </c>
      <c r="P143" s="18">
        <f t="shared" si="26"/>
        <v>14</v>
      </c>
      <c r="Q143" s="312">
        <f t="shared" si="23"/>
        <v>0.70</v>
      </c>
      <c r="R143" s="105">
        <f t="shared" si="18"/>
        <v>1.0249999999999999</v>
      </c>
      <c r="S143" s="313">
        <v>0</v>
      </c>
      <c r="T143" s="105">
        <f t="shared" si="19"/>
        <v>0.775</v>
      </c>
      <c r="U143" s="313">
        <f t="shared" si="19"/>
        <v>1.1000000000000001</v>
      </c>
      <c r="V143" s="105">
        <f t="shared" si="19"/>
        <v>0.90</v>
      </c>
      <c r="W143" s="117">
        <f t="shared" si="20"/>
        <v>42.50</v>
      </c>
      <c r="X143" s="314">
        <f t="shared" si="24"/>
        <v>8.50</v>
      </c>
      <c r="Y143" s="258">
        <v>22</v>
      </c>
      <c r="Z143" s="116">
        <f t="shared" si="25"/>
        <v>17.60</v>
      </c>
    </row>
    <row r="144" spans="1:26" ht="19.9" customHeight="1">
      <c r="A144" s="309">
        <v>137</v>
      </c>
      <c r="B144" s="287">
        <v>307777</v>
      </c>
      <c r="C144" s="133" t="s">
        <v>263</v>
      </c>
      <c r="D144" s="310">
        <v>7.50</v>
      </c>
      <c r="E144" s="310">
        <v>5</v>
      </c>
      <c r="F144" s="310">
        <v>8</v>
      </c>
      <c r="G144" s="310">
        <v>6</v>
      </c>
      <c r="H144" s="310">
        <v>4</v>
      </c>
      <c r="I144" s="10">
        <f t="shared" si="21"/>
        <v>30.50</v>
      </c>
      <c r="J144" s="10">
        <f t="shared" si="22"/>
        <v>4.575</v>
      </c>
      <c r="K144" s="18">
        <v>4</v>
      </c>
      <c r="L144" s="18">
        <v>1</v>
      </c>
      <c r="M144" s="18">
        <v>2</v>
      </c>
      <c r="N144" s="18">
        <v>5</v>
      </c>
      <c r="O144" s="18">
        <v>3</v>
      </c>
      <c r="P144" s="18">
        <f t="shared" si="26"/>
        <v>15</v>
      </c>
      <c r="Q144" s="312">
        <f t="shared" si="23"/>
        <v>0.75</v>
      </c>
      <c r="R144" s="105">
        <f t="shared" si="18"/>
        <v>1.325</v>
      </c>
      <c r="S144" s="313">
        <v>0</v>
      </c>
      <c r="T144" s="105">
        <f t="shared" si="19"/>
        <v>1.30</v>
      </c>
      <c r="U144" s="313">
        <f t="shared" si="19"/>
        <v>1.1499999999999999</v>
      </c>
      <c r="V144" s="105">
        <f t="shared" si="19"/>
        <v>0.75</v>
      </c>
      <c r="W144" s="117">
        <f t="shared" si="20"/>
        <v>45.50</v>
      </c>
      <c r="X144" s="314">
        <f t="shared" si="24"/>
        <v>9.10</v>
      </c>
      <c r="Y144" s="258">
        <v>24</v>
      </c>
      <c r="Z144" s="116">
        <f t="shared" si="25"/>
        <v>19.200000000000003</v>
      </c>
    </row>
    <row r="145" spans="1:26" ht="19.9" customHeight="1">
      <c r="A145" s="308">
        <v>138</v>
      </c>
      <c r="B145" s="284">
        <v>307778</v>
      </c>
      <c r="C145" s="133" t="s">
        <v>264</v>
      </c>
      <c r="D145" s="310">
        <v>5</v>
      </c>
      <c r="E145" s="310">
        <v>3</v>
      </c>
      <c r="F145" s="310">
        <v>2.50</v>
      </c>
      <c r="G145" s="310">
        <v>2</v>
      </c>
      <c r="H145" s="310">
        <v>5</v>
      </c>
      <c r="I145" s="10">
        <f t="shared" si="21"/>
        <v>17.50</v>
      </c>
      <c r="J145" s="10">
        <f t="shared" si="22"/>
        <v>2.625</v>
      </c>
      <c r="K145" s="18">
        <v>2</v>
      </c>
      <c r="L145" s="18">
        <v>1.50</v>
      </c>
      <c r="M145" s="18">
        <v>1</v>
      </c>
      <c r="N145" s="18">
        <v>1</v>
      </c>
      <c r="O145" s="18">
        <v>2.50</v>
      </c>
      <c r="P145" s="18">
        <f t="shared" si="26"/>
        <v>8</v>
      </c>
      <c r="Q145" s="312">
        <f t="shared" si="23"/>
        <v>0.40</v>
      </c>
      <c r="R145" s="105">
        <f t="shared" si="18"/>
        <v>0.85</v>
      </c>
      <c r="S145" s="313">
        <v>0</v>
      </c>
      <c r="T145" s="105">
        <f t="shared" si="19"/>
        <v>0.425</v>
      </c>
      <c r="U145" s="313">
        <f t="shared" si="19"/>
        <v>0.35</v>
      </c>
      <c r="V145" s="105">
        <f t="shared" si="19"/>
        <v>0.875</v>
      </c>
      <c r="W145" s="117">
        <f t="shared" si="20"/>
        <v>25.50</v>
      </c>
      <c r="X145" s="314">
        <f t="shared" si="24"/>
        <v>5.1000000000000005</v>
      </c>
      <c r="Y145" s="258">
        <v>14</v>
      </c>
      <c r="Z145" s="116">
        <f t="shared" si="25"/>
        <v>11.20</v>
      </c>
    </row>
    <row r="146" spans="1:26" ht="19.9" customHeight="1">
      <c r="A146" s="309">
        <v>139</v>
      </c>
      <c r="B146" s="284">
        <v>307782</v>
      </c>
      <c r="C146" s="133" t="s">
        <v>267</v>
      </c>
      <c r="D146" s="310">
        <v>2</v>
      </c>
      <c r="E146" s="310">
        <v>5</v>
      </c>
      <c r="F146" s="310">
        <v>1.50</v>
      </c>
      <c r="G146" s="310">
        <v>0.50</v>
      </c>
      <c r="H146" s="310">
        <v>2</v>
      </c>
      <c r="I146" s="10">
        <f t="shared" si="21"/>
        <v>11</v>
      </c>
      <c r="J146" s="10">
        <f t="shared" si="22"/>
        <v>1.65</v>
      </c>
      <c r="K146" s="18">
        <v>1.50</v>
      </c>
      <c r="L146" s="18">
        <v>0</v>
      </c>
      <c r="M146" s="18">
        <v>2.50</v>
      </c>
      <c r="N146" s="18">
        <v>2.50</v>
      </c>
      <c r="O146" s="18">
        <v>0.50</v>
      </c>
      <c r="P146" s="18">
        <f t="shared" si="26"/>
        <v>7</v>
      </c>
      <c r="Q146" s="312">
        <f t="shared" si="23"/>
        <v>0.35</v>
      </c>
      <c r="R146" s="105">
        <f t="shared" si="18"/>
        <v>0.375</v>
      </c>
      <c r="S146" s="313">
        <v>0</v>
      </c>
      <c r="T146" s="105">
        <f t="shared" si="19"/>
        <v>0.35</v>
      </c>
      <c r="U146" s="313">
        <f t="shared" si="19"/>
        <v>0.20</v>
      </c>
      <c r="V146" s="105">
        <f t="shared" si="19"/>
        <v>0.325</v>
      </c>
      <c r="W146" s="117">
        <f t="shared" si="20"/>
        <v>18</v>
      </c>
      <c r="X146" s="314">
        <f t="shared" si="24"/>
        <v>3.60</v>
      </c>
      <c r="Y146" s="258">
        <v>9</v>
      </c>
      <c r="Z146" s="116">
        <f t="shared" si="25"/>
        <v>7.20</v>
      </c>
    </row>
    <row r="147" spans="1:26" ht="19.9" customHeight="1">
      <c r="A147" s="308">
        <v>140</v>
      </c>
      <c r="B147" s="284">
        <v>307784</v>
      </c>
      <c r="C147" s="133" t="s">
        <v>269</v>
      </c>
      <c r="D147" s="310">
        <v>6</v>
      </c>
      <c r="E147" s="310">
        <v>2</v>
      </c>
      <c r="F147" s="310">
        <v>4</v>
      </c>
      <c r="G147" s="310">
        <v>5</v>
      </c>
      <c r="H147" s="310">
        <v>3</v>
      </c>
      <c r="I147" s="10">
        <f t="shared" si="21"/>
        <v>20</v>
      </c>
      <c r="J147" s="10">
        <f t="shared" si="22"/>
        <v>3</v>
      </c>
      <c r="K147" s="18">
        <v>1</v>
      </c>
      <c r="L147" s="18">
        <v>3</v>
      </c>
      <c r="M147" s="18">
        <v>0.50</v>
      </c>
      <c r="N147" s="18">
        <v>3</v>
      </c>
      <c r="O147" s="18">
        <v>2</v>
      </c>
      <c r="P147" s="18">
        <f t="shared" si="26"/>
        <v>9.50</v>
      </c>
      <c r="Q147" s="312">
        <f t="shared" si="23"/>
        <v>0.475</v>
      </c>
      <c r="R147" s="105">
        <f t="shared" si="18"/>
        <v>0.95</v>
      </c>
      <c r="S147" s="313">
        <v>0</v>
      </c>
      <c r="T147" s="105">
        <f t="shared" si="19"/>
        <v>0.625</v>
      </c>
      <c r="U147" s="313">
        <f t="shared" si="19"/>
        <v>0.90</v>
      </c>
      <c r="V147" s="105">
        <f t="shared" si="19"/>
        <v>0.54999999999999993</v>
      </c>
      <c r="W147" s="117">
        <f t="shared" si="20"/>
        <v>29.50</v>
      </c>
      <c r="X147" s="314">
        <f t="shared" si="24"/>
        <v>5.90</v>
      </c>
      <c r="Y147" s="258">
        <v>16</v>
      </c>
      <c r="Z147" s="116">
        <f t="shared" si="25"/>
        <v>12.80</v>
      </c>
    </row>
    <row r="148" spans="1:26" ht="19.9" customHeight="1">
      <c r="A148" s="309">
        <v>141</v>
      </c>
      <c r="B148" s="287">
        <v>307787</v>
      </c>
      <c r="C148" s="133" t="s">
        <v>270</v>
      </c>
      <c r="D148" s="310">
        <v>3.50</v>
      </c>
      <c r="E148" s="310">
        <v>6</v>
      </c>
      <c r="F148" s="310">
        <v>3.50</v>
      </c>
      <c r="G148" s="310">
        <v>2</v>
      </c>
      <c r="H148" s="310">
        <v>2.50</v>
      </c>
      <c r="I148" s="10">
        <f t="shared" si="21"/>
        <v>17.50</v>
      </c>
      <c r="J148" s="10">
        <f t="shared" si="22"/>
        <v>2.625</v>
      </c>
      <c r="K148" s="18">
        <v>2</v>
      </c>
      <c r="L148" s="18">
        <v>1</v>
      </c>
      <c r="M148" s="18">
        <v>1.50</v>
      </c>
      <c r="N148" s="18">
        <v>1</v>
      </c>
      <c r="O148" s="18">
        <v>2.50</v>
      </c>
      <c r="P148" s="18">
        <f t="shared" si="26"/>
        <v>8</v>
      </c>
      <c r="Q148" s="312">
        <f t="shared" si="23"/>
        <v>0.40</v>
      </c>
      <c r="R148" s="105">
        <f t="shared" si="18"/>
        <v>0.625</v>
      </c>
      <c r="S148" s="313">
        <v>0</v>
      </c>
      <c r="T148" s="105">
        <f t="shared" si="19"/>
        <v>0.60000000000000009</v>
      </c>
      <c r="U148" s="313">
        <f t="shared" si="19"/>
        <v>0.35</v>
      </c>
      <c r="V148" s="105">
        <f t="shared" si="19"/>
        <v>0.50</v>
      </c>
      <c r="W148" s="117">
        <f t="shared" si="20"/>
        <v>25.50</v>
      </c>
      <c r="X148" s="314">
        <f t="shared" si="24"/>
        <v>5.1000000000000005</v>
      </c>
      <c r="Y148" s="258">
        <v>14</v>
      </c>
      <c r="Z148" s="116">
        <f t="shared" si="25"/>
        <v>11.20</v>
      </c>
    </row>
    <row r="149" spans="1:26" ht="19.9" customHeight="1">
      <c r="A149" s="308">
        <v>142</v>
      </c>
      <c r="B149" s="287">
        <v>307789</v>
      </c>
      <c r="C149" s="133" t="s">
        <v>271</v>
      </c>
      <c r="D149" s="310">
        <v>6</v>
      </c>
      <c r="E149" s="310">
        <v>4.50</v>
      </c>
      <c r="F149" s="310">
        <v>4</v>
      </c>
      <c r="G149" s="310">
        <v>7</v>
      </c>
      <c r="H149" s="310">
        <v>5</v>
      </c>
      <c r="I149" s="10">
        <f t="shared" si="21"/>
        <v>26.50</v>
      </c>
      <c r="J149" s="10">
        <f t="shared" si="22"/>
        <v>3.9749999999999996</v>
      </c>
      <c r="K149" s="18">
        <v>3</v>
      </c>
      <c r="L149" s="18">
        <v>0.50</v>
      </c>
      <c r="M149" s="18">
        <v>2.50</v>
      </c>
      <c r="N149" s="18">
        <v>3</v>
      </c>
      <c r="O149" s="18">
        <v>4</v>
      </c>
      <c r="P149" s="18">
        <f t="shared" si="26"/>
        <v>13</v>
      </c>
      <c r="Q149" s="312">
        <f t="shared" si="23"/>
        <v>0.65</v>
      </c>
      <c r="R149" s="105">
        <f t="shared" si="18"/>
        <v>1.0499999999999998</v>
      </c>
      <c r="S149" s="313">
        <v>0</v>
      </c>
      <c r="T149" s="105">
        <f t="shared" si="19"/>
        <v>0.725</v>
      </c>
      <c r="U149" s="313">
        <f t="shared" si="19"/>
        <v>1.2000000000000002</v>
      </c>
      <c r="V149" s="105">
        <f t="shared" si="19"/>
        <v>0.95</v>
      </c>
      <c r="W149" s="117">
        <f t="shared" si="20"/>
        <v>39.50</v>
      </c>
      <c r="X149" s="314">
        <f t="shared" si="24"/>
        <v>7.90</v>
      </c>
      <c r="Y149" s="258">
        <v>21</v>
      </c>
      <c r="Z149" s="116">
        <f t="shared" si="25"/>
        <v>16.80</v>
      </c>
    </row>
    <row r="150" spans="1:26" ht="19.9" customHeight="1">
      <c r="A150" s="309">
        <v>143</v>
      </c>
      <c r="B150" s="287">
        <v>307791</v>
      </c>
      <c r="C150" s="133" t="s">
        <v>273</v>
      </c>
      <c r="D150" s="310">
        <v>3</v>
      </c>
      <c r="E150" s="310">
        <v>1</v>
      </c>
      <c r="F150" s="310">
        <v>1.50</v>
      </c>
      <c r="G150" s="310">
        <v>2.50</v>
      </c>
      <c r="H150" s="310">
        <v>4</v>
      </c>
      <c r="I150" s="10">
        <f t="shared" si="21"/>
        <v>12</v>
      </c>
      <c r="J150" s="10">
        <f t="shared" si="22"/>
        <v>1.7999999999999998</v>
      </c>
      <c r="K150" s="18">
        <v>1.50</v>
      </c>
      <c r="L150" s="18">
        <v>2.50</v>
      </c>
      <c r="M150" s="18">
        <v>1</v>
      </c>
      <c r="N150" s="18">
        <v>0</v>
      </c>
      <c r="O150" s="18">
        <v>1</v>
      </c>
      <c r="P150" s="18">
        <f t="shared" si="26"/>
        <v>6</v>
      </c>
      <c r="Q150" s="312">
        <f t="shared" si="23"/>
        <v>0.30000000000000004</v>
      </c>
      <c r="R150" s="105">
        <f t="shared" si="18"/>
        <v>0.52499999999999991</v>
      </c>
      <c r="S150" s="313">
        <v>0</v>
      </c>
      <c r="T150" s="105">
        <f t="shared" si="19"/>
        <v>0.27499999999999997</v>
      </c>
      <c r="U150" s="313">
        <f t="shared" si="19"/>
        <v>0.375</v>
      </c>
      <c r="V150" s="105">
        <f t="shared" si="19"/>
        <v>0.65</v>
      </c>
      <c r="W150" s="117">
        <f t="shared" si="20"/>
        <v>18</v>
      </c>
      <c r="X150" s="314">
        <f t="shared" si="24"/>
        <v>3.60</v>
      </c>
      <c r="Y150" s="258">
        <v>9</v>
      </c>
      <c r="Z150" s="116">
        <f t="shared" si="25"/>
        <v>7.20</v>
      </c>
    </row>
    <row r="151" ht="21" thickBot="1"/>
    <row r="152" spans="1:26" ht="20.25">
      <c r="A152" s="158" t="s">
        <v>346</v>
      </c>
      <c r="B152" s="159"/>
      <c r="C152" s="160"/>
      <c r="D152" s="6">
        <f t="shared" si="27" ref="D152:Z152">COUNT(D8:D68)</f>
        <v>61</v>
      </c>
      <c r="E152" s="7">
        <f t="shared" si="27"/>
        <v>61</v>
      </c>
      <c r="F152" s="7">
        <f t="shared" si="27"/>
        <v>61</v>
      </c>
      <c r="G152" s="7">
        <f t="shared" si="27"/>
        <v>61</v>
      </c>
      <c r="H152" s="87">
        <f t="shared" si="27"/>
        <v>61</v>
      </c>
      <c r="I152" s="8">
        <f t="shared" si="27"/>
        <v>61</v>
      </c>
      <c r="J152" s="88">
        <f t="shared" si="27"/>
        <v>61</v>
      </c>
      <c r="K152" s="80">
        <f t="shared" si="27"/>
        <v>61</v>
      </c>
      <c r="L152" s="15">
        <f t="shared" si="27"/>
        <v>61</v>
      </c>
      <c r="M152" s="15">
        <f t="shared" si="27"/>
        <v>61</v>
      </c>
      <c r="N152" s="15">
        <f t="shared" si="27"/>
        <v>61</v>
      </c>
      <c r="O152" s="81">
        <f t="shared" si="27"/>
        <v>61</v>
      </c>
      <c r="P152" s="76">
        <f t="shared" si="27"/>
        <v>61</v>
      </c>
      <c r="Q152" s="94">
        <f t="shared" si="27"/>
        <v>46</v>
      </c>
      <c r="R152" s="97">
        <f t="shared" si="27"/>
        <v>61</v>
      </c>
      <c r="S152" s="22">
        <f t="shared" si="27"/>
        <v>61</v>
      </c>
      <c r="T152" s="22">
        <f t="shared" si="27"/>
        <v>61</v>
      </c>
      <c r="U152" s="22">
        <f t="shared" si="27"/>
        <v>61</v>
      </c>
      <c r="V152" s="23">
        <f t="shared" si="27"/>
        <v>61</v>
      </c>
      <c r="W152" s="106">
        <f t="shared" si="27"/>
        <v>61</v>
      </c>
      <c r="X152" s="100">
        <f t="shared" si="27"/>
        <v>61</v>
      </c>
      <c r="Y152" s="16">
        <f t="shared" si="27"/>
        <v>60</v>
      </c>
      <c r="Z152" s="104">
        <f t="shared" si="27"/>
        <v>60</v>
      </c>
    </row>
    <row r="153" spans="1:26" ht="21" customHeight="1">
      <c r="A153" s="186" t="s">
        <v>347</v>
      </c>
      <c r="B153" s="187"/>
      <c r="C153" s="188"/>
      <c r="D153" s="9">
        <v>10</v>
      </c>
      <c r="E153" s="10">
        <v>15</v>
      </c>
      <c r="F153" s="10">
        <v>10</v>
      </c>
      <c r="G153" s="10">
        <v>10</v>
      </c>
      <c r="H153" s="89">
        <v>5</v>
      </c>
      <c r="I153" s="11">
        <f>SUM(D153:H153)</f>
        <v>50</v>
      </c>
      <c r="J153" s="90">
        <f>I153*0.15</f>
        <v>7.50</v>
      </c>
      <c r="K153" s="82">
        <v>10</v>
      </c>
      <c r="L153" s="18">
        <v>4</v>
      </c>
      <c r="M153" s="18">
        <v>5</v>
      </c>
      <c r="N153" s="18">
        <v>3</v>
      </c>
      <c r="O153" s="83">
        <v>3</v>
      </c>
      <c r="P153" s="77">
        <f>SUM(K153:O153)</f>
        <v>25</v>
      </c>
      <c r="Q153" s="95">
        <f>P153*0.05</f>
        <v>1.25</v>
      </c>
      <c r="R153" s="98">
        <f>(D153*0.15+K153*0.05)</f>
        <v>2</v>
      </c>
      <c r="S153" s="24">
        <f>((E153*0.15+L153*0.05))</f>
        <v>2.4500000000000002</v>
      </c>
      <c r="T153" s="24">
        <f t="shared" si="28" ref="T153:U153">((F153*0.15+M153*0.05))</f>
        <v>1.75</v>
      </c>
      <c r="U153" s="24">
        <f t="shared" si="28"/>
        <v>1.65</v>
      </c>
      <c r="V153" s="25">
        <f>((H153*0.15+O153*0.05))</f>
        <v>0.90</v>
      </c>
      <c r="W153" s="107">
        <v>75</v>
      </c>
      <c r="X153" s="101">
        <f>W153*0.2</f>
        <v>15</v>
      </c>
      <c r="Y153" s="19">
        <v>33</v>
      </c>
      <c r="Z153" s="84">
        <f>Y153*0.8</f>
        <v>26.40</v>
      </c>
    </row>
    <row r="154" spans="1:26" ht="20.25">
      <c r="A154" s="186" t="s">
        <v>72</v>
      </c>
      <c r="B154" s="187"/>
      <c r="C154" s="188"/>
      <c r="D154" s="9">
        <f>D153*0.4</f>
        <v>4</v>
      </c>
      <c r="E154" s="10">
        <f>E153*0.4</f>
        <v>6</v>
      </c>
      <c r="F154" s="10">
        <f t="shared" si="29" ref="F154:J154">F153*0.4</f>
        <v>4</v>
      </c>
      <c r="G154" s="10">
        <f t="shared" si="29"/>
        <v>4</v>
      </c>
      <c r="H154" s="89">
        <f t="shared" si="29"/>
        <v>2</v>
      </c>
      <c r="I154" s="11">
        <f t="shared" si="29"/>
        <v>20</v>
      </c>
      <c r="J154" s="90">
        <f t="shared" si="29"/>
        <v>3</v>
      </c>
      <c r="K154" s="82">
        <f>K153*0.4</f>
        <v>4</v>
      </c>
      <c r="L154" s="18">
        <f>L153*0.4</f>
        <v>1.60</v>
      </c>
      <c r="M154" s="18">
        <f t="shared" si="30" ref="M154:Z154">M153*0.4</f>
        <v>2</v>
      </c>
      <c r="N154" s="18">
        <f t="shared" si="30"/>
        <v>1.2000000000000002</v>
      </c>
      <c r="O154" s="83">
        <f t="shared" si="30"/>
        <v>1.2000000000000002</v>
      </c>
      <c r="P154" s="77">
        <f t="shared" si="30"/>
        <v>10</v>
      </c>
      <c r="Q154" s="95">
        <f t="shared" si="30"/>
        <v>0.50</v>
      </c>
      <c r="R154" s="98">
        <f t="shared" si="30"/>
        <v>0.80</v>
      </c>
      <c r="S154" s="24">
        <f t="shared" si="30"/>
        <v>0.98000000000000009</v>
      </c>
      <c r="T154" s="24">
        <f t="shared" si="30"/>
        <v>0.70</v>
      </c>
      <c r="U154" s="24">
        <f t="shared" si="30"/>
        <v>0.66</v>
      </c>
      <c r="V154" s="25">
        <f t="shared" si="30"/>
        <v>0.36000000000000004</v>
      </c>
      <c r="W154" s="107">
        <f t="shared" si="30"/>
        <v>30</v>
      </c>
      <c r="X154" s="101">
        <f t="shared" si="30"/>
        <v>6</v>
      </c>
      <c r="Y154" s="19">
        <f t="shared" si="30"/>
        <v>13.20</v>
      </c>
      <c r="Z154" s="84">
        <f t="shared" si="30"/>
        <v>10.560000000000002</v>
      </c>
    </row>
    <row r="155" spans="1:26" ht="21" customHeight="1">
      <c r="A155" s="186" t="s">
        <v>12</v>
      </c>
      <c r="B155" s="187"/>
      <c r="C155" s="188"/>
      <c r="D155" s="9">
        <f>COUNTIF(D8:D68,"&gt;=4")</f>
        <v>19</v>
      </c>
      <c r="E155" s="10">
        <f>COUNTIF(E8:E68,"&gt;=6")</f>
        <v>9</v>
      </c>
      <c r="F155" s="10">
        <f>COUNTIF(F8:F68,"&gt;=4")</f>
        <v>23</v>
      </c>
      <c r="G155" s="10">
        <f>COUNTIF(G8:G68,"&gt;=4")</f>
        <v>26</v>
      </c>
      <c r="H155" s="89">
        <f>COUNTIF(H8:H68,"&gt;=2")</f>
        <v>42</v>
      </c>
      <c r="I155" s="11">
        <f>COUNTIF(I8:I68,"&gt;=20")</f>
        <v>21</v>
      </c>
      <c r="J155" s="90">
        <f>COUNTIF(J8:J68,"&gt;=3")</f>
        <v>21</v>
      </c>
      <c r="K155" s="82">
        <f>COUNTIF(K8:K68,"&gt;=4")</f>
        <v>3</v>
      </c>
      <c r="L155" s="18">
        <f>COUNTIF(L8:L68,"&gt;=1.6")</f>
        <v>24</v>
      </c>
      <c r="M155" s="18">
        <f>COUNTIF(M8:M68,"&gt;=2")</f>
        <v>26</v>
      </c>
      <c r="N155" s="18">
        <f>COUNTIF(N8:N68,"&gt;=1.2")</f>
        <v>30</v>
      </c>
      <c r="O155" s="83">
        <f>COUNTIF(O8:O68,"&gt;=1.2")</f>
        <v>35</v>
      </c>
      <c r="P155" s="77">
        <f>COUNTIF(P8:P68,"&gt;=10")</f>
        <v>19</v>
      </c>
      <c r="Q155" s="95">
        <f>COUNTIF(Q8:Q68,"&gt;=0.5")</f>
        <v>13</v>
      </c>
      <c r="R155" s="98">
        <f>COUNTIF(R8:R68,"&gt;=0.8")</f>
        <v>11</v>
      </c>
      <c r="S155" s="24">
        <f>COUNTIF(S8:S68,"&gt;=0.98")</f>
        <v>8</v>
      </c>
      <c r="T155" s="24">
        <f>COUNTIF(T8:T68,"&gt;=0.7")</f>
        <v>18</v>
      </c>
      <c r="U155" s="24">
        <f>COUNTIF(U8:U68,"&gt;=0.66")</f>
        <v>22</v>
      </c>
      <c r="V155" s="25">
        <f>COUNTIF(V8:V68,"&gt;=0.36")</f>
        <v>42</v>
      </c>
      <c r="W155" s="107">
        <f>COUNTIF(W8:W68,"&gt;=30")</f>
        <v>18</v>
      </c>
      <c r="X155" s="101">
        <f>COUNTIF(X8:X68,"&gt;=6")</f>
        <v>18</v>
      </c>
      <c r="Y155" s="19">
        <f>COUNTIF(Y8:Y68,"&gt;=13.2")</f>
        <v>26</v>
      </c>
      <c r="Z155" s="84">
        <f>COUNTIF(Z8:Z68,"&gt;=10.56")</f>
        <v>26</v>
      </c>
    </row>
    <row r="156" spans="1:26" ht="20.25">
      <c r="A156" s="186" t="s">
        <v>13</v>
      </c>
      <c r="B156" s="187"/>
      <c r="C156" s="188"/>
      <c r="D156" s="91" t="str">
        <f t="shared" si="31" ref="D156:Z156">IF(((D155/COUNT(D8:D68))*100)&gt;=60,"3",IF(AND(((D155/COUNT(D8:D68))*100)&lt;60,((D155/COUNT(D8:D68))*100)&gt;=50),"2",IF(AND(((D155/COUNT(D8:D68))*100)&lt;50,((D155/COUNT(D8:D68))*100)&gt;=40),"1","0")))</f>
        <v>0</v>
      </c>
      <c r="E156" s="10" t="str">
        <f t="shared" si="31"/>
        <v>0</v>
      </c>
      <c r="F156" s="10" t="str">
        <f t="shared" si="31"/>
        <v>0</v>
      </c>
      <c r="G156" s="10" t="str">
        <f t="shared" si="31"/>
        <v>1</v>
      </c>
      <c r="H156" s="89" t="str">
        <f t="shared" si="31"/>
        <v>3</v>
      </c>
      <c r="I156" s="11" t="str">
        <f t="shared" si="31"/>
        <v>0</v>
      </c>
      <c r="J156" s="90" t="str">
        <f t="shared" si="31"/>
        <v>0</v>
      </c>
      <c r="K156" s="82" t="str">
        <f t="shared" si="31"/>
        <v>0</v>
      </c>
      <c r="L156" s="17" t="str">
        <f t="shared" si="31"/>
        <v>0</v>
      </c>
      <c r="M156" s="17" t="str">
        <f t="shared" si="31"/>
        <v>1</v>
      </c>
      <c r="N156" s="17" t="str">
        <f t="shared" si="31"/>
        <v>1</v>
      </c>
      <c r="O156" s="84" t="str">
        <f t="shared" si="31"/>
        <v>2</v>
      </c>
      <c r="P156" s="77" t="str">
        <f t="shared" si="31"/>
        <v>0</v>
      </c>
      <c r="Q156" s="95" t="str">
        <f t="shared" si="31"/>
        <v>0</v>
      </c>
      <c r="R156" s="98" t="str">
        <f t="shared" si="31"/>
        <v>0</v>
      </c>
      <c r="S156" s="24" t="str">
        <f t="shared" si="31"/>
        <v>0</v>
      </c>
      <c r="T156" s="24" t="str">
        <f t="shared" si="31"/>
        <v>0</v>
      </c>
      <c r="U156" s="24" t="str">
        <f t="shared" si="31"/>
        <v>0</v>
      </c>
      <c r="V156" s="25" t="str">
        <f t="shared" si="31"/>
        <v>3</v>
      </c>
      <c r="W156" s="101" t="str">
        <f t="shared" si="31"/>
        <v>0</v>
      </c>
      <c r="X156" s="102" t="str">
        <f t="shared" si="31"/>
        <v>0</v>
      </c>
      <c r="Y156" s="95" t="str">
        <f t="shared" si="31"/>
        <v>1</v>
      </c>
      <c r="Z156" s="19" t="str">
        <f t="shared" si="31"/>
        <v>1</v>
      </c>
    </row>
    <row r="157" spans="1:26" ht="21" thickBot="1">
      <c r="A157" s="189" t="s">
        <v>14</v>
      </c>
      <c r="B157" s="190"/>
      <c r="C157" s="191"/>
      <c r="D157" s="12">
        <f t="shared" si="32" ref="D157:Z157">((D155/COUNT(D8:D68))*D156)</f>
        <v>0</v>
      </c>
      <c r="E157" s="13">
        <f t="shared" si="32"/>
        <v>0</v>
      </c>
      <c r="F157" s="13">
        <f t="shared" si="32"/>
        <v>0</v>
      </c>
      <c r="G157" s="13">
        <f t="shared" si="32"/>
        <v>0.42622950819672129</v>
      </c>
      <c r="H157" s="92">
        <f t="shared" si="32"/>
        <v>2.0655737704918034</v>
      </c>
      <c r="I157" s="14">
        <f t="shared" si="32"/>
        <v>0</v>
      </c>
      <c r="J157" s="93">
        <f t="shared" si="32"/>
        <v>0</v>
      </c>
      <c r="K157" s="85">
        <f t="shared" si="32"/>
        <v>0</v>
      </c>
      <c r="L157" s="20">
        <f t="shared" si="32"/>
        <v>0</v>
      </c>
      <c r="M157" s="20">
        <f t="shared" si="32"/>
        <v>0.42622950819672129</v>
      </c>
      <c r="N157" s="20">
        <f t="shared" si="32"/>
        <v>0.49180327868852458</v>
      </c>
      <c r="O157" s="86">
        <f t="shared" si="32"/>
        <v>1.1475409836065573</v>
      </c>
      <c r="P157" s="78">
        <f t="shared" si="32"/>
        <v>0</v>
      </c>
      <c r="Q157" s="96">
        <f t="shared" si="32"/>
        <v>0</v>
      </c>
      <c r="R157" s="99">
        <f t="shared" si="32"/>
        <v>0</v>
      </c>
      <c r="S157" s="26">
        <f t="shared" si="32"/>
        <v>0</v>
      </c>
      <c r="T157" s="26">
        <f t="shared" si="32"/>
        <v>0</v>
      </c>
      <c r="U157" s="26">
        <f t="shared" si="32"/>
        <v>0</v>
      </c>
      <c r="V157" s="27">
        <f t="shared" si="32"/>
        <v>2.0655737704918034</v>
      </c>
      <c r="W157" s="108">
        <f t="shared" si="32"/>
        <v>0</v>
      </c>
      <c r="X157" s="103">
        <f t="shared" si="32"/>
        <v>0</v>
      </c>
      <c r="Y157" s="96">
        <f t="shared" si="32"/>
        <v>0.43333333333333335</v>
      </c>
      <c r="Z157" s="21">
        <f t="shared" si="32"/>
        <v>0.43333333333333335</v>
      </c>
    </row>
    <row r="158" spans="1:4" ht="21" thickBot="1">
      <c r="A158" s="2"/>
      <c r="B158" s="2"/>
      <c r="C158" s="2"/>
      <c r="D158" s="2"/>
    </row>
    <row r="159" spans="1:19" ht="20.25">
      <c r="A159" s="192" t="s">
        <v>15</v>
      </c>
      <c r="B159" s="193"/>
      <c r="C159" s="194"/>
      <c r="D159" s="2"/>
      <c r="E159" s="180" t="s">
        <v>16</v>
      </c>
      <c r="F159" s="181"/>
      <c r="G159" s="181"/>
      <c r="H159" s="181"/>
      <c r="I159" s="181"/>
      <c r="J159" s="181"/>
      <c r="K159" s="181"/>
      <c r="L159" s="181"/>
      <c r="M159" s="181"/>
      <c r="N159" s="182"/>
      <c r="O159" s="79" t="s">
        <v>8</v>
      </c>
      <c r="P159" s="28" t="s">
        <v>3</v>
      </c>
      <c r="Q159" s="28" t="s">
        <v>4</v>
      </c>
      <c r="R159" s="28" t="s">
        <v>5</v>
      </c>
      <c r="S159" s="29" t="s">
        <v>6</v>
      </c>
    </row>
    <row r="160" spans="1:19" ht="21" thickBot="1">
      <c r="A160" s="267" t="s">
        <v>73</v>
      </c>
      <c r="B160" s="3"/>
      <c r="C160" s="30"/>
      <c r="D160" s="2"/>
      <c r="E160" s="183"/>
      <c r="F160" s="184"/>
      <c r="G160" s="184"/>
      <c r="H160" s="184"/>
      <c r="I160" s="184"/>
      <c r="J160" s="184"/>
      <c r="K160" s="184"/>
      <c r="L160" s="184"/>
      <c r="M160" s="184"/>
      <c r="N160" s="185"/>
      <c r="O160" s="4">
        <f>(R157*0.2+Z157*0.8)</f>
        <v>0.34666666666666668</v>
      </c>
      <c r="P160" s="4">
        <f>(S157*0.2+Z157*0.8)</f>
        <v>0.34666666666666668</v>
      </c>
      <c r="Q160" s="4">
        <f>(T157*0.2+Z157*0.8)</f>
        <v>0.34666666666666668</v>
      </c>
      <c r="R160" s="4">
        <f>(U157*0.2+Z157*0.8)</f>
        <v>0.34666666666666668</v>
      </c>
      <c r="S160" s="5">
        <f>(V157*0.2+Z157*0.8)</f>
        <v>0.7597814207650273</v>
      </c>
    </row>
    <row r="161" spans="1:4" ht="20.25">
      <c r="A161" s="267" t="s">
        <v>74</v>
      </c>
      <c r="B161" s="3"/>
      <c r="C161" s="30"/>
      <c r="D161" s="2"/>
    </row>
    <row r="162" spans="1:4" ht="21" thickBot="1">
      <c r="A162" s="268" t="s">
        <v>75</v>
      </c>
      <c r="B162" s="31"/>
      <c r="C162" s="32"/>
      <c r="D162" s="2"/>
    </row>
  </sheetData>
  <mergeCells count="23">
    <mergeCell ref="A152:C15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59:N160"/>
    <mergeCell ref="A153:C153"/>
    <mergeCell ref="A154:C154"/>
    <mergeCell ref="A155:C155"/>
    <mergeCell ref="A156:C156"/>
    <mergeCell ref="A157:C157"/>
    <mergeCell ref="A159:C159"/>
  </mergeCells>
  <pageMargins left="0.7" right="0.7" top="0.75" bottom="0.75" header="0.3" footer="0.3"/>
  <pageSetup orientation="landscape" paperSize="9" scale="45" r:id="rId3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e2b794-4ce5-4d71-9d91-d75016401cf8}">
  <sheetPr>
    <pageSetUpPr fitToPage="1"/>
  </sheetPr>
  <dimension ref="A1:Z162"/>
  <sheetViews>
    <sheetView zoomScale="70" zoomScaleNormal="70" workbookViewId="0" topLeftCell="F1">
      <selection pane="topLeft" activeCell="I26" sqref="I26:J26"/>
    </sheetView>
  </sheetViews>
  <sheetFormatPr defaultColWidth="8.854285714285714" defaultRowHeight="20.25"/>
  <cols>
    <col min="1" max="2" width="11.571428571428571" style="1" customWidth="1"/>
    <col min="3" max="3" width="63.42857142857143" style="1" customWidth="1"/>
    <col min="4" max="10" width="11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61" t="str">
        <f>'1 (9)'!A1:Z1</f>
        <v xml:space="preserve">ST. WILFRED'S PG COLLEGE 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thickBot="1">
      <c r="A3" s="161"/>
      <c r="B3" s="161"/>
      <c r="C3" s="161"/>
      <c r="D3" s="161"/>
      <c r="E3" s="161"/>
      <c r="F3" s="161" t="s">
        <v>133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thickBot="1">
      <c r="A4" s="162" t="s">
        <v>77</v>
      </c>
      <c r="B4" s="163"/>
      <c r="C4" s="250" t="s">
        <v>370</v>
      </c>
      <c r="D4" s="113" t="s">
        <v>82</v>
      </c>
      <c r="E4" s="114"/>
      <c r="F4" s="164" t="s">
        <v>353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ht="21" customHeight="1">
      <c r="A5" s="166" t="s">
        <v>0</v>
      </c>
      <c r="B5" s="168" t="s">
        <v>1</v>
      </c>
      <c r="C5" s="171" t="s">
        <v>2</v>
      </c>
      <c r="D5" s="174" t="s">
        <v>93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 t="s">
        <v>78</v>
      </c>
      <c r="S5" s="175"/>
      <c r="T5" s="175"/>
      <c r="U5" s="175"/>
      <c r="V5" s="175"/>
      <c r="W5" s="35" t="s">
        <v>11</v>
      </c>
      <c r="X5" s="176" t="s">
        <v>10</v>
      </c>
      <c r="Y5" s="177" t="s">
        <v>367</v>
      </c>
      <c r="Z5" s="177" t="s">
        <v>76</v>
      </c>
    </row>
    <row r="6" spans="1:26" ht="20.25">
      <c r="A6" s="167"/>
      <c r="B6" s="169"/>
      <c r="C6" s="172"/>
      <c r="D6" s="178" t="s">
        <v>89</v>
      </c>
      <c r="E6" s="178"/>
      <c r="F6" s="178"/>
      <c r="G6" s="178"/>
      <c r="H6" s="178"/>
      <c r="I6" s="178"/>
      <c r="J6" s="178"/>
      <c r="K6" s="179" t="s">
        <v>90</v>
      </c>
      <c r="L6" s="179"/>
      <c r="M6" s="179"/>
      <c r="N6" s="179"/>
      <c r="O6" s="179"/>
      <c r="P6" s="179"/>
      <c r="Q6" s="179"/>
      <c r="R6" s="175"/>
      <c r="S6" s="175"/>
      <c r="T6" s="175"/>
      <c r="U6" s="175"/>
      <c r="V6" s="175"/>
      <c r="W6" s="35" t="s">
        <v>9</v>
      </c>
      <c r="X6" s="176"/>
      <c r="Y6" s="177"/>
      <c r="Z6" s="177"/>
    </row>
    <row r="7" spans="1:26" ht="21" thickBot="1">
      <c r="A7" s="167"/>
      <c r="B7" s="170"/>
      <c r="C7" s="173"/>
      <c r="D7" s="178" t="s">
        <v>83</v>
      </c>
      <c r="E7" s="178" t="s">
        <v>84</v>
      </c>
      <c r="F7" s="178" t="s">
        <v>85</v>
      </c>
      <c r="G7" s="178" t="s">
        <v>86</v>
      </c>
      <c r="H7" s="178" t="s">
        <v>87</v>
      </c>
      <c r="I7" s="178" t="s">
        <v>91</v>
      </c>
      <c r="J7" s="178" t="s">
        <v>79</v>
      </c>
      <c r="K7" s="179" t="s">
        <v>8</v>
      </c>
      <c r="L7" s="179" t="s">
        <v>84</v>
      </c>
      <c r="M7" s="179" t="s">
        <v>4</v>
      </c>
      <c r="N7" s="179" t="s">
        <v>86</v>
      </c>
      <c r="O7" s="179" t="s">
        <v>87</v>
      </c>
      <c r="P7" s="179" t="s">
        <v>92</v>
      </c>
      <c r="Q7" s="179" t="s">
        <v>80</v>
      </c>
      <c r="R7" s="115" t="s">
        <v>8</v>
      </c>
      <c r="S7" s="175" t="s">
        <v>3</v>
      </c>
      <c r="T7" s="175" t="s">
        <v>4</v>
      </c>
      <c r="U7" s="175" t="s">
        <v>5</v>
      </c>
      <c r="V7" s="175" t="s">
        <v>6</v>
      </c>
      <c r="W7" s="35" t="s">
        <v>94</v>
      </c>
      <c r="X7" s="176"/>
      <c r="Y7" s="177"/>
      <c r="Z7" s="177"/>
    </row>
    <row r="8" spans="1:26" ht="19.9" customHeight="1">
      <c r="A8" s="254">
        <v>1</v>
      </c>
      <c r="B8" s="284">
        <v>307574</v>
      </c>
      <c r="C8" s="133" t="s">
        <v>141</v>
      </c>
      <c r="D8" s="10">
        <v>8</v>
      </c>
      <c r="E8" s="10">
        <v>9</v>
      </c>
      <c r="F8" s="10">
        <v>7.50</v>
      </c>
      <c r="G8" s="10">
        <v>9.50</v>
      </c>
      <c r="H8" s="10">
        <v>9</v>
      </c>
      <c r="I8" s="10">
        <f>SUM(D8:H8)</f>
        <v>43</v>
      </c>
      <c r="J8" s="10">
        <f>I8*0.15</f>
        <v>6.45</v>
      </c>
      <c r="K8" s="18">
        <v>4</v>
      </c>
      <c r="L8" s="18">
        <v>5</v>
      </c>
      <c r="M8" s="18">
        <v>3.50</v>
      </c>
      <c r="N8" s="18">
        <v>5</v>
      </c>
      <c r="O8" s="18">
        <v>4</v>
      </c>
      <c r="P8" s="18">
        <f>SUM(K8:O8)</f>
        <v>21.50</v>
      </c>
      <c r="Q8" s="116">
        <f>P8*0.05</f>
        <v>1.075</v>
      </c>
      <c r="R8" s="105">
        <f>(D8*0.15+K8*0.05)</f>
        <v>1.40</v>
      </c>
      <c r="S8" s="105">
        <f t="shared" si="0" ref="S8:V23">(E8*0.15+L8*0.05)</f>
        <v>1.60</v>
      </c>
      <c r="T8" s="105">
        <f t="shared" si="0"/>
        <v>1.30</v>
      </c>
      <c r="U8" s="105">
        <f t="shared" si="0"/>
        <v>1.675</v>
      </c>
      <c r="V8" s="105">
        <f t="shared" si="0"/>
        <v>1.5499999999999998</v>
      </c>
      <c r="W8" s="117">
        <f t="shared" si="1" ref="W8:W71">I8+P8</f>
        <v>64.50</v>
      </c>
      <c r="X8" s="117">
        <f>(W8*0.2)</f>
        <v>12.90</v>
      </c>
      <c r="Y8" s="146">
        <v>34</v>
      </c>
      <c r="Z8" s="116">
        <f>Y8*0.8</f>
        <v>27.200000000000003</v>
      </c>
    </row>
    <row r="9" spans="1:26" ht="19.9" customHeight="1" thickBot="1">
      <c r="A9" s="256">
        <v>2</v>
      </c>
      <c r="B9" s="284">
        <v>307576</v>
      </c>
      <c r="C9" s="133" t="s">
        <v>142</v>
      </c>
      <c r="D9" s="10">
        <v>7</v>
      </c>
      <c r="E9" s="10">
        <v>6.50</v>
      </c>
      <c r="F9" s="10">
        <v>8</v>
      </c>
      <c r="G9" s="10">
        <v>6</v>
      </c>
      <c r="H9" s="10">
        <v>8.50</v>
      </c>
      <c r="I9" s="10">
        <f t="shared" si="2" ref="I9:I72">SUM(D9:H9)</f>
        <v>36</v>
      </c>
      <c r="J9" s="10">
        <f t="shared" si="3" ref="J9:J72">I9*0.15</f>
        <v>5.40</v>
      </c>
      <c r="K9" s="18">
        <v>5</v>
      </c>
      <c r="L9" s="18">
        <v>4</v>
      </c>
      <c r="M9" s="18">
        <v>3</v>
      </c>
      <c r="N9" s="18">
        <v>4.50</v>
      </c>
      <c r="O9" s="18">
        <v>2</v>
      </c>
      <c r="P9" s="18">
        <f t="shared" si="4" ref="P9:P72">SUM(K9:O9)</f>
        <v>18.50</v>
      </c>
      <c r="Q9" s="116">
        <f t="shared" si="5" ref="Q9:Q72">P9*0.05</f>
        <v>0.925</v>
      </c>
      <c r="R9" s="105">
        <f t="shared" si="6" ref="R9:V69">(D9*0.15+K9*0.05)</f>
        <v>1.30</v>
      </c>
      <c r="S9" s="105">
        <f t="shared" si="0"/>
        <v>1.175</v>
      </c>
      <c r="T9" s="105">
        <f t="shared" si="0"/>
        <v>1.35</v>
      </c>
      <c r="U9" s="105">
        <f t="shared" si="0"/>
        <v>1.125</v>
      </c>
      <c r="V9" s="105">
        <f t="shared" si="0"/>
        <v>1.375</v>
      </c>
      <c r="W9" s="117">
        <f t="shared" si="1"/>
        <v>54.50</v>
      </c>
      <c r="X9" s="117">
        <f t="shared" si="7" ref="X9:X72">(W9*0.2)</f>
        <v>10.90</v>
      </c>
      <c r="Y9" s="146">
        <v>29</v>
      </c>
      <c r="Z9" s="116">
        <f t="shared" si="8" ref="Z9:Z72">Y9*0.8</f>
        <v>23.200000000000003</v>
      </c>
    </row>
    <row r="10" spans="1:26" ht="19.9" customHeight="1">
      <c r="A10" s="254">
        <v>3</v>
      </c>
      <c r="B10" s="284">
        <v>307582</v>
      </c>
      <c r="C10" s="133" t="s">
        <v>148</v>
      </c>
      <c r="D10" s="142">
        <v>6</v>
      </c>
      <c r="E10" s="142">
        <v>8</v>
      </c>
      <c r="F10" s="142">
        <v>7.50</v>
      </c>
      <c r="G10" s="142">
        <v>8</v>
      </c>
      <c r="H10" s="142">
        <v>6</v>
      </c>
      <c r="I10" s="10">
        <f t="shared" si="2"/>
        <v>35.50</v>
      </c>
      <c r="J10" s="10">
        <f t="shared" si="3"/>
        <v>5.325</v>
      </c>
      <c r="K10" s="18">
        <v>4</v>
      </c>
      <c r="L10" s="18">
        <v>3</v>
      </c>
      <c r="M10" s="18">
        <v>5</v>
      </c>
      <c r="N10" s="18">
        <v>2</v>
      </c>
      <c r="O10" s="18">
        <v>3</v>
      </c>
      <c r="P10" s="18">
        <f t="shared" si="4"/>
        <v>17</v>
      </c>
      <c r="Q10" s="116">
        <f t="shared" si="5"/>
        <v>0.85000000000000009</v>
      </c>
      <c r="R10" s="105">
        <f t="shared" si="6"/>
        <v>1.0999999999999999</v>
      </c>
      <c r="S10" s="105">
        <f t="shared" si="0"/>
        <v>1.35</v>
      </c>
      <c r="T10" s="105">
        <f t="shared" si="0"/>
        <v>1.375</v>
      </c>
      <c r="U10" s="105">
        <f t="shared" si="0"/>
        <v>1.30</v>
      </c>
      <c r="V10" s="105">
        <f t="shared" si="0"/>
        <v>1.0499999999999998</v>
      </c>
      <c r="W10" s="117">
        <f t="shared" si="1"/>
        <v>52.50</v>
      </c>
      <c r="X10" s="117">
        <f t="shared" si="7"/>
        <v>10.50</v>
      </c>
      <c r="Y10" s="146">
        <v>28</v>
      </c>
      <c r="Z10" s="116">
        <f t="shared" si="8"/>
        <v>22.40</v>
      </c>
    </row>
    <row r="11" spans="1:26" ht="18" customHeight="1" thickBot="1">
      <c r="A11" s="256">
        <v>4</v>
      </c>
      <c r="B11" s="284">
        <v>307590</v>
      </c>
      <c r="C11" s="133" t="s">
        <v>153</v>
      </c>
      <c r="D11" s="142">
        <v>8</v>
      </c>
      <c r="E11" s="142">
        <v>8.50</v>
      </c>
      <c r="F11" s="142">
        <v>9</v>
      </c>
      <c r="G11" s="142">
        <v>8</v>
      </c>
      <c r="H11" s="142">
        <v>9.50</v>
      </c>
      <c r="I11" s="10">
        <f t="shared" si="2"/>
        <v>43</v>
      </c>
      <c r="J11" s="10">
        <f t="shared" si="3"/>
        <v>6.45</v>
      </c>
      <c r="K11" s="18">
        <v>3.50</v>
      </c>
      <c r="L11" s="18">
        <v>5</v>
      </c>
      <c r="M11" s="18">
        <v>4.50</v>
      </c>
      <c r="N11" s="18">
        <v>3</v>
      </c>
      <c r="O11" s="18">
        <v>5</v>
      </c>
      <c r="P11" s="18">
        <f t="shared" si="4"/>
        <v>21</v>
      </c>
      <c r="Q11" s="116">
        <f t="shared" si="5"/>
        <v>1.05</v>
      </c>
      <c r="R11" s="105">
        <f t="shared" si="6"/>
        <v>1.375</v>
      </c>
      <c r="S11" s="105">
        <f t="shared" si="0"/>
        <v>1.525</v>
      </c>
      <c r="T11" s="105">
        <f t="shared" si="0"/>
        <v>1.575</v>
      </c>
      <c r="U11" s="105">
        <f t="shared" si="0"/>
        <v>1.35</v>
      </c>
      <c r="V11" s="105">
        <f t="shared" si="0"/>
        <v>1.675</v>
      </c>
      <c r="W11" s="117">
        <f t="shared" si="1"/>
        <v>64</v>
      </c>
      <c r="X11" s="117">
        <f t="shared" si="7"/>
        <v>12.80</v>
      </c>
      <c r="Y11" s="146">
        <v>35</v>
      </c>
      <c r="Z11" s="116">
        <f t="shared" si="8"/>
        <v>28</v>
      </c>
    </row>
    <row r="12" spans="1:26" ht="19.9" customHeight="1">
      <c r="A12" s="254">
        <v>5</v>
      </c>
      <c r="B12" s="285">
        <v>307603</v>
      </c>
      <c r="C12" s="133" t="s">
        <v>161</v>
      </c>
      <c r="D12" s="10">
        <v>0.50</v>
      </c>
      <c r="E12" s="10">
        <v>1</v>
      </c>
      <c r="F12" s="10">
        <v>0</v>
      </c>
      <c r="G12" s="10">
        <v>0</v>
      </c>
      <c r="H12" s="10">
        <v>0</v>
      </c>
      <c r="I12" s="10">
        <f t="shared" si="2"/>
        <v>1.50</v>
      </c>
      <c r="J12" s="10">
        <f t="shared" si="3"/>
        <v>0.22499999999999998</v>
      </c>
      <c r="K12" s="18">
        <v>0</v>
      </c>
      <c r="L12" s="18">
        <v>0.50</v>
      </c>
      <c r="M12" s="18">
        <v>0</v>
      </c>
      <c r="N12" s="18">
        <v>0</v>
      </c>
      <c r="O12" s="18">
        <v>0.50</v>
      </c>
      <c r="P12" s="18">
        <f t="shared" si="4"/>
        <v>1</v>
      </c>
      <c r="Q12" s="116">
        <f t="shared" si="5"/>
        <v>0.05</v>
      </c>
      <c r="R12" s="105">
        <f t="shared" si="6"/>
        <v>0.074999999999999997</v>
      </c>
      <c r="S12" s="105">
        <f t="shared" si="0"/>
        <v>0.175</v>
      </c>
      <c r="T12" s="105">
        <f t="shared" si="0"/>
        <v>0</v>
      </c>
      <c r="U12" s="105">
        <f t="shared" si="0"/>
        <v>0</v>
      </c>
      <c r="V12" s="105">
        <f t="shared" si="0"/>
        <v>0.025000000000000001</v>
      </c>
      <c r="W12" s="117">
        <f t="shared" si="1"/>
        <v>2.50</v>
      </c>
      <c r="X12" s="117">
        <f t="shared" si="7"/>
        <v>0.50</v>
      </c>
      <c r="Y12" s="146">
        <v>0</v>
      </c>
      <c r="Z12" s="116">
        <f t="shared" si="8"/>
        <v>0</v>
      </c>
    </row>
    <row r="13" spans="1:26" ht="19.9" customHeight="1" thickBot="1">
      <c r="A13" s="256">
        <v>6</v>
      </c>
      <c r="B13" s="284">
        <v>307612</v>
      </c>
      <c r="C13" s="133" t="s">
        <v>167</v>
      </c>
      <c r="D13" s="10">
        <v>2</v>
      </c>
      <c r="E13" s="10">
        <v>3</v>
      </c>
      <c r="F13" s="10">
        <v>4</v>
      </c>
      <c r="G13" s="10">
        <v>2</v>
      </c>
      <c r="H13" s="10">
        <v>1.50</v>
      </c>
      <c r="I13" s="10">
        <f t="shared" si="2"/>
        <v>12.50</v>
      </c>
      <c r="J13" s="10">
        <f t="shared" si="3"/>
        <v>1.875</v>
      </c>
      <c r="K13" s="18">
        <v>1.50</v>
      </c>
      <c r="L13" s="18">
        <v>2</v>
      </c>
      <c r="M13" s="18">
        <v>0.50</v>
      </c>
      <c r="N13" s="18">
        <v>1</v>
      </c>
      <c r="O13" s="18">
        <v>1.50</v>
      </c>
      <c r="P13" s="18">
        <f t="shared" si="4"/>
        <v>6.50</v>
      </c>
      <c r="Q13" s="116">
        <f t="shared" si="5"/>
        <v>0.325</v>
      </c>
      <c r="R13" s="105">
        <f t="shared" si="6"/>
        <v>0.375</v>
      </c>
      <c r="S13" s="105">
        <f t="shared" si="0"/>
        <v>0.54999999999999993</v>
      </c>
      <c r="T13" s="105">
        <f t="shared" si="0"/>
        <v>0.625</v>
      </c>
      <c r="U13" s="105">
        <f t="shared" si="0"/>
        <v>0.35</v>
      </c>
      <c r="V13" s="105">
        <f t="shared" si="0"/>
        <v>0.30</v>
      </c>
      <c r="W13" s="117">
        <f t="shared" si="1"/>
        <v>19</v>
      </c>
      <c r="X13" s="117">
        <f t="shared" si="7"/>
        <v>3.8000000000000003</v>
      </c>
      <c r="Y13" s="146">
        <v>10</v>
      </c>
      <c r="Z13" s="116">
        <f t="shared" si="8"/>
        <v>8</v>
      </c>
    </row>
    <row r="14" spans="1:26" ht="19.9" customHeight="1">
      <c r="A14" s="254">
        <v>7</v>
      </c>
      <c r="B14" s="285">
        <v>307615</v>
      </c>
      <c r="C14" s="133" t="s">
        <v>170</v>
      </c>
      <c r="D14" s="10">
        <v>1</v>
      </c>
      <c r="E14" s="10">
        <v>1.50</v>
      </c>
      <c r="F14" s="10">
        <v>0.50</v>
      </c>
      <c r="G14" s="10">
        <v>1</v>
      </c>
      <c r="H14" s="10">
        <v>1</v>
      </c>
      <c r="I14" s="10">
        <f t="shared" si="2"/>
        <v>5</v>
      </c>
      <c r="J14" s="10">
        <f t="shared" si="3"/>
        <v>0.75</v>
      </c>
      <c r="K14" s="143">
        <v>0.50</v>
      </c>
      <c r="L14" s="143">
        <v>1</v>
      </c>
      <c r="M14" s="143">
        <v>0</v>
      </c>
      <c r="N14" s="143">
        <v>0.50</v>
      </c>
      <c r="O14" s="143">
        <v>0</v>
      </c>
      <c r="P14" s="18">
        <f t="shared" si="4"/>
        <v>2</v>
      </c>
      <c r="Q14" s="116">
        <f t="shared" si="5"/>
        <v>0.10</v>
      </c>
      <c r="R14" s="105">
        <f t="shared" si="6"/>
        <v>0.175</v>
      </c>
      <c r="S14" s="105">
        <f t="shared" si="0"/>
        <v>0.27499999999999997</v>
      </c>
      <c r="T14" s="105">
        <f t="shared" si="0"/>
        <v>0.074999999999999997</v>
      </c>
      <c r="U14" s="105">
        <f t="shared" si="0"/>
        <v>0.175</v>
      </c>
      <c r="V14" s="105">
        <f t="shared" si="0"/>
        <v>0.15</v>
      </c>
      <c r="W14" s="117">
        <f t="shared" si="1"/>
        <v>7</v>
      </c>
      <c r="X14" s="117">
        <f t="shared" si="7"/>
        <v>1.40</v>
      </c>
      <c r="Y14" s="146">
        <v>4</v>
      </c>
      <c r="Z14" s="116">
        <f t="shared" si="8"/>
        <v>3.20</v>
      </c>
    </row>
    <row r="15" spans="1:26" ht="19.9" customHeight="1" thickBot="1">
      <c r="A15" s="256">
        <v>8</v>
      </c>
      <c r="B15" s="285">
        <v>307619</v>
      </c>
      <c r="C15" s="133" t="s">
        <v>172</v>
      </c>
      <c r="D15" s="10">
        <v>0</v>
      </c>
      <c r="E15" s="10">
        <v>1</v>
      </c>
      <c r="F15" s="10">
        <v>0</v>
      </c>
      <c r="G15" s="10">
        <v>0</v>
      </c>
      <c r="H15" s="10">
        <v>0.50</v>
      </c>
      <c r="I15" s="10">
        <f t="shared" si="2"/>
        <v>1.50</v>
      </c>
      <c r="J15" s="10">
        <f t="shared" si="3"/>
        <v>0.22499999999999998</v>
      </c>
      <c r="K15" s="18">
        <v>0</v>
      </c>
      <c r="L15" s="18">
        <v>0</v>
      </c>
      <c r="M15" s="18">
        <v>0.50</v>
      </c>
      <c r="N15" s="18">
        <v>1</v>
      </c>
      <c r="O15" s="18">
        <v>0.50</v>
      </c>
      <c r="P15" s="18">
        <f t="shared" si="4"/>
        <v>2</v>
      </c>
      <c r="Q15" s="116">
        <f t="shared" si="5"/>
        <v>0.10</v>
      </c>
      <c r="R15" s="105">
        <f t="shared" si="6"/>
        <v>0</v>
      </c>
      <c r="S15" s="105">
        <f t="shared" si="0"/>
        <v>0.15</v>
      </c>
      <c r="T15" s="105">
        <f t="shared" si="0"/>
        <v>0.025000000000000001</v>
      </c>
      <c r="U15" s="105">
        <f t="shared" si="0"/>
        <v>0.05</v>
      </c>
      <c r="V15" s="105">
        <f t="shared" si="0"/>
        <v>0.10</v>
      </c>
      <c r="W15" s="117">
        <f t="shared" si="1"/>
        <v>3.50</v>
      </c>
      <c r="X15" s="117">
        <f t="shared" si="7"/>
        <v>0.70</v>
      </c>
      <c r="Y15" s="146">
        <v>0</v>
      </c>
      <c r="Z15" s="116">
        <f t="shared" si="8"/>
        <v>0</v>
      </c>
    </row>
    <row r="16" spans="1:26" ht="19.9" customHeight="1">
      <c r="A16" s="254">
        <v>9</v>
      </c>
      <c r="B16" s="285">
        <v>307623</v>
      </c>
      <c r="C16" s="133" t="s">
        <v>174</v>
      </c>
      <c r="D16" s="10">
        <v>0.50</v>
      </c>
      <c r="E16" s="10">
        <v>0</v>
      </c>
      <c r="F16" s="10">
        <v>2</v>
      </c>
      <c r="G16" s="10">
        <v>0.50</v>
      </c>
      <c r="H16" s="10">
        <v>0</v>
      </c>
      <c r="I16" s="10">
        <f t="shared" si="2"/>
        <v>3</v>
      </c>
      <c r="J16" s="10">
        <f t="shared" si="3"/>
        <v>0.44999999999999996</v>
      </c>
      <c r="K16" s="18">
        <v>1</v>
      </c>
      <c r="L16" s="18">
        <v>0.50</v>
      </c>
      <c r="M16" s="18">
        <v>0</v>
      </c>
      <c r="N16" s="18">
        <v>0</v>
      </c>
      <c r="O16" s="18">
        <v>0</v>
      </c>
      <c r="P16" s="18">
        <f t="shared" si="4"/>
        <v>1.50</v>
      </c>
      <c r="Q16" s="116">
        <f t="shared" si="5"/>
        <v>0.075000000000000011</v>
      </c>
      <c r="R16" s="105">
        <f t="shared" si="6"/>
        <v>0.125</v>
      </c>
      <c r="S16" s="105">
        <f t="shared" si="0"/>
        <v>0.025000000000000001</v>
      </c>
      <c r="T16" s="105">
        <f t="shared" si="0"/>
        <v>0.30</v>
      </c>
      <c r="U16" s="105">
        <f t="shared" si="0"/>
        <v>0.074999999999999997</v>
      </c>
      <c r="V16" s="105">
        <f t="shared" si="0"/>
        <v>0</v>
      </c>
      <c r="W16" s="117">
        <f t="shared" si="1"/>
        <v>4.50</v>
      </c>
      <c r="X16" s="117">
        <f t="shared" si="7"/>
        <v>0.90</v>
      </c>
      <c r="Y16" s="146">
        <v>1</v>
      </c>
      <c r="Z16" s="116">
        <f t="shared" si="8"/>
        <v>0.80</v>
      </c>
    </row>
    <row r="17" spans="1:26" ht="19.9" customHeight="1" thickBot="1">
      <c r="A17" s="256">
        <v>10</v>
      </c>
      <c r="B17" s="285">
        <v>307625</v>
      </c>
      <c r="C17" s="133" t="s">
        <v>175</v>
      </c>
      <c r="D17" s="10">
        <v>0</v>
      </c>
      <c r="E17" s="10">
        <v>0.50</v>
      </c>
      <c r="F17" s="10">
        <v>0.50</v>
      </c>
      <c r="G17" s="10">
        <v>0</v>
      </c>
      <c r="H17" s="10">
        <v>1</v>
      </c>
      <c r="I17" s="10">
        <f t="shared" si="2"/>
        <v>2</v>
      </c>
      <c r="J17" s="10">
        <f t="shared" si="3"/>
        <v>0.30</v>
      </c>
      <c r="K17" s="18">
        <v>0.50</v>
      </c>
      <c r="L17" s="18">
        <v>0</v>
      </c>
      <c r="M17" s="18">
        <v>2</v>
      </c>
      <c r="N17" s="18">
        <v>0.50</v>
      </c>
      <c r="O17" s="18">
        <v>1</v>
      </c>
      <c r="P17" s="18">
        <f t="shared" si="4"/>
        <v>4</v>
      </c>
      <c r="Q17" s="116">
        <f t="shared" si="5"/>
        <v>0.20</v>
      </c>
      <c r="R17" s="105">
        <f t="shared" si="6"/>
        <v>0.025000000000000001</v>
      </c>
      <c r="S17" s="105">
        <f t="shared" si="0"/>
        <v>0.074999999999999997</v>
      </c>
      <c r="T17" s="105">
        <f t="shared" si="0"/>
        <v>0.175</v>
      </c>
      <c r="U17" s="105">
        <f t="shared" si="0"/>
        <v>0.025000000000000001</v>
      </c>
      <c r="V17" s="105">
        <f t="shared" si="0"/>
        <v>0.20</v>
      </c>
      <c r="W17" s="117">
        <f t="shared" si="1"/>
        <v>6</v>
      </c>
      <c r="X17" s="117">
        <f t="shared" si="7"/>
        <v>1.2000000000000002</v>
      </c>
      <c r="Y17" s="146">
        <v>2</v>
      </c>
      <c r="Z17" s="116">
        <f t="shared" si="8"/>
        <v>1.60</v>
      </c>
    </row>
    <row r="18" spans="1:26" ht="19.9" customHeight="1">
      <c r="A18" s="254">
        <v>11</v>
      </c>
      <c r="B18" s="284">
        <v>307636</v>
      </c>
      <c r="C18" s="133" t="s">
        <v>180</v>
      </c>
      <c r="D18" s="142">
        <v>5.50</v>
      </c>
      <c r="E18" s="142">
        <v>5</v>
      </c>
      <c r="F18" s="142">
        <v>4</v>
      </c>
      <c r="G18" s="142">
        <v>5.50</v>
      </c>
      <c r="H18" s="142">
        <v>2</v>
      </c>
      <c r="I18" s="10">
        <f t="shared" si="2"/>
        <v>22</v>
      </c>
      <c r="J18" s="10">
        <f t="shared" si="3"/>
        <v>3.30</v>
      </c>
      <c r="K18" s="143">
        <v>2.50</v>
      </c>
      <c r="L18" s="143">
        <v>2</v>
      </c>
      <c r="M18" s="143">
        <v>3</v>
      </c>
      <c r="N18" s="143">
        <v>1.50</v>
      </c>
      <c r="O18" s="143">
        <v>2</v>
      </c>
      <c r="P18" s="18">
        <f t="shared" si="4"/>
        <v>11</v>
      </c>
      <c r="Q18" s="116">
        <f t="shared" si="5"/>
        <v>0.55000000000000004</v>
      </c>
      <c r="R18" s="105">
        <f t="shared" si="6"/>
        <v>0.95</v>
      </c>
      <c r="S18" s="105">
        <f t="shared" si="0"/>
        <v>0.85</v>
      </c>
      <c r="T18" s="105">
        <f t="shared" si="0"/>
        <v>0.75</v>
      </c>
      <c r="U18" s="105">
        <f t="shared" si="0"/>
        <v>0.89999999999999991</v>
      </c>
      <c r="V18" s="105">
        <f t="shared" si="0"/>
        <v>0.40</v>
      </c>
      <c r="W18" s="117">
        <f t="shared" si="1"/>
        <v>33</v>
      </c>
      <c r="X18" s="117">
        <f t="shared" si="7"/>
        <v>6.60</v>
      </c>
      <c r="Y18" s="146">
        <v>18</v>
      </c>
      <c r="Z18" s="116">
        <f t="shared" si="8"/>
        <v>14.40</v>
      </c>
    </row>
    <row r="19" spans="1:26" ht="19.9" customHeight="1" thickBot="1">
      <c r="A19" s="256">
        <v>12</v>
      </c>
      <c r="B19" s="284">
        <v>307646</v>
      </c>
      <c r="C19" s="133" t="s">
        <v>185</v>
      </c>
      <c r="D19" s="10">
        <v>9</v>
      </c>
      <c r="E19" s="10">
        <v>8</v>
      </c>
      <c r="F19" s="10">
        <v>9.50</v>
      </c>
      <c r="G19" s="10">
        <v>9</v>
      </c>
      <c r="H19" s="10">
        <v>8.50</v>
      </c>
      <c r="I19" s="10">
        <f t="shared" si="2"/>
        <v>44</v>
      </c>
      <c r="J19" s="10">
        <f t="shared" si="3"/>
        <v>6.60</v>
      </c>
      <c r="K19" s="18">
        <v>4</v>
      </c>
      <c r="L19" s="18">
        <v>5</v>
      </c>
      <c r="M19" s="18">
        <v>4.50</v>
      </c>
      <c r="N19" s="18">
        <v>4</v>
      </c>
      <c r="O19" s="18">
        <v>5</v>
      </c>
      <c r="P19" s="18">
        <f t="shared" si="4"/>
        <v>22.50</v>
      </c>
      <c r="Q19" s="116">
        <f t="shared" si="5"/>
        <v>1.125</v>
      </c>
      <c r="R19" s="105">
        <f t="shared" si="6"/>
        <v>1.5499999999999998</v>
      </c>
      <c r="S19" s="105">
        <f t="shared" si="0"/>
        <v>1.45</v>
      </c>
      <c r="T19" s="105">
        <f t="shared" si="0"/>
        <v>1.65</v>
      </c>
      <c r="U19" s="105">
        <f t="shared" si="0"/>
        <v>1.5499999999999998</v>
      </c>
      <c r="V19" s="105">
        <f t="shared" si="0"/>
        <v>1.525</v>
      </c>
      <c r="W19" s="117">
        <f t="shared" si="1"/>
        <v>66.50</v>
      </c>
      <c r="X19" s="117">
        <f t="shared" si="7"/>
        <v>13.30</v>
      </c>
      <c r="Y19" s="146">
        <v>36</v>
      </c>
      <c r="Z19" s="116">
        <f t="shared" si="8"/>
        <v>28.80</v>
      </c>
    </row>
    <row r="20" spans="1:26" ht="19.9" customHeight="1">
      <c r="A20" s="254">
        <v>13</v>
      </c>
      <c r="B20" s="285">
        <v>307647</v>
      </c>
      <c r="C20" s="133" t="s">
        <v>185</v>
      </c>
      <c r="D20" s="10">
        <v>8.50</v>
      </c>
      <c r="E20" s="10">
        <v>9</v>
      </c>
      <c r="F20" s="10">
        <v>9</v>
      </c>
      <c r="G20" s="10">
        <v>9.50</v>
      </c>
      <c r="H20" s="10">
        <v>7</v>
      </c>
      <c r="I20" s="10">
        <f t="shared" si="2"/>
        <v>43</v>
      </c>
      <c r="J20" s="10">
        <f t="shared" si="3"/>
        <v>6.45</v>
      </c>
      <c r="K20" s="18">
        <v>3</v>
      </c>
      <c r="L20" s="18">
        <v>4</v>
      </c>
      <c r="M20" s="18">
        <v>4</v>
      </c>
      <c r="N20" s="18">
        <v>5</v>
      </c>
      <c r="O20" s="18">
        <v>4.50</v>
      </c>
      <c r="P20" s="18">
        <f t="shared" si="4"/>
        <v>20.50</v>
      </c>
      <c r="Q20" s="116">
        <f t="shared" si="5"/>
        <v>1.0250000000000001</v>
      </c>
      <c r="R20" s="105">
        <f t="shared" si="6"/>
        <v>1.4249999999999998</v>
      </c>
      <c r="S20" s="105">
        <f t="shared" si="0"/>
        <v>1.5499999999999998</v>
      </c>
      <c r="T20" s="105">
        <f t="shared" si="0"/>
        <v>1.5499999999999998</v>
      </c>
      <c r="U20" s="105">
        <f t="shared" si="0"/>
        <v>1.675</v>
      </c>
      <c r="V20" s="105">
        <f t="shared" si="0"/>
        <v>1.2750000000000001</v>
      </c>
      <c r="W20" s="117">
        <f t="shared" si="1"/>
        <v>63.50</v>
      </c>
      <c r="X20" s="117">
        <f t="shared" si="7"/>
        <v>12.70</v>
      </c>
      <c r="Y20" s="146">
        <v>35</v>
      </c>
      <c r="Z20" s="116">
        <f t="shared" si="8"/>
        <v>28</v>
      </c>
    </row>
    <row r="21" spans="1:26" ht="19.9" customHeight="1" thickBot="1">
      <c r="A21" s="256">
        <v>14</v>
      </c>
      <c r="B21" s="284">
        <v>307660</v>
      </c>
      <c r="C21" s="133" t="s">
        <v>192</v>
      </c>
      <c r="D21" s="10">
        <v>6.50</v>
      </c>
      <c r="E21" s="10">
        <v>7</v>
      </c>
      <c r="F21" s="10">
        <v>7.50</v>
      </c>
      <c r="G21" s="10">
        <v>8</v>
      </c>
      <c r="H21" s="10">
        <v>9</v>
      </c>
      <c r="I21" s="10">
        <f t="shared" si="2"/>
        <v>38</v>
      </c>
      <c r="J21" s="10">
        <f t="shared" si="3"/>
        <v>5.70</v>
      </c>
      <c r="K21" s="18">
        <v>4</v>
      </c>
      <c r="L21" s="18">
        <v>3.50</v>
      </c>
      <c r="M21" s="18">
        <v>3</v>
      </c>
      <c r="N21" s="18">
        <v>4</v>
      </c>
      <c r="O21" s="18">
        <v>5</v>
      </c>
      <c r="P21" s="18">
        <f t="shared" si="4"/>
        <v>19.50</v>
      </c>
      <c r="Q21" s="116">
        <f t="shared" si="5"/>
        <v>0.97500000000000009</v>
      </c>
      <c r="R21" s="105">
        <f t="shared" si="6"/>
        <v>1.175</v>
      </c>
      <c r="S21" s="105">
        <f t="shared" si="0"/>
        <v>1.2250000000000001</v>
      </c>
      <c r="T21" s="105">
        <f t="shared" si="0"/>
        <v>1.2749999999999999</v>
      </c>
      <c r="U21" s="105">
        <f t="shared" si="0"/>
        <v>1.40</v>
      </c>
      <c r="V21" s="105">
        <f t="shared" si="0"/>
        <v>1.60</v>
      </c>
      <c r="W21" s="117">
        <f t="shared" si="1"/>
        <v>57.50</v>
      </c>
      <c r="X21" s="117">
        <f t="shared" si="7"/>
        <v>11.50</v>
      </c>
      <c r="Y21" s="146">
        <v>31</v>
      </c>
      <c r="Z21" s="116">
        <f t="shared" si="8"/>
        <v>24.80</v>
      </c>
    </row>
    <row r="22" spans="1:26" ht="19.9" customHeight="1">
      <c r="A22" s="254">
        <v>15</v>
      </c>
      <c r="B22" s="284">
        <v>307662</v>
      </c>
      <c r="C22" s="133" t="s">
        <v>194</v>
      </c>
      <c r="D22" s="10">
        <v>9</v>
      </c>
      <c r="E22" s="10">
        <v>8.50</v>
      </c>
      <c r="F22" s="10">
        <v>9</v>
      </c>
      <c r="G22" s="10">
        <v>8.50</v>
      </c>
      <c r="H22" s="10">
        <v>9.50</v>
      </c>
      <c r="I22" s="10">
        <f t="shared" si="2"/>
        <v>44.50</v>
      </c>
      <c r="J22" s="10">
        <f t="shared" si="3"/>
        <v>6.675</v>
      </c>
      <c r="K22" s="18">
        <v>5</v>
      </c>
      <c r="L22" s="18">
        <v>4.50</v>
      </c>
      <c r="M22" s="18">
        <v>4</v>
      </c>
      <c r="N22" s="18">
        <v>5</v>
      </c>
      <c r="O22" s="18">
        <v>4.50</v>
      </c>
      <c r="P22" s="18">
        <f t="shared" si="4"/>
        <v>23</v>
      </c>
      <c r="Q22" s="116">
        <f t="shared" si="5"/>
        <v>1.1500000000000001</v>
      </c>
      <c r="R22" s="105">
        <f t="shared" si="6"/>
        <v>1.60</v>
      </c>
      <c r="S22" s="105">
        <f t="shared" si="0"/>
        <v>1.50</v>
      </c>
      <c r="T22" s="105">
        <f t="shared" si="0"/>
        <v>1.5499999999999998</v>
      </c>
      <c r="U22" s="105">
        <f t="shared" si="0"/>
        <v>1.525</v>
      </c>
      <c r="V22" s="105">
        <f t="shared" si="0"/>
        <v>1.65</v>
      </c>
      <c r="W22" s="117">
        <f t="shared" si="1"/>
        <v>67.50</v>
      </c>
      <c r="X22" s="117">
        <f t="shared" si="7"/>
        <v>13.50</v>
      </c>
      <c r="Y22" s="146">
        <v>37</v>
      </c>
      <c r="Z22" s="116">
        <f t="shared" si="8"/>
        <v>29.60</v>
      </c>
    </row>
    <row r="23" spans="1:26" ht="19.9" customHeight="1" thickBot="1">
      <c r="A23" s="256">
        <v>16</v>
      </c>
      <c r="B23" s="285">
        <v>307663</v>
      </c>
      <c r="C23" s="133" t="s">
        <v>195</v>
      </c>
      <c r="D23" s="10">
        <v>8</v>
      </c>
      <c r="E23" s="10">
        <v>9</v>
      </c>
      <c r="F23" s="10">
        <v>8.50</v>
      </c>
      <c r="G23" s="10">
        <v>7</v>
      </c>
      <c r="H23" s="10">
        <v>8</v>
      </c>
      <c r="I23" s="10">
        <f t="shared" si="2"/>
        <v>40.50</v>
      </c>
      <c r="J23" s="10">
        <f t="shared" si="3"/>
        <v>6.075</v>
      </c>
      <c r="K23" s="18">
        <v>3.50</v>
      </c>
      <c r="L23" s="18">
        <v>4</v>
      </c>
      <c r="M23" s="18">
        <v>3</v>
      </c>
      <c r="N23" s="18">
        <v>4</v>
      </c>
      <c r="O23" s="18">
        <v>5</v>
      </c>
      <c r="P23" s="18">
        <f t="shared" si="4"/>
        <v>19.50</v>
      </c>
      <c r="Q23" s="116">
        <f t="shared" si="5"/>
        <v>0.97500000000000009</v>
      </c>
      <c r="R23" s="105">
        <f t="shared" si="6"/>
        <v>1.375</v>
      </c>
      <c r="S23" s="105">
        <f t="shared" si="0"/>
        <v>1.5499999999999998</v>
      </c>
      <c r="T23" s="105">
        <f t="shared" si="0"/>
        <v>1.4249999999999998</v>
      </c>
      <c r="U23" s="105">
        <f t="shared" si="0"/>
        <v>1.25</v>
      </c>
      <c r="V23" s="105">
        <f t="shared" si="0"/>
        <v>1.45</v>
      </c>
      <c r="W23" s="117">
        <f t="shared" si="1"/>
        <v>60</v>
      </c>
      <c r="X23" s="117">
        <f t="shared" si="7"/>
        <v>12</v>
      </c>
      <c r="Y23" s="146">
        <v>33</v>
      </c>
      <c r="Z23" s="116">
        <f t="shared" si="8"/>
        <v>26.40</v>
      </c>
    </row>
    <row r="24" spans="1:26" ht="19.9" customHeight="1">
      <c r="A24" s="254">
        <v>17</v>
      </c>
      <c r="B24" s="284">
        <v>307666</v>
      </c>
      <c r="C24" s="133" t="s">
        <v>197</v>
      </c>
      <c r="D24" s="10">
        <v>9</v>
      </c>
      <c r="E24" s="10">
        <v>8</v>
      </c>
      <c r="F24" s="10">
        <v>9.50</v>
      </c>
      <c r="G24" s="10">
        <v>9</v>
      </c>
      <c r="H24" s="10">
        <v>7.50</v>
      </c>
      <c r="I24" s="10">
        <f t="shared" si="2"/>
        <v>43</v>
      </c>
      <c r="J24" s="10">
        <f t="shared" si="3"/>
        <v>6.45</v>
      </c>
      <c r="K24" s="18">
        <v>4.50</v>
      </c>
      <c r="L24" s="18">
        <v>5</v>
      </c>
      <c r="M24" s="18">
        <v>3.50</v>
      </c>
      <c r="N24" s="18">
        <v>5</v>
      </c>
      <c r="O24" s="18">
        <v>3</v>
      </c>
      <c r="P24" s="18">
        <f t="shared" si="4"/>
        <v>21</v>
      </c>
      <c r="Q24" s="116">
        <f t="shared" si="5"/>
        <v>1.05</v>
      </c>
      <c r="R24" s="105">
        <f t="shared" si="6"/>
        <v>1.575</v>
      </c>
      <c r="S24" s="105">
        <f t="shared" si="6"/>
        <v>1.45</v>
      </c>
      <c r="T24" s="105">
        <f t="shared" si="6"/>
        <v>1.60</v>
      </c>
      <c r="U24" s="105">
        <f t="shared" si="6"/>
        <v>1.60</v>
      </c>
      <c r="V24" s="105">
        <f t="shared" si="6"/>
        <v>1.2749999999999999</v>
      </c>
      <c r="W24" s="117">
        <f t="shared" si="1"/>
        <v>64</v>
      </c>
      <c r="X24" s="117">
        <f t="shared" si="7"/>
        <v>12.80</v>
      </c>
      <c r="Y24" s="146">
        <v>35</v>
      </c>
      <c r="Z24" s="116">
        <f t="shared" si="8"/>
        <v>28</v>
      </c>
    </row>
    <row r="25" spans="1:26" ht="19.9" customHeight="1" thickBot="1">
      <c r="A25" s="256">
        <v>18</v>
      </c>
      <c r="B25" s="285">
        <v>307681</v>
      </c>
      <c r="C25" s="133" t="s">
        <v>203</v>
      </c>
      <c r="D25" s="10">
        <v>4</v>
      </c>
      <c r="E25" s="10">
        <v>5</v>
      </c>
      <c r="F25" s="10">
        <v>4</v>
      </c>
      <c r="G25" s="10">
        <v>6</v>
      </c>
      <c r="H25" s="10">
        <v>3</v>
      </c>
      <c r="I25" s="10">
        <f t="shared" si="2"/>
        <v>22</v>
      </c>
      <c r="J25" s="10">
        <f t="shared" si="3"/>
        <v>3.30</v>
      </c>
      <c r="K25" s="143">
        <v>2.50</v>
      </c>
      <c r="L25" s="143">
        <v>1.50</v>
      </c>
      <c r="M25" s="143">
        <v>2</v>
      </c>
      <c r="N25" s="143">
        <v>2.50</v>
      </c>
      <c r="O25" s="143">
        <v>0.50</v>
      </c>
      <c r="P25" s="18">
        <f t="shared" si="4"/>
        <v>9</v>
      </c>
      <c r="Q25" s="116">
        <f t="shared" si="5"/>
        <v>0.45</v>
      </c>
      <c r="R25" s="105">
        <f t="shared" si="6"/>
        <v>0.725</v>
      </c>
      <c r="S25" s="105">
        <f t="shared" si="6"/>
        <v>0.825</v>
      </c>
      <c r="T25" s="105">
        <f t="shared" si="6"/>
        <v>0.70</v>
      </c>
      <c r="U25" s="105">
        <f t="shared" si="6"/>
        <v>1.0249999999999999</v>
      </c>
      <c r="V25" s="105">
        <f t="shared" si="6"/>
        <v>0.475</v>
      </c>
      <c r="W25" s="117">
        <f t="shared" si="1"/>
        <v>31</v>
      </c>
      <c r="X25" s="117">
        <f t="shared" si="7"/>
        <v>6.20</v>
      </c>
      <c r="Y25" s="146">
        <v>17</v>
      </c>
      <c r="Z25" s="116">
        <f t="shared" si="8"/>
        <v>13.60</v>
      </c>
    </row>
    <row r="26" spans="1:26" ht="19.9" customHeight="1">
      <c r="A26" s="254">
        <v>19</v>
      </c>
      <c r="B26" s="286">
        <v>312870</v>
      </c>
      <c r="C26" s="231" t="s">
        <v>204</v>
      </c>
      <c r="D26" s="10">
        <v>0</v>
      </c>
      <c r="E26" s="10">
        <v>1</v>
      </c>
      <c r="F26" s="10">
        <v>1.50</v>
      </c>
      <c r="G26" s="10">
        <v>0.50</v>
      </c>
      <c r="H26" s="10">
        <v>1</v>
      </c>
      <c r="I26" s="10">
        <f t="shared" si="2"/>
        <v>4</v>
      </c>
      <c r="J26" s="10">
        <f t="shared" si="3"/>
        <v>0.60</v>
      </c>
      <c r="K26" s="18">
        <v>1</v>
      </c>
      <c r="L26" s="18">
        <v>2</v>
      </c>
      <c r="M26" s="18">
        <v>1.50</v>
      </c>
      <c r="N26" s="18">
        <v>0</v>
      </c>
      <c r="O26" s="18">
        <v>0.50</v>
      </c>
      <c r="P26" s="18">
        <f t="shared" si="4"/>
        <v>5</v>
      </c>
      <c r="Q26" s="116">
        <f t="shared" si="5"/>
        <v>0.25</v>
      </c>
      <c r="R26" s="105">
        <f t="shared" si="6"/>
        <v>0.05</v>
      </c>
      <c r="S26" s="105">
        <f t="shared" si="6"/>
        <v>0.25</v>
      </c>
      <c r="T26" s="105">
        <f t="shared" si="6"/>
        <v>0.30</v>
      </c>
      <c r="U26" s="105">
        <f t="shared" si="6"/>
        <v>0.074999999999999997</v>
      </c>
      <c r="V26" s="105">
        <f t="shared" si="6"/>
        <v>0.175</v>
      </c>
      <c r="W26" s="117">
        <f t="shared" si="1"/>
        <v>9</v>
      </c>
      <c r="X26" s="117">
        <f t="shared" si="7"/>
        <v>1.80</v>
      </c>
      <c r="Y26" s="255" t="s">
        <v>205</v>
      </c>
      <c r="Z26" s="116" t="e">
        <f t="shared" si="8"/>
        <v>#VALUE!</v>
      </c>
    </row>
    <row r="27" spans="1:26" ht="19.9" customHeight="1" thickBot="1">
      <c r="A27" s="256">
        <v>20</v>
      </c>
      <c r="B27" s="287">
        <v>307685</v>
      </c>
      <c r="C27" s="133" t="s">
        <v>208</v>
      </c>
      <c r="D27" s="10">
        <v>4.50</v>
      </c>
      <c r="E27" s="10">
        <v>3</v>
      </c>
      <c r="F27" s="10">
        <v>6</v>
      </c>
      <c r="G27" s="10">
        <v>6.50</v>
      </c>
      <c r="H27" s="10">
        <v>3.50</v>
      </c>
      <c r="I27" s="10">
        <f t="shared" si="2"/>
        <v>23.50</v>
      </c>
      <c r="J27" s="10">
        <f t="shared" si="3"/>
        <v>3.525</v>
      </c>
      <c r="K27" s="143">
        <v>3</v>
      </c>
      <c r="L27" s="143">
        <v>2.50</v>
      </c>
      <c r="M27" s="143">
        <v>3</v>
      </c>
      <c r="N27" s="143">
        <v>1</v>
      </c>
      <c r="O27" s="143">
        <v>2</v>
      </c>
      <c r="P27" s="18">
        <f t="shared" si="4"/>
        <v>11.50</v>
      </c>
      <c r="Q27" s="116">
        <f t="shared" si="5"/>
        <v>0.57500000000000007</v>
      </c>
      <c r="R27" s="105">
        <f t="shared" si="6"/>
        <v>0.825</v>
      </c>
      <c r="S27" s="105">
        <f t="shared" si="6"/>
        <v>0.57499999999999996</v>
      </c>
      <c r="T27" s="105">
        <f t="shared" si="6"/>
        <v>1.0499999999999998</v>
      </c>
      <c r="U27" s="105">
        <f t="shared" si="6"/>
        <v>1.0249999999999999</v>
      </c>
      <c r="V27" s="105">
        <f t="shared" si="6"/>
        <v>0.625</v>
      </c>
      <c r="W27" s="117">
        <f t="shared" si="1"/>
        <v>35</v>
      </c>
      <c r="X27" s="117">
        <f t="shared" si="7"/>
        <v>7</v>
      </c>
      <c r="Y27" s="146">
        <v>19</v>
      </c>
      <c r="Z27" s="116">
        <f t="shared" si="8"/>
        <v>15.20</v>
      </c>
    </row>
    <row r="28" spans="1:26" ht="19.9" customHeight="1">
      <c r="A28" s="254">
        <v>21</v>
      </c>
      <c r="B28" s="287">
        <v>307687</v>
      </c>
      <c r="C28" s="133" t="s">
        <v>209</v>
      </c>
      <c r="D28" s="10">
        <v>4</v>
      </c>
      <c r="E28" s="10">
        <v>6</v>
      </c>
      <c r="F28" s="10">
        <v>5.50</v>
      </c>
      <c r="G28" s="10">
        <v>5</v>
      </c>
      <c r="H28" s="10">
        <v>2</v>
      </c>
      <c r="I28" s="10">
        <f t="shared" si="2"/>
        <v>22.50</v>
      </c>
      <c r="J28" s="10">
        <f t="shared" si="3"/>
        <v>3.375</v>
      </c>
      <c r="K28" s="143">
        <v>3.50</v>
      </c>
      <c r="L28" s="143">
        <v>2</v>
      </c>
      <c r="M28" s="143">
        <v>1.50</v>
      </c>
      <c r="N28" s="143">
        <v>2</v>
      </c>
      <c r="O28" s="143">
        <v>3</v>
      </c>
      <c r="P28" s="18">
        <f t="shared" si="4"/>
        <v>12</v>
      </c>
      <c r="Q28" s="116">
        <f t="shared" si="5"/>
        <v>0.60000000000000009</v>
      </c>
      <c r="R28" s="105">
        <f t="shared" si="6"/>
        <v>0.775</v>
      </c>
      <c r="S28" s="105">
        <f t="shared" si="6"/>
        <v>0.99999999999999989</v>
      </c>
      <c r="T28" s="105">
        <f t="shared" si="6"/>
        <v>0.89999999999999991</v>
      </c>
      <c r="U28" s="105">
        <f t="shared" si="6"/>
        <v>0.85</v>
      </c>
      <c r="V28" s="105">
        <f t="shared" si="6"/>
        <v>0.45</v>
      </c>
      <c r="W28" s="117">
        <f t="shared" si="1"/>
        <v>34.50</v>
      </c>
      <c r="X28" s="117">
        <f t="shared" si="7"/>
        <v>6.90</v>
      </c>
      <c r="Y28" s="146">
        <v>18</v>
      </c>
      <c r="Z28" s="116">
        <f t="shared" si="8"/>
        <v>14.40</v>
      </c>
    </row>
    <row r="29" spans="1:26" ht="19.9" customHeight="1" thickBot="1">
      <c r="A29" s="256">
        <v>22</v>
      </c>
      <c r="B29" s="281">
        <v>307714</v>
      </c>
      <c r="C29" s="133" t="s">
        <v>221</v>
      </c>
      <c r="D29" s="10">
        <v>5</v>
      </c>
      <c r="E29" s="10">
        <v>2</v>
      </c>
      <c r="F29" s="10">
        <v>4</v>
      </c>
      <c r="G29" s="10">
        <v>3</v>
      </c>
      <c r="H29" s="10">
        <v>4</v>
      </c>
      <c r="I29" s="10">
        <f t="shared" si="2"/>
        <v>18</v>
      </c>
      <c r="J29" s="10">
        <f t="shared" si="3"/>
        <v>2.6999999999999997</v>
      </c>
      <c r="K29" s="143">
        <v>2</v>
      </c>
      <c r="L29" s="143">
        <v>3</v>
      </c>
      <c r="M29" s="143">
        <v>0.50</v>
      </c>
      <c r="N29" s="143">
        <v>2.50</v>
      </c>
      <c r="O29" s="143">
        <v>1.50</v>
      </c>
      <c r="P29" s="18">
        <f t="shared" si="4"/>
        <v>9.50</v>
      </c>
      <c r="Q29" s="116">
        <f t="shared" si="5"/>
        <v>0.475</v>
      </c>
      <c r="R29" s="105">
        <f t="shared" si="6"/>
        <v>0.85</v>
      </c>
      <c r="S29" s="105">
        <f t="shared" si="6"/>
        <v>0.45</v>
      </c>
      <c r="T29" s="105">
        <f t="shared" si="6"/>
        <v>0.625</v>
      </c>
      <c r="U29" s="105">
        <f t="shared" si="6"/>
        <v>0.57499999999999996</v>
      </c>
      <c r="V29" s="105">
        <f t="shared" si="6"/>
        <v>0.675</v>
      </c>
      <c r="W29" s="117">
        <f t="shared" si="1"/>
        <v>27.50</v>
      </c>
      <c r="X29" s="117">
        <f t="shared" si="7"/>
        <v>5.50</v>
      </c>
      <c r="Y29" s="146">
        <v>15</v>
      </c>
      <c r="Z29" s="116">
        <f t="shared" si="8"/>
        <v>12</v>
      </c>
    </row>
    <row r="30" spans="1:26" ht="19.9" customHeight="1">
      <c r="A30" s="254">
        <v>23</v>
      </c>
      <c r="B30" s="285">
        <v>307725</v>
      </c>
      <c r="C30" s="133" t="s">
        <v>231</v>
      </c>
      <c r="D30" s="10">
        <v>1</v>
      </c>
      <c r="E30" s="10">
        <v>0.50</v>
      </c>
      <c r="F30" s="10">
        <v>2.50</v>
      </c>
      <c r="G30" s="10">
        <v>2</v>
      </c>
      <c r="H30" s="10">
        <v>0.50</v>
      </c>
      <c r="I30" s="10">
        <f t="shared" si="2"/>
        <v>6.50</v>
      </c>
      <c r="J30" s="10">
        <f t="shared" si="3"/>
        <v>0.975</v>
      </c>
      <c r="K30" s="143">
        <v>0.50</v>
      </c>
      <c r="L30" s="143">
        <v>1</v>
      </c>
      <c r="M30" s="143">
        <v>0</v>
      </c>
      <c r="N30" s="143">
        <v>1</v>
      </c>
      <c r="O30" s="143">
        <v>2</v>
      </c>
      <c r="P30" s="18">
        <f t="shared" si="4"/>
        <v>4.50</v>
      </c>
      <c r="Q30" s="116">
        <f t="shared" si="5"/>
        <v>0.225</v>
      </c>
      <c r="R30" s="105">
        <f t="shared" si="6"/>
        <v>0.175</v>
      </c>
      <c r="S30" s="105">
        <f t="shared" si="6"/>
        <v>0.125</v>
      </c>
      <c r="T30" s="105">
        <f t="shared" si="6"/>
        <v>0.375</v>
      </c>
      <c r="U30" s="105">
        <f t="shared" si="6"/>
        <v>0.35</v>
      </c>
      <c r="V30" s="105">
        <f t="shared" si="6"/>
        <v>0.175</v>
      </c>
      <c r="W30" s="117">
        <f t="shared" si="1"/>
        <v>11</v>
      </c>
      <c r="X30" s="117">
        <f t="shared" si="7"/>
        <v>2.2000000000000002</v>
      </c>
      <c r="Y30" s="146">
        <v>5</v>
      </c>
      <c r="Z30" s="116">
        <f t="shared" si="8"/>
        <v>4</v>
      </c>
    </row>
    <row r="31" spans="1:26" ht="19.9" customHeight="1" thickBot="1">
      <c r="A31" s="256">
        <v>24</v>
      </c>
      <c r="B31" s="281">
        <v>307728</v>
      </c>
      <c r="C31" s="133" t="s">
        <v>232</v>
      </c>
      <c r="D31" s="10">
        <v>3</v>
      </c>
      <c r="E31" s="10">
        <v>1.50</v>
      </c>
      <c r="F31" s="10">
        <v>1</v>
      </c>
      <c r="G31" s="10">
        <v>2.50</v>
      </c>
      <c r="H31" s="10">
        <v>0</v>
      </c>
      <c r="I31" s="10">
        <f t="shared" si="2"/>
        <v>8</v>
      </c>
      <c r="J31" s="10">
        <f t="shared" si="3"/>
        <v>1.20</v>
      </c>
      <c r="K31" s="235">
        <v>1</v>
      </c>
      <c r="L31" s="235">
        <v>0.50</v>
      </c>
      <c r="M31" s="235">
        <v>1</v>
      </c>
      <c r="N31" s="235">
        <v>1.50</v>
      </c>
      <c r="O31" s="235">
        <v>0.50</v>
      </c>
      <c r="P31" s="18">
        <f t="shared" si="4"/>
        <v>4.50</v>
      </c>
      <c r="Q31" s="116">
        <f t="shared" si="5"/>
        <v>0.225</v>
      </c>
      <c r="R31" s="105">
        <f t="shared" si="6"/>
        <v>0.49999999999999994</v>
      </c>
      <c r="S31" s="105">
        <f t="shared" si="6"/>
        <v>0.24999999999999997</v>
      </c>
      <c r="T31" s="105">
        <f t="shared" si="6"/>
        <v>0.20</v>
      </c>
      <c r="U31" s="105">
        <f t="shared" si="6"/>
        <v>0.45</v>
      </c>
      <c r="V31" s="105">
        <f t="shared" si="6"/>
        <v>0.025000000000000001</v>
      </c>
      <c r="W31" s="117">
        <f t="shared" si="1"/>
        <v>12.50</v>
      </c>
      <c r="X31" s="117">
        <f t="shared" si="7"/>
        <v>2.50</v>
      </c>
      <c r="Y31" s="146">
        <v>7</v>
      </c>
      <c r="Z31" s="116">
        <f t="shared" si="8"/>
        <v>5.60</v>
      </c>
    </row>
    <row r="32" spans="1:26" ht="19.9" customHeight="1">
      <c r="A32" s="254">
        <v>25</v>
      </c>
      <c r="B32" s="281">
        <v>307742</v>
      </c>
      <c r="C32" s="133" t="s">
        <v>241</v>
      </c>
      <c r="D32" s="10">
        <v>5</v>
      </c>
      <c r="E32" s="10">
        <v>4.50</v>
      </c>
      <c r="F32" s="10">
        <v>5</v>
      </c>
      <c r="G32" s="10">
        <v>3.50</v>
      </c>
      <c r="H32" s="10">
        <v>3</v>
      </c>
      <c r="I32" s="10">
        <f t="shared" si="2"/>
        <v>21</v>
      </c>
      <c r="J32" s="10">
        <f t="shared" si="3"/>
        <v>3.15</v>
      </c>
      <c r="K32" s="235">
        <v>3</v>
      </c>
      <c r="L32" s="235">
        <v>1</v>
      </c>
      <c r="M32" s="235">
        <v>1.50</v>
      </c>
      <c r="N32" s="235">
        <v>2</v>
      </c>
      <c r="O32" s="235">
        <v>2.50</v>
      </c>
      <c r="P32" s="18">
        <f t="shared" si="4"/>
        <v>10</v>
      </c>
      <c r="Q32" s="116">
        <f t="shared" si="5"/>
        <v>0.50</v>
      </c>
      <c r="R32" s="105">
        <f t="shared" si="6"/>
        <v>0.90</v>
      </c>
      <c r="S32" s="105">
        <f t="shared" si="6"/>
        <v>0.725</v>
      </c>
      <c r="T32" s="105">
        <f t="shared" si="6"/>
        <v>0.825</v>
      </c>
      <c r="U32" s="105">
        <f t="shared" si="6"/>
        <v>0.625</v>
      </c>
      <c r="V32" s="105">
        <f t="shared" si="6"/>
        <v>0.57499999999999996</v>
      </c>
      <c r="W32" s="117">
        <f t="shared" si="1"/>
        <v>31</v>
      </c>
      <c r="X32" s="117">
        <f t="shared" si="7"/>
        <v>6.20</v>
      </c>
      <c r="Y32" s="146">
        <v>17</v>
      </c>
      <c r="Z32" s="116">
        <f t="shared" si="8"/>
        <v>13.60</v>
      </c>
    </row>
    <row r="33" spans="1:26" ht="19.9" customHeight="1" thickBot="1">
      <c r="A33" s="256">
        <v>26</v>
      </c>
      <c r="B33" s="287">
        <v>307743</v>
      </c>
      <c r="C33" s="133" t="s">
        <v>242</v>
      </c>
      <c r="D33" s="10">
        <v>3</v>
      </c>
      <c r="E33" s="10">
        <v>1</v>
      </c>
      <c r="F33" s="10">
        <v>2</v>
      </c>
      <c r="G33" s="10">
        <v>1</v>
      </c>
      <c r="H33" s="10">
        <v>1.50</v>
      </c>
      <c r="I33" s="10">
        <f t="shared" si="2"/>
        <v>8.50</v>
      </c>
      <c r="J33" s="10">
        <f t="shared" si="3"/>
        <v>1.2749999999999999</v>
      </c>
      <c r="K33" s="143">
        <v>1</v>
      </c>
      <c r="L33" s="143">
        <v>0.50</v>
      </c>
      <c r="M33" s="143">
        <v>1</v>
      </c>
      <c r="N33" s="143">
        <v>0.50</v>
      </c>
      <c r="O33" s="143">
        <v>1</v>
      </c>
      <c r="P33" s="18">
        <f t="shared" si="4"/>
        <v>4</v>
      </c>
      <c r="Q33" s="116">
        <f t="shared" si="5"/>
        <v>0.20</v>
      </c>
      <c r="R33" s="105">
        <f t="shared" si="6"/>
        <v>0.49999999999999994</v>
      </c>
      <c r="S33" s="105">
        <f t="shared" si="6"/>
        <v>0.175</v>
      </c>
      <c r="T33" s="105">
        <f t="shared" si="6"/>
        <v>0.35</v>
      </c>
      <c r="U33" s="105">
        <f t="shared" si="6"/>
        <v>0.175</v>
      </c>
      <c r="V33" s="105">
        <f t="shared" si="6"/>
        <v>0.27499999999999997</v>
      </c>
      <c r="W33" s="117">
        <f t="shared" si="1"/>
        <v>12.50</v>
      </c>
      <c r="X33" s="117">
        <f t="shared" si="7"/>
        <v>2.50</v>
      </c>
      <c r="Y33" s="146">
        <v>7</v>
      </c>
      <c r="Z33" s="116">
        <f t="shared" si="8"/>
        <v>5.60</v>
      </c>
    </row>
    <row r="34" spans="1:26" ht="19.9" customHeight="1">
      <c r="A34" s="254">
        <v>27</v>
      </c>
      <c r="B34" s="287">
        <v>307751</v>
      </c>
      <c r="C34" s="133" t="s">
        <v>247</v>
      </c>
      <c r="D34" s="10">
        <v>2</v>
      </c>
      <c r="E34" s="10">
        <v>7</v>
      </c>
      <c r="F34" s="10">
        <v>6</v>
      </c>
      <c r="G34" s="10">
        <v>5</v>
      </c>
      <c r="H34" s="10">
        <v>3</v>
      </c>
      <c r="I34" s="10">
        <f t="shared" si="2"/>
        <v>23</v>
      </c>
      <c r="J34" s="10">
        <f t="shared" si="3"/>
        <v>3.4499999999999997</v>
      </c>
      <c r="K34" s="235">
        <v>2.50</v>
      </c>
      <c r="L34" s="235">
        <v>2</v>
      </c>
      <c r="M34" s="235">
        <v>1.50</v>
      </c>
      <c r="N34" s="235">
        <v>3</v>
      </c>
      <c r="O34" s="235">
        <v>2</v>
      </c>
      <c r="P34" s="18">
        <f t="shared" si="4"/>
        <v>11</v>
      </c>
      <c r="Q34" s="116">
        <f t="shared" si="5"/>
        <v>0.55000000000000004</v>
      </c>
      <c r="R34" s="105">
        <f t="shared" si="6"/>
        <v>0.425</v>
      </c>
      <c r="S34" s="105">
        <f t="shared" si="6"/>
        <v>1.1500000000000001</v>
      </c>
      <c r="T34" s="105">
        <f t="shared" si="6"/>
        <v>0.97499999999999987</v>
      </c>
      <c r="U34" s="105">
        <f t="shared" si="6"/>
        <v>0.90</v>
      </c>
      <c r="V34" s="105">
        <f t="shared" si="6"/>
        <v>0.54999999999999993</v>
      </c>
      <c r="W34" s="117">
        <f t="shared" si="1"/>
        <v>34</v>
      </c>
      <c r="X34" s="117">
        <f t="shared" si="7"/>
        <v>6.8000000000000007</v>
      </c>
      <c r="Y34" s="146">
        <v>18</v>
      </c>
      <c r="Z34" s="116">
        <f t="shared" si="8"/>
        <v>14.40</v>
      </c>
    </row>
    <row r="35" spans="1:26" ht="19.9" customHeight="1" thickBot="1">
      <c r="A35" s="256">
        <v>28</v>
      </c>
      <c r="B35" s="281">
        <v>307752</v>
      </c>
      <c r="C35" s="133" t="s">
        <v>248</v>
      </c>
      <c r="D35" s="10">
        <v>0.50</v>
      </c>
      <c r="E35" s="10">
        <v>0</v>
      </c>
      <c r="F35" s="10">
        <v>0</v>
      </c>
      <c r="G35" s="10">
        <v>1</v>
      </c>
      <c r="H35" s="10">
        <v>1</v>
      </c>
      <c r="I35" s="10">
        <f t="shared" si="2"/>
        <v>2.50</v>
      </c>
      <c r="J35" s="10">
        <f t="shared" si="3"/>
        <v>0.375</v>
      </c>
      <c r="K35" s="18">
        <v>0</v>
      </c>
      <c r="L35" s="18">
        <v>0.50</v>
      </c>
      <c r="M35" s="18">
        <v>0</v>
      </c>
      <c r="N35" s="18">
        <v>0.50</v>
      </c>
      <c r="O35" s="18">
        <v>1</v>
      </c>
      <c r="P35" s="18">
        <f t="shared" si="4"/>
        <v>2</v>
      </c>
      <c r="Q35" s="116">
        <f t="shared" si="5"/>
        <v>0.10</v>
      </c>
      <c r="R35" s="105">
        <f t="shared" si="6"/>
        <v>0.074999999999999997</v>
      </c>
      <c r="S35" s="105">
        <f t="shared" si="6"/>
        <v>0.025000000000000001</v>
      </c>
      <c r="T35" s="105">
        <f t="shared" si="6"/>
        <v>0</v>
      </c>
      <c r="U35" s="105">
        <f t="shared" si="6"/>
        <v>0.175</v>
      </c>
      <c r="V35" s="105">
        <f t="shared" si="6"/>
        <v>0.20</v>
      </c>
      <c r="W35" s="117">
        <f t="shared" si="1"/>
        <v>4.50</v>
      </c>
      <c r="X35" s="117">
        <f t="shared" si="7"/>
        <v>0.90</v>
      </c>
      <c r="Y35" s="146">
        <v>2</v>
      </c>
      <c r="Z35" s="116">
        <f t="shared" si="8"/>
        <v>1.60</v>
      </c>
    </row>
    <row r="36" spans="1:26" ht="19.9" customHeight="1">
      <c r="A36" s="254">
        <v>29</v>
      </c>
      <c r="B36" s="281">
        <v>307758</v>
      </c>
      <c r="C36" s="133" t="s">
        <v>252</v>
      </c>
      <c r="D36" s="10">
        <v>5</v>
      </c>
      <c r="E36" s="10">
        <v>6</v>
      </c>
      <c r="F36" s="10">
        <v>2</v>
      </c>
      <c r="G36" s="10">
        <v>5.50</v>
      </c>
      <c r="H36" s="10">
        <v>4</v>
      </c>
      <c r="I36" s="10">
        <f t="shared" si="2"/>
        <v>22.50</v>
      </c>
      <c r="J36" s="10">
        <f t="shared" si="3"/>
        <v>3.375</v>
      </c>
      <c r="K36" s="18">
        <v>1.50</v>
      </c>
      <c r="L36" s="18">
        <v>2.50</v>
      </c>
      <c r="M36" s="18">
        <v>3</v>
      </c>
      <c r="N36" s="18">
        <v>2</v>
      </c>
      <c r="O36" s="18">
        <v>2.50</v>
      </c>
      <c r="P36" s="18">
        <f t="shared" si="4"/>
        <v>11.50</v>
      </c>
      <c r="Q36" s="116">
        <f t="shared" si="5"/>
        <v>0.57500000000000007</v>
      </c>
      <c r="R36" s="105">
        <f t="shared" si="6"/>
        <v>0.825</v>
      </c>
      <c r="S36" s="105">
        <f t="shared" si="6"/>
        <v>1.0249999999999999</v>
      </c>
      <c r="T36" s="105">
        <f t="shared" si="6"/>
        <v>0.45</v>
      </c>
      <c r="U36" s="105">
        <f t="shared" si="6"/>
        <v>0.925</v>
      </c>
      <c r="V36" s="105">
        <f t="shared" si="6"/>
        <v>0.725</v>
      </c>
      <c r="W36" s="117">
        <f t="shared" si="1"/>
        <v>34</v>
      </c>
      <c r="X36" s="117">
        <f t="shared" si="7"/>
        <v>6.8000000000000007</v>
      </c>
      <c r="Y36" s="146">
        <v>18</v>
      </c>
      <c r="Z36" s="116">
        <f t="shared" si="8"/>
        <v>14.40</v>
      </c>
    </row>
    <row r="37" spans="1:26" ht="19.9" customHeight="1" thickBot="1">
      <c r="A37" s="256">
        <v>30</v>
      </c>
      <c r="B37" s="287">
        <v>307759</v>
      </c>
      <c r="C37" s="133" t="s">
        <v>253</v>
      </c>
      <c r="D37" s="10">
        <v>0.50</v>
      </c>
      <c r="E37" s="10">
        <v>1.50</v>
      </c>
      <c r="F37" s="10">
        <v>1</v>
      </c>
      <c r="G37" s="10">
        <v>3</v>
      </c>
      <c r="H37" s="10">
        <v>0.50</v>
      </c>
      <c r="I37" s="10">
        <f t="shared" si="2"/>
        <v>6.50</v>
      </c>
      <c r="J37" s="10">
        <f t="shared" si="3"/>
        <v>0.975</v>
      </c>
      <c r="K37" s="18">
        <v>2</v>
      </c>
      <c r="L37" s="18">
        <v>1</v>
      </c>
      <c r="M37" s="18">
        <v>0</v>
      </c>
      <c r="N37" s="18">
        <v>0.50</v>
      </c>
      <c r="O37" s="18">
        <v>0.50</v>
      </c>
      <c r="P37" s="18">
        <f t="shared" si="4"/>
        <v>4</v>
      </c>
      <c r="Q37" s="116">
        <f t="shared" si="5"/>
        <v>0.20</v>
      </c>
      <c r="R37" s="105">
        <f t="shared" si="6"/>
        <v>0.175</v>
      </c>
      <c r="S37" s="105">
        <f t="shared" si="6"/>
        <v>0.27499999999999997</v>
      </c>
      <c r="T37" s="105">
        <f t="shared" si="6"/>
        <v>0.15</v>
      </c>
      <c r="U37" s="105">
        <f t="shared" si="6"/>
        <v>0.475</v>
      </c>
      <c r="V37" s="105">
        <f t="shared" si="6"/>
        <v>0.10</v>
      </c>
      <c r="W37" s="117">
        <f t="shared" si="1"/>
        <v>10.50</v>
      </c>
      <c r="X37" s="117">
        <f t="shared" si="7"/>
        <v>2.10</v>
      </c>
      <c r="Y37" s="146">
        <v>5</v>
      </c>
      <c r="Z37" s="116">
        <f t="shared" si="8"/>
        <v>4</v>
      </c>
    </row>
    <row r="38" spans="1:26" ht="19.9" customHeight="1">
      <c r="A38" s="254">
        <v>31</v>
      </c>
      <c r="B38" s="287">
        <v>307779</v>
      </c>
      <c r="C38" s="133" t="s">
        <v>265</v>
      </c>
      <c r="D38" s="10">
        <v>5</v>
      </c>
      <c r="E38" s="10">
        <v>8</v>
      </c>
      <c r="F38" s="10">
        <v>2</v>
      </c>
      <c r="G38" s="10">
        <v>6</v>
      </c>
      <c r="H38" s="10">
        <v>4</v>
      </c>
      <c r="I38" s="10">
        <f t="shared" si="2"/>
        <v>25</v>
      </c>
      <c r="J38" s="10">
        <f t="shared" si="3"/>
        <v>3.75</v>
      </c>
      <c r="K38" s="18">
        <v>2.50</v>
      </c>
      <c r="L38" s="18">
        <v>2</v>
      </c>
      <c r="M38" s="18">
        <v>3</v>
      </c>
      <c r="N38" s="18">
        <v>1.50</v>
      </c>
      <c r="O38" s="18">
        <v>4</v>
      </c>
      <c r="P38" s="18">
        <f t="shared" si="4"/>
        <v>13</v>
      </c>
      <c r="Q38" s="116">
        <f t="shared" si="5"/>
        <v>0.65</v>
      </c>
      <c r="R38" s="105">
        <f t="shared" si="6"/>
        <v>0.875</v>
      </c>
      <c r="S38" s="105">
        <f t="shared" si="6"/>
        <v>1.30</v>
      </c>
      <c r="T38" s="105">
        <f t="shared" si="6"/>
        <v>0.45</v>
      </c>
      <c r="U38" s="105">
        <f t="shared" si="6"/>
        <v>0.97499999999999987</v>
      </c>
      <c r="V38" s="105">
        <f t="shared" si="6"/>
        <v>0.80</v>
      </c>
      <c r="W38" s="117">
        <f t="shared" si="1"/>
        <v>38</v>
      </c>
      <c r="X38" s="117">
        <f t="shared" si="7"/>
        <v>7.60</v>
      </c>
      <c r="Y38" s="146">
        <v>20</v>
      </c>
      <c r="Z38" s="116">
        <f t="shared" si="8"/>
        <v>16</v>
      </c>
    </row>
    <row r="39" spans="1:26" ht="19.9" customHeight="1" thickBot="1">
      <c r="A39" s="256">
        <v>32</v>
      </c>
      <c r="B39" s="287">
        <v>307781</v>
      </c>
      <c r="C39" s="133" t="s">
        <v>266</v>
      </c>
      <c r="D39" s="10">
        <v>3</v>
      </c>
      <c r="E39" s="10">
        <v>1.50</v>
      </c>
      <c r="F39" s="10">
        <v>4</v>
      </c>
      <c r="G39" s="10">
        <v>1.50</v>
      </c>
      <c r="H39" s="10">
        <v>2.50</v>
      </c>
      <c r="I39" s="10">
        <f t="shared" si="2"/>
        <v>12.50</v>
      </c>
      <c r="J39" s="10">
        <f t="shared" si="3"/>
        <v>1.875</v>
      </c>
      <c r="K39" s="18">
        <v>3</v>
      </c>
      <c r="L39" s="18">
        <v>1.50</v>
      </c>
      <c r="M39" s="18">
        <v>0.50</v>
      </c>
      <c r="N39" s="18">
        <v>1</v>
      </c>
      <c r="O39" s="18">
        <v>0.50</v>
      </c>
      <c r="P39" s="18">
        <f t="shared" si="4"/>
        <v>6.50</v>
      </c>
      <c r="Q39" s="116">
        <f t="shared" si="5"/>
        <v>0.325</v>
      </c>
      <c r="R39" s="105">
        <f t="shared" si="6"/>
        <v>0.60</v>
      </c>
      <c r="S39" s="105">
        <f t="shared" si="6"/>
        <v>0.30</v>
      </c>
      <c r="T39" s="105">
        <f t="shared" si="6"/>
        <v>0.625</v>
      </c>
      <c r="U39" s="105">
        <f t="shared" si="6"/>
        <v>0.27499999999999997</v>
      </c>
      <c r="V39" s="105">
        <f t="shared" si="6"/>
        <v>0.40</v>
      </c>
      <c r="W39" s="117">
        <f t="shared" si="1"/>
        <v>19</v>
      </c>
      <c r="X39" s="117">
        <f t="shared" si="7"/>
        <v>3.8000000000000003</v>
      </c>
      <c r="Y39" s="146">
        <v>10</v>
      </c>
      <c r="Z39" s="116">
        <f t="shared" si="8"/>
        <v>8</v>
      </c>
    </row>
    <row r="40" spans="1:26" ht="19.9" customHeight="1">
      <c r="A40" s="254">
        <v>33</v>
      </c>
      <c r="B40" s="287">
        <v>307783</v>
      </c>
      <c r="C40" s="133" t="s">
        <v>268</v>
      </c>
      <c r="D40" s="10">
        <v>4</v>
      </c>
      <c r="E40" s="10">
        <v>5</v>
      </c>
      <c r="F40" s="10">
        <v>4.50</v>
      </c>
      <c r="G40" s="10">
        <v>6</v>
      </c>
      <c r="H40" s="10">
        <v>3</v>
      </c>
      <c r="I40" s="10">
        <f t="shared" si="2"/>
        <v>22.50</v>
      </c>
      <c r="J40" s="10">
        <f t="shared" si="3"/>
        <v>3.375</v>
      </c>
      <c r="K40" s="18">
        <v>1</v>
      </c>
      <c r="L40" s="18">
        <v>4</v>
      </c>
      <c r="M40" s="18">
        <v>3</v>
      </c>
      <c r="N40" s="18">
        <v>2</v>
      </c>
      <c r="O40" s="18">
        <v>1.50</v>
      </c>
      <c r="P40" s="18">
        <f t="shared" si="4"/>
        <v>11.50</v>
      </c>
      <c r="Q40" s="116">
        <f t="shared" si="5"/>
        <v>0.57500000000000007</v>
      </c>
      <c r="R40" s="105">
        <f t="shared" si="6"/>
        <v>0.65</v>
      </c>
      <c r="S40" s="105">
        <f t="shared" si="6"/>
        <v>0.95</v>
      </c>
      <c r="T40" s="105">
        <f t="shared" si="6"/>
        <v>0.825</v>
      </c>
      <c r="U40" s="105">
        <f t="shared" si="6"/>
        <v>0.99999999999999989</v>
      </c>
      <c r="V40" s="105">
        <f t="shared" si="6"/>
        <v>0.52499999999999991</v>
      </c>
      <c r="W40" s="117">
        <f t="shared" si="1"/>
        <v>34</v>
      </c>
      <c r="X40" s="117">
        <f t="shared" si="7"/>
        <v>6.8000000000000007</v>
      </c>
      <c r="Y40" s="146">
        <v>18</v>
      </c>
      <c r="Z40" s="116">
        <f t="shared" si="8"/>
        <v>14.40</v>
      </c>
    </row>
    <row r="41" spans="1:26" ht="19.9" customHeight="1" thickBot="1">
      <c r="A41" s="256">
        <v>34</v>
      </c>
      <c r="B41" s="281">
        <v>307790</v>
      </c>
      <c r="C41" s="133" t="s">
        <v>272</v>
      </c>
      <c r="D41" s="10">
        <v>1.50</v>
      </c>
      <c r="E41" s="10">
        <v>0</v>
      </c>
      <c r="F41" s="10">
        <v>0.50</v>
      </c>
      <c r="G41" s="10">
        <v>0</v>
      </c>
      <c r="H41" s="10">
        <v>1</v>
      </c>
      <c r="I41" s="10">
        <f t="shared" si="2"/>
        <v>3</v>
      </c>
      <c r="J41" s="10">
        <f t="shared" si="3"/>
        <v>0.44999999999999996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8">
        <f t="shared" si="4"/>
        <v>1</v>
      </c>
      <c r="Q41" s="116">
        <f t="shared" si="5"/>
        <v>0.05</v>
      </c>
      <c r="R41" s="105">
        <f t="shared" si="6"/>
        <v>0.22499999999999998</v>
      </c>
      <c r="S41" s="105">
        <f t="shared" si="6"/>
        <v>0.05</v>
      </c>
      <c r="T41" s="105">
        <f t="shared" si="6"/>
        <v>0.074999999999999997</v>
      </c>
      <c r="U41" s="105">
        <f t="shared" si="6"/>
        <v>0</v>
      </c>
      <c r="V41" s="105">
        <f t="shared" si="6"/>
        <v>0.15</v>
      </c>
      <c r="W41" s="117">
        <f t="shared" si="1"/>
        <v>4</v>
      </c>
      <c r="X41" s="117">
        <f t="shared" si="7"/>
        <v>0.80</v>
      </c>
      <c r="Y41" s="146">
        <v>3</v>
      </c>
      <c r="Z41" s="116">
        <f t="shared" si="8"/>
        <v>2.4000000000000004</v>
      </c>
    </row>
    <row r="42" spans="1:26" ht="19.9" customHeight="1">
      <c r="A42" s="254">
        <v>35</v>
      </c>
      <c r="B42" s="281">
        <v>307570</v>
      </c>
      <c r="C42" s="133" t="s">
        <v>137</v>
      </c>
      <c r="D42" s="10">
        <v>9</v>
      </c>
      <c r="E42" s="10">
        <v>7</v>
      </c>
      <c r="F42" s="10">
        <v>8.50</v>
      </c>
      <c r="G42" s="10">
        <v>9</v>
      </c>
      <c r="H42" s="10">
        <v>8</v>
      </c>
      <c r="I42" s="10">
        <f t="shared" si="2"/>
        <v>41.50</v>
      </c>
      <c r="J42" s="10">
        <f t="shared" si="3"/>
        <v>6.225</v>
      </c>
      <c r="K42" s="18">
        <v>5</v>
      </c>
      <c r="L42" s="18">
        <v>4</v>
      </c>
      <c r="M42" s="18">
        <v>3.50</v>
      </c>
      <c r="N42" s="18">
        <v>5</v>
      </c>
      <c r="O42" s="18">
        <v>4.50</v>
      </c>
      <c r="P42" s="18">
        <f t="shared" si="4"/>
        <v>22</v>
      </c>
      <c r="Q42" s="116">
        <f t="shared" si="5"/>
        <v>1.1000000000000001</v>
      </c>
      <c r="R42" s="105">
        <f t="shared" si="6"/>
        <v>1.60</v>
      </c>
      <c r="S42" s="105">
        <f t="shared" si="6"/>
        <v>1.25</v>
      </c>
      <c r="T42" s="105">
        <f t="shared" si="6"/>
        <v>1.45</v>
      </c>
      <c r="U42" s="105">
        <f t="shared" si="6"/>
        <v>1.60</v>
      </c>
      <c r="V42" s="105">
        <f t="shared" si="6"/>
        <v>1.425</v>
      </c>
      <c r="W42" s="117">
        <f t="shared" si="1"/>
        <v>63.50</v>
      </c>
      <c r="X42" s="117">
        <f t="shared" si="7"/>
        <v>12.70</v>
      </c>
      <c r="Y42" s="258">
        <v>34</v>
      </c>
      <c r="Z42" s="116">
        <f t="shared" si="8"/>
        <v>27.200000000000003</v>
      </c>
    </row>
    <row r="43" spans="1:26" ht="19.9" customHeight="1" thickBot="1">
      <c r="A43" s="256">
        <v>36</v>
      </c>
      <c r="B43" s="285">
        <v>307571</v>
      </c>
      <c r="C43" s="133" t="s">
        <v>138</v>
      </c>
      <c r="D43" s="10">
        <v>9.50</v>
      </c>
      <c r="E43" s="10">
        <v>7.50</v>
      </c>
      <c r="F43" s="10">
        <v>9</v>
      </c>
      <c r="G43" s="10">
        <v>8.50</v>
      </c>
      <c r="H43" s="178">
        <v>9</v>
      </c>
      <c r="I43" s="10">
        <f t="shared" si="2"/>
        <v>43.50</v>
      </c>
      <c r="J43" s="10">
        <f t="shared" si="3"/>
        <v>6.525</v>
      </c>
      <c r="K43" s="18">
        <v>4.50</v>
      </c>
      <c r="L43" s="18">
        <v>5</v>
      </c>
      <c r="M43" s="18">
        <v>4</v>
      </c>
      <c r="N43" s="18">
        <v>3</v>
      </c>
      <c r="O43" s="18">
        <v>5</v>
      </c>
      <c r="P43" s="18">
        <f t="shared" si="4"/>
        <v>21.50</v>
      </c>
      <c r="Q43" s="116">
        <f t="shared" si="5"/>
        <v>1.075</v>
      </c>
      <c r="R43" s="105">
        <f t="shared" si="6"/>
        <v>1.65</v>
      </c>
      <c r="S43" s="105">
        <f t="shared" si="6"/>
        <v>1.375</v>
      </c>
      <c r="T43" s="105">
        <f t="shared" si="6"/>
        <v>1.5499999999999998</v>
      </c>
      <c r="U43" s="105">
        <f t="shared" si="6"/>
        <v>1.4249999999999998</v>
      </c>
      <c r="V43" s="105">
        <f t="shared" si="6"/>
        <v>1.60</v>
      </c>
      <c r="W43" s="117">
        <f t="shared" si="1"/>
        <v>65</v>
      </c>
      <c r="X43" s="117">
        <f t="shared" si="7"/>
        <v>13</v>
      </c>
      <c r="Y43" s="258">
        <v>35</v>
      </c>
      <c r="Z43" s="116">
        <f t="shared" si="8"/>
        <v>28</v>
      </c>
    </row>
    <row r="44" spans="1:26" ht="19.9" customHeight="1">
      <c r="A44" s="254">
        <v>37</v>
      </c>
      <c r="B44" s="281">
        <v>307572</v>
      </c>
      <c r="C44" s="133" t="s">
        <v>139</v>
      </c>
      <c r="D44" s="10">
        <v>9</v>
      </c>
      <c r="E44" s="10">
        <v>9</v>
      </c>
      <c r="F44" s="10">
        <v>9.50</v>
      </c>
      <c r="G44" s="10">
        <v>9</v>
      </c>
      <c r="H44" s="10">
        <v>9.50</v>
      </c>
      <c r="I44" s="10">
        <f t="shared" si="2"/>
        <v>46</v>
      </c>
      <c r="J44" s="10">
        <f t="shared" si="3"/>
        <v>6.90</v>
      </c>
      <c r="K44" s="18">
        <v>5</v>
      </c>
      <c r="L44" s="18">
        <v>4.50</v>
      </c>
      <c r="M44" s="18">
        <v>5</v>
      </c>
      <c r="N44" s="18">
        <v>5</v>
      </c>
      <c r="O44" s="18">
        <v>3.50</v>
      </c>
      <c r="P44" s="18">
        <f t="shared" si="4"/>
        <v>23</v>
      </c>
      <c r="Q44" s="116">
        <f t="shared" si="5"/>
        <v>1.1500000000000001</v>
      </c>
      <c r="R44" s="105">
        <f t="shared" si="6"/>
        <v>1.60</v>
      </c>
      <c r="S44" s="105">
        <f t="shared" si="6"/>
        <v>1.575</v>
      </c>
      <c r="T44" s="105">
        <f t="shared" si="6"/>
        <v>1.675</v>
      </c>
      <c r="U44" s="105">
        <f t="shared" si="6"/>
        <v>1.60</v>
      </c>
      <c r="V44" s="105">
        <f t="shared" si="6"/>
        <v>1.60</v>
      </c>
      <c r="W44" s="117">
        <f t="shared" si="1"/>
        <v>69</v>
      </c>
      <c r="X44" s="117">
        <f t="shared" si="7"/>
        <v>13.80</v>
      </c>
      <c r="Y44" s="258">
        <v>38</v>
      </c>
      <c r="Z44" s="116">
        <f t="shared" si="8"/>
        <v>30.40</v>
      </c>
    </row>
    <row r="45" spans="1:26" ht="19.9" customHeight="1" thickBot="1">
      <c r="A45" s="256">
        <v>38</v>
      </c>
      <c r="B45" s="285">
        <v>307573</v>
      </c>
      <c r="C45" s="133" t="s">
        <v>140</v>
      </c>
      <c r="D45" s="10">
        <v>8</v>
      </c>
      <c r="E45" s="10">
        <v>8.50</v>
      </c>
      <c r="F45" s="10">
        <v>9</v>
      </c>
      <c r="G45" s="10">
        <v>8.50</v>
      </c>
      <c r="H45" s="10">
        <v>6.50</v>
      </c>
      <c r="I45" s="10">
        <f t="shared" si="2"/>
        <v>40.50</v>
      </c>
      <c r="J45" s="10">
        <f t="shared" si="3"/>
        <v>6.075</v>
      </c>
      <c r="K45" s="18">
        <v>4.50</v>
      </c>
      <c r="L45" s="18">
        <v>3</v>
      </c>
      <c r="M45" s="18">
        <v>4</v>
      </c>
      <c r="N45" s="18">
        <v>3</v>
      </c>
      <c r="O45" s="18">
        <v>5</v>
      </c>
      <c r="P45" s="18">
        <f t="shared" si="4"/>
        <v>19.50</v>
      </c>
      <c r="Q45" s="116">
        <f t="shared" si="5"/>
        <v>0.97500000000000009</v>
      </c>
      <c r="R45" s="105">
        <f t="shared" si="6"/>
        <v>1.425</v>
      </c>
      <c r="S45" s="105">
        <f t="shared" si="6"/>
        <v>1.4249999999999998</v>
      </c>
      <c r="T45" s="105">
        <f t="shared" si="6"/>
        <v>1.5499999999999998</v>
      </c>
      <c r="U45" s="105">
        <f t="shared" si="6"/>
        <v>1.4249999999999998</v>
      </c>
      <c r="V45" s="105">
        <f t="shared" si="6"/>
        <v>1.2250000000000001</v>
      </c>
      <c r="W45" s="117">
        <f t="shared" si="1"/>
        <v>60</v>
      </c>
      <c r="X45" s="117">
        <f t="shared" si="7"/>
        <v>12</v>
      </c>
      <c r="Y45" s="258">
        <v>32</v>
      </c>
      <c r="Z45" s="116">
        <f t="shared" si="8"/>
        <v>25.60</v>
      </c>
    </row>
    <row r="46" spans="1:26" ht="19.9" customHeight="1">
      <c r="A46" s="254">
        <v>39</v>
      </c>
      <c r="B46" s="285">
        <v>307577</v>
      </c>
      <c r="C46" s="133" t="s">
        <v>143</v>
      </c>
      <c r="D46" s="10">
        <v>8.50</v>
      </c>
      <c r="E46" s="10">
        <v>8</v>
      </c>
      <c r="F46" s="10">
        <v>7</v>
      </c>
      <c r="G46" s="10">
        <v>9.50</v>
      </c>
      <c r="H46" s="10">
        <v>9</v>
      </c>
      <c r="I46" s="10">
        <f t="shared" si="2"/>
        <v>42</v>
      </c>
      <c r="J46" s="10">
        <f t="shared" si="3"/>
        <v>6.30</v>
      </c>
      <c r="K46" s="18">
        <v>5</v>
      </c>
      <c r="L46" s="18">
        <v>4</v>
      </c>
      <c r="M46" s="18">
        <v>3.50</v>
      </c>
      <c r="N46" s="18">
        <v>5</v>
      </c>
      <c r="O46" s="18">
        <v>4</v>
      </c>
      <c r="P46" s="18">
        <f t="shared" si="4"/>
        <v>21.50</v>
      </c>
      <c r="Q46" s="116">
        <f t="shared" si="5"/>
        <v>1.075</v>
      </c>
      <c r="R46" s="105">
        <f t="shared" si="6"/>
        <v>1.525</v>
      </c>
      <c r="S46" s="105">
        <f t="shared" si="6"/>
        <v>1.40</v>
      </c>
      <c r="T46" s="105">
        <f t="shared" si="6"/>
        <v>1.2250000000000001</v>
      </c>
      <c r="U46" s="105">
        <f t="shared" si="6"/>
        <v>1.675</v>
      </c>
      <c r="V46" s="105">
        <f t="shared" si="6"/>
        <v>1.5499999999999998</v>
      </c>
      <c r="W46" s="117">
        <f t="shared" si="1"/>
        <v>63.50</v>
      </c>
      <c r="X46" s="117">
        <f t="shared" si="7"/>
        <v>12.70</v>
      </c>
      <c r="Y46" s="258">
        <v>34</v>
      </c>
      <c r="Z46" s="116">
        <f t="shared" si="8"/>
        <v>27.200000000000003</v>
      </c>
    </row>
    <row r="47" spans="1:26" ht="19.9" customHeight="1" thickBot="1">
      <c r="A47" s="256">
        <v>40</v>
      </c>
      <c r="B47" s="284">
        <v>307578</v>
      </c>
      <c r="C47" s="133" t="s">
        <v>144</v>
      </c>
      <c r="D47" s="142">
        <v>7</v>
      </c>
      <c r="E47" s="142">
        <v>6</v>
      </c>
      <c r="F47" s="142">
        <v>9</v>
      </c>
      <c r="G47" s="142">
        <v>7</v>
      </c>
      <c r="H47" s="142">
        <v>8.50</v>
      </c>
      <c r="I47" s="10">
        <f t="shared" si="2"/>
        <v>37.50</v>
      </c>
      <c r="J47" s="10">
        <f t="shared" si="3"/>
        <v>5.625</v>
      </c>
      <c r="K47" s="18">
        <v>2.50</v>
      </c>
      <c r="L47" s="18">
        <v>5</v>
      </c>
      <c r="M47" s="18">
        <v>4</v>
      </c>
      <c r="N47" s="18">
        <v>3.50</v>
      </c>
      <c r="O47" s="18">
        <v>3</v>
      </c>
      <c r="P47" s="18">
        <f t="shared" si="4"/>
        <v>18</v>
      </c>
      <c r="Q47" s="116">
        <f t="shared" si="5"/>
        <v>0.90</v>
      </c>
      <c r="R47" s="105">
        <f t="shared" si="6"/>
        <v>1.175</v>
      </c>
      <c r="S47" s="105">
        <f t="shared" si="6"/>
        <v>1.1499999999999999</v>
      </c>
      <c r="T47" s="105">
        <f t="shared" si="6"/>
        <v>1.5499999999999998</v>
      </c>
      <c r="U47" s="105">
        <f t="shared" si="6"/>
        <v>1.2250000000000001</v>
      </c>
      <c r="V47" s="105">
        <f t="shared" si="6"/>
        <v>1.4249999999999998</v>
      </c>
      <c r="W47" s="117">
        <f t="shared" si="1"/>
        <v>55.50</v>
      </c>
      <c r="X47" s="117">
        <f t="shared" si="7"/>
        <v>11.10</v>
      </c>
      <c r="Y47" s="258">
        <v>30</v>
      </c>
      <c r="Z47" s="116">
        <f t="shared" si="8"/>
        <v>24</v>
      </c>
    </row>
    <row r="48" spans="1:26" ht="19.9" customHeight="1">
      <c r="A48" s="254">
        <v>41</v>
      </c>
      <c r="B48" s="285">
        <v>307579</v>
      </c>
      <c r="C48" s="133" t="s">
        <v>145</v>
      </c>
      <c r="D48" s="142">
        <v>5</v>
      </c>
      <c r="E48" s="142">
        <v>8.50</v>
      </c>
      <c r="F48" s="142">
        <v>7</v>
      </c>
      <c r="G48" s="142">
        <v>6</v>
      </c>
      <c r="H48" s="142">
        <v>5</v>
      </c>
      <c r="I48" s="10">
        <f t="shared" si="2"/>
        <v>31.50</v>
      </c>
      <c r="J48" s="10">
        <f t="shared" si="3"/>
        <v>4.7249999999999996</v>
      </c>
      <c r="K48" s="18">
        <v>4</v>
      </c>
      <c r="L48" s="18">
        <v>3.50</v>
      </c>
      <c r="M48" s="18">
        <v>3</v>
      </c>
      <c r="N48" s="18">
        <v>2</v>
      </c>
      <c r="O48" s="18">
        <v>2.50</v>
      </c>
      <c r="P48" s="18">
        <f t="shared" si="4"/>
        <v>15</v>
      </c>
      <c r="Q48" s="116">
        <f t="shared" si="5"/>
        <v>0.75</v>
      </c>
      <c r="R48" s="105">
        <f t="shared" si="6"/>
        <v>0.95</v>
      </c>
      <c r="S48" s="105">
        <f t="shared" si="6"/>
        <v>1.45</v>
      </c>
      <c r="T48" s="105">
        <f t="shared" si="6"/>
        <v>1.2000000000000002</v>
      </c>
      <c r="U48" s="105">
        <f t="shared" si="6"/>
        <v>0.99999999999999989</v>
      </c>
      <c r="V48" s="105">
        <f t="shared" si="6"/>
        <v>0.875</v>
      </c>
      <c r="W48" s="117">
        <f t="shared" si="1"/>
        <v>46.50</v>
      </c>
      <c r="X48" s="117">
        <f t="shared" si="7"/>
        <v>9.3000000000000007</v>
      </c>
      <c r="Y48" s="258">
        <v>25</v>
      </c>
      <c r="Z48" s="116">
        <f t="shared" si="8"/>
        <v>20</v>
      </c>
    </row>
    <row r="49" spans="1:26" ht="19.9" customHeight="1" thickBot="1">
      <c r="A49" s="256">
        <v>42</v>
      </c>
      <c r="B49" s="284">
        <v>307580</v>
      </c>
      <c r="C49" s="133" t="s">
        <v>146</v>
      </c>
      <c r="D49" s="142">
        <v>9</v>
      </c>
      <c r="E49" s="142">
        <v>8</v>
      </c>
      <c r="F49" s="142">
        <v>5</v>
      </c>
      <c r="G49" s="142">
        <v>7</v>
      </c>
      <c r="H49" s="142">
        <v>6</v>
      </c>
      <c r="I49" s="10">
        <f t="shared" si="2"/>
        <v>35</v>
      </c>
      <c r="J49" s="10">
        <f t="shared" si="3"/>
        <v>5.25</v>
      </c>
      <c r="K49" s="18">
        <v>3</v>
      </c>
      <c r="L49" s="18">
        <v>4</v>
      </c>
      <c r="M49" s="18">
        <v>2</v>
      </c>
      <c r="N49" s="18">
        <v>3.50</v>
      </c>
      <c r="O49" s="18">
        <v>4.50</v>
      </c>
      <c r="P49" s="18">
        <f t="shared" si="4"/>
        <v>17</v>
      </c>
      <c r="Q49" s="116">
        <f t="shared" si="5"/>
        <v>0.85000000000000009</v>
      </c>
      <c r="R49" s="105">
        <f t="shared" si="6"/>
        <v>1.50</v>
      </c>
      <c r="S49" s="105">
        <f t="shared" si="6"/>
        <v>1.40</v>
      </c>
      <c r="T49" s="105">
        <f t="shared" si="6"/>
        <v>0.85</v>
      </c>
      <c r="U49" s="105">
        <f t="shared" si="6"/>
        <v>1.2250000000000001</v>
      </c>
      <c r="V49" s="105">
        <f t="shared" si="6"/>
        <v>1.125</v>
      </c>
      <c r="W49" s="117">
        <f t="shared" si="1"/>
        <v>52</v>
      </c>
      <c r="X49" s="117">
        <f t="shared" si="7"/>
        <v>10.40</v>
      </c>
      <c r="Y49" s="258">
        <v>28</v>
      </c>
      <c r="Z49" s="116">
        <f t="shared" si="8"/>
        <v>22.40</v>
      </c>
    </row>
    <row r="50" spans="1:26" ht="19.9" customHeight="1">
      <c r="A50" s="254">
        <v>43</v>
      </c>
      <c r="B50" s="285">
        <v>307581</v>
      </c>
      <c r="C50" s="133" t="s">
        <v>147</v>
      </c>
      <c r="D50" s="142">
        <v>7</v>
      </c>
      <c r="E50" s="142">
        <v>6</v>
      </c>
      <c r="F50" s="142">
        <v>9</v>
      </c>
      <c r="G50" s="142">
        <v>7.50</v>
      </c>
      <c r="H50" s="142">
        <v>5.50</v>
      </c>
      <c r="I50" s="10">
        <f t="shared" si="2"/>
        <v>35</v>
      </c>
      <c r="J50" s="10">
        <f t="shared" si="3"/>
        <v>5.25</v>
      </c>
      <c r="K50" s="18">
        <v>4</v>
      </c>
      <c r="L50" s="18">
        <v>3</v>
      </c>
      <c r="M50" s="18">
        <v>3.50</v>
      </c>
      <c r="N50" s="18">
        <v>4.50</v>
      </c>
      <c r="O50" s="18">
        <v>3</v>
      </c>
      <c r="P50" s="18">
        <f t="shared" si="4"/>
        <v>18</v>
      </c>
      <c r="Q50" s="116">
        <f t="shared" si="5"/>
        <v>0.90</v>
      </c>
      <c r="R50" s="105">
        <f t="shared" si="6"/>
        <v>1.25</v>
      </c>
      <c r="S50" s="105">
        <f t="shared" si="6"/>
        <v>1.0499999999999998</v>
      </c>
      <c r="T50" s="105">
        <f t="shared" si="6"/>
        <v>1.525</v>
      </c>
      <c r="U50" s="105">
        <f t="shared" si="6"/>
        <v>1.35</v>
      </c>
      <c r="V50" s="105">
        <f t="shared" si="6"/>
        <v>0.975</v>
      </c>
      <c r="W50" s="117">
        <f t="shared" si="1"/>
        <v>53</v>
      </c>
      <c r="X50" s="117">
        <f t="shared" si="7"/>
        <v>10.60</v>
      </c>
      <c r="Y50" s="258">
        <v>28</v>
      </c>
      <c r="Z50" s="116">
        <f t="shared" si="8"/>
        <v>22.40</v>
      </c>
    </row>
    <row r="51" spans="1:26" ht="19.9" customHeight="1" thickBot="1">
      <c r="A51" s="256">
        <v>44</v>
      </c>
      <c r="B51" s="285">
        <v>307583</v>
      </c>
      <c r="C51" s="133" t="s">
        <v>149</v>
      </c>
      <c r="D51" s="142">
        <v>8.50</v>
      </c>
      <c r="E51" s="142">
        <v>9</v>
      </c>
      <c r="F51" s="142">
        <v>8</v>
      </c>
      <c r="G51" s="142">
        <v>9.50</v>
      </c>
      <c r="H51" s="142">
        <v>9</v>
      </c>
      <c r="I51" s="10">
        <f t="shared" si="2"/>
        <v>44</v>
      </c>
      <c r="J51" s="10">
        <f t="shared" si="3"/>
        <v>6.60</v>
      </c>
      <c r="K51" s="18">
        <v>3</v>
      </c>
      <c r="L51" s="18">
        <v>5</v>
      </c>
      <c r="M51" s="18">
        <v>4</v>
      </c>
      <c r="N51" s="18">
        <v>5</v>
      </c>
      <c r="O51" s="18">
        <v>4.50</v>
      </c>
      <c r="P51" s="18">
        <f t="shared" si="4"/>
        <v>21.50</v>
      </c>
      <c r="Q51" s="116">
        <f t="shared" si="5"/>
        <v>1.075</v>
      </c>
      <c r="R51" s="105">
        <f t="shared" si="6"/>
        <v>1.4249999999999998</v>
      </c>
      <c r="S51" s="105">
        <f t="shared" si="6"/>
        <v>1.60</v>
      </c>
      <c r="T51" s="105">
        <f t="shared" si="6"/>
        <v>1.40</v>
      </c>
      <c r="U51" s="105">
        <f t="shared" si="6"/>
        <v>1.675</v>
      </c>
      <c r="V51" s="105">
        <f t="shared" si="6"/>
        <v>1.575</v>
      </c>
      <c r="W51" s="117">
        <f t="shared" si="1"/>
        <v>65.50</v>
      </c>
      <c r="X51" s="117">
        <f t="shared" si="7"/>
        <v>13.10</v>
      </c>
      <c r="Y51" s="258">
        <v>36</v>
      </c>
      <c r="Z51" s="116">
        <f t="shared" si="8"/>
        <v>28.80</v>
      </c>
    </row>
    <row r="52" spans="1:26" ht="19.9" customHeight="1">
      <c r="A52" s="254">
        <v>45</v>
      </c>
      <c r="B52" s="285">
        <v>307585</v>
      </c>
      <c r="C52" s="133" t="s">
        <v>150</v>
      </c>
      <c r="D52" s="142">
        <v>9.50</v>
      </c>
      <c r="E52" s="142">
        <v>8</v>
      </c>
      <c r="F52" s="142">
        <v>7</v>
      </c>
      <c r="G52" s="142">
        <v>7.50</v>
      </c>
      <c r="H52" s="142">
        <v>8</v>
      </c>
      <c r="I52" s="10">
        <f t="shared" si="2"/>
        <v>40</v>
      </c>
      <c r="J52" s="10">
        <f t="shared" si="3"/>
        <v>6</v>
      </c>
      <c r="K52" s="18">
        <v>5</v>
      </c>
      <c r="L52" s="18">
        <v>3.50</v>
      </c>
      <c r="M52" s="18">
        <v>5</v>
      </c>
      <c r="N52" s="18">
        <v>3</v>
      </c>
      <c r="O52" s="18">
        <v>4</v>
      </c>
      <c r="P52" s="18">
        <f t="shared" si="4"/>
        <v>20.50</v>
      </c>
      <c r="Q52" s="116">
        <f t="shared" si="5"/>
        <v>1.0250000000000001</v>
      </c>
      <c r="R52" s="105">
        <f t="shared" si="6"/>
        <v>1.675</v>
      </c>
      <c r="S52" s="105">
        <f t="shared" si="6"/>
        <v>1.375</v>
      </c>
      <c r="T52" s="105">
        <f t="shared" si="6"/>
        <v>1.30</v>
      </c>
      <c r="U52" s="105">
        <f t="shared" si="6"/>
        <v>1.2749999999999999</v>
      </c>
      <c r="V52" s="105">
        <f t="shared" si="6"/>
        <v>1.40</v>
      </c>
      <c r="W52" s="117">
        <f t="shared" si="1"/>
        <v>60.50</v>
      </c>
      <c r="X52" s="117">
        <f t="shared" si="7"/>
        <v>12.10</v>
      </c>
      <c r="Y52" s="258">
        <v>33</v>
      </c>
      <c r="Z52" s="116">
        <f t="shared" si="8"/>
        <v>26.40</v>
      </c>
    </row>
    <row r="53" spans="1:26" ht="19.9" customHeight="1" thickBot="1">
      <c r="A53" s="256">
        <v>46</v>
      </c>
      <c r="B53" s="284">
        <v>307586</v>
      </c>
      <c r="C53" s="133" t="s">
        <v>98</v>
      </c>
      <c r="D53" s="142">
        <v>7</v>
      </c>
      <c r="E53" s="142">
        <v>6.50</v>
      </c>
      <c r="F53" s="142">
        <v>8</v>
      </c>
      <c r="G53" s="142">
        <v>9</v>
      </c>
      <c r="H53" s="142">
        <v>7</v>
      </c>
      <c r="I53" s="10">
        <f t="shared" si="2"/>
        <v>37.50</v>
      </c>
      <c r="J53" s="10">
        <f t="shared" si="3"/>
        <v>5.625</v>
      </c>
      <c r="K53" s="18">
        <v>2</v>
      </c>
      <c r="L53" s="18">
        <v>3</v>
      </c>
      <c r="M53" s="18">
        <v>4</v>
      </c>
      <c r="N53" s="18">
        <v>4.50</v>
      </c>
      <c r="O53" s="18">
        <v>5</v>
      </c>
      <c r="P53" s="18">
        <f t="shared" si="4"/>
        <v>18.50</v>
      </c>
      <c r="Q53" s="116">
        <f t="shared" si="5"/>
        <v>0.925</v>
      </c>
      <c r="R53" s="105">
        <f t="shared" si="6"/>
        <v>1.1500000000000001</v>
      </c>
      <c r="S53" s="105">
        <f t="shared" si="6"/>
        <v>1.125</v>
      </c>
      <c r="T53" s="105">
        <f t="shared" si="6"/>
        <v>1.40</v>
      </c>
      <c r="U53" s="105">
        <f t="shared" si="6"/>
        <v>1.575</v>
      </c>
      <c r="V53" s="105">
        <f t="shared" si="6"/>
        <v>1.30</v>
      </c>
      <c r="W53" s="117">
        <f t="shared" si="1"/>
        <v>56</v>
      </c>
      <c r="X53" s="117">
        <f t="shared" si="7"/>
        <v>11.20</v>
      </c>
      <c r="Y53" s="258">
        <v>30</v>
      </c>
      <c r="Z53" s="116">
        <f t="shared" si="8"/>
        <v>24</v>
      </c>
    </row>
    <row r="54" spans="1:26" ht="19.9" customHeight="1">
      <c r="A54" s="254">
        <v>47</v>
      </c>
      <c r="B54" s="284">
        <v>307588</v>
      </c>
      <c r="C54" s="133" t="s">
        <v>151</v>
      </c>
      <c r="D54" s="142">
        <v>7.50</v>
      </c>
      <c r="E54" s="142">
        <v>6</v>
      </c>
      <c r="F54" s="142">
        <v>8.50</v>
      </c>
      <c r="G54" s="142">
        <v>7</v>
      </c>
      <c r="H54" s="142">
        <v>8</v>
      </c>
      <c r="I54" s="10">
        <f t="shared" si="2"/>
        <v>37</v>
      </c>
      <c r="J54" s="10">
        <f t="shared" si="3"/>
        <v>5.55</v>
      </c>
      <c r="K54" s="18">
        <v>4</v>
      </c>
      <c r="L54" s="18">
        <v>5</v>
      </c>
      <c r="M54" s="18">
        <v>4.50</v>
      </c>
      <c r="N54" s="18">
        <v>2</v>
      </c>
      <c r="O54" s="18">
        <v>3</v>
      </c>
      <c r="P54" s="18">
        <f t="shared" si="4"/>
        <v>18.50</v>
      </c>
      <c r="Q54" s="116">
        <f t="shared" si="5"/>
        <v>0.925</v>
      </c>
      <c r="R54" s="105">
        <f t="shared" si="6"/>
        <v>1.325</v>
      </c>
      <c r="S54" s="105">
        <f t="shared" si="6"/>
        <v>1.1499999999999999</v>
      </c>
      <c r="T54" s="105">
        <f t="shared" si="6"/>
        <v>1.50</v>
      </c>
      <c r="U54" s="105">
        <f t="shared" si="6"/>
        <v>1.1500000000000001</v>
      </c>
      <c r="V54" s="105">
        <f t="shared" si="6"/>
        <v>1.35</v>
      </c>
      <c r="W54" s="117">
        <f t="shared" si="1"/>
        <v>55.50</v>
      </c>
      <c r="X54" s="117">
        <f t="shared" si="7"/>
        <v>11.10</v>
      </c>
      <c r="Y54" s="258">
        <v>30</v>
      </c>
      <c r="Z54" s="116">
        <f t="shared" si="8"/>
        <v>24</v>
      </c>
    </row>
    <row r="55" spans="1:26" ht="19.9" customHeight="1" thickBot="1">
      <c r="A55" s="256">
        <v>48</v>
      </c>
      <c r="B55" s="285">
        <v>307589</v>
      </c>
      <c r="C55" s="133" t="s">
        <v>152</v>
      </c>
      <c r="D55" s="142">
        <v>9</v>
      </c>
      <c r="E55" s="142">
        <v>7</v>
      </c>
      <c r="F55" s="142">
        <v>7.50</v>
      </c>
      <c r="G55" s="142">
        <v>8</v>
      </c>
      <c r="H55" s="142">
        <v>9</v>
      </c>
      <c r="I55" s="10">
        <f t="shared" si="2"/>
        <v>40.50</v>
      </c>
      <c r="J55" s="10">
        <f t="shared" si="3"/>
        <v>6.075</v>
      </c>
      <c r="K55" s="18">
        <v>4.50</v>
      </c>
      <c r="L55" s="18">
        <v>3.50</v>
      </c>
      <c r="M55" s="18">
        <v>4</v>
      </c>
      <c r="N55" s="18">
        <v>4.50</v>
      </c>
      <c r="O55" s="18">
        <v>4</v>
      </c>
      <c r="P55" s="18">
        <f t="shared" si="4"/>
        <v>20.50</v>
      </c>
      <c r="Q55" s="116">
        <f t="shared" si="5"/>
        <v>1.0250000000000001</v>
      </c>
      <c r="R55" s="105">
        <f t="shared" si="6"/>
        <v>1.575</v>
      </c>
      <c r="S55" s="105">
        <f t="shared" si="6"/>
        <v>1.2250000000000001</v>
      </c>
      <c r="T55" s="105">
        <f t="shared" si="6"/>
        <v>1.325</v>
      </c>
      <c r="U55" s="105">
        <f t="shared" si="6"/>
        <v>1.425</v>
      </c>
      <c r="V55" s="105">
        <f t="shared" si="6"/>
        <v>1.5499999999999998</v>
      </c>
      <c r="W55" s="117">
        <f t="shared" si="1"/>
        <v>61</v>
      </c>
      <c r="X55" s="117">
        <f t="shared" si="7"/>
        <v>12.20</v>
      </c>
      <c r="Y55" s="258">
        <v>32</v>
      </c>
      <c r="Z55" s="116">
        <f t="shared" si="8"/>
        <v>25.60</v>
      </c>
    </row>
    <row r="56" spans="1:26" ht="19.9" customHeight="1">
      <c r="A56" s="254">
        <v>49</v>
      </c>
      <c r="B56" s="285">
        <v>307595</v>
      </c>
      <c r="C56" s="133" t="s">
        <v>156</v>
      </c>
      <c r="D56" s="10">
        <v>1.50</v>
      </c>
      <c r="E56" s="10">
        <v>1.50</v>
      </c>
      <c r="F56" s="10">
        <v>0.50</v>
      </c>
      <c r="G56" s="10">
        <v>1</v>
      </c>
      <c r="H56" s="10">
        <v>0.50</v>
      </c>
      <c r="I56" s="10">
        <f t="shared" si="2"/>
        <v>5</v>
      </c>
      <c r="J56" s="10">
        <f t="shared" si="3"/>
        <v>0.75</v>
      </c>
      <c r="K56" s="18">
        <v>0</v>
      </c>
      <c r="L56" s="18">
        <v>0.50</v>
      </c>
      <c r="M56" s="18">
        <v>1.50</v>
      </c>
      <c r="N56" s="18">
        <v>0.50</v>
      </c>
      <c r="O56" s="18">
        <v>1</v>
      </c>
      <c r="P56" s="18">
        <f t="shared" si="4"/>
        <v>3.50</v>
      </c>
      <c r="Q56" s="116">
        <f t="shared" si="5"/>
        <v>0.17500000000000002</v>
      </c>
      <c r="R56" s="105">
        <f t="shared" si="6"/>
        <v>0.22499999999999998</v>
      </c>
      <c r="S56" s="105">
        <f t="shared" si="6"/>
        <v>0.24999999999999997</v>
      </c>
      <c r="T56" s="105">
        <f t="shared" si="6"/>
        <v>0.15000000000000002</v>
      </c>
      <c r="U56" s="105">
        <f t="shared" si="6"/>
        <v>0.175</v>
      </c>
      <c r="V56" s="105">
        <f t="shared" si="6"/>
        <v>0.125</v>
      </c>
      <c r="W56" s="117">
        <f t="shared" si="1"/>
        <v>8.50</v>
      </c>
      <c r="X56" s="117">
        <f t="shared" si="7"/>
        <v>1.7000000000000002</v>
      </c>
      <c r="Y56" s="258">
        <v>4</v>
      </c>
      <c r="Z56" s="116">
        <f t="shared" si="8"/>
        <v>3.20</v>
      </c>
    </row>
    <row r="57" spans="1:26" ht="19.9" customHeight="1" thickBot="1">
      <c r="A57" s="256">
        <v>50</v>
      </c>
      <c r="B57" s="284">
        <v>307596</v>
      </c>
      <c r="C57" s="133" t="s">
        <v>157</v>
      </c>
      <c r="D57" s="10">
        <v>0</v>
      </c>
      <c r="E57" s="10">
        <v>0</v>
      </c>
      <c r="F57" s="10">
        <v>0</v>
      </c>
      <c r="G57" s="10">
        <v>0.50</v>
      </c>
      <c r="H57" s="10">
        <v>0</v>
      </c>
      <c r="I57" s="10">
        <f t="shared" si="2"/>
        <v>0.50</v>
      </c>
      <c r="J57" s="10">
        <f t="shared" si="3"/>
        <v>0.074999999999999997</v>
      </c>
      <c r="K57" s="18">
        <v>0.50</v>
      </c>
      <c r="L57" s="18">
        <v>0</v>
      </c>
      <c r="M57" s="18">
        <v>0.50</v>
      </c>
      <c r="N57" s="18">
        <v>0</v>
      </c>
      <c r="O57" s="18">
        <v>0</v>
      </c>
      <c r="P57" s="18">
        <f t="shared" si="4"/>
        <v>1</v>
      </c>
      <c r="Q57" s="116">
        <f t="shared" si="5"/>
        <v>0.05</v>
      </c>
      <c r="R57" s="105">
        <f t="shared" si="6"/>
        <v>0.025000000000000001</v>
      </c>
      <c r="S57" s="105">
        <f t="shared" si="6"/>
        <v>0</v>
      </c>
      <c r="T57" s="105">
        <f t="shared" si="6"/>
        <v>0.025000000000000001</v>
      </c>
      <c r="U57" s="105">
        <f t="shared" si="6"/>
        <v>0.074999999999999997</v>
      </c>
      <c r="V57" s="105">
        <f t="shared" si="6"/>
        <v>0</v>
      </c>
      <c r="W57" s="117">
        <f t="shared" si="1"/>
        <v>1.50</v>
      </c>
      <c r="X57" s="117">
        <f t="shared" si="7"/>
        <v>0.30000000000000004</v>
      </c>
      <c r="Y57" s="258">
        <v>0</v>
      </c>
      <c r="Z57" s="116">
        <f t="shared" si="8"/>
        <v>0</v>
      </c>
    </row>
    <row r="58" spans="1:26" ht="19.9" customHeight="1">
      <c r="A58" s="254">
        <v>51</v>
      </c>
      <c r="B58" s="285">
        <v>307597</v>
      </c>
      <c r="C58" s="133" t="s">
        <v>293</v>
      </c>
      <c r="D58" s="10">
        <v>2.50</v>
      </c>
      <c r="E58" s="10">
        <v>3</v>
      </c>
      <c r="F58" s="10">
        <v>3.50</v>
      </c>
      <c r="G58" s="10">
        <v>2</v>
      </c>
      <c r="H58" s="10">
        <v>3</v>
      </c>
      <c r="I58" s="10">
        <f t="shared" si="2"/>
        <v>14</v>
      </c>
      <c r="J58" s="10">
        <f t="shared" si="3"/>
        <v>2.10</v>
      </c>
      <c r="K58" s="18">
        <v>2</v>
      </c>
      <c r="L58" s="18">
        <v>1.50</v>
      </c>
      <c r="M58" s="18">
        <v>1</v>
      </c>
      <c r="N58" s="18">
        <v>1</v>
      </c>
      <c r="O58" s="18">
        <v>0.50</v>
      </c>
      <c r="P58" s="18">
        <f t="shared" si="4"/>
        <v>6</v>
      </c>
      <c r="Q58" s="116">
        <f t="shared" si="5"/>
        <v>0.30000000000000004</v>
      </c>
      <c r="R58" s="105">
        <f t="shared" si="6"/>
        <v>0.475</v>
      </c>
      <c r="S58" s="105">
        <f t="shared" si="6"/>
        <v>0.52499999999999991</v>
      </c>
      <c r="T58" s="105">
        <f t="shared" si="6"/>
        <v>0.57500000000000007</v>
      </c>
      <c r="U58" s="105">
        <f t="shared" si="6"/>
        <v>0.35</v>
      </c>
      <c r="V58" s="105">
        <f t="shared" si="6"/>
        <v>0.475</v>
      </c>
      <c r="W58" s="117">
        <f t="shared" si="1"/>
        <v>20</v>
      </c>
      <c r="X58" s="117">
        <f t="shared" si="7"/>
        <v>4</v>
      </c>
      <c r="Y58" s="258">
        <v>11</v>
      </c>
      <c r="Z58" s="116">
        <f t="shared" si="8"/>
        <v>8.8000000000000007</v>
      </c>
    </row>
    <row r="59" spans="1:26" ht="19.9" customHeight="1" thickBot="1">
      <c r="A59" s="256">
        <v>52</v>
      </c>
      <c r="B59" s="285">
        <v>307599</v>
      </c>
      <c r="C59" s="133" t="s">
        <v>279</v>
      </c>
      <c r="D59" s="10">
        <v>1</v>
      </c>
      <c r="E59" s="10">
        <v>2.50</v>
      </c>
      <c r="F59" s="10">
        <v>2</v>
      </c>
      <c r="G59" s="10">
        <v>1.50</v>
      </c>
      <c r="H59" s="10">
        <v>3.50</v>
      </c>
      <c r="I59" s="10">
        <f t="shared" si="2"/>
        <v>10.50</v>
      </c>
      <c r="J59" s="10">
        <f t="shared" si="3"/>
        <v>1.575</v>
      </c>
      <c r="K59" s="18">
        <v>0</v>
      </c>
      <c r="L59" s="18">
        <v>1</v>
      </c>
      <c r="M59" s="18">
        <v>0</v>
      </c>
      <c r="N59" s="18">
        <v>2</v>
      </c>
      <c r="O59" s="18">
        <v>2.50</v>
      </c>
      <c r="P59" s="18">
        <f t="shared" si="4"/>
        <v>5.50</v>
      </c>
      <c r="Q59" s="116">
        <f t="shared" si="5"/>
        <v>0.27500000000000002</v>
      </c>
      <c r="R59" s="105">
        <f t="shared" si="6"/>
        <v>0.15</v>
      </c>
      <c r="S59" s="105">
        <f t="shared" si="6"/>
        <v>0.425</v>
      </c>
      <c r="T59" s="105">
        <f t="shared" si="6"/>
        <v>0.30</v>
      </c>
      <c r="U59" s="105">
        <f t="shared" si="6"/>
        <v>0.32499999999999996</v>
      </c>
      <c r="V59" s="105">
        <f t="shared" si="6"/>
        <v>0.65</v>
      </c>
      <c r="W59" s="117">
        <f t="shared" si="1"/>
        <v>16</v>
      </c>
      <c r="X59" s="117">
        <f t="shared" si="7"/>
        <v>3.20</v>
      </c>
      <c r="Y59" s="258">
        <v>8</v>
      </c>
      <c r="Z59" s="116">
        <f t="shared" si="8"/>
        <v>6.40</v>
      </c>
    </row>
    <row r="60" spans="1:26" ht="19.9" customHeight="1">
      <c r="A60" s="254">
        <v>53</v>
      </c>
      <c r="B60" s="285">
        <v>307601</v>
      </c>
      <c r="C60" s="133" t="s">
        <v>159</v>
      </c>
      <c r="D60" s="10">
        <v>2</v>
      </c>
      <c r="E60" s="10">
        <v>0.50</v>
      </c>
      <c r="F60" s="10">
        <v>1</v>
      </c>
      <c r="G60" s="10">
        <v>2.50</v>
      </c>
      <c r="H60" s="10">
        <v>2</v>
      </c>
      <c r="I60" s="10">
        <f t="shared" si="2"/>
        <v>8</v>
      </c>
      <c r="J60" s="10">
        <f t="shared" si="3"/>
        <v>1.20</v>
      </c>
      <c r="K60" s="18">
        <v>0.50</v>
      </c>
      <c r="L60" s="18">
        <v>0</v>
      </c>
      <c r="M60" s="18">
        <v>1.50</v>
      </c>
      <c r="N60" s="18">
        <v>1</v>
      </c>
      <c r="O60" s="18">
        <v>1.50</v>
      </c>
      <c r="P60" s="18">
        <f t="shared" si="4"/>
        <v>4.50</v>
      </c>
      <c r="Q60" s="116">
        <f t="shared" si="5"/>
        <v>0.225</v>
      </c>
      <c r="R60" s="105">
        <f t="shared" si="6"/>
        <v>0.325</v>
      </c>
      <c r="S60" s="105">
        <f t="shared" si="6"/>
        <v>0.074999999999999997</v>
      </c>
      <c r="T60" s="105">
        <f t="shared" si="6"/>
        <v>0.225</v>
      </c>
      <c r="U60" s="105">
        <f t="shared" si="6"/>
        <v>0.425</v>
      </c>
      <c r="V60" s="105">
        <f t="shared" si="6"/>
        <v>0.375</v>
      </c>
      <c r="W60" s="117">
        <f t="shared" si="1"/>
        <v>12.50</v>
      </c>
      <c r="X60" s="117">
        <f t="shared" si="7"/>
        <v>2.50</v>
      </c>
      <c r="Y60" s="258">
        <v>7</v>
      </c>
      <c r="Z60" s="116">
        <f t="shared" si="8"/>
        <v>5.60</v>
      </c>
    </row>
    <row r="61" spans="1:26" ht="19.9" customHeight="1" thickBot="1">
      <c r="A61" s="256">
        <v>54</v>
      </c>
      <c r="B61" s="284">
        <v>307602</v>
      </c>
      <c r="C61" s="133" t="s">
        <v>160</v>
      </c>
      <c r="D61" s="10">
        <v>1.50</v>
      </c>
      <c r="E61" s="10">
        <v>1</v>
      </c>
      <c r="F61" s="10">
        <v>0.50</v>
      </c>
      <c r="G61" s="10">
        <v>1</v>
      </c>
      <c r="H61" s="10">
        <v>0</v>
      </c>
      <c r="I61" s="10">
        <f t="shared" si="2"/>
        <v>4</v>
      </c>
      <c r="J61" s="10">
        <f t="shared" si="3"/>
        <v>0.60</v>
      </c>
      <c r="K61" s="18">
        <v>1</v>
      </c>
      <c r="L61" s="18">
        <v>1.50</v>
      </c>
      <c r="M61" s="18">
        <v>0</v>
      </c>
      <c r="N61" s="18">
        <v>0.50</v>
      </c>
      <c r="O61" s="18">
        <v>0</v>
      </c>
      <c r="P61" s="18">
        <f t="shared" si="4"/>
        <v>3</v>
      </c>
      <c r="Q61" s="116">
        <f t="shared" si="5"/>
        <v>0.15000000000000002</v>
      </c>
      <c r="R61" s="105">
        <f t="shared" si="6"/>
        <v>0.27499999999999997</v>
      </c>
      <c r="S61" s="105">
        <f t="shared" si="6"/>
        <v>0.225</v>
      </c>
      <c r="T61" s="105">
        <f t="shared" si="6"/>
        <v>0.074999999999999997</v>
      </c>
      <c r="U61" s="105">
        <f t="shared" si="6"/>
        <v>0.175</v>
      </c>
      <c r="V61" s="105">
        <f t="shared" si="6"/>
        <v>0</v>
      </c>
      <c r="W61" s="117">
        <f t="shared" si="1"/>
        <v>7</v>
      </c>
      <c r="X61" s="117">
        <f t="shared" si="7"/>
        <v>1.40</v>
      </c>
      <c r="Y61" s="258">
        <v>3</v>
      </c>
      <c r="Z61" s="116">
        <f t="shared" si="8"/>
        <v>2.4000000000000004</v>
      </c>
    </row>
    <row r="62" spans="1:26" ht="19.9" customHeight="1">
      <c r="A62" s="254">
        <v>55</v>
      </c>
      <c r="B62" s="284">
        <v>307604</v>
      </c>
      <c r="C62" s="133" t="s">
        <v>162</v>
      </c>
      <c r="D62" s="10">
        <v>0</v>
      </c>
      <c r="E62" s="10">
        <v>0</v>
      </c>
      <c r="F62" s="10">
        <v>0.50</v>
      </c>
      <c r="G62" s="10">
        <v>0.50</v>
      </c>
      <c r="H62" s="10">
        <v>1</v>
      </c>
      <c r="I62" s="10">
        <f t="shared" si="2"/>
        <v>2</v>
      </c>
      <c r="J62" s="10">
        <f t="shared" si="3"/>
        <v>0.30</v>
      </c>
      <c r="K62" s="18">
        <v>0</v>
      </c>
      <c r="L62" s="18">
        <v>0</v>
      </c>
      <c r="M62" s="18">
        <v>1</v>
      </c>
      <c r="N62" s="18">
        <v>0</v>
      </c>
      <c r="O62" s="18">
        <v>1</v>
      </c>
      <c r="P62" s="18">
        <f t="shared" si="4"/>
        <v>2</v>
      </c>
      <c r="Q62" s="116">
        <f t="shared" si="5"/>
        <v>0.10</v>
      </c>
      <c r="R62" s="105">
        <f t="shared" si="6"/>
        <v>0</v>
      </c>
      <c r="S62" s="105">
        <f t="shared" si="6"/>
        <v>0</v>
      </c>
      <c r="T62" s="105">
        <f t="shared" si="6"/>
        <v>0.125</v>
      </c>
      <c r="U62" s="105">
        <f t="shared" si="6"/>
        <v>0.074999999999999997</v>
      </c>
      <c r="V62" s="105">
        <f t="shared" si="6"/>
        <v>0.20</v>
      </c>
      <c r="W62" s="117">
        <f t="shared" si="1"/>
        <v>4</v>
      </c>
      <c r="X62" s="117">
        <f t="shared" si="7"/>
        <v>0.80</v>
      </c>
      <c r="Y62" s="258">
        <v>1</v>
      </c>
      <c r="Z62" s="116">
        <f t="shared" si="8"/>
        <v>0.80</v>
      </c>
    </row>
    <row r="63" spans="1:26" ht="19.9" customHeight="1" thickBot="1">
      <c r="A63" s="256">
        <v>56</v>
      </c>
      <c r="B63" s="284">
        <v>307606</v>
      </c>
      <c r="C63" s="133" t="s">
        <v>163</v>
      </c>
      <c r="D63" s="10">
        <v>1.50</v>
      </c>
      <c r="E63" s="10">
        <v>0.50</v>
      </c>
      <c r="F63" s="10">
        <v>1</v>
      </c>
      <c r="G63" s="10">
        <v>2.50</v>
      </c>
      <c r="H63" s="10">
        <v>2</v>
      </c>
      <c r="I63" s="10">
        <f t="shared" si="2"/>
        <v>7.50</v>
      </c>
      <c r="J63" s="10">
        <f t="shared" si="3"/>
        <v>1.125</v>
      </c>
      <c r="K63" s="18">
        <v>1</v>
      </c>
      <c r="L63" s="18">
        <v>0.50</v>
      </c>
      <c r="M63" s="18">
        <v>0</v>
      </c>
      <c r="N63" s="18">
        <v>1.50</v>
      </c>
      <c r="O63" s="18">
        <v>0</v>
      </c>
      <c r="P63" s="18">
        <f t="shared" si="4"/>
        <v>3</v>
      </c>
      <c r="Q63" s="116">
        <f t="shared" si="5"/>
        <v>0.15000000000000002</v>
      </c>
      <c r="R63" s="105">
        <f t="shared" si="6"/>
        <v>0.27499999999999997</v>
      </c>
      <c r="S63" s="105">
        <f t="shared" si="6"/>
        <v>0.10</v>
      </c>
      <c r="T63" s="105">
        <f t="shared" si="6"/>
        <v>0.15</v>
      </c>
      <c r="U63" s="105">
        <f t="shared" si="6"/>
        <v>0.45</v>
      </c>
      <c r="V63" s="105">
        <f t="shared" si="6"/>
        <v>0.30</v>
      </c>
      <c r="W63" s="117">
        <f t="shared" si="1"/>
        <v>10.50</v>
      </c>
      <c r="X63" s="117">
        <f t="shared" si="7"/>
        <v>2.10</v>
      </c>
      <c r="Y63" s="258">
        <v>6</v>
      </c>
      <c r="Z63" s="116">
        <f t="shared" si="8"/>
        <v>4.8000000000000007</v>
      </c>
    </row>
    <row r="64" spans="1:26" ht="19.9" customHeight="1">
      <c r="A64" s="254">
        <v>57</v>
      </c>
      <c r="B64" s="285">
        <v>307607</v>
      </c>
      <c r="C64" s="133" t="s">
        <v>294</v>
      </c>
      <c r="D64" s="10">
        <v>1</v>
      </c>
      <c r="E64" s="10">
        <v>0</v>
      </c>
      <c r="F64" s="10">
        <v>0.50</v>
      </c>
      <c r="G64" s="10">
        <v>0.50</v>
      </c>
      <c r="H64" s="10">
        <v>0</v>
      </c>
      <c r="I64" s="10">
        <f t="shared" si="2"/>
        <v>2</v>
      </c>
      <c r="J64" s="10">
        <f t="shared" si="3"/>
        <v>0.30</v>
      </c>
      <c r="K64" s="18">
        <v>0</v>
      </c>
      <c r="L64" s="18">
        <v>0</v>
      </c>
      <c r="M64" s="18">
        <v>1</v>
      </c>
      <c r="N64" s="18">
        <v>0</v>
      </c>
      <c r="O64" s="18">
        <v>0.50</v>
      </c>
      <c r="P64" s="18">
        <f t="shared" si="4"/>
        <v>1.50</v>
      </c>
      <c r="Q64" s="116">
        <f t="shared" si="5"/>
        <v>0.075000000000000011</v>
      </c>
      <c r="R64" s="105">
        <f t="shared" si="6"/>
        <v>0.15</v>
      </c>
      <c r="S64" s="105">
        <f t="shared" si="6"/>
        <v>0</v>
      </c>
      <c r="T64" s="105">
        <f t="shared" si="6"/>
        <v>0.125</v>
      </c>
      <c r="U64" s="105">
        <f t="shared" si="6"/>
        <v>0.074999999999999997</v>
      </c>
      <c r="V64" s="105">
        <f t="shared" si="6"/>
        <v>0.025000000000000001</v>
      </c>
      <c r="W64" s="117">
        <f t="shared" si="1"/>
        <v>3.50</v>
      </c>
      <c r="X64" s="117">
        <f t="shared" si="7"/>
        <v>0.70</v>
      </c>
      <c r="Y64" s="258">
        <v>2</v>
      </c>
      <c r="Z64" s="116">
        <f t="shared" si="8"/>
        <v>1.60</v>
      </c>
    </row>
    <row r="65" spans="1:26" ht="19.9" customHeight="1" thickBot="1">
      <c r="A65" s="256">
        <v>58</v>
      </c>
      <c r="B65" s="284">
        <v>307608</v>
      </c>
      <c r="C65" s="133" t="s">
        <v>164</v>
      </c>
      <c r="D65" s="10">
        <v>0.50</v>
      </c>
      <c r="E65" s="10">
        <v>1</v>
      </c>
      <c r="F65" s="10">
        <v>0</v>
      </c>
      <c r="G65" s="10">
        <v>1.50</v>
      </c>
      <c r="H65" s="10">
        <v>0.50</v>
      </c>
      <c r="I65" s="10">
        <f t="shared" si="2"/>
        <v>3.50</v>
      </c>
      <c r="J65" s="10">
        <f t="shared" si="3"/>
        <v>0.525</v>
      </c>
      <c r="K65" s="18">
        <v>0.50</v>
      </c>
      <c r="L65" s="18">
        <v>0</v>
      </c>
      <c r="M65" s="18">
        <v>0.50</v>
      </c>
      <c r="N65" s="18">
        <v>0</v>
      </c>
      <c r="O65" s="18">
        <v>0</v>
      </c>
      <c r="P65" s="18">
        <f t="shared" si="4"/>
        <v>1</v>
      </c>
      <c r="Q65" s="116">
        <f t="shared" si="5"/>
        <v>0.05</v>
      </c>
      <c r="R65" s="105">
        <f t="shared" si="6"/>
        <v>0.10</v>
      </c>
      <c r="S65" s="105">
        <f t="shared" si="6"/>
        <v>0.15</v>
      </c>
      <c r="T65" s="105">
        <f t="shared" si="6"/>
        <v>0.025000000000000001</v>
      </c>
      <c r="U65" s="105">
        <f t="shared" si="6"/>
        <v>0.22499999999999998</v>
      </c>
      <c r="V65" s="105">
        <f t="shared" si="6"/>
        <v>0.074999999999999997</v>
      </c>
      <c r="W65" s="117">
        <f t="shared" si="1"/>
        <v>4.50</v>
      </c>
      <c r="X65" s="117">
        <f t="shared" si="7"/>
        <v>0.90</v>
      </c>
      <c r="Y65" s="258">
        <v>3</v>
      </c>
      <c r="Z65" s="116">
        <f t="shared" si="8"/>
        <v>2.4000000000000004</v>
      </c>
    </row>
    <row r="66" spans="1:26" ht="19.9" customHeight="1">
      <c r="A66" s="254">
        <v>59</v>
      </c>
      <c r="B66" s="285">
        <v>307609</v>
      </c>
      <c r="C66" s="133" t="s">
        <v>165</v>
      </c>
      <c r="D66" s="10">
        <v>3.50</v>
      </c>
      <c r="E66" s="10">
        <v>4</v>
      </c>
      <c r="F66" s="10">
        <v>3</v>
      </c>
      <c r="G66" s="10">
        <v>5</v>
      </c>
      <c r="H66" s="10">
        <v>3</v>
      </c>
      <c r="I66" s="10">
        <f t="shared" si="2"/>
        <v>18.50</v>
      </c>
      <c r="J66" s="10">
        <f t="shared" si="3"/>
        <v>2.775</v>
      </c>
      <c r="K66" s="18">
        <v>2</v>
      </c>
      <c r="L66" s="18">
        <v>3</v>
      </c>
      <c r="M66" s="18">
        <v>2.50</v>
      </c>
      <c r="N66" s="18">
        <v>1</v>
      </c>
      <c r="O66" s="18">
        <v>0.50</v>
      </c>
      <c r="P66" s="18">
        <f t="shared" si="4"/>
        <v>9</v>
      </c>
      <c r="Q66" s="116">
        <f t="shared" si="5"/>
        <v>0.45</v>
      </c>
      <c r="R66" s="105">
        <f t="shared" si="6"/>
        <v>0.625</v>
      </c>
      <c r="S66" s="105">
        <f t="shared" si="6"/>
        <v>0.75</v>
      </c>
      <c r="T66" s="105">
        <f t="shared" si="6"/>
        <v>0.57499999999999996</v>
      </c>
      <c r="U66" s="105">
        <f t="shared" si="6"/>
        <v>0.80</v>
      </c>
      <c r="V66" s="105">
        <f t="shared" si="6"/>
        <v>0.475</v>
      </c>
      <c r="W66" s="117">
        <f t="shared" si="1"/>
        <v>27.50</v>
      </c>
      <c r="X66" s="117">
        <f t="shared" si="7"/>
        <v>5.50</v>
      </c>
      <c r="Y66" s="258">
        <v>15</v>
      </c>
      <c r="Z66" s="116">
        <f t="shared" si="8"/>
        <v>12</v>
      </c>
    </row>
    <row r="67" spans="1:26" ht="19.9" customHeight="1" thickBot="1">
      <c r="A67" s="333">
        <v>60</v>
      </c>
      <c r="B67" s="284">
        <v>307610</v>
      </c>
      <c r="C67" s="133" t="s">
        <v>295</v>
      </c>
      <c r="D67" s="10">
        <v>0</v>
      </c>
      <c r="E67" s="10">
        <v>0.50</v>
      </c>
      <c r="F67" s="10">
        <v>0</v>
      </c>
      <c r="G67" s="10">
        <v>0.50</v>
      </c>
      <c r="H67" s="10">
        <v>0</v>
      </c>
      <c r="I67" s="10">
        <f t="shared" si="2"/>
        <v>1</v>
      </c>
      <c r="J67" s="10">
        <f t="shared" si="3"/>
        <v>0.15</v>
      </c>
      <c r="K67" s="18">
        <v>0</v>
      </c>
      <c r="L67" s="18">
        <v>0.50</v>
      </c>
      <c r="M67" s="18">
        <v>0</v>
      </c>
      <c r="N67" s="18">
        <v>1.50</v>
      </c>
      <c r="O67" s="18">
        <v>1</v>
      </c>
      <c r="P67" s="18">
        <f t="shared" si="4"/>
        <v>3</v>
      </c>
      <c r="Q67" s="116">
        <f t="shared" si="5"/>
        <v>0.15000000000000002</v>
      </c>
      <c r="R67" s="105">
        <f t="shared" si="6"/>
        <v>0</v>
      </c>
      <c r="S67" s="105">
        <f t="shared" si="6"/>
        <v>0.10</v>
      </c>
      <c r="T67" s="105">
        <f t="shared" si="6"/>
        <v>0</v>
      </c>
      <c r="U67" s="105">
        <f t="shared" si="6"/>
        <v>0.15000000000000002</v>
      </c>
      <c r="V67" s="105">
        <f t="shared" si="6"/>
        <v>0.05</v>
      </c>
      <c r="W67" s="117">
        <f t="shared" si="1"/>
        <v>4</v>
      </c>
      <c r="X67" s="117">
        <f t="shared" si="7"/>
        <v>0.80</v>
      </c>
      <c r="Y67" s="258">
        <v>0</v>
      </c>
      <c r="Z67" s="116">
        <f t="shared" si="8"/>
        <v>0</v>
      </c>
    </row>
    <row r="68" spans="1:26" ht="19.9" customHeight="1">
      <c r="A68" s="254">
        <v>61</v>
      </c>
      <c r="B68" s="285">
        <v>307611</v>
      </c>
      <c r="C68" s="133" t="s">
        <v>166</v>
      </c>
      <c r="D68" s="142">
        <v>1.50</v>
      </c>
      <c r="E68" s="142">
        <v>3</v>
      </c>
      <c r="F68" s="142">
        <v>0.50</v>
      </c>
      <c r="G68" s="142">
        <v>1.50</v>
      </c>
      <c r="H68" s="142">
        <v>0.50</v>
      </c>
      <c r="I68" s="10">
        <f t="shared" si="2"/>
        <v>7</v>
      </c>
      <c r="J68" s="310">
        <f t="shared" si="3"/>
        <v>1.05</v>
      </c>
      <c r="K68" s="311">
        <v>0.50</v>
      </c>
      <c r="L68" s="311">
        <v>0</v>
      </c>
      <c r="M68" s="311">
        <v>1.50</v>
      </c>
      <c r="N68" s="311">
        <v>0.50</v>
      </c>
      <c r="O68" s="311">
        <v>1.50</v>
      </c>
      <c r="P68" s="311">
        <f t="shared" si="4"/>
        <v>4</v>
      </c>
      <c r="Q68" s="312">
        <f t="shared" si="5"/>
        <v>0.20</v>
      </c>
      <c r="R68" s="313">
        <f t="shared" si="6"/>
        <v>0.24999999999999997</v>
      </c>
      <c r="S68" s="313">
        <f t="shared" si="6"/>
        <v>0.44999999999999996</v>
      </c>
      <c r="T68" s="313">
        <f t="shared" si="6"/>
        <v>0.15000000000000002</v>
      </c>
      <c r="U68" s="313">
        <f t="shared" si="6"/>
        <v>0.24999999999999997</v>
      </c>
      <c r="V68" s="313">
        <f t="shared" si="6"/>
        <v>0.15000000000000002</v>
      </c>
      <c r="W68" s="314">
        <f t="shared" si="1"/>
        <v>11</v>
      </c>
      <c r="X68" s="314">
        <f t="shared" si="7"/>
        <v>2.2000000000000002</v>
      </c>
      <c r="Y68" s="258">
        <v>5</v>
      </c>
      <c r="Z68" s="116">
        <f t="shared" si="8"/>
        <v>4</v>
      </c>
    </row>
    <row r="69" spans="1:26" ht="19.9" customHeight="1" thickBot="1">
      <c r="A69" s="333">
        <v>62</v>
      </c>
      <c r="B69" s="285">
        <v>307613</v>
      </c>
      <c r="C69" s="133" t="s">
        <v>168</v>
      </c>
      <c r="D69" s="10">
        <v>1</v>
      </c>
      <c r="E69" s="10">
        <v>2</v>
      </c>
      <c r="F69" s="10">
        <v>2.50</v>
      </c>
      <c r="G69" s="10">
        <v>0</v>
      </c>
      <c r="H69" s="10">
        <v>1</v>
      </c>
      <c r="I69" s="10">
        <f t="shared" si="2"/>
        <v>6.50</v>
      </c>
      <c r="J69" s="310">
        <f t="shared" si="3"/>
        <v>0.975</v>
      </c>
      <c r="K69" s="311">
        <v>1.50</v>
      </c>
      <c r="L69" s="311">
        <v>1</v>
      </c>
      <c r="M69" s="311">
        <v>0.50</v>
      </c>
      <c r="N69" s="311">
        <v>0</v>
      </c>
      <c r="O69" s="311">
        <v>0.50</v>
      </c>
      <c r="P69" s="311">
        <f t="shared" si="4"/>
        <v>3.50</v>
      </c>
      <c r="Q69" s="312">
        <f t="shared" si="5"/>
        <v>0.17500000000000002</v>
      </c>
      <c r="R69" s="313">
        <f t="shared" si="6"/>
        <v>0.225</v>
      </c>
      <c r="S69" s="313">
        <f t="shared" si="6"/>
        <v>0.35</v>
      </c>
      <c r="T69" s="313">
        <f t="shared" si="6"/>
        <v>0.40</v>
      </c>
      <c r="U69" s="313">
        <f t="shared" si="6"/>
        <v>0</v>
      </c>
      <c r="V69" s="313">
        <f t="shared" si="6"/>
        <v>0.175</v>
      </c>
      <c r="W69" s="314">
        <f t="shared" si="1"/>
        <v>10</v>
      </c>
      <c r="X69" s="314">
        <f t="shared" si="7"/>
        <v>2</v>
      </c>
      <c r="Y69" s="258">
        <v>5</v>
      </c>
      <c r="Z69" s="116">
        <f t="shared" si="8"/>
        <v>4</v>
      </c>
    </row>
    <row r="70" spans="1:26" ht="19.9" customHeight="1">
      <c r="A70" s="254">
        <v>63</v>
      </c>
      <c r="B70" s="284">
        <v>307614</v>
      </c>
      <c r="C70" s="133" t="s">
        <v>169</v>
      </c>
      <c r="D70" s="10">
        <v>0.50</v>
      </c>
      <c r="E70" s="10">
        <v>0</v>
      </c>
      <c r="F70" s="10">
        <v>0.50</v>
      </c>
      <c r="G70" s="10">
        <v>1</v>
      </c>
      <c r="H70" s="10">
        <v>0.50</v>
      </c>
      <c r="I70" s="10">
        <f t="shared" si="2"/>
        <v>2.50</v>
      </c>
      <c r="J70" s="310">
        <f t="shared" si="3"/>
        <v>0.375</v>
      </c>
      <c r="K70" s="18">
        <v>0.50</v>
      </c>
      <c r="L70" s="18">
        <v>0</v>
      </c>
      <c r="M70" s="18">
        <v>1</v>
      </c>
      <c r="N70" s="18">
        <v>0</v>
      </c>
      <c r="O70" s="18">
        <v>0.50</v>
      </c>
      <c r="P70" s="311">
        <f t="shared" si="4"/>
        <v>2</v>
      </c>
      <c r="Q70" s="312">
        <f t="shared" si="5"/>
        <v>0.10</v>
      </c>
      <c r="R70" s="313">
        <f t="shared" si="9" ref="R70:U133">(D70*0.15+K70*0.05)</f>
        <v>0.10</v>
      </c>
      <c r="S70" s="313">
        <f t="shared" si="9"/>
        <v>0</v>
      </c>
      <c r="T70" s="313">
        <f t="shared" si="9"/>
        <v>0.125</v>
      </c>
      <c r="U70" s="313">
        <f t="shared" si="9"/>
        <v>0.15</v>
      </c>
      <c r="V70" s="313">
        <f t="shared" si="10" ref="V70:V133">(H70*0.15+O70*0.05)</f>
        <v>0.10</v>
      </c>
      <c r="W70" s="314">
        <f t="shared" si="1"/>
        <v>4.50</v>
      </c>
      <c r="X70" s="314">
        <f t="shared" si="7"/>
        <v>0.90</v>
      </c>
      <c r="Y70" s="258">
        <v>2</v>
      </c>
      <c r="Z70" s="116">
        <f t="shared" si="8"/>
        <v>1.60</v>
      </c>
    </row>
    <row r="71" spans="1:26" ht="19.9" customHeight="1" thickBot="1">
      <c r="A71" s="333">
        <v>64</v>
      </c>
      <c r="B71" s="284">
        <v>307616</v>
      </c>
      <c r="C71" s="133" t="s">
        <v>171</v>
      </c>
      <c r="D71" s="10">
        <v>3</v>
      </c>
      <c r="E71" s="10">
        <v>5</v>
      </c>
      <c r="F71" s="10">
        <v>4.50</v>
      </c>
      <c r="G71" s="10">
        <v>6</v>
      </c>
      <c r="H71" s="10">
        <v>4</v>
      </c>
      <c r="I71" s="10">
        <f t="shared" si="2"/>
        <v>22.50</v>
      </c>
      <c r="J71" s="310">
        <f t="shared" si="3"/>
        <v>3.375</v>
      </c>
      <c r="K71" s="18">
        <v>1</v>
      </c>
      <c r="L71" s="18">
        <v>2.50</v>
      </c>
      <c r="M71" s="18">
        <v>4</v>
      </c>
      <c r="N71" s="18">
        <v>1.50</v>
      </c>
      <c r="O71" s="18">
        <v>2</v>
      </c>
      <c r="P71" s="311">
        <f t="shared" si="4"/>
        <v>11</v>
      </c>
      <c r="Q71" s="312">
        <f t="shared" si="5"/>
        <v>0.55000000000000004</v>
      </c>
      <c r="R71" s="313">
        <f t="shared" si="9"/>
        <v>0.49999999999999994</v>
      </c>
      <c r="S71" s="313">
        <f t="shared" si="9"/>
        <v>0.875</v>
      </c>
      <c r="T71" s="313">
        <f t="shared" si="9"/>
        <v>0.875</v>
      </c>
      <c r="U71" s="313">
        <f t="shared" si="9"/>
        <v>0.97499999999999987</v>
      </c>
      <c r="V71" s="313">
        <f t="shared" si="10"/>
        <v>0.70</v>
      </c>
      <c r="W71" s="314">
        <f t="shared" si="1"/>
        <v>33.50</v>
      </c>
      <c r="X71" s="314">
        <f t="shared" si="7"/>
        <v>6.70</v>
      </c>
      <c r="Y71" s="258">
        <v>19</v>
      </c>
      <c r="Z71" s="116">
        <f t="shared" si="8"/>
        <v>15.20</v>
      </c>
    </row>
    <row r="72" spans="1:26" ht="19.9" customHeight="1">
      <c r="A72" s="254">
        <v>65</v>
      </c>
      <c r="B72" s="284">
        <v>307622</v>
      </c>
      <c r="C72" s="133" t="s">
        <v>173</v>
      </c>
      <c r="D72" s="10">
        <v>2</v>
      </c>
      <c r="E72" s="10">
        <v>4</v>
      </c>
      <c r="F72" s="10">
        <v>1</v>
      </c>
      <c r="G72" s="10">
        <v>2.50</v>
      </c>
      <c r="H72" s="10">
        <v>1.50</v>
      </c>
      <c r="I72" s="10">
        <f t="shared" si="2"/>
        <v>11</v>
      </c>
      <c r="J72" s="310">
        <f t="shared" si="3"/>
        <v>1.65</v>
      </c>
      <c r="K72" s="18">
        <v>2.50</v>
      </c>
      <c r="L72" s="18">
        <v>0.50</v>
      </c>
      <c r="M72" s="18">
        <v>0.50</v>
      </c>
      <c r="N72" s="18">
        <v>1</v>
      </c>
      <c r="O72" s="18">
        <v>1</v>
      </c>
      <c r="P72" s="311">
        <f t="shared" si="4"/>
        <v>5.50</v>
      </c>
      <c r="Q72" s="312">
        <f t="shared" si="5"/>
        <v>0.27500000000000002</v>
      </c>
      <c r="R72" s="313">
        <f t="shared" si="9"/>
        <v>0.425</v>
      </c>
      <c r="S72" s="313">
        <f t="shared" si="9"/>
        <v>0.625</v>
      </c>
      <c r="T72" s="313">
        <f t="shared" si="9"/>
        <v>0.175</v>
      </c>
      <c r="U72" s="313">
        <f t="shared" si="9"/>
        <v>0.425</v>
      </c>
      <c r="V72" s="313">
        <f t="shared" si="10"/>
        <v>0.27499999999999997</v>
      </c>
      <c r="W72" s="314">
        <f t="shared" si="11" ref="W72:W135">I72+P72</f>
        <v>16.50</v>
      </c>
      <c r="X72" s="314">
        <f t="shared" si="7"/>
        <v>3.3000000000000003</v>
      </c>
      <c r="Y72" s="258">
        <v>9</v>
      </c>
      <c r="Z72" s="116">
        <f t="shared" si="8"/>
        <v>7.20</v>
      </c>
    </row>
    <row r="73" spans="1:26" ht="19.9" customHeight="1" thickBot="1">
      <c r="A73" s="333">
        <v>66</v>
      </c>
      <c r="B73" s="284">
        <v>307626</v>
      </c>
      <c r="C73" s="133" t="s">
        <v>176</v>
      </c>
      <c r="D73" s="310">
        <v>2.50</v>
      </c>
      <c r="E73" s="310">
        <v>2</v>
      </c>
      <c r="F73" s="310">
        <v>4</v>
      </c>
      <c r="G73" s="310">
        <v>3.50</v>
      </c>
      <c r="H73" s="310">
        <v>3</v>
      </c>
      <c r="I73" s="10">
        <f t="shared" si="12" ref="I73:I136">SUM(D73:H73)</f>
        <v>15</v>
      </c>
      <c r="J73" s="310">
        <f t="shared" si="13" ref="J73:J136">I73*0.15</f>
        <v>2.25</v>
      </c>
      <c r="K73" s="143">
        <v>1</v>
      </c>
      <c r="L73" s="143">
        <v>0</v>
      </c>
      <c r="M73" s="143">
        <v>2</v>
      </c>
      <c r="N73" s="143">
        <v>2.50</v>
      </c>
      <c r="O73" s="143">
        <v>2</v>
      </c>
      <c r="P73" s="311">
        <f t="shared" si="14" ref="P73:P136">SUM(K73:O73)</f>
        <v>7.50</v>
      </c>
      <c r="Q73" s="312">
        <f t="shared" si="15" ref="Q73:Q136">P73*0.05</f>
        <v>0.375</v>
      </c>
      <c r="R73" s="313">
        <f t="shared" si="9"/>
        <v>0.425</v>
      </c>
      <c r="S73" s="313">
        <f t="shared" si="9"/>
        <v>0.30</v>
      </c>
      <c r="T73" s="313">
        <f t="shared" si="9"/>
        <v>0.70</v>
      </c>
      <c r="U73" s="313">
        <f t="shared" si="9"/>
        <v>0.65</v>
      </c>
      <c r="V73" s="313">
        <f t="shared" si="10"/>
        <v>0.54999999999999993</v>
      </c>
      <c r="W73" s="314">
        <f t="shared" si="11"/>
        <v>22.50</v>
      </c>
      <c r="X73" s="314">
        <f t="shared" si="16" ref="X73:X136">(W73*0.2)</f>
        <v>4.50</v>
      </c>
      <c r="Y73" s="258">
        <v>12</v>
      </c>
      <c r="Z73" s="116">
        <f t="shared" si="17" ref="Z73:Z136">Y73*0.8</f>
        <v>9.6000000000000014</v>
      </c>
    </row>
    <row r="74" spans="1:26" ht="19.9" customHeight="1">
      <c r="A74" s="254">
        <v>67</v>
      </c>
      <c r="B74" s="285">
        <v>307627</v>
      </c>
      <c r="C74" s="133" t="s">
        <v>177</v>
      </c>
      <c r="D74" s="310">
        <v>7</v>
      </c>
      <c r="E74" s="310">
        <v>5.50</v>
      </c>
      <c r="F74" s="310">
        <v>8</v>
      </c>
      <c r="G74" s="310">
        <v>9</v>
      </c>
      <c r="H74" s="310">
        <v>6.50</v>
      </c>
      <c r="I74" s="10">
        <f t="shared" si="12"/>
        <v>36</v>
      </c>
      <c r="J74" s="310">
        <f t="shared" si="13"/>
        <v>5.40</v>
      </c>
      <c r="K74" s="116">
        <v>4</v>
      </c>
      <c r="L74" s="116">
        <v>5</v>
      </c>
      <c r="M74" s="116">
        <v>1</v>
      </c>
      <c r="N74" s="116">
        <v>4</v>
      </c>
      <c r="O74" s="116">
        <v>4.50</v>
      </c>
      <c r="P74" s="311">
        <f t="shared" si="14"/>
        <v>18.50</v>
      </c>
      <c r="Q74" s="312">
        <f t="shared" si="15"/>
        <v>0.925</v>
      </c>
      <c r="R74" s="313">
        <f t="shared" si="9"/>
        <v>1.25</v>
      </c>
      <c r="S74" s="313">
        <f t="shared" si="9"/>
        <v>1.075</v>
      </c>
      <c r="T74" s="313">
        <f t="shared" si="9"/>
        <v>1.25</v>
      </c>
      <c r="U74" s="313">
        <f t="shared" si="9"/>
        <v>1.5499999999999998</v>
      </c>
      <c r="V74" s="313">
        <f t="shared" si="10"/>
        <v>1.20</v>
      </c>
      <c r="W74" s="314">
        <f t="shared" si="11"/>
        <v>54.50</v>
      </c>
      <c r="X74" s="314">
        <f t="shared" si="16"/>
        <v>10.90</v>
      </c>
      <c r="Y74" s="258">
        <v>29</v>
      </c>
      <c r="Z74" s="116">
        <f t="shared" si="17"/>
        <v>23.200000000000003</v>
      </c>
    </row>
    <row r="75" spans="1:26" ht="19.9" customHeight="1" thickBot="1">
      <c r="A75" s="333">
        <v>68</v>
      </c>
      <c r="B75" s="285">
        <v>307629</v>
      </c>
      <c r="C75" s="133" t="s">
        <v>178</v>
      </c>
      <c r="D75" s="310">
        <v>6</v>
      </c>
      <c r="E75" s="310">
        <v>4</v>
      </c>
      <c r="F75" s="310">
        <v>3.50</v>
      </c>
      <c r="G75" s="310">
        <v>2</v>
      </c>
      <c r="H75" s="310">
        <v>3</v>
      </c>
      <c r="I75" s="10">
        <f t="shared" si="12"/>
        <v>18.50</v>
      </c>
      <c r="J75" s="310">
        <f t="shared" si="13"/>
        <v>2.775</v>
      </c>
      <c r="K75" s="116">
        <v>1</v>
      </c>
      <c r="L75" s="116">
        <v>2</v>
      </c>
      <c r="M75" s="116">
        <v>1.50</v>
      </c>
      <c r="N75" s="116">
        <v>1.50</v>
      </c>
      <c r="O75" s="116">
        <v>3</v>
      </c>
      <c r="P75" s="311">
        <f t="shared" si="14"/>
        <v>9</v>
      </c>
      <c r="Q75" s="312">
        <f t="shared" si="15"/>
        <v>0.45</v>
      </c>
      <c r="R75" s="313">
        <f t="shared" si="9"/>
        <v>0.95</v>
      </c>
      <c r="S75" s="313">
        <f t="shared" si="9"/>
        <v>0.70</v>
      </c>
      <c r="T75" s="313">
        <f t="shared" si="9"/>
        <v>0.60000000000000009</v>
      </c>
      <c r="U75" s="313">
        <f t="shared" si="9"/>
        <v>0.375</v>
      </c>
      <c r="V75" s="313">
        <f t="shared" si="10"/>
        <v>0.60</v>
      </c>
      <c r="W75" s="314">
        <f t="shared" si="11"/>
        <v>27.50</v>
      </c>
      <c r="X75" s="314">
        <f t="shared" si="16"/>
        <v>5.50</v>
      </c>
      <c r="Y75" s="258">
        <v>15</v>
      </c>
      <c r="Z75" s="116">
        <f t="shared" si="17"/>
        <v>12</v>
      </c>
    </row>
    <row r="76" spans="1:26" ht="19.9" customHeight="1">
      <c r="A76" s="254">
        <v>69</v>
      </c>
      <c r="B76" s="285">
        <v>307635</v>
      </c>
      <c r="C76" s="133" t="s">
        <v>179</v>
      </c>
      <c r="D76" s="10">
        <v>8</v>
      </c>
      <c r="E76" s="10">
        <v>5</v>
      </c>
      <c r="F76" s="10">
        <v>7</v>
      </c>
      <c r="G76" s="10">
        <v>4.50</v>
      </c>
      <c r="H76" s="10">
        <v>6</v>
      </c>
      <c r="I76" s="10">
        <f t="shared" si="12"/>
        <v>30.50</v>
      </c>
      <c r="J76" s="310">
        <f t="shared" si="13"/>
        <v>4.575</v>
      </c>
      <c r="K76" s="116">
        <v>2</v>
      </c>
      <c r="L76" s="116">
        <v>1</v>
      </c>
      <c r="M76" s="116">
        <v>3.50</v>
      </c>
      <c r="N76" s="116">
        <v>4</v>
      </c>
      <c r="O76" s="116">
        <v>5</v>
      </c>
      <c r="P76" s="311">
        <f t="shared" si="14"/>
        <v>15.50</v>
      </c>
      <c r="Q76" s="312">
        <f t="shared" si="15"/>
        <v>0.775</v>
      </c>
      <c r="R76" s="313">
        <f t="shared" si="9"/>
        <v>1.30</v>
      </c>
      <c r="S76" s="313">
        <f t="shared" si="9"/>
        <v>0.80</v>
      </c>
      <c r="T76" s="313">
        <f t="shared" si="9"/>
        <v>1.2250000000000001</v>
      </c>
      <c r="U76" s="313">
        <f t="shared" si="9"/>
        <v>0.875</v>
      </c>
      <c r="V76" s="313">
        <f t="shared" si="10"/>
        <v>1.1499999999999999</v>
      </c>
      <c r="W76" s="314">
        <f t="shared" si="11"/>
        <v>46</v>
      </c>
      <c r="X76" s="314">
        <f t="shared" si="16"/>
        <v>9.2000000000000011</v>
      </c>
      <c r="Y76" s="258">
        <v>24</v>
      </c>
      <c r="Z76" s="116">
        <f t="shared" si="17"/>
        <v>19.200000000000003</v>
      </c>
    </row>
    <row r="77" spans="1:26" ht="19.9" customHeight="1" thickBot="1">
      <c r="A77" s="333">
        <v>70</v>
      </c>
      <c r="B77" s="285">
        <v>307637</v>
      </c>
      <c r="C77" s="133" t="s">
        <v>181</v>
      </c>
      <c r="D77" s="10">
        <v>2</v>
      </c>
      <c r="E77" s="10">
        <v>1</v>
      </c>
      <c r="F77" s="10">
        <v>1.50</v>
      </c>
      <c r="G77" s="10">
        <v>3</v>
      </c>
      <c r="H77" s="10">
        <v>2.50</v>
      </c>
      <c r="I77" s="10">
        <f t="shared" si="12"/>
        <v>10</v>
      </c>
      <c r="J77" s="310">
        <f t="shared" si="13"/>
        <v>1.50</v>
      </c>
      <c r="K77" s="311">
        <v>1</v>
      </c>
      <c r="L77" s="311">
        <v>1.50</v>
      </c>
      <c r="M77" s="311">
        <v>1</v>
      </c>
      <c r="N77" s="311">
        <v>1.50</v>
      </c>
      <c r="O77" s="311">
        <v>0</v>
      </c>
      <c r="P77" s="311">
        <f t="shared" si="14"/>
        <v>5</v>
      </c>
      <c r="Q77" s="312">
        <f t="shared" si="15"/>
        <v>0.25</v>
      </c>
      <c r="R77" s="313">
        <f t="shared" si="9"/>
        <v>0.35</v>
      </c>
      <c r="S77" s="313">
        <f t="shared" si="9"/>
        <v>0.225</v>
      </c>
      <c r="T77" s="313">
        <f t="shared" si="9"/>
        <v>0.27499999999999997</v>
      </c>
      <c r="U77" s="313">
        <f t="shared" si="9"/>
        <v>0.52499999999999991</v>
      </c>
      <c r="V77" s="313">
        <f t="shared" si="10"/>
        <v>0.375</v>
      </c>
      <c r="W77" s="314">
        <f t="shared" si="11"/>
        <v>15</v>
      </c>
      <c r="X77" s="314">
        <f t="shared" si="16"/>
        <v>3</v>
      </c>
      <c r="Y77" s="258">
        <v>8</v>
      </c>
      <c r="Z77" s="116">
        <f t="shared" si="17"/>
        <v>6.40</v>
      </c>
    </row>
    <row r="78" spans="1:26" ht="19.9" customHeight="1">
      <c r="A78" s="254">
        <v>71</v>
      </c>
      <c r="B78" s="284">
        <v>307638</v>
      </c>
      <c r="C78" s="133" t="s">
        <v>182</v>
      </c>
      <c r="D78" s="10">
        <v>9.50</v>
      </c>
      <c r="E78" s="10">
        <v>8.50</v>
      </c>
      <c r="F78" s="10">
        <v>8</v>
      </c>
      <c r="G78" s="10">
        <v>7</v>
      </c>
      <c r="H78" s="10">
        <v>9</v>
      </c>
      <c r="I78" s="10">
        <f t="shared" si="12"/>
        <v>42</v>
      </c>
      <c r="J78" s="310">
        <f t="shared" si="13"/>
        <v>6.30</v>
      </c>
      <c r="K78" s="311">
        <v>5</v>
      </c>
      <c r="L78" s="311">
        <v>4</v>
      </c>
      <c r="M78" s="311">
        <v>3</v>
      </c>
      <c r="N78" s="311">
        <v>4.50</v>
      </c>
      <c r="O78" s="311">
        <v>5</v>
      </c>
      <c r="P78" s="311">
        <f t="shared" si="14"/>
        <v>21.50</v>
      </c>
      <c r="Q78" s="312">
        <f t="shared" si="15"/>
        <v>1.075</v>
      </c>
      <c r="R78" s="313">
        <f t="shared" si="9"/>
        <v>1.675</v>
      </c>
      <c r="S78" s="313">
        <f t="shared" si="9"/>
        <v>1.475</v>
      </c>
      <c r="T78" s="313">
        <f t="shared" si="9"/>
        <v>1.35</v>
      </c>
      <c r="U78" s="313">
        <f t="shared" si="9"/>
        <v>1.2750000000000001</v>
      </c>
      <c r="V78" s="313">
        <f t="shared" si="10"/>
        <v>1.60</v>
      </c>
      <c r="W78" s="314">
        <f t="shared" si="11"/>
        <v>63.50</v>
      </c>
      <c r="X78" s="314">
        <f t="shared" si="16"/>
        <v>12.70</v>
      </c>
      <c r="Y78" s="258">
        <v>35</v>
      </c>
      <c r="Z78" s="116">
        <f t="shared" si="17"/>
        <v>28</v>
      </c>
    </row>
    <row r="79" spans="1:26" ht="19.9" customHeight="1" thickBot="1">
      <c r="A79" s="333">
        <v>72</v>
      </c>
      <c r="B79" s="284">
        <v>307642</v>
      </c>
      <c r="C79" s="133" t="s">
        <v>183</v>
      </c>
      <c r="D79" s="10">
        <v>9</v>
      </c>
      <c r="E79" s="10">
        <v>8</v>
      </c>
      <c r="F79" s="10">
        <v>7</v>
      </c>
      <c r="G79" s="10">
        <v>9</v>
      </c>
      <c r="H79" s="10">
        <v>7.50</v>
      </c>
      <c r="I79" s="10">
        <f t="shared" si="12"/>
        <v>40.50</v>
      </c>
      <c r="J79" s="310">
        <f t="shared" si="13"/>
        <v>6.075</v>
      </c>
      <c r="K79" s="311">
        <v>4</v>
      </c>
      <c r="L79" s="311">
        <v>5</v>
      </c>
      <c r="M79" s="311">
        <v>2</v>
      </c>
      <c r="N79" s="311">
        <v>5</v>
      </c>
      <c r="O79" s="311">
        <v>3.50</v>
      </c>
      <c r="P79" s="311">
        <f t="shared" si="14"/>
        <v>19.50</v>
      </c>
      <c r="Q79" s="312">
        <f t="shared" si="15"/>
        <v>0.97500000000000009</v>
      </c>
      <c r="R79" s="313">
        <f t="shared" si="9"/>
        <v>1.5499999999999998</v>
      </c>
      <c r="S79" s="313">
        <f t="shared" si="9"/>
        <v>1.45</v>
      </c>
      <c r="T79" s="313">
        <f t="shared" si="9"/>
        <v>1.1500000000000001</v>
      </c>
      <c r="U79" s="313">
        <f t="shared" si="9"/>
        <v>1.60</v>
      </c>
      <c r="V79" s="313">
        <f t="shared" si="10"/>
        <v>1.30</v>
      </c>
      <c r="W79" s="314">
        <f t="shared" si="11"/>
        <v>60</v>
      </c>
      <c r="X79" s="314">
        <f t="shared" si="16"/>
        <v>12</v>
      </c>
      <c r="Y79" s="258">
        <v>33</v>
      </c>
      <c r="Z79" s="116">
        <f t="shared" si="17"/>
        <v>26.40</v>
      </c>
    </row>
    <row r="80" spans="1:26" ht="19.9" customHeight="1">
      <c r="A80" s="254">
        <v>73</v>
      </c>
      <c r="B80" s="285">
        <v>307645</v>
      </c>
      <c r="C80" s="133" t="s">
        <v>184</v>
      </c>
      <c r="D80" s="142">
        <v>8.50</v>
      </c>
      <c r="E80" s="142">
        <v>9</v>
      </c>
      <c r="F80" s="142">
        <v>9.50</v>
      </c>
      <c r="G80" s="142">
        <v>10</v>
      </c>
      <c r="H80" s="142">
        <v>9</v>
      </c>
      <c r="I80" s="10">
        <f t="shared" si="12"/>
        <v>46</v>
      </c>
      <c r="J80" s="310">
        <f t="shared" si="13"/>
        <v>6.90</v>
      </c>
      <c r="K80" s="311">
        <v>5</v>
      </c>
      <c r="L80" s="311">
        <v>4</v>
      </c>
      <c r="M80" s="311">
        <v>5</v>
      </c>
      <c r="N80" s="311">
        <v>4.50</v>
      </c>
      <c r="O80" s="311">
        <v>5</v>
      </c>
      <c r="P80" s="311">
        <f t="shared" si="14"/>
        <v>23.50</v>
      </c>
      <c r="Q80" s="312">
        <f t="shared" si="15"/>
        <v>1.175</v>
      </c>
      <c r="R80" s="313">
        <f t="shared" si="9"/>
        <v>1.525</v>
      </c>
      <c r="S80" s="313">
        <f t="shared" si="9"/>
        <v>1.5499999999999998</v>
      </c>
      <c r="T80" s="313">
        <f t="shared" si="9"/>
        <v>1.675</v>
      </c>
      <c r="U80" s="313">
        <f t="shared" si="9"/>
        <v>1.725</v>
      </c>
      <c r="V80" s="313">
        <f t="shared" si="10"/>
        <v>1.60</v>
      </c>
      <c r="W80" s="314">
        <f t="shared" si="11"/>
        <v>69.50</v>
      </c>
      <c r="X80" s="314">
        <f t="shared" si="16"/>
        <v>13.90</v>
      </c>
      <c r="Y80" s="258">
        <v>38</v>
      </c>
      <c r="Z80" s="116">
        <f t="shared" si="17"/>
        <v>30.40</v>
      </c>
    </row>
    <row r="81" spans="1:26" ht="19.9" customHeight="1" thickBot="1">
      <c r="A81" s="333">
        <v>74</v>
      </c>
      <c r="B81" s="284">
        <v>307648</v>
      </c>
      <c r="C81" s="133" t="s">
        <v>186</v>
      </c>
      <c r="D81" s="142">
        <v>9</v>
      </c>
      <c r="E81" s="142">
        <v>8.50</v>
      </c>
      <c r="F81" s="142">
        <v>7</v>
      </c>
      <c r="G81" s="142">
        <v>9</v>
      </c>
      <c r="H81" s="142">
        <v>8</v>
      </c>
      <c r="I81" s="10">
        <f t="shared" si="12"/>
        <v>41.50</v>
      </c>
      <c r="J81" s="310">
        <f t="shared" si="13"/>
        <v>6.225</v>
      </c>
      <c r="K81" s="311">
        <v>3</v>
      </c>
      <c r="L81" s="311">
        <v>5</v>
      </c>
      <c r="M81" s="311">
        <v>4.50</v>
      </c>
      <c r="N81" s="311">
        <v>3</v>
      </c>
      <c r="O81" s="311">
        <v>4.50</v>
      </c>
      <c r="P81" s="311">
        <f t="shared" si="14"/>
        <v>20</v>
      </c>
      <c r="Q81" s="312">
        <f t="shared" si="15"/>
        <v>1</v>
      </c>
      <c r="R81" s="313">
        <f t="shared" si="9"/>
        <v>1.50</v>
      </c>
      <c r="S81" s="313">
        <f t="shared" si="9"/>
        <v>1.525</v>
      </c>
      <c r="T81" s="313">
        <f t="shared" si="9"/>
        <v>1.2750000000000001</v>
      </c>
      <c r="U81" s="313">
        <f t="shared" si="9"/>
        <v>1.50</v>
      </c>
      <c r="V81" s="313">
        <f t="shared" si="10"/>
        <v>1.425</v>
      </c>
      <c r="W81" s="314">
        <f t="shared" si="11"/>
        <v>61.50</v>
      </c>
      <c r="X81" s="314">
        <f t="shared" si="16"/>
        <v>12.30</v>
      </c>
      <c r="Y81" s="258">
        <v>34</v>
      </c>
      <c r="Z81" s="116">
        <f t="shared" si="17"/>
        <v>27.200000000000003</v>
      </c>
    </row>
    <row r="82" spans="1:26" ht="19.9" customHeight="1">
      <c r="A82" s="254">
        <v>75</v>
      </c>
      <c r="B82" s="285">
        <v>307649</v>
      </c>
      <c r="C82" s="133" t="s">
        <v>187</v>
      </c>
      <c r="D82" s="310">
        <v>10</v>
      </c>
      <c r="E82" s="310">
        <v>9</v>
      </c>
      <c r="F82" s="310">
        <v>9.50</v>
      </c>
      <c r="G82" s="310">
        <v>10</v>
      </c>
      <c r="H82" s="310">
        <v>9</v>
      </c>
      <c r="I82" s="10">
        <f t="shared" si="12"/>
        <v>47.50</v>
      </c>
      <c r="J82" s="310">
        <f t="shared" si="13"/>
        <v>7.125</v>
      </c>
      <c r="K82" s="311">
        <v>5</v>
      </c>
      <c r="L82" s="311">
        <v>4</v>
      </c>
      <c r="M82" s="311">
        <v>5</v>
      </c>
      <c r="N82" s="311">
        <v>4.50</v>
      </c>
      <c r="O82" s="311">
        <v>3</v>
      </c>
      <c r="P82" s="311">
        <f t="shared" si="14"/>
        <v>21.50</v>
      </c>
      <c r="Q82" s="312">
        <f t="shared" si="15"/>
        <v>1.075</v>
      </c>
      <c r="R82" s="313">
        <f t="shared" si="9"/>
        <v>1.75</v>
      </c>
      <c r="S82" s="313">
        <f t="shared" si="9"/>
        <v>1.5499999999999998</v>
      </c>
      <c r="T82" s="313">
        <f t="shared" si="9"/>
        <v>1.675</v>
      </c>
      <c r="U82" s="313">
        <f t="shared" si="9"/>
        <v>1.725</v>
      </c>
      <c r="V82" s="313">
        <f t="shared" si="10"/>
        <v>1.50</v>
      </c>
      <c r="W82" s="314">
        <f t="shared" si="11"/>
        <v>69</v>
      </c>
      <c r="X82" s="314">
        <f t="shared" si="16"/>
        <v>13.80</v>
      </c>
      <c r="Y82" s="258">
        <v>40</v>
      </c>
      <c r="Z82" s="116">
        <f t="shared" si="17"/>
        <v>32</v>
      </c>
    </row>
    <row r="83" spans="1:26" ht="19.9" customHeight="1" thickBot="1">
      <c r="A83" s="333">
        <v>76</v>
      </c>
      <c r="B83" s="285">
        <v>307651</v>
      </c>
      <c r="C83" s="133" t="s">
        <v>188</v>
      </c>
      <c r="D83" s="310">
        <v>7</v>
      </c>
      <c r="E83" s="310">
        <v>8</v>
      </c>
      <c r="F83" s="310">
        <v>8</v>
      </c>
      <c r="G83" s="310">
        <v>9</v>
      </c>
      <c r="H83" s="310">
        <v>8</v>
      </c>
      <c r="I83" s="10">
        <f t="shared" si="12"/>
        <v>40</v>
      </c>
      <c r="J83" s="310">
        <f t="shared" si="13"/>
        <v>6</v>
      </c>
      <c r="K83" s="311">
        <v>4.50</v>
      </c>
      <c r="L83" s="311">
        <v>3.50</v>
      </c>
      <c r="M83" s="311">
        <v>5</v>
      </c>
      <c r="N83" s="311">
        <v>2</v>
      </c>
      <c r="O83" s="311">
        <v>5</v>
      </c>
      <c r="P83" s="311">
        <f t="shared" si="14"/>
        <v>20</v>
      </c>
      <c r="Q83" s="312">
        <f t="shared" si="15"/>
        <v>1</v>
      </c>
      <c r="R83" s="313">
        <f t="shared" si="9"/>
        <v>1.2750000000000001</v>
      </c>
      <c r="S83" s="313">
        <f t="shared" si="9"/>
        <v>1.375</v>
      </c>
      <c r="T83" s="313">
        <f t="shared" si="9"/>
        <v>1.45</v>
      </c>
      <c r="U83" s="313">
        <f t="shared" si="9"/>
        <v>1.45</v>
      </c>
      <c r="V83" s="313">
        <f t="shared" si="10"/>
        <v>1.45</v>
      </c>
      <c r="W83" s="314">
        <f t="shared" si="11"/>
        <v>60</v>
      </c>
      <c r="X83" s="314">
        <f t="shared" si="16"/>
        <v>12</v>
      </c>
      <c r="Y83" s="258">
        <v>32</v>
      </c>
      <c r="Z83" s="116">
        <f t="shared" si="17"/>
        <v>25.60</v>
      </c>
    </row>
    <row r="84" spans="1:26" ht="19.9" customHeight="1">
      <c r="A84" s="254">
        <v>77</v>
      </c>
      <c r="B84" s="285">
        <v>307653</v>
      </c>
      <c r="C84" s="133" t="s">
        <v>189</v>
      </c>
      <c r="D84" s="142">
        <v>6.50</v>
      </c>
      <c r="E84" s="142">
        <v>7</v>
      </c>
      <c r="F84" s="142">
        <v>5</v>
      </c>
      <c r="G84" s="142">
        <v>8</v>
      </c>
      <c r="H84" s="142">
        <v>5</v>
      </c>
      <c r="I84" s="10">
        <f t="shared" si="12"/>
        <v>31.50</v>
      </c>
      <c r="J84" s="310">
        <f t="shared" si="13"/>
        <v>4.7249999999999996</v>
      </c>
      <c r="K84" s="311">
        <v>5</v>
      </c>
      <c r="L84" s="311">
        <v>2</v>
      </c>
      <c r="M84" s="311">
        <v>2.50</v>
      </c>
      <c r="N84" s="311">
        <v>4</v>
      </c>
      <c r="O84" s="311">
        <v>3</v>
      </c>
      <c r="P84" s="311">
        <f t="shared" si="14"/>
        <v>16.50</v>
      </c>
      <c r="Q84" s="312">
        <f t="shared" si="15"/>
        <v>0.825</v>
      </c>
      <c r="R84" s="313">
        <f t="shared" si="9"/>
        <v>1.2250000000000001</v>
      </c>
      <c r="S84" s="313">
        <f t="shared" si="9"/>
        <v>1.1500000000000001</v>
      </c>
      <c r="T84" s="313">
        <f t="shared" si="9"/>
        <v>0.875</v>
      </c>
      <c r="U84" s="313">
        <f t="shared" si="9"/>
        <v>1.40</v>
      </c>
      <c r="V84" s="313">
        <f t="shared" si="10"/>
        <v>0.90</v>
      </c>
      <c r="W84" s="314">
        <f t="shared" si="11"/>
        <v>48</v>
      </c>
      <c r="X84" s="314">
        <f t="shared" si="16"/>
        <v>9.6000000000000014</v>
      </c>
      <c r="Y84" s="258">
        <v>26</v>
      </c>
      <c r="Z84" s="116">
        <f t="shared" si="17"/>
        <v>20.80</v>
      </c>
    </row>
    <row r="85" spans="1:26" ht="19.9" customHeight="1" thickBot="1">
      <c r="A85" s="333">
        <v>78</v>
      </c>
      <c r="B85" s="284">
        <v>307654</v>
      </c>
      <c r="C85" s="133" t="s">
        <v>190</v>
      </c>
      <c r="D85" s="10">
        <v>9</v>
      </c>
      <c r="E85" s="10">
        <v>9.50</v>
      </c>
      <c r="F85" s="10">
        <v>9</v>
      </c>
      <c r="G85" s="10">
        <v>10</v>
      </c>
      <c r="H85" s="10">
        <v>9</v>
      </c>
      <c r="I85" s="10">
        <f t="shared" si="12"/>
        <v>46.50</v>
      </c>
      <c r="J85" s="310">
        <f t="shared" si="13"/>
        <v>6.975</v>
      </c>
      <c r="K85" s="311">
        <v>3</v>
      </c>
      <c r="L85" s="311">
        <v>4.50</v>
      </c>
      <c r="M85" s="311">
        <v>5</v>
      </c>
      <c r="N85" s="311">
        <v>4.50</v>
      </c>
      <c r="O85" s="311">
        <v>4</v>
      </c>
      <c r="P85" s="311">
        <f t="shared" si="14"/>
        <v>21</v>
      </c>
      <c r="Q85" s="312">
        <f t="shared" si="15"/>
        <v>1.05</v>
      </c>
      <c r="R85" s="313">
        <f t="shared" si="9"/>
        <v>1.50</v>
      </c>
      <c r="S85" s="313">
        <f t="shared" si="9"/>
        <v>1.65</v>
      </c>
      <c r="T85" s="313">
        <f t="shared" si="9"/>
        <v>1.60</v>
      </c>
      <c r="U85" s="313">
        <f t="shared" si="9"/>
        <v>1.725</v>
      </c>
      <c r="V85" s="313">
        <f t="shared" si="10"/>
        <v>1.5499999999999998</v>
      </c>
      <c r="W85" s="314">
        <f t="shared" si="11"/>
        <v>67.50</v>
      </c>
      <c r="X85" s="314">
        <f t="shared" si="16"/>
        <v>13.50</v>
      </c>
      <c r="Y85" s="258">
        <v>38</v>
      </c>
      <c r="Z85" s="116">
        <f t="shared" si="17"/>
        <v>30.40</v>
      </c>
    </row>
    <row r="86" spans="1:26" ht="19.9" customHeight="1">
      <c r="A86" s="254">
        <v>79</v>
      </c>
      <c r="B86" s="284">
        <v>307656</v>
      </c>
      <c r="C86" s="133" t="s">
        <v>191</v>
      </c>
      <c r="D86" s="10">
        <v>9.50</v>
      </c>
      <c r="E86" s="10">
        <v>8</v>
      </c>
      <c r="F86" s="10">
        <v>7</v>
      </c>
      <c r="G86" s="10">
        <v>9</v>
      </c>
      <c r="H86" s="10">
        <v>8</v>
      </c>
      <c r="I86" s="10">
        <f t="shared" si="12"/>
        <v>41.50</v>
      </c>
      <c r="J86" s="310">
        <f t="shared" si="13"/>
        <v>6.225</v>
      </c>
      <c r="K86" s="311">
        <v>3.50</v>
      </c>
      <c r="L86" s="311">
        <v>4</v>
      </c>
      <c r="M86" s="311">
        <v>3</v>
      </c>
      <c r="N86" s="311">
        <v>5</v>
      </c>
      <c r="O86" s="311">
        <v>5</v>
      </c>
      <c r="P86" s="311">
        <f t="shared" si="14"/>
        <v>20.50</v>
      </c>
      <c r="Q86" s="312">
        <f t="shared" si="15"/>
        <v>1.0250000000000001</v>
      </c>
      <c r="R86" s="313">
        <f t="shared" si="9"/>
        <v>1.60</v>
      </c>
      <c r="S86" s="313">
        <f t="shared" si="9"/>
        <v>1.40</v>
      </c>
      <c r="T86" s="313">
        <f t="shared" si="9"/>
        <v>1.2000000000000002</v>
      </c>
      <c r="U86" s="313">
        <f t="shared" si="9"/>
        <v>1.60</v>
      </c>
      <c r="V86" s="313">
        <f t="shared" si="10"/>
        <v>1.45</v>
      </c>
      <c r="W86" s="314">
        <f t="shared" si="11"/>
        <v>62</v>
      </c>
      <c r="X86" s="314">
        <f t="shared" si="16"/>
        <v>12.40</v>
      </c>
      <c r="Y86" s="258">
        <v>34</v>
      </c>
      <c r="Z86" s="116">
        <f t="shared" si="17"/>
        <v>27.200000000000003</v>
      </c>
    </row>
    <row r="87" spans="1:26" ht="19.9" customHeight="1" thickBot="1">
      <c r="A87" s="333">
        <v>80</v>
      </c>
      <c r="B87" s="285">
        <v>307661</v>
      </c>
      <c r="C87" s="133" t="s">
        <v>193</v>
      </c>
      <c r="D87" s="10">
        <v>8</v>
      </c>
      <c r="E87" s="10">
        <v>7</v>
      </c>
      <c r="F87" s="10">
        <v>7.50</v>
      </c>
      <c r="G87" s="10">
        <v>6.50</v>
      </c>
      <c r="H87" s="10">
        <v>8</v>
      </c>
      <c r="I87" s="10">
        <f t="shared" si="12"/>
        <v>37</v>
      </c>
      <c r="J87" s="310">
        <f t="shared" si="13"/>
        <v>5.55</v>
      </c>
      <c r="K87" s="311">
        <v>4</v>
      </c>
      <c r="L87" s="311">
        <v>4.50</v>
      </c>
      <c r="M87" s="311">
        <v>2.50</v>
      </c>
      <c r="N87" s="311">
        <v>3.50</v>
      </c>
      <c r="O87" s="311">
        <v>4</v>
      </c>
      <c r="P87" s="311">
        <f t="shared" si="14"/>
        <v>18.50</v>
      </c>
      <c r="Q87" s="312">
        <f t="shared" si="15"/>
        <v>0.925</v>
      </c>
      <c r="R87" s="313">
        <f t="shared" si="9"/>
        <v>1.40</v>
      </c>
      <c r="S87" s="313">
        <f t="shared" si="9"/>
        <v>1.2750000000000001</v>
      </c>
      <c r="T87" s="313">
        <f t="shared" si="9"/>
        <v>1.25</v>
      </c>
      <c r="U87" s="313">
        <f t="shared" si="9"/>
        <v>1.1499999999999999</v>
      </c>
      <c r="V87" s="313">
        <f t="shared" si="10"/>
        <v>1.40</v>
      </c>
      <c r="W87" s="314">
        <f t="shared" si="11"/>
        <v>55.50</v>
      </c>
      <c r="X87" s="314">
        <f t="shared" si="16"/>
        <v>11.10</v>
      </c>
      <c r="Y87" s="258">
        <v>30</v>
      </c>
      <c r="Z87" s="116">
        <f t="shared" si="17"/>
        <v>24</v>
      </c>
    </row>
    <row r="88" spans="1:26" ht="19.9" customHeight="1">
      <c r="A88" s="254">
        <v>81</v>
      </c>
      <c r="B88" s="284">
        <v>307664</v>
      </c>
      <c r="C88" s="133" t="s">
        <v>312</v>
      </c>
      <c r="D88" s="10">
        <v>7.50</v>
      </c>
      <c r="E88" s="10">
        <v>8</v>
      </c>
      <c r="F88" s="10">
        <v>6</v>
      </c>
      <c r="G88" s="10">
        <v>7</v>
      </c>
      <c r="H88" s="10">
        <v>7.50</v>
      </c>
      <c r="I88" s="10">
        <f t="shared" si="12"/>
        <v>36</v>
      </c>
      <c r="J88" s="310">
        <f t="shared" si="13"/>
        <v>5.40</v>
      </c>
      <c r="K88" s="311">
        <v>2</v>
      </c>
      <c r="L88" s="311">
        <v>3.50</v>
      </c>
      <c r="M88" s="311">
        <v>4</v>
      </c>
      <c r="N88" s="311">
        <v>5</v>
      </c>
      <c r="O88" s="311">
        <v>3</v>
      </c>
      <c r="P88" s="311">
        <f t="shared" si="14"/>
        <v>17.50</v>
      </c>
      <c r="Q88" s="312">
        <f t="shared" si="15"/>
        <v>0.875</v>
      </c>
      <c r="R88" s="313">
        <f t="shared" si="9"/>
        <v>1.2250000000000001</v>
      </c>
      <c r="S88" s="313">
        <f t="shared" si="9"/>
        <v>1.375</v>
      </c>
      <c r="T88" s="313">
        <f t="shared" si="9"/>
        <v>1.0999999999999999</v>
      </c>
      <c r="U88" s="313">
        <f t="shared" si="9"/>
        <v>1.30</v>
      </c>
      <c r="V88" s="313">
        <f t="shared" si="10"/>
        <v>1.2749999999999999</v>
      </c>
      <c r="W88" s="314">
        <f t="shared" si="11"/>
        <v>53.50</v>
      </c>
      <c r="X88" s="314">
        <f t="shared" si="16"/>
        <v>10.70</v>
      </c>
      <c r="Y88" s="146">
        <v>29</v>
      </c>
      <c r="Z88" s="116">
        <f t="shared" si="17"/>
        <v>23.200000000000003</v>
      </c>
    </row>
    <row r="89" spans="1:26" ht="19.9" customHeight="1" thickBot="1">
      <c r="A89" s="333">
        <v>82</v>
      </c>
      <c r="B89" s="285">
        <v>307665</v>
      </c>
      <c r="C89" s="133" t="s">
        <v>196</v>
      </c>
      <c r="D89" s="10">
        <v>9</v>
      </c>
      <c r="E89" s="10">
        <v>8.50</v>
      </c>
      <c r="F89" s="10">
        <v>9</v>
      </c>
      <c r="G89" s="10">
        <v>7</v>
      </c>
      <c r="H89" s="10">
        <v>7.50</v>
      </c>
      <c r="I89" s="10">
        <f t="shared" si="12"/>
        <v>41</v>
      </c>
      <c r="J89" s="310">
        <f t="shared" si="13"/>
        <v>6.15</v>
      </c>
      <c r="K89" s="311">
        <v>4</v>
      </c>
      <c r="L89" s="311">
        <v>4</v>
      </c>
      <c r="M89" s="311">
        <v>5</v>
      </c>
      <c r="N89" s="311">
        <v>3.50</v>
      </c>
      <c r="O89" s="311">
        <v>4.50</v>
      </c>
      <c r="P89" s="311">
        <f t="shared" si="14"/>
        <v>21</v>
      </c>
      <c r="Q89" s="312">
        <f t="shared" si="15"/>
        <v>1.05</v>
      </c>
      <c r="R89" s="313">
        <f t="shared" si="9"/>
        <v>1.5499999999999998</v>
      </c>
      <c r="S89" s="313">
        <f t="shared" si="9"/>
        <v>1.475</v>
      </c>
      <c r="T89" s="313">
        <f t="shared" si="9"/>
        <v>1.60</v>
      </c>
      <c r="U89" s="313">
        <f t="shared" si="9"/>
        <v>1.2250000000000001</v>
      </c>
      <c r="V89" s="313">
        <f t="shared" si="10"/>
        <v>1.35</v>
      </c>
      <c r="W89" s="314">
        <f t="shared" si="11"/>
        <v>62</v>
      </c>
      <c r="X89" s="314">
        <f t="shared" si="16"/>
        <v>12.40</v>
      </c>
      <c r="Y89" s="146">
        <v>34</v>
      </c>
      <c r="Z89" s="116">
        <f t="shared" si="17"/>
        <v>27.200000000000003</v>
      </c>
    </row>
    <row r="90" spans="1:26" ht="19.9" customHeight="1">
      <c r="A90" s="254">
        <v>83</v>
      </c>
      <c r="B90" s="284">
        <v>307670</v>
      </c>
      <c r="C90" s="133" t="s">
        <v>198</v>
      </c>
      <c r="D90" s="10">
        <v>1.50</v>
      </c>
      <c r="E90" s="10">
        <v>0</v>
      </c>
      <c r="F90" s="10">
        <v>1.50</v>
      </c>
      <c r="G90" s="10">
        <v>3</v>
      </c>
      <c r="H90" s="10">
        <v>0.50</v>
      </c>
      <c r="I90" s="10">
        <f t="shared" si="12"/>
        <v>6.50</v>
      </c>
      <c r="J90" s="310">
        <f t="shared" si="13"/>
        <v>0.975</v>
      </c>
      <c r="K90" s="18">
        <v>1</v>
      </c>
      <c r="L90" s="18">
        <v>0.50</v>
      </c>
      <c r="M90" s="18">
        <v>1.50</v>
      </c>
      <c r="N90" s="18">
        <v>0.50</v>
      </c>
      <c r="O90" s="18">
        <v>1</v>
      </c>
      <c r="P90" s="311">
        <f t="shared" si="14"/>
        <v>4.50</v>
      </c>
      <c r="Q90" s="312">
        <f t="shared" si="15"/>
        <v>0.225</v>
      </c>
      <c r="R90" s="313">
        <f t="shared" si="9"/>
        <v>0.27499999999999997</v>
      </c>
      <c r="S90" s="313">
        <f t="shared" si="9"/>
        <v>0.025000000000000001</v>
      </c>
      <c r="T90" s="313">
        <f t="shared" si="9"/>
        <v>0.30</v>
      </c>
      <c r="U90" s="313">
        <f t="shared" si="9"/>
        <v>0.475</v>
      </c>
      <c r="V90" s="313">
        <f t="shared" si="10"/>
        <v>0.125</v>
      </c>
      <c r="W90" s="314">
        <f t="shared" si="11"/>
        <v>11</v>
      </c>
      <c r="X90" s="314">
        <f t="shared" si="16"/>
        <v>2.2000000000000002</v>
      </c>
      <c r="Y90" s="146">
        <v>5</v>
      </c>
      <c r="Z90" s="116">
        <f t="shared" si="17"/>
        <v>4</v>
      </c>
    </row>
    <row r="91" spans="1:26" ht="19.9" customHeight="1" thickBot="1">
      <c r="A91" s="333">
        <v>84</v>
      </c>
      <c r="B91" s="285">
        <v>307671</v>
      </c>
      <c r="C91" s="133" t="s">
        <v>315</v>
      </c>
      <c r="D91" s="10">
        <v>3</v>
      </c>
      <c r="E91" s="10">
        <v>2.50</v>
      </c>
      <c r="F91" s="10">
        <v>1</v>
      </c>
      <c r="G91" s="10">
        <v>0.50</v>
      </c>
      <c r="H91" s="10">
        <v>1.50</v>
      </c>
      <c r="I91" s="10">
        <f t="shared" si="12"/>
        <v>8.50</v>
      </c>
      <c r="J91" s="310">
        <f t="shared" si="13"/>
        <v>1.2749999999999999</v>
      </c>
      <c r="K91" s="311">
        <v>0.50</v>
      </c>
      <c r="L91" s="311">
        <v>2</v>
      </c>
      <c r="M91" s="311">
        <v>1</v>
      </c>
      <c r="N91" s="311">
        <v>0</v>
      </c>
      <c r="O91" s="311">
        <v>0.50</v>
      </c>
      <c r="P91" s="311">
        <f t="shared" si="14"/>
        <v>4</v>
      </c>
      <c r="Q91" s="312">
        <f t="shared" si="15"/>
        <v>0.20</v>
      </c>
      <c r="R91" s="313">
        <f t="shared" si="9"/>
        <v>0.475</v>
      </c>
      <c r="S91" s="313">
        <f t="shared" si="9"/>
        <v>0.475</v>
      </c>
      <c r="T91" s="313">
        <f t="shared" si="9"/>
        <v>0.20</v>
      </c>
      <c r="U91" s="313">
        <f t="shared" si="9"/>
        <v>0.074999999999999997</v>
      </c>
      <c r="V91" s="313">
        <f t="shared" si="10"/>
        <v>0.24999999999999997</v>
      </c>
      <c r="W91" s="314">
        <f t="shared" si="11"/>
        <v>12.50</v>
      </c>
      <c r="X91" s="314">
        <f t="shared" si="16"/>
        <v>2.50</v>
      </c>
      <c r="Y91" s="146">
        <v>7</v>
      </c>
      <c r="Z91" s="116">
        <f t="shared" si="17"/>
        <v>5.60</v>
      </c>
    </row>
    <row r="92" spans="1:26" ht="19.9" customHeight="1">
      <c r="A92" s="254">
        <v>85</v>
      </c>
      <c r="B92" s="285">
        <v>307673</v>
      </c>
      <c r="C92" s="133" t="s">
        <v>199</v>
      </c>
      <c r="D92" s="10">
        <v>2.50</v>
      </c>
      <c r="E92" s="10">
        <v>1</v>
      </c>
      <c r="F92" s="10">
        <v>4</v>
      </c>
      <c r="G92" s="10">
        <v>2.50</v>
      </c>
      <c r="H92" s="10">
        <v>3</v>
      </c>
      <c r="I92" s="10">
        <f t="shared" si="12"/>
        <v>13</v>
      </c>
      <c r="J92" s="310">
        <f t="shared" si="13"/>
        <v>1.95</v>
      </c>
      <c r="K92" s="311">
        <v>1.50</v>
      </c>
      <c r="L92" s="311">
        <v>3</v>
      </c>
      <c r="M92" s="311">
        <v>0</v>
      </c>
      <c r="N92" s="311">
        <v>1.50</v>
      </c>
      <c r="O92" s="311">
        <v>0</v>
      </c>
      <c r="P92" s="311">
        <f t="shared" si="14"/>
        <v>6</v>
      </c>
      <c r="Q92" s="312">
        <f t="shared" si="15"/>
        <v>0.30000000000000004</v>
      </c>
      <c r="R92" s="313">
        <f t="shared" si="9"/>
        <v>0.45</v>
      </c>
      <c r="S92" s="313">
        <f t="shared" si="9"/>
        <v>0.30000000000000004</v>
      </c>
      <c r="T92" s="313">
        <f t="shared" si="9"/>
        <v>0.60</v>
      </c>
      <c r="U92" s="313">
        <f t="shared" si="9"/>
        <v>0.45</v>
      </c>
      <c r="V92" s="313">
        <f t="shared" si="10"/>
        <v>0.44999999999999996</v>
      </c>
      <c r="W92" s="314">
        <f t="shared" si="11"/>
        <v>19</v>
      </c>
      <c r="X92" s="314">
        <f t="shared" si="16"/>
        <v>3.8000000000000003</v>
      </c>
      <c r="Y92" s="258">
        <v>11</v>
      </c>
      <c r="Z92" s="116">
        <f t="shared" si="17"/>
        <v>8.8000000000000007</v>
      </c>
    </row>
    <row r="93" spans="1:26" ht="19.9" customHeight="1" thickBot="1">
      <c r="A93" s="333">
        <v>86</v>
      </c>
      <c r="B93" s="285">
        <v>307675</v>
      </c>
      <c r="C93" s="133" t="s">
        <v>200</v>
      </c>
      <c r="D93" s="142">
        <v>7</v>
      </c>
      <c r="E93" s="142">
        <v>6</v>
      </c>
      <c r="F93" s="142">
        <v>8</v>
      </c>
      <c r="G93" s="142">
        <v>5</v>
      </c>
      <c r="H93" s="142">
        <v>6.50</v>
      </c>
      <c r="I93" s="10">
        <f t="shared" si="12"/>
        <v>32.50</v>
      </c>
      <c r="J93" s="310">
        <f t="shared" si="13"/>
        <v>4.875</v>
      </c>
      <c r="K93" s="311">
        <v>5</v>
      </c>
      <c r="L93" s="311">
        <v>2</v>
      </c>
      <c r="M93" s="311">
        <v>4</v>
      </c>
      <c r="N93" s="311">
        <v>4.50</v>
      </c>
      <c r="O93" s="311">
        <v>1</v>
      </c>
      <c r="P93" s="311">
        <f t="shared" si="14"/>
        <v>16.50</v>
      </c>
      <c r="Q93" s="312">
        <f t="shared" si="15"/>
        <v>0.825</v>
      </c>
      <c r="R93" s="313">
        <f t="shared" si="9"/>
        <v>1.30</v>
      </c>
      <c r="S93" s="313">
        <f t="shared" si="9"/>
        <v>0.99999999999999989</v>
      </c>
      <c r="T93" s="313">
        <f t="shared" si="9"/>
        <v>1.40</v>
      </c>
      <c r="U93" s="313">
        <f t="shared" si="9"/>
        <v>0.975</v>
      </c>
      <c r="V93" s="313">
        <f t="shared" si="10"/>
        <v>1.0249999999999999</v>
      </c>
      <c r="W93" s="314">
        <f t="shared" si="11"/>
        <v>49</v>
      </c>
      <c r="X93" s="314">
        <f t="shared" si="16"/>
        <v>9.8000000000000007</v>
      </c>
      <c r="Y93" s="258">
        <v>26</v>
      </c>
      <c r="Z93" s="116">
        <f t="shared" si="17"/>
        <v>20.80</v>
      </c>
    </row>
    <row r="94" spans="1:26" ht="19.9" customHeight="1">
      <c r="A94" s="254">
        <v>87</v>
      </c>
      <c r="B94" s="284">
        <v>307676</v>
      </c>
      <c r="C94" s="133" t="s">
        <v>200</v>
      </c>
      <c r="D94" s="142">
        <v>1.50</v>
      </c>
      <c r="E94" s="142">
        <v>2</v>
      </c>
      <c r="F94" s="142">
        <v>1.50</v>
      </c>
      <c r="G94" s="142">
        <v>1</v>
      </c>
      <c r="H94" s="142">
        <v>1.50</v>
      </c>
      <c r="I94" s="10">
        <f t="shared" si="12"/>
        <v>7.50</v>
      </c>
      <c r="J94" s="310">
        <f t="shared" si="13"/>
        <v>1.125</v>
      </c>
      <c r="K94" s="18">
        <v>0.50</v>
      </c>
      <c r="L94" s="18">
        <v>1.50</v>
      </c>
      <c r="M94" s="18">
        <v>1</v>
      </c>
      <c r="N94" s="18">
        <v>1</v>
      </c>
      <c r="O94" s="18">
        <v>0</v>
      </c>
      <c r="P94" s="311">
        <f t="shared" si="14"/>
        <v>4</v>
      </c>
      <c r="Q94" s="312">
        <f t="shared" si="15"/>
        <v>0.20</v>
      </c>
      <c r="R94" s="313">
        <f t="shared" si="9"/>
        <v>0.24999999999999997</v>
      </c>
      <c r="S94" s="313">
        <f t="shared" si="9"/>
        <v>0.375</v>
      </c>
      <c r="T94" s="313">
        <f t="shared" si="9"/>
        <v>0.27499999999999997</v>
      </c>
      <c r="U94" s="313">
        <f t="shared" si="9"/>
        <v>0.20</v>
      </c>
      <c r="V94" s="313">
        <f t="shared" si="10"/>
        <v>0.22499999999999998</v>
      </c>
      <c r="W94" s="314">
        <f t="shared" si="11"/>
        <v>11.50</v>
      </c>
      <c r="X94" s="314">
        <f t="shared" si="16"/>
        <v>2.3000000000000003</v>
      </c>
      <c r="Y94" s="258">
        <v>6</v>
      </c>
      <c r="Z94" s="116">
        <f t="shared" si="17"/>
        <v>4.8000000000000007</v>
      </c>
    </row>
    <row r="95" spans="1:26" ht="19.9" customHeight="1" thickBot="1">
      <c r="A95" s="333">
        <v>88</v>
      </c>
      <c r="B95" s="285">
        <v>307677</v>
      </c>
      <c r="C95" s="133" t="s">
        <v>201</v>
      </c>
      <c r="D95" s="142">
        <v>5</v>
      </c>
      <c r="E95" s="142">
        <v>2.50</v>
      </c>
      <c r="F95" s="142">
        <v>6</v>
      </c>
      <c r="G95" s="142">
        <v>3.50</v>
      </c>
      <c r="H95" s="142">
        <v>5</v>
      </c>
      <c r="I95" s="10">
        <f t="shared" si="12"/>
        <v>22</v>
      </c>
      <c r="J95" s="310">
        <f t="shared" si="13"/>
        <v>3.30</v>
      </c>
      <c r="K95" s="18">
        <v>1</v>
      </c>
      <c r="L95" s="18">
        <v>3</v>
      </c>
      <c r="M95" s="18">
        <v>3.50</v>
      </c>
      <c r="N95" s="18">
        <v>2</v>
      </c>
      <c r="O95" s="18">
        <v>1.50</v>
      </c>
      <c r="P95" s="311">
        <f t="shared" si="14"/>
        <v>11</v>
      </c>
      <c r="Q95" s="312">
        <f t="shared" si="15"/>
        <v>0.55000000000000004</v>
      </c>
      <c r="R95" s="313">
        <f t="shared" si="9"/>
        <v>0.80</v>
      </c>
      <c r="S95" s="313">
        <f t="shared" si="9"/>
        <v>0.525</v>
      </c>
      <c r="T95" s="313">
        <f t="shared" si="9"/>
        <v>1.075</v>
      </c>
      <c r="U95" s="313">
        <f t="shared" si="9"/>
        <v>0.625</v>
      </c>
      <c r="V95" s="313">
        <f t="shared" si="10"/>
        <v>0.825</v>
      </c>
      <c r="W95" s="314">
        <f t="shared" si="11"/>
        <v>33</v>
      </c>
      <c r="X95" s="314">
        <f t="shared" si="16"/>
        <v>6.60</v>
      </c>
      <c r="Y95" s="258">
        <v>18</v>
      </c>
      <c r="Z95" s="116">
        <f t="shared" si="17"/>
        <v>14.40</v>
      </c>
    </row>
    <row r="96" spans="1:26" ht="19.9" customHeight="1">
      <c r="A96" s="254">
        <v>89</v>
      </c>
      <c r="B96" s="284">
        <v>307680</v>
      </c>
      <c r="C96" s="133" t="s">
        <v>202</v>
      </c>
      <c r="D96" s="142">
        <v>5.50</v>
      </c>
      <c r="E96" s="142">
        <v>4</v>
      </c>
      <c r="F96" s="142">
        <v>8</v>
      </c>
      <c r="G96" s="142">
        <v>6.50</v>
      </c>
      <c r="H96" s="142">
        <v>4</v>
      </c>
      <c r="I96" s="10">
        <f t="shared" si="12"/>
        <v>28</v>
      </c>
      <c r="J96" s="310">
        <f t="shared" si="13"/>
        <v>4.20</v>
      </c>
      <c r="K96" s="311">
        <v>2.50</v>
      </c>
      <c r="L96" s="311">
        <v>3.50</v>
      </c>
      <c r="M96" s="311">
        <v>1</v>
      </c>
      <c r="N96" s="311">
        <v>4.50</v>
      </c>
      <c r="O96" s="311">
        <v>3</v>
      </c>
      <c r="P96" s="311">
        <f t="shared" si="14"/>
        <v>14.50</v>
      </c>
      <c r="Q96" s="312">
        <f t="shared" si="15"/>
        <v>0.72500000000000009</v>
      </c>
      <c r="R96" s="313">
        <f t="shared" si="9"/>
        <v>0.95</v>
      </c>
      <c r="S96" s="313">
        <f t="shared" si="9"/>
        <v>0.775</v>
      </c>
      <c r="T96" s="313">
        <f t="shared" si="9"/>
        <v>1.25</v>
      </c>
      <c r="U96" s="313">
        <f t="shared" si="9"/>
        <v>1.20</v>
      </c>
      <c r="V96" s="313">
        <f t="shared" si="10"/>
        <v>0.75</v>
      </c>
      <c r="W96" s="314">
        <f t="shared" si="11"/>
        <v>42.50</v>
      </c>
      <c r="X96" s="314">
        <f t="shared" si="16"/>
        <v>8.50</v>
      </c>
      <c r="Y96" s="258">
        <v>23</v>
      </c>
      <c r="Z96" s="116">
        <f t="shared" si="17"/>
        <v>18.400000000000002</v>
      </c>
    </row>
    <row r="97" spans="1:26" ht="19.9" customHeight="1" thickBot="1">
      <c r="A97" s="333">
        <v>90</v>
      </c>
      <c r="B97" s="287">
        <v>307683</v>
      </c>
      <c r="C97" s="133" t="s">
        <v>206</v>
      </c>
      <c r="D97" s="142">
        <v>4</v>
      </c>
      <c r="E97" s="142">
        <v>3</v>
      </c>
      <c r="F97" s="142">
        <v>2.50</v>
      </c>
      <c r="G97" s="142">
        <v>3</v>
      </c>
      <c r="H97" s="142">
        <v>5</v>
      </c>
      <c r="I97" s="10">
        <f t="shared" si="12"/>
        <v>17.50</v>
      </c>
      <c r="J97" s="310">
        <f t="shared" si="13"/>
        <v>2.625</v>
      </c>
      <c r="K97" s="18">
        <v>2</v>
      </c>
      <c r="L97" s="18">
        <v>1</v>
      </c>
      <c r="M97" s="18">
        <v>3</v>
      </c>
      <c r="N97" s="18">
        <v>1</v>
      </c>
      <c r="O97" s="18">
        <v>2</v>
      </c>
      <c r="P97" s="311">
        <f t="shared" si="14"/>
        <v>9</v>
      </c>
      <c r="Q97" s="312">
        <f t="shared" si="15"/>
        <v>0.45</v>
      </c>
      <c r="R97" s="313">
        <f t="shared" si="9"/>
        <v>0.70</v>
      </c>
      <c r="S97" s="313">
        <f t="shared" si="9"/>
        <v>0.49999999999999994</v>
      </c>
      <c r="T97" s="313">
        <f t="shared" si="9"/>
        <v>0.525</v>
      </c>
      <c r="U97" s="313">
        <f t="shared" si="9"/>
        <v>0.49999999999999994</v>
      </c>
      <c r="V97" s="313">
        <f t="shared" si="10"/>
        <v>0.85</v>
      </c>
      <c r="W97" s="314">
        <f t="shared" si="11"/>
        <v>26.50</v>
      </c>
      <c r="X97" s="314">
        <f t="shared" si="16"/>
        <v>5.3000000000000007</v>
      </c>
      <c r="Y97" s="258">
        <v>14</v>
      </c>
      <c r="Z97" s="116">
        <f t="shared" si="17"/>
        <v>11.20</v>
      </c>
    </row>
    <row r="98" spans="1:26" ht="19.9" customHeight="1">
      <c r="A98" s="254">
        <v>91</v>
      </c>
      <c r="B98" s="281">
        <v>307684</v>
      </c>
      <c r="C98" s="133" t="s">
        <v>207</v>
      </c>
      <c r="D98" s="142">
        <v>2.50</v>
      </c>
      <c r="E98" s="142">
        <v>5</v>
      </c>
      <c r="F98" s="142">
        <v>4</v>
      </c>
      <c r="G98" s="142">
        <v>5</v>
      </c>
      <c r="H98" s="142">
        <v>4.50</v>
      </c>
      <c r="I98" s="10">
        <f t="shared" si="12"/>
        <v>21</v>
      </c>
      <c r="J98" s="310">
        <f t="shared" si="13"/>
        <v>3.15</v>
      </c>
      <c r="K98" s="18">
        <v>1.50</v>
      </c>
      <c r="L98" s="18">
        <v>4</v>
      </c>
      <c r="M98" s="18">
        <v>2.50</v>
      </c>
      <c r="N98" s="18">
        <v>2</v>
      </c>
      <c r="O98" s="18">
        <v>0.50</v>
      </c>
      <c r="P98" s="311">
        <f t="shared" si="14"/>
        <v>10.50</v>
      </c>
      <c r="Q98" s="312">
        <f t="shared" si="15"/>
        <v>0.525</v>
      </c>
      <c r="R98" s="313">
        <f t="shared" si="9"/>
        <v>0.45</v>
      </c>
      <c r="S98" s="313">
        <f t="shared" si="9"/>
        <v>0.95</v>
      </c>
      <c r="T98" s="313">
        <f t="shared" si="9"/>
        <v>0.725</v>
      </c>
      <c r="U98" s="313">
        <f t="shared" si="9"/>
        <v>0.85</v>
      </c>
      <c r="V98" s="313">
        <f t="shared" si="10"/>
        <v>0.70</v>
      </c>
      <c r="W98" s="314">
        <f t="shared" si="11"/>
        <v>31.50</v>
      </c>
      <c r="X98" s="314">
        <f t="shared" si="16"/>
        <v>6.3000000000000007</v>
      </c>
      <c r="Y98" s="258">
        <v>16</v>
      </c>
      <c r="Z98" s="116">
        <f t="shared" si="17"/>
        <v>12.80</v>
      </c>
    </row>
    <row r="99" spans="1:26" ht="19.9" customHeight="1" thickBot="1">
      <c r="A99" s="333">
        <v>92</v>
      </c>
      <c r="B99" s="281">
        <v>307688</v>
      </c>
      <c r="C99" s="133" t="s">
        <v>210</v>
      </c>
      <c r="D99" s="142">
        <v>1</v>
      </c>
      <c r="E99" s="142">
        <v>3.50</v>
      </c>
      <c r="F99" s="142">
        <v>2.50</v>
      </c>
      <c r="G99" s="142">
        <v>3</v>
      </c>
      <c r="H99" s="142">
        <v>2</v>
      </c>
      <c r="I99" s="10">
        <f t="shared" si="12"/>
        <v>12</v>
      </c>
      <c r="J99" s="310">
        <f t="shared" si="13"/>
        <v>1.7999999999999998</v>
      </c>
      <c r="K99" s="18">
        <v>0.50</v>
      </c>
      <c r="L99" s="18">
        <v>0.50</v>
      </c>
      <c r="M99" s="18">
        <v>3</v>
      </c>
      <c r="N99" s="18">
        <v>1.50</v>
      </c>
      <c r="O99" s="18">
        <v>0</v>
      </c>
      <c r="P99" s="311">
        <f t="shared" si="14"/>
        <v>5.50</v>
      </c>
      <c r="Q99" s="312">
        <f t="shared" si="15"/>
        <v>0.27500000000000002</v>
      </c>
      <c r="R99" s="313">
        <f t="shared" si="9"/>
        <v>0.175</v>
      </c>
      <c r="S99" s="313">
        <f t="shared" si="9"/>
        <v>0.55000000000000004</v>
      </c>
      <c r="T99" s="313">
        <f t="shared" si="9"/>
        <v>0.525</v>
      </c>
      <c r="U99" s="313">
        <f t="shared" si="9"/>
        <v>0.52499999999999991</v>
      </c>
      <c r="V99" s="313">
        <f t="shared" si="10"/>
        <v>0.30</v>
      </c>
      <c r="W99" s="314">
        <f t="shared" si="11"/>
        <v>17.50</v>
      </c>
      <c r="X99" s="314">
        <f t="shared" si="16"/>
        <v>3.50</v>
      </c>
      <c r="Y99" s="258">
        <v>9</v>
      </c>
      <c r="Z99" s="116">
        <f t="shared" si="17"/>
        <v>7.20</v>
      </c>
    </row>
    <row r="100" spans="1:26" ht="19.9" customHeight="1">
      <c r="A100" s="254">
        <v>93</v>
      </c>
      <c r="B100" s="287">
        <v>307689</v>
      </c>
      <c r="C100" s="133" t="s">
        <v>211</v>
      </c>
      <c r="D100" s="10">
        <v>5</v>
      </c>
      <c r="E100" s="10">
        <v>2.50</v>
      </c>
      <c r="F100" s="10">
        <v>4</v>
      </c>
      <c r="G100" s="10">
        <v>2</v>
      </c>
      <c r="H100" s="10">
        <v>5</v>
      </c>
      <c r="I100" s="10">
        <f t="shared" si="12"/>
        <v>18.50</v>
      </c>
      <c r="J100" s="310">
        <f t="shared" si="13"/>
        <v>2.775</v>
      </c>
      <c r="K100" s="143">
        <v>1</v>
      </c>
      <c r="L100" s="143">
        <v>2</v>
      </c>
      <c r="M100" s="143">
        <v>2.50</v>
      </c>
      <c r="N100" s="143">
        <v>0.50</v>
      </c>
      <c r="O100" s="143">
        <v>3</v>
      </c>
      <c r="P100" s="311">
        <f t="shared" si="14"/>
        <v>9</v>
      </c>
      <c r="Q100" s="312">
        <f t="shared" si="15"/>
        <v>0.45</v>
      </c>
      <c r="R100" s="313">
        <f t="shared" si="9"/>
        <v>0.80</v>
      </c>
      <c r="S100" s="313">
        <f t="shared" si="9"/>
        <v>0.475</v>
      </c>
      <c r="T100" s="313">
        <f t="shared" si="9"/>
        <v>0.725</v>
      </c>
      <c r="U100" s="313">
        <f t="shared" si="9"/>
        <v>0.325</v>
      </c>
      <c r="V100" s="313">
        <f t="shared" si="10"/>
        <v>0.90</v>
      </c>
      <c r="W100" s="314">
        <f t="shared" si="11"/>
        <v>27.50</v>
      </c>
      <c r="X100" s="314">
        <f t="shared" si="16"/>
        <v>5.50</v>
      </c>
      <c r="Y100" s="258">
        <v>15</v>
      </c>
      <c r="Z100" s="116">
        <f t="shared" si="17"/>
        <v>12</v>
      </c>
    </row>
    <row r="101" spans="1:26" ht="19.9" customHeight="1" thickBot="1">
      <c r="A101" s="333">
        <v>94</v>
      </c>
      <c r="B101" s="287">
        <v>307693</v>
      </c>
      <c r="C101" s="133" t="s">
        <v>212</v>
      </c>
      <c r="D101" s="10">
        <v>3</v>
      </c>
      <c r="E101" s="10">
        <v>2</v>
      </c>
      <c r="F101" s="10">
        <v>3.50</v>
      </c>
      <c r="G101" s="10">
        <v>4</v>
      </c>
      <c r="H101" s="10">
        <v>3</v>
      </c>
      <c r="I101" s="10">
        <f t="shared" si="12"/>
        <v>15.50</v>
      </c>
      <c r="J101" s="310">
        <f t="shared" si="13"/>
        <v>2.3249999999999997</v>
      </c>
      <c r="K101" s="143">
        <v>0.50</v>
      </c>
      <c r="L101" s="143">
        <v>1.50</v>
      </c>
      <c r="M101" s="143">
        <v>3</v>
      </c>
      <c r="N101" s="143">
        <v>1.50</v>
      </c>
      <c r="O101" s="143">
        <v>1</v>
      </c>
      <c r="P101" s="311">
        <f t="shared" si="14"/>
        <v>7.50</v>
      </c>
      <c r="Q101" s="312">
        <f t="shared" si="15"/>
        <v>0.375</v>
      </c>
      <c r="R101" s="313">
        <f t="shared" si="9"/>
        <v>0.475</v>
      </c>
      <c r="S101" s="313">
        <f t="shared" si="9"/>
        <v>0.375</v>
      </c>
      <c r="T101" s="313">
        <f t="shared" si="9"/>
        <v>0.675</v>
      </c>
      <c r="U101" s="313">
        <f t="shared" si="9"/>
        <v>0.675</v>
      </c>
      <c r="V101" s="313">
        <f t="shared" si="10"/>
        <v>0.49999999999999994</v>
      </c>
      <c r="W101" s="314">
        <f t="shared" si="11"/>
        <v>23</v>
      </c>
      <c r="X101" s="314">
        <f t="shared" si="16"/>
        <v>4.6000000000000005</v>
      </c>
      <c r="Y101" s="258">
        <v>12</v>
      </c>
      <c r="Z101" s="116">
        <f t="shared" si="17"/>
        <v>9.6000000000000014</v>
      </c>
    </row>
    <row r="102" spans="1:26" ht="19.9" customHeight="1">
      <c r="A102" s="254">
        <v>95</v>
      </c>
      <c r="B102" s="281">
        <v>307694</v>
      </c>
      <c r="C102" s="133" t="s">
        <v>213</v>
      </c>
      <c r="D102" s="10">
        <v>8</v>
      </c>
      <c r="E102" s="10">
        <v>7.50</v>
      </c>
      <c r="F102" s="10">
        <v>6</v>
      </c>
      <c r="G102" s="10">
        <v>8</v>
      </c>
      <c r="H102" s="10">
        <v>9</v>
      </c>
      <c r="I102" s="10">
        <f t="shared" si="12"/>
        <v>38.50</v>
      </c>
      <c r="J102" s="310">
        <f t="shared" si="13"/>
        <v>5.775</v>
      </c>
      <c r="K102" s="116">
        <v>3</v>
      </c>
      <c r="L102" s="116">
        <v>4</v>
      </c>
      <c r="M102" s="116">
        <v>2</v>
      </c>
      <c r="N102" s="116">
        <v>5</v>
      </c>
      <c r="O102" s="116">
        <v>4.50</v>
      </c>
      <c r="P102" s="311">
        <f t="shared" si="14"/>
        <v>18.50</v>
      </c>
      <c r="Q102" s="312">
        <f t="shared" si="15"/>
        <v>0.925</v>
      </c>
      <c r="R102" s="313">
        <f t="shared" si="9"/>
        <v>1.35</v>
      </c>
      <c r="S102" s="313">
        <f t="shared" si="9"/>
        <v>1.325</v>
      </c>
      <c r="T102" s="313">
        <f t="shared" si="9"/>
        <v>0.99999999999999989</v>
      </c>
      <c r="U102" s="313">
        <f t="shared" si="9"/>
        <v>1.45</v>
      </c>
      <c r="V102" s="313">
        <f t="shared" si="10"/>
        <v>1.575</v>
      </c>
      <c r="W102" s="314">
        <f t="shared" si="11"/>
        <v>57</v>
      </c>
      <c r="X102" s="314">
        <f t="shared" si="16"/>
        <v>11.40</v>
      </c>
      <c r="Y102" s="258">
        <v>31</v>
      </c>
      <c r="Z102" s="116">
        <f t="shared" si="17"/>
        <v>24.80</v>
      </c>
    </row>
    <row r="103" spans="1:26" ht="19.9" customHeight="1" thickBot="1">
      <c r="A103" s="333">
        <v>96</v>
      </c>
      <c r="B103" s="287">
        <v>307695</v>
      </c>
      <c r="C103" s="133" t="s">
        <v>214</v>
      </c>
      <c r="D103" s="10">
        <v>5</v>
      </c>
      <c r="E103" s="10">
        <v>6</v>
      </c>
      <c r="F103" s="10">
        <v>4.50</v>
      </c>
      <c r="G103" s="10">
        <v>6</v>
      </c>
      <c r="H103" s="10">
        <v>5</v>
      </c>
      <c r="I103" s="10">
        <f t="shared" si="12"/>
        <v>26.50</v>
      </c>
      <c r="J103" s="310">
        <f t="shared" si="13"/>
        <v>3.9749999999999996</v>
      </c>
      <c r="K103" s="116">
        <v>2</v>
      </c>
      <c r="L103" s="116">
        <v>3.50</v>
      </c>
      <c r="M103" s="116">
        <v>2.50</v>
      </c>
      <c r="N103" s="116">
        <v>3</v>
      </c>
      <c r="O103" s="116">
        <v>2</v>
      </c>
      <c r="P103" s="311">
        <f t="shared" si="14"/>
        <v>13</v>
      </c>
      <c r="Q103" s="312">
        <f t="shared" si="15"/>
        <v>0.65</v>
      </c>
      <c r="R103" s="313">
        <f t="shared" si="9"/>
        <v>0.85</v>
      </c>
      <c r="S103" s="313">
        <f t="shared" si="9"/>
        <v>1.075</v>
      </c>
      <c r="T103" s="313">
        <f t="shared" si="9"/>
        <v>0.80</v>
      </c>
      <c r="U103" s="313">
        <f t="shared" si="9"/>
        <v>1.0499999999999998</v>
      </c>
      <c r="V103" s="313">
        <f t="shared" si="10"/>
        <v>0.85</v>
      </c>
      <c r="W103" s="314">
        <f t="shared" si="11"/>
        <v>39.50</v>
      </c>
      <c r="X103" s="314">
        <f t="shared" si="16"/>
        <v>7.90</v>
      </c>
      <c r="Y103" s="258">
        <v>21</v>
      </c>
      <c r="Z103" s="116">
        <f t="shared" si="17"/>
        <v>16.80</v>
      </c>
    </row>
    <row r="104" spans="1:26" ht="19.9" customHeight="1">
      <c r="A104" s="254">
        <v>97</v>
      </c>
      <c r="B104" s="287">
        <v>307699</v>
      </c>
      <c r="C104" s="133" t="s">
        <v>215</v>
      </c>
      <c r="D104" s="10">
        <v>2.50</v>
      </c>
      <c r="E104" s="10">
        <v>2</v>
      </c>
      <c r="F104" s="10">
        <v>3</v>
      </c>
      <c r="G104" s="10">
        <v>3.50</v>
      </c>
      <c r="H104" s="10">
        <v>0.50</v>
      </c>
      <c r="I104" s="10">
        <f t="shared" si="12"/>
        <v>11.50</v>
      </c>
      <c r="J104" s="310">
        <f t="shared" si="13"/>
        <v>1.725</v>
      </c>
      <c r="K104" s="143">
        <v>0.50</v>
      </c>
      <c r="L104" s="143">
        <v>1</v>
      </c>
      <c r="M104" s="143">
        <v>0.50</v>
      </c>
      <c r="N104" s="143">
        <v>2</v>
      </c>
      <c r="O104" s="143">
        <v>1.50</v>
      </c>
      <c r="P104" s="311">
        <f t="shared" si="14"/>
        <v>5.50</v>
      </c>
      <c r="Q104" s="312">
        <f t="shared" si="15"/>
        <v>0.27500000000000002</v>
      </c>
      <c r="R104" s="313">
        <f t="shared" si="9"/>
        <v>0.40</v>
      </c>
      <c r="S104" s="313">
        <f t="shared" si="9"/>
        <v>0.35</v>
      </c>
      <c r="T104" s="313">
        <f t="shared" si="9"/>
        <v>0.475</v>
      </c>
      <c r="U104" s="313">
        <f t="shared" si="9"/>
        <v>0.625</v>
      </c>
      <c r="V104" s="313">
        <f t="shared" si="10"/>
        <v>0.15000000000000002</v>
      </c>
      <c r="W104" s="314">
        <f t="shared" si="11"/>
        <v>17</v>
      </c>
      <c r="X104" s="314">
        <f t="shared" si="16"/>
        <v>3.4000000000000004</v>
      </c>
      <c r="Y104" s="258">
        <v>9</v>
      </c>
      <c r="Z104" s="116">
        <f t="shared" si="17"/>
        <v>7.20</v>
      </c>
    </row>
    <row r="105" spans="1:26" ht="19.9" customHeight="1" thickBot="1">
      <c r="A105" s="333">
        <v>98</v>
      </c>
      <c r="B105" s="281">
        <v>307700</v>
      </c>
      <c r="C105" s="133" t="s">
        <v>216</v>
      </c>
      <c r="D105" s="10">
        <v>4</v>
      </c>
      <c r="E105" s="10">
        <v>4.50</v>
      </c>
      <c r="F105" s="10">
        <v>3.50</v>
      </c>
      <c r="G105" s="10">
        <v>5</v>
      </c>
      <c r="H105" s="10">
        <v>3</v>
      </c>
      <c r="I105" s="10">
        <f t="shared" si="12"/>
        <v>20</v>
      </c>
      <c r="J105" s="310">
        <f t="shared" si="13"/>
        <v>3</v>
      </c>
      <c r="K105" s="143">
        <v>2</v>
      </c>
      <c r="L105" s="143">
        <v>2.50</v>
      </c>
      <c r="M105" s="143">
        <v>1</v>
      </c>
      <c r="N105" s="143">
        <v>4</v>
      </c>
      <c r="O105" s="143">
        <v>1</v>
      </c>
      <c r="P105" s="311">
        <f t="shared" si="14"/>
        <v>10.50</v>
      </c>
      <c r="Q105" s="312">
        <f t="shared" si="15"/>
        <v>0.525</v>
      </c>
      <c r="R105" s="313">
        <f t="shared" si="9"/>
        <v>0.70</v>
      </c>
      <c r="S105" s="313">
        <f t="shared" si="9"/>
        <v>0.80</v>
      </c>
      <c r="T105" s="313">
        <f t="shared" si="9"/>
        <v>0.57500000000000007</v>
      </c>
      <c r="U105" s="313">
        <f t="shared" si="9"/>
        <v>0.95</v>
      </c>
      <c r="V105" s="313">
        <f t="shared" si="10"/>
        <v>0.49999999999999994</v>
      </c>
      <c r="W105" s="314">
        <f t="shared" si="11"/>
        <v>30.50</v>
      </c>
      <c r="X105" s="314">
        <f t="shared" si="16"/>
        <v>6.10</v>
      </c>
      <c r="Y105" s="258">
        <v>16</v>
      </c>
      <c r="Z105" s="116">
        <f t="shared" si="17"/>
        <v>12.80</v>
      </c>
    </row>
    <row r="106" spans="1:26" ht="19.9" customHeight="1">
      <c r="A106" s="254">
        <v>99</v>
      </c>
      <c r="B106" s="281">
        <v>307706</v>
      </c>
      <c r="C106" s="133" t="s">
        <v>217</v>
      </c>
      <c r="D106" s="10">
        <v>1</v>
      </c>
      <c r="E106" s="10">
        <v>2.50</v>
      </c>
      <c r="F106" s="10">
        <v>1.50</v>
      </c>
      <c r="G106" s="10">
        <v>1</v>
      </c>
      <c r="H106" s="10">
        <v>2</v>
      </c>
      <c r="I106" s="10">
        <f t="shared" si="12"/>
        <v>8</v>
      </c>
      <c r="J106" s="310">
        <f t="shared" si="13"/>
        <v>1.20</v>
      </c>
      <c r="K106" s="311">
        <v>1</v>
      </c>
      <c r="L106" s="311">
        <v>0</v>
      </c>
      <c r="M106" s="311">
        <v>2</v>
      </c>
      <c r="N106" s="311">
        <v>0</v>
      </c>
      <c r="O106" s="311">
        <v>2</v>
      </c>
      <c r="P106" s="311">
        <f t="shared" si="14"/>
        <v>5</v>
      </c>
      <c r="Q106" s="312">
        <f t="shared" si="15"/>
        <v>0.25</v>
      </c>
      <c r="R106" s="313">
        <f t="shared" si="9"/>
        <v>0.20</v>
      </c>
      <c r="S106" s="313">
        <f t="shared" si="9"/>
        <v>0.375</v>
      </c>
      <c r="T106" s="313">
        <f t="shared" si="9"/>
        <v>0.32499999999999996</v>
      </c>
      <c r="U106" s="313">
        <f t="shared" si="9"/>
        <v>0.15</v>
      </c>
      <c r="V106" s="313">
        <f t="shared" si="10"/>
        <v>0.40</v>
      </c>
      <c r="W106" s="314">
        <f t="shared" si="11"/>
        <v>13</v>
      </c>
      <c r="X106" s="314">
        <f t="shared" si="16"/>
        <v>2.60</v>
      </c>
      <c r="Y106" s="258">
        <v>7</v>
      </c>
      <c r="Z106" s="116">
        <f t="shared" si="17"/>
        <v>5.60</v>
      </c>
    </row>
    <row r="107" spans="1:26" ht="19.9" customHeight="1" thickBot="1">
      <c r="A107" s="333">
        <v>100</v>
      </c>
      <c r="B107" s="287">
        <v>307707</v>
      </c>
      <c r="C107" s="133" t="s">
        <v>218</v>
      </c>
      <c r="D107" s="10">
        <v>2</v>
      </c>
      <c r="E107" s="10">
        <v>1.50</v>
      </c>
      <c r="F107" s="10">
        <v>2</v>
      </c>
      <c r="G107" s="10">
        <v>3</v>
      </c>
      <c r="H107" s="10">
        <v>1</v>
      </c>
      <c r="I107" s="10">
        <f t="shared" si="12"/>
        <v>9.50</v>
      </c>
      <c r="J107" s="310">
        <f t="shared" si="13"/>
        <v>1.425</v>
      </c>
      <c r="K107" s="18">
        <v>0.50</v>
      </c>
      <c r="L107" s="18">
        <v>1</v>
      </c>
      <c r="M107" s="18">
        <v>0.50</v>
      </c>
      <c r="N107" s="18">
        <v>3</v>
      </c>
      <c r="O107" s="18">
        <v>0</v>
      </c>
      <c r="P107" s="311">
        <f t="shared" si="14"/>
        <v>5</v>
      </c>
      <c r="Q107" s="312">
        <f t="shared" si="15"/>
        <v>0.25</v>
      </c>
      <c r="R107" s="313">
        <f t="shared" si="9"/>
        <v>0.325</v>
      </c>
      <c r="S107" s="313">
        <f t="shared" si="9"/>
        <v>0.27499999999999997</v>
      </c>
      <c r="T107" s="313">
        <f t="shared" si="9"/>
        <v>0.325</v>
      </c>
      <c r="U107" s="313">
        <f t="shared" si="9"/>
        <v>0.60</v>
      </c>
      <c r="V107" s="313">
        <f t="shared" si="10"/>
        <v>0.15</v>
      </c>
      <c r="W107" s="314">
        <f t="shared" si="11"/>
        <v>14.50</v>
      </c>
      <c r="X107" s="314">
        <f t="shared" si="16"/>
        <v>2.9000000000000004</v>
      </c>
      <c r="Y107" s="258">
        <v>7</v>
      </c>
      <c r="Z107" s="116">
        <f t="shared" si="17"/>
        <v>5.60</v>
      </c>
    </row>
    <row r="108" spans="1:26" ht="19.9" customHeight="1">
      <c r="A108" s="254">
        <v>101</v>
      </c>
      <c r="B108" s="281">
        <v>307710</v>
      </c>
      <c r="C108" s="133" t="s">
        <v>219</v>
      </c>
      <c r="D108" s="10">
        <v>5.50</v>
      </c>
      <c r="E108" s="10">
        <v>4.50</v>
      </c>
      <c r="F108" s="10">
        <v>6</v>
      </c>
      <c r="G108" s="10">
        <v>4</v>
      </c>
      <c r="H108" s="10">
        <v>3.50</v>
      </c>
      <c r="I108" s="10">
        <f t="shared" si="12"/>
        <v>23.50</v>
      </c>
      <c r="J108" s="310">
        <f t="shared" si="13"/>
        <v>3.525</v>
      </c>
      <c r="K108" s="18">
        <v>3</v>
      </c>
      <c r="L108" s="18">
        <v>0</v>
      </c>
      <c r="M108" s="18">
        <v>4</v>
      </c>
      <c r="N108" s="18">
        <v>2</v>
      </c>
      <c r="O108" s="18">
        <v>2.50</v>
      </c>
      <c r="P108" s="311">
        <f t="shared" si="14"/>
        <v>11.50</v>
      </c>
      <c r="Q108" s="312">
        <f t="shared" si="15"/>
        <v>0.57500000000000007</v>
      </c>
      <c r="R108" s="313">
        <f t="shared" si="9"/>
        <v>0.975</v>
      </c>
      <c r="S108" s="313">
        <f t="shared" si="9"/>
        <v>0.675</v>
      </c>
      <c r="T108" s="313">
        <f t="shared" si="9"/>
        <v>1.0999999999999999</v>
      </c>
      <c r="U108" s="313">
        <f t="shared" si="9"/>
        <v>0.70</v>
      </c>
      <c r="V108" s="313">
        <f t="shared" si="10"/>
        <v>0.65</v>
      </c>
      <c r="W108" s="314">
        <f t="shared" si="11"/>
        <v>35</v>
      </c>
      <c r="X108" s="314">
        <f t="shared" si="16"/>
        <v>7</v>
      </c>
      <c r="Y108" s="258">
        <v>19</v>
      </c>
      <c r="Z108" s="116">
        <f t="shared" si="17"/>
        <v>15.20</v>
      </c>
    </row>
    <row r="109" spans="1:26" ht="19.9" customHeight="1" thickBot="1">
      <c r="A109" s="333">
        <v>102</v>
      </c>
      <c r="B109" s="287">
        <v>307713</v>
      </c>
      <c r="C109" s="133" t="s">
        <v>220</v>
      </c>
      <c r="D109" s="10">
        <v>4</v>
      </c>
      <c r="E109" s="10">
        <v>3</v>
      </c>
      <c r="F109" s="10">
        <v>6.50</v>
      </c>
      <c r="G109" s="10">
        <v>3.50</v>
      </c>
      <c r="H109" s="10">
        <v>3</v>
      </c>
      <c r="I109" s="10">
        <f t="shared" si="12"/>
        <v>20</v>
      </c>
      <c r="J109" s="310">
        <f t="shared" si="13"/>
        <v>3</v>
      </c>
      <c r="K109" s="18">
        <v>1</v>
      </c>
      <c r="L109" s="18">
        <v>3</v>
      </c>
      <c r="M109" s="18">
        <v>3</v>
      </c>
      <c r="N109" s="18">
        <v>0.50</v>
      </c>
      <c r="O109" s="18">
        <v>2</v>
      </c>
      <c r="P109" s="311">
        <f t="shared" si="14"/>
        <v>9.50</v>
      </c>
      <c r="Q109" s="312">
        <f t="shared" si="15"/>
        <v>0.475</v>
      </c>
      <c r="R109" s="313">
        <f t="shared" si="9"/>
        <v>0.65</v>
      </c>
      <c r="S109" s="313">
        <f t="shared" si="9"/>
        <v>0.60</v>
      </c>
      <c r="T109" s="313">
        <f t="shared" si="9"/>
        <v>1.125</v>
      </c>
      <c r="U109" s="313">
        <f t="shared" si="9"/>
        <v>0.55000000000000004</v>
      </c>
      <c r="V109" s="313">
        <f t="shared" si="10"/>
        <v>0.54999999999999993</v>
      </c>
      <c r="W109" s="314">
        <f t="shared" si="11"/>
        <v>29.50</v>
      </c>
      <c r="X109" s="314">
        <f t="shared" si="16"/>
        <v>5.90</v>
      </c>
      <c r="Y109" s="258">
        <v>16</v>
      </c>
      <c r="Z109" s="116">
        <f t="shared" si="17"/>
        <v>12.80</v>
      </c>
    </row>
    <row r="110" spans="1:26" ht="19.9" customHeight="1">
      <c r="A110" s="254">
        <v>103</v>
      </c>
      <c r="B110" s="287">
        <v>307717</v>
      </c>
      <c r="C110" s="133" t="s">
        <v>223</v>
      </c>
      <c r="D110" s="10">
        <v>5</v>
      </c>
      <c r="E110" s="10">
        <v>4</v>
      </c>
      <c r="F110" s="10">
        <v>5</v>
      </c>
      <c r="G110" s="10">
        <v>6</v>
      </c>
      <c r="H110" s="10">
        <v>1.50</v>
      </c>
      <c r="I110" s="10">
        <f t="shared" si="12"/>
        <v>21.50</v>
      </c>
      <c r="J110" s="310">
        <f t="shared" si="13"/>
        <v>3.225</v>
      </c>
      <c r="K110" s="18">
        <v>1.50</v>
      </c>
      <c r="L110" s="18">
        <v>4</v>
      </c>
      <c r="M110" s="18">
        <v>2</v>
      </c>
      <c r="N110" s="18">
        <v>2.50</v>
      </c>
      <c r="O110" s="18">
        <v>1</v>
      </c>
      <c r="P110" s="311">
        <f t="shared" si="14"/>
        <v>11</v>
      </c>
      <c r="Q110" s="312">
        <f t="shared" si="15"/>
        <v>0.55000000000000004</v>
      </c>
      <c r="R110" s="313">
        <f t="shared" si="9"/>
        <v>0.825</v>
      </c>
      <c r="S110" s="313">
        <f t="shared" si="9"/>
        <v>0.80</v>
      </c>
      <c r="T110" s="313">
        <f t="shared" si="9"/>
        <v>0.85</v>
      </c>
      <c r="U110" s="313">
        <f t="shared" si="9"/>
        <v>1.0249999999999999</v>
      </c>
      <c r="V110" s="313">
        <f t="shared" si="10"/>
        <v>0.27499999999999997</v>
      </c>
      <c r="W110" s="314">
        <f t="shared" si="11"/>
        <v>32.50</v>
      </c>
      <c r="X110" s="314">
        <f t="shared" si="16"/>
        <v>6.50</v>
      </c>
      <c r="Y110" s="258">
        <v>17</v>
      </c>
      <c r="Z110" s="116">
        <f t="shared" si="17"/>
        <v>13.60</v>
      </c>
    </row>
    <row r="111" spans="1:26" ht="19.9" customHeight="1" thickBot="1">
      <c r="A111" s="333">
        <v>104</v>
      </c>
      <c r="B111" s="281">
        <v>307718</v>
      </c>
      <c r="C111" s="133" t="s">
        <v>224</v>
      </c>
      <c r="D111" s="10">
        <v>6</v>
      </c>
      <c r="E111" s="10">
        <v>7</v>
      </c>
      <c r="F111" s="10">
        <v>3</v>
      </c>
      <c r="G111" s="10">
        <v>4</v>
      </c>
      <c r="H111" s="10">
        <v>5</v>
      </c>
      <c r="I111" s="10">
        <f t="shared" si="12"/>
        <v>25</v>
      </c>
      <c r="J111" s="310">
        <f t="shared" si="13"/>
        <v>3.75</v>
      </c>
      <c r="K111" s="18">
        <v>1</v>
      </c>
      <c r="L111" s="18">
        <v>2</v>
      </c>
      <c r="M111" s="18">
        <v>4</v>
      </c>
      <c r="N111" s="18">
        <v>2</v>
      </c>
      <c r="O111" s="18">
        <v>3</v>
      </c>
      <c r="P111" s="311">
        <f t="shared" si="14"/>
        <v>12</v>
      </c>
      <c r="Q111" s="312">
        <f t="shared" si="15"/>
        <v>0.60000000000000009</v>
      </c>
      <c r="R111" s="313">
        <f t="shared" si="9"/>
        <v>0.95</v>
      </c>
      <c r="S111" s="313">
        <f t="shared" si="9"/>
        <v>1.1500000000000001</v>
      </c>
      <c r="T111" s="313">
        <f t="shared" si="9"/>
        <v>0.64999999999999991</v>
      </c>
      <c r="U111" s="313">
        <f t="shared" si="9"/>
        <v>0.70</v>
      </c>
      <c r="V111" s="313">
        <f t="shared" si="10"/>
        <v>0.90</v>
      </c>
      <c r="W111" s="314">
        <f t="shared" si="11"/>
        <v>37</v>
      </c>
      <c r="X111" s="314">
        <f t="shared" si="16"/>
        <v>7.40</v>
      </c>
      <c r="Y111" s="258">
        <v>20</v>
      </c>
      <c r="Z111" s="116">
        <f t="shared" si="17"/>
        <v>16</v>
      </c>
    </row>
    <row r="112" spans="1:26" ht="19.9" customHeight="1">
      <c r="A112" s="254">
        <v>105</v>
      </c>
      <c r="B112" s="287">
        <v>307719</v>
      </c>
      <c r="C112" s="133" t="s">
        <v>225</v>
      </c>
      <c r="D112" s="10">
        <v>5</v>
      </c>
      <c r="E112" s="10">
        <v>6</v>
      </c>
      <c r="F112" s="10">
        <v>5</v>
      </c>
      <c r="G112" s="10">
        <v>3</v>
      </c>
      <c r="H112" s="10">
        <v>6</v>
      </c>
      <c r="I112" s="10">
        <f t="shared" si="12"/>
        <v>25</v>
      </c>
      <c r="J112" s="310">
        <f t="shared" si="13"/>
        <v>3.75</v>
      </c>
      <c r="K112" s="18">
        <v>4</v>
      </c>
      <c r="L112" s="18">
        <v>1.50</v>
      </c>
      <c r="M112" s="18">
        <v>2.50</v>
      </c>
      <c r="N112" s="18">
        <v>3</v>
      </c>
      <c r="O112" s="18">
        <v>2</v>
      </c>
      <c r="P112" s="311">
        <f t="shared" si="14"/>
        <v>13</v>
      </c>
      <c r="Q112" s="312">
        <f t="shared" si="15"/>
        <v>0.65</v>
      </c>
      <c r="R112" s="313">
        <f t="shared" si="9"/>
        <v>0.95</v>
      </c>
      <c r="S112" s="313">
        <f t="shared" si="9"/>
        <v>0.97499999999999987</v>
      </c>
      <c r="T112" s="313">
        <f t="shared" si="9"/>
        <v>0.875</v>
      </c>
      <c r="U112" s="313">
        <f t="shared" si="9"/>
        <v>0.60</v>
      </c>
      <c r="V112" s="313">
        <f t="shared" si="10"/>
        <v>0.99999999999999989</v>
      </c>
      <c r="W112" s="314">
        <f t="shared" si="11"/>
        <v>38</v>
      </c>
      <c r="X112" s="314">
        <f t="shared" si="16"/>
        <v>7.60</v>
      </c>
      <c r="Y112" s="258">
        <v>20</v>
      </c>
      <c r="Z112" s="116">
        <f t="shared" si="17"/>
        <v>16</v>
      </c>
    </row>
    <row r="113" spans="1:26" ht="19.9" customHeight="1" thickBot="1">
      <c r="A113" s="333">
        <v>106</v>
      </c>
      <c r="B113" s="281">
        <v>307720</v>
      </c>
      <c r="C113" s="133" t="s">
        <v>226</v>
      </c>
      <c r="D113" s="310">
        <v>0.50</v>
      </c>
      <c r="E113" s="310">
        <v>1</v>
      </c>
      <c r="F113" s="310">
        <v>1</v>
      </c>
      <c r="G113" s="310">
        <v>2</v>
      </c>
      <c r="H113" s="310">
        <v>1</v>
      </c>
      <c r="I113" s="10">
        <f t="shared" si="12"/>
        <v>5.50</v>
      </c>
      <c r="J113" s="310">
        <f t="shared" si="13"/>
        <v>0.825</v>
      </c>
      <c r="K113" s="18">
        <v>1</v>
      </c>
      <c r="L113" s="18">
        <v>0.50</v>
      </c>
      <c r="M113" s="18">
        <v>0.50</v>
      </c>
      <c r="N113" s="18">
        <v>1</v>
      </c>
      <c r="O113" s="18">
        <v>0</v>
      </c>
      <c r="P113" s="311">
        <f t="shared" si="14"/>
        <v>3</v>
      </c>
      <c r="Q113" s="312">
        <f t="shared" si="15"/>
        <v>0.15000000000000002</v>
      </c>
      <c r="R113" s="313">
        <f t="shared" si="9"/>
        <v>0.125</v>
      </c>
      <c r="S113" s="313">
        <f t="shared" si="9"/>
        <v>0.175</v>
      </c>
      <c r="T113" s="313">
        <f t="shared" si="9"/>
        <v>0.175</v>
      </c>
      <c r="U113" s="313">
        <f t="shared" si="9"/>
        <v>0.35</v>
      </c>
      <c r="V113" s="313">
        <f t="shared" si="10"/>
        <v>0.15</v>
      </c>
      <c r="W113" s="314">
        <f t="shared" si="11"/>
        <v>8.50</v>
      </c>
      <c r="X113" s="314">
        <f t="shared" si="16"/>
        <v>1.7000000000000002</v>
      </c>
      <c r="Y113" s="258">
        <v>4</v>
      </c>
      <c r="Z113" s="116">
        <f t="shared" si="17"/>
        <v>3.20</v>
      </c>
    </row>
    <row r="114" spans="1:26" ht="19.9" customHeight="1">
      <c r="A114" s="254">
        <v>107</v>
      </c>
      <c r="B114" s="287">
        <v>307721</v>
      </c>
      <c r="C114" s="133" t="s">
        <v>328</v>
      </c>
      <c r="D114" s="310">
        <v>6</v>
      </c>
      <c r="E114" s="310">
        <v>5</v>
      </c>
      <c r="F114" s="310">
        <v>6.50</v>
      </c>
      <c r="G114" s="310">
        <v>8</v>
      </c>
      <c r="H114" s="310">
        <v>5.50</v>
      </c>
      <c r="I114" s="10">
        <f t="shared" si="12"/>
        <v>31</v>
      </c>
      <c r="J114" s="310">
        <f t="shared" si="13"/>
        <v>4.6499999999999995</v>
      </c>
      <c r="K114" s="18">
        <v>3.50</v>
      </c>
      <c r="L114" s="18">
        <v>4</v>
      </c>
      <c r="M114" s="18">
        <v>1</v>
      </c>
      <c r="N114" s="18">
        <v>2</v>
      </c>
      <c r="O114" s="18">
        <v>5</v>
      </c>
      <c r="P114" s="311">
        <f t="shared" si="14"/>
        <v>15.50</v>
      </c>
      <c r="Q114" s="312">
        <f t="shared" si="15"/>
        <v>0.775</v>
      </c>
      <c r="R114" s="313">
        <f t="shared" si="9"/>
        <v>1.075</v>
      </c>
      <c r="S114" s="313">
        <f t="shared" si="9"/>
        <v>0.95</v>
      </c>
      <c r="T114" s="313">
        <f t="shared" si="9"/>
        <v>1.0249999999999999</v>
      </c>
      <c r="U114" s="313">
        <f t="shared" si="9"/>
        <v>1.30</v>
      </c>
      <c r="V114" s="313">
        <f t="shared" si="10"/>
        <v>1.075</v>
      </c>
      <c r="W114" s="314">
        <f t="shared" si="11"/>
        <v>46.50</v>
      </c>
      <c r="X114" s="314">
        <f t="shared" si="16"/>
        <v>9.3000000000000007</v>
      </c>
      <c r="Y114" s="258">
        <v>25</v>
      </c>
      <c r="Z114" s="116">
        <f t="shared" si="17"/>
        <v>20</v>
      </c>
    </row>
    <row r="115" spans="1:26" ht="19.9" customHeight="1" thickBot="1">
      <c r="A115" s="333">
        <v>108</v>
      </c>
      <c r="B115" s="281">
        <v>307722</v>
      </c>
      <c r="C115" s="133" t="s">
        <v>227</v>
      </c>
      <c r="D115" s="310">
        <v>8</v>
      </c>
      <c r="E115" s="310">
        <v>6.50</v>
      </c>
      <c r="F115" s="310">
        <v>9</v>
      </c>
      <c r="G115" s="310">
        <v>7.50</v>
      </c>
      <c r="H115" s="310">
        <v>9</v>
      </c>
      <c r="I115" s="10">
        <f t="shared" si="12"/>
        <v>40</v>
      </c>
      <c r="J115" s="310">
        <f t="shared" si="13"/>
        <v>6</v>
      </c>
      <c r="K115" s="18">
        <v>4.50</v>
      </c>
      <c r="L115" s="18">
        <v>5</v>
      </c>
      <c r="M115" s="18">
        <v>4</v>
      </c>
      <c r="N115" s="18">
        <v>3.50</v>
      </c>
      <c r="O115" s="18">
        <v>3</v>
      </c>
      <c r="P115" s="311">
        <f t="shared" si="14"/>
        <v>20</v>
      </c>
      <c r="Q115" s="312">
        <f t="shared" si="15"/>
        <v>1</v>
      </c>
      <c r="R115" s="313">
        <f t="shared" si="9"/>
        <v>1.425</v>
      </c>
      <c r="S115" s="313">
        <f t="shared" si="9"/>
        <v>1.2250000000000001</v>
      </c>
      <c r="T115" s="313">
        <f t="shared" si="9"/>
        <v>1.5499999999999998</v>
      </c>
      <c r="U115" s="313">
        <f t="shared" si="9"/>
        <v>1.30</v>
      </c>
      <c r="V115" s="313">
        <f t="shared" si="10"/>
        <v>1.50</v>
      </c>
      <c r="W115" s="314">
        <f t="shared" si="11"/>
        <v>60</v>
      </c>
      <c r="X115" s="314">
        <f t="shared" si="16"/>
        <v>12</v>
      </c>
      <c r="Y115" s="258">
        <v>32</v>
      </c>
      <c r="Z115" s="116">
        <f t="shared" si="17"/>
        <v>25.60</v>
      </c>
    </row>
    <row r="116" spans="1:26" ht="19.9" customHeight="1">
      <c r="A116" s="254">
        <v>109</v>
      </c>
      <c r="B116" s="287">
        <v>307723</v>
      </c>
      <c r="C116" s="133" t="s">
        <v>228</v>
      </c>
      <c r="D116" s="10">
        <v>1.50</v>
      </c>
      <c r="E116" s="10">
        <v>1</v>
      </c>
      <c r="F116" s="10">
        <v>0.50</v>
      </c>
      <c r="G116" s="10">
        <v>0</v>
      </c>
      <c r="H116" s="10">
        <v>1</v>
      </c>
      <c r="I116" s="10">
        <f t="shared" si="12"/>
        <v>4</v>
      </c>
      <c r="J116" s="310">
        <f t="shared" si="13"/>
        <v>0.60</v>
      </c>
      <c r="K116" s="18">
        <v>0.50</v>
      </c>
      <c r="L116" s="18">
        <v>0</v>
      </c>
      <c r="M116" s="18">
        <v>2</v>
      </c>
      <c r="N116" s="18">
        <v>0.50</v>
      </c>
      <c r="O116" s="311">
        <v>0</v>
      </c>
      <c r="P116" s="311">
        <f t="shared" si="14"/>
        <v>3</v>
      </c>
      <c r="Q116" s="312">
        <f t="shared" si="15"/>
        <v>0.15000000000000002</v>
      </c>
      <c r="R116" s="313">
        <f t="shared" si="9"/>
        <v>0.24999999999999997</v>
      </c>
      <c r="S116" s="313">
        <f t="shared" si="9"/>
        <v>0.15</v>
      </c>
      <c r="T116" s="313">
        <f t="shared" si="9"/>
        <v>0.175</v>
      </c>
      <c r="U116" s="313">
        <f t="shared" si="9"/>
        <v>0.025000000000000001</v>
      </c>
      <c r="V116" s="313">
        <f t="shared" si="10"/>
        <v>0.15</v>
      </c>
      <c r="W116" s="314">
        <f t="shared" si="11"/>
        <v>7</v>
      </c>
      <c r="X116" s="314">
        <f t="shared" si="16"/>
        <v>1.40</v>
      </c>
      <c r="Y116" s="258">
        <v>3</v>
      </c>
      <c r="Z116" s="116">
        <f t="shared" si="17"/>
        <v>2.4000000000000004</v>
      </c>
    </row>
    <row r="117" spans="1:26" ht="19.9" customHeight="1" thickBot="1">
      <c r="A117" s="333">
        <v>110</v>
      </c>
      <c r="B117" s="281">
        <v>307724</v>
      </c>
      <c r="C117" s="133" t="s">
        <v>229</v>
      </c>
      <c r="D117" s="10">
        <v>0.50</v>
      </c>
      <c r="E117" s="10">
        <v>0</v>
      </c>
      <c r="F117" s="10">
        <v>1</v>
      </c>
      <c r="G117" s="10">
        <v>2</v>
      </c>
      <c r="H117" s="10">
        <v>1.50</v>
      </c>
      <c r="I117" s="10">
        <f t="shared" si="12"/>
        <v>5</v>
      </c>
      <c r="J117" s="310">
        <f t="shared" si="13"/>
        <v>0.75</v>
      </c>
      <c r="K117" s="18">
        <v>0</v>
      </c>
      <c r="L117" s="18">
        <v>0.50</v>
      </c>
      <c r="M117" s="18">
        <v>0.50</v>
      </c>
      <c r="N117" s="18">
        <v>1</v>
      </c>
      <c r="O117" s="18">
        <v>1.50</v>
      </c>
      <c r="P117" s="311">
        <f t="shared" si="14"/>
        <v>3.50</v>
      </c>
      <c r="Q117" s="312">
        <f t="shared" si="15"/>
        <v>0.17500000000000002</v>
      </c>
      <c r="R117" s="313">
        <f t="shared" si="9"/>
        <v>0.074999999999999997</v>
      </c>
      <c r="S117" s="313">
        <f t="shared" si="9"/>
        <v>0.025000000000000001</v>
      </c>
      <c r="T117" s="313">
        <f t="shared" si="9"/>
        <v>0.175</v>
      </c>
      <c r="U117" s="313">
        <f t="shared" si="9"/>
        <v>0.35</v>
      </c>
      <c r="V117" s="313">
        <f t="shared" si="10"/>
        <v>0.30</v>
      </c>
      <c r="W117" s="314">
        <f t="shared" si="11"/>
        <v>8.50</v>
      </c>
      <c r="X117" s="314">
        <f t="shared" si="16"/>
        <v>1.7000000000000002</v>
      </c>
      <c r="Y117" s="258">
        <v>4</v>
      </c>
      <c r="Z117" s="116">
        <f t="shared" si="17"/>
        <v>3.20</v>
      </c>
    </row>
    <row r="118" spans="1:26" ht="19.9" customHeight="1">
      <c r="A118" s="254">
        <v>111</v>
      </c>
      <c r="B118" s="284">
        <v>307726</v>
      </c>
      <c r="C118" s="133" t="s">
        <v>230</v>
      </c>
      <c r="D118" s="10">
        <v>2</v>
      </c>
      <c r="E118" s="10">
        <v>1</v>
      </c>
      <c r="F118" s="10">
        <v>1.50</v>
      </c>
      <c r="G118" s="10">
        <v>3</v>
      </c>
      <c r="H118" s="10">
        <v>2</v>
      </c>
      <c r="I118" s="10">
        <f t="shared" si="12"/>
        <v>9.50</v>
      </c>
      <c r="J118" s="310">
        <f t="shared" si="13"/>
        <v>1.425</v>
      </c>
      <c r="K118" s="18">
        <v>2</v>
      </c>
      <c r="L118" s="18">
        <v>0</v>
      </c>
      <c r="M118" s="18">
        <v>1.50</v>
      </c>
      <c r="N118" s="18">
        <v>0.50</v>
      </c>
      <c r="O118" s="18">
        <v>0.50</v>
      </c>
      <c r="P118" s="311">
        <f t="shared" si="14"/>
        <v>4.50</v>
      </c>
      <c r="Q118" s="312">
        <f t="shared" si="15"/>
        <v>0.225</v>
      </c>
      <c r="R118" s="313">
        <f t="shared" si="9"/>
        <v>0.40</v>
      </c>
      <c r="S118" s="313">
        <f t="shared" si="9"/>
        <v>0.15</v>
      </c>
      <c r="T118" s="313">
        <f t="shared" si="9"/>
        <v>0.30</v>
      </c>
      <c r="U118" s="313">
        <f t="shared" si="9"/>
        <v>0.475</v>
      </c>
      <c r="V118" s="313">
        <f t="shared" si="10"/>
        <v>0.325</v>
      </c>
      <c r="W118" s="314">
        <f t="shared" si="11"/>
        <v>14</v>
      </c>
      <c r="X118" s="314">
        <f t="shared" si="16"/>
        <v>2.8000000000000003</v>
      </c>
      <c r="Y118" s="258">
        <v>8</v>
      </c>
      <c r="Z118" s="116">
        <f t="shared" si="17"/>
        <v>6.40</v>
      </c>
    </row>
    <row r="119" spans="1:26" ht="19.9" customHeight="1" thickBot="1">
      <c r="A119" s="333">
        <v>112</v>
      </c>
      <c r="B119" s="287">
        <v>307729</v>
      </c>
      <c r="C119" s="133" t="s">
        <v>233</v>
      </c>
      <c r="D119" s="310">
        <v>0</v>
      </c>
      <c r="E119" s="310">
        <v>0</v>
      </c>
      <c r="F119" s="310">
        <v>0.50</v>
      </c>
      <c r="G119" s="310">
        <v>1</v>
      </c>
      <c r="H119" s="310">
        <v>0</v>
      </c>
      <c r="I119" s="10">
        <f t="shared" si="12"/>
        <v>1.50</v>
      </c>
      <c r="J119" s="310">
        <f t="shared" si="13"/>
        <v>0.22499999999999998</v>
      </c>
      <c r="K119" s="311">
        <v>0</v>
      </c>
      <c r="L119" s="311">
        <v>1</v>
      </c>
      <c r="M119" s="311">
        <v>0</v>
      </c>
      <c r="N119" s="311">
        <v>0</v>
      </c>
      <c r="O119" s="311">
        <v>0.50</v>
      </c>
      <c r="P119" s="311">
        <f t="shared" si="14"/>
        <v>1.50</v>
      </c>
      <c r="Q119" s="312">
        <f t="shared" si="15"/>
        <v>0.075000000000000011</v>
      </c>
      <c r="R119" s="313">
        <f t="shared" si="9"/>
        <v>0</v>
      </c>
      <c r="S119" s="313">
        <f t="shared" si="9"/>
        <v>0.05</v>
      </c>
      <c r="T119" s="313">
        <f t="shared" si="9"/>
        <v>0.074999999999999997</v>
      </c>
      <c r="U119" s="313">
        <f t="shared" si="9"/>
        <v>0.15</v>
      </c>
      <c r="V119" s="313">
        <f t="shared" si="10"/>
        <v>0.025000000000000001</v>
      </c>
      <c r="W119" s="314">
        <f t="shared" si="11"/>
        <v>3</v>
      </c>
      <c r="X119" s="314">
        <f t="shared" si="16"/>
        <v>0.60000000000000009</v>
      </c>
      <c r="Y119" s="258">
        <v>1</v>
      </c>
      <c r="Z119" s="116">
        <f t="shared" si="17"/>
        <v>0.80</v>
      </c>
    </row>
    <row r="120" spans="1:26" ht="19.9" customHeight="1">
      <c r="A120" s="254">
        <v>113</v>
      </c>
      <c r="B120" s="281">
        <v>307730</v>
      </c>
      <c r="C120" s="133" t="s">
        <v>234</v>
      </c>
      <c r="D120" s="310">
        <v>0.50</v>
      </c>
      <c r="E120" s="310">
        <v>0.50</v>
      </c>
      <c r="F120" s="310">
        <v>0</v>
      </c>
      <c r="G120" s="310">
        <v>0</v>
      </c>
      <c r="H120" s="310">
        <v>0</v>
      </c>
      <c r="I120" s="10">
        <f t="shared" si="12"/>
        <v>1</v>
      </c>
      <c r="J120" s="310">
        <f t="shared" si="13"/>
        <v>0.15</v>
      </c>
      <c r="K120" s="311">
        <v>1</v>
      </c>
      <c r="L120" s="311">
        <v>0</v>
      </c>
      <c r="M120" s="311">
        <v>0</v>
      </c>
      <c r="N120" s="311">
        <v>0</v>
      </c>
      <c r="O120" s="311">
        <v>1</v>
      </c>
      <c r="P120" s="311">
        <f t="shared" si="14"/>
        <v>2</v>
      </c>
      <c r="Q120" s="312">
        <f t="shared" si="15"/>
        <v>0.10</v>
      </c>
      <c r="R120" s="313">
        <f t="shared" si="9"/>
        <v>0.125</v>
      </c>
      <c r="S120" s="313">
        <f t="shared" si="9"/>
        <v>0.074999999999999997</v>
      </c>
      <c r="T120" s="313">
        <f t="shared" si="9"/>
        <v>0</v>
      </c>
      <c r="U120" s="313">
        <f t="shared" si="9"/>
        <v>0</v>
      </c>
      <c r="V120" s="313">
        <f t="shared" si="10"/>
        <v>0.05</v>
      </c>
      <c r="W120" s="314">
        <f t="shared" si="11"/>
        <v>3</v>
      </c>
      <c r="X120" s="314">
        <f t="shared" si="16"/>
        <v>0.60000000000000009</v>
      </c>
      <c r="Y120" s="258">
        <v>1</v>
      </c>
      <c r="Z120" s="116">
        <f t="shared" si="17"/>
        <v>0.80</v>
      </c>
    </row>
    <row r="121" spans="1:26" ht="19.9" customHeight="1" thickBot="1">
      <c r="A121" s="333">
        <v>114</v>
      </c>
      <c r="B121" s="281">
        <v>307732</v>
      </c>
      <c r="C121" s="133" t="s">
        <v>330</v>
      </c>
      <c r="D121" s="310">
        <v>0</v>
      </c>
      <c r="E121" s="310">
        <v>0</v>
      </c>
      <c r="F121" s="310">
        <v>1</v>
      </c>
      <c r="G121" s="310">
        <v>0</v>
      </c>
      <c r="H121" s="310">
        <v>0.50</v>
      </c>
      <c r="I121" s="10">
        <f t="shared" si="12"/>
        <v>1.50</v>
      </c>
      <c r="J121" s="310">
        <f t="shared" si="13"/>
        <v>0.22499999999999998</v>
      </c>
      <c r="K121" s="311">
        <v>0</v>
      </c>
      <c r="L121" s="311">
        <v>0.50</v>
      </c>
      <c r="M121" s="311">
        <v>0.50</v>
      </c>
      <c r="N121" s="311">
        <v>1</v>
      </c>
      <c r="O121" s="311">
        <v>0</v>
      </c>
      <c r="P121" s="311">
        <f t="shared" si="14"/>
        <v>2</v>
      </c>
      <c r="Q121" s="312">
        <f t="shared" si="15"/>
        <v>0.10</v>
      </c>
      <c r="R121" s="313">
        <f t="shared" si="9"/>
        <v>0</v>
      </c>
      <c r="S121" s="313">
        <f t="shared" si="9"/>
        <v>0.025000000000000001</v>
      </c>
      <c r="T121" s="313">
        <f t="shared" si="9"/>
        <v>0.175</v>
      </c>
      <c r="U121" s="313">
        <f t="shared" si="9"/>
        <v>0.05</v>
      </c>
      <c r="V121" s="313">
        <f t="shared" si="10"/>
        <v>0.074999999999999997</v>
      </c>
      <c r="W121" s="314">
        <f t="shared" si="11"/>
        <v>3.50</v>
      </c>
      <c r="X121" s="314">
        <f t="shared" si="16"/>
        <v>0.70</v>
      </c>
      <c r="Y121" s="258">
        <v>1</v>
      </c>
      <c r="Z121" s="116">
        <f t="shared" si="17"/>
        <v>0.80</v>
      </c>
    </row>
    <row r="122" spans="1:26" ht="19.9" customHeight="1">
      <c r="A122" s="254">
        <v>115</v>
      </c>
      <c r="B122" s="287">
        <v>307733</v>
      </c>
      <c r="C122" s="133" t="s">
        <v>235</v>
      </c>
      <c r="D122" s="310">
        <v>1.50</v>
      </c>
      <c r="E122" s="310">
        <v>2</v>
      </c>
      <c r="F122" s="310">
        <v>5</v>
      </c>
      <c r="G122" s="310">
        <v>1.50</v>
      </c>
      <c r="H122" s="310">
        <v>0.50</v>
      </c>
      <c r="I122" s="10">
        <f t="shared" si="12"/>
        <v>10.50</v>
      </c>
      <c r="J122" s="310">
        <f t="shared" si="13"/>
        <v>1.575</v>
      </c>
      <c r="K122" s="311">
        <v>2</v>
      </c>
      <c r="L122" s="311">
        <v>1</v>
      </c>
      <c r="M122" s="311">
        <v>1</v>
      </c>
      <c r="N122" s="311">
        <v>0.50</v>
      </c>
      <c r="O122" s="311">
        <v>0.50</v>
      </c>
      <c r="P122" s="311">
        <f t="shared" si="14"/>
        <v>5</v>
      </c>
      <c r="Q122" s="312">
        <f t="shared" si="15"/>
        <v>0.25</v>
      </c>
      <c r="R122" s="313">
        <f t="shared" si="9"/>
        <v>0.32499999999999996</v>
      </c>
      <c r="S122" s="313">
        <f t="shared" si="9"/>
        <v>0.35</v>
      </c>
      <c r="T122" s="313">
        <f t="shared" si="9"/>
        <v>0.80</v>
      </c>
      <c r="U122" s="313">
        <f t="shared" si="9"/>
        <v>0.24999999999999997</v>
      </c>
      <c r="V122" s="313">
        <f t="shared" si="10"/>
        <v>0.10</v>
      </c>
      <c r="W122" s="314">
        <f t="shared" si="11"/>
        <v>15.50</v>
      </c>
      <c r="X122" s="314">
        <f t="shared" si="16"/>
        <v>3.10</v>
      </c>
      <c r="Y122" s="258">
        <v>7</v>
      </c>
      <c r="Z122" s="116">
        <f t="shared" si="17"/>
        <v>5.60</v>
      </c>
    </row>
    <row r="123" spans="1:26" ht="19.9" customHeight="1" thickBot="1">
      <c r="A123" s="333">
        <v>116</v>
      </c>
      <c r="B123" s="281">
        <v>307734</v>
      </c>
      <c r="C123" s="133" t="s">
        <v>236</v>
      </c>
      <c r="D123" s="310">
        <v>1</v>
      </c>
      <c r="E123" s="310">
        <v>1.50</v>
      </c>
      <c r="F123" s="310">
        <v>3</v>
      </c>
      <c r="G123" s="310">
        <v>1</v>
      </c>
      <c r="H123" s="310">
        <v>2</v>
      </c>
      <c r="I123" s="10">
        <f t="shared" si="12"/>
        <v>8.50</v>
      </c>
      <c r="J123" s="310">
        <f t="shared" si="13"/>
        <v>1.2749999999999999</v>
      </c>
      <c r="K123" s="18">
        <v>1.50</v>
      </c>
      <c r="L123" s="18">
        <v>1.50</v>
      </c>
      <c r="M123" s="18">
        <v>0.50</v>
      </c>
      <c r="N123" s="18">
        <v>1</v>
      </c>
      <c r="O123" s="18">
        <v>1</v>
      </c>
      <c r="P123" s="311">
        <f t="shared" si="14"/>
        <v>5.50</v>
      </c>
      <c r="Q123" s="312">
        <f t="shared" si="15"/>
        <v>0.27500000000000002</v>
      </c>
      <c r="R123" s="313">
        <f t="shared" si="9"/>
        <v>0.225</v>
      </c>
      <c r="S123" s="313">
        <f t="shared" si="9"/>
        <v>0.30</v>
      </c>
      <c r="T123" s="313">
        <f t="shared" si="9"/>
        <v>0.475</v>
      </c>
      <c r="U123" s="313">
        <f t="shared" si="9"/>
        <v>0.20</v>
      </c>
      <c r="V123" s="313">
        <f t="shared" si="10"/>
        <v>0.35</v>
      </c>
      <c r="W123" s="314">
        <f t="shared" si="11"/>
        <v>14</v>
      </c>
      <c r="X123" s="314">
        <f t="shared" si="16"/>
        <v>2.8000000000000003</v>
      </c>
      <c r="Y123" s="258">
        <v>7</v>
      </c>
      <c r="Z123" s="116">
        <f t="shared" si="17"/>
        <v>5.60</v>
      </c>
    </row>
    <row r="124" spans="1:26" ht="19.9" customHeight="1">
      <c r="A124" s="254">
        <v>117</v>
      </c>
      <c r="B124" s="281">
        <v>307736</v>
      </c>
      <c r="C124" s="133" t="s">
        <v>237</v>
      </c>
      <c r="D124" s="10">
        <v>6</v>
      </c>
      <c r="E124" s="10">
        <v>7.50</v>
      </c>
      <c r="F124" s="10">
        <v>4.50</v>
      </c>
      <c r="G124" s="10">
        <v>2</v>
      </c>
      <c r="H124" s="10">
        <v>5</v>
      </c>
      <c r="I124" s="10">
        <f t="shared" si="12"/>
        <v>25</v>
      </c>
      <c r="J124" s="310">
        <f t="shared" si="13"/>
        <v>3.75</v>
      </c>
      <c r="K124" s="18">
        <v>3</v>
      </c>
      <c r="L124" s="18">
        <v>2.50</v>
      </c>
      <c r="M124" s="18">
        <v>3.50</v>
      </c>
      <c r="N124" s="18">
        <v>1.50</v>
      </c>
      <c r="O124" s="18">
        <v>2</v>
      </c>
      <c r="P124" s="311">
        <f t="shared" si="14"/>
        <v>12.50</v>
      </c>
      <c r="Q124" s="312">
        <f t="shared" si="15"/>
        <v>0.625</v>
      </c>
      <c r="R124" s="313">
        <f t="shared" si="9"/>
        <v>1.0499999999999998</v>
      </c>
      <c r="S124" s="313">
        <f t="shared" si="9"/>
        <v>1.25</v>
      </c>
      <c r="T124" s="313">
        <f t="shared" si="9"/>
        <v>0.85</v>
      </c>
      <c r="U124" s="313">
        <f t="shared" si="9"/>
        <v>0.375</v>
      </c>
      <c r="V124" s="313">
        <f t="shared" si="10"/>
        <v>0.85</v>
      </c>
      <c r="W124" s="314">
        <f t="shared" si="11"/>
        <v>37.50</v>
      </c>
      <c r="X124" s="314">
        <f t="shared" si="16"/>
        <v>7.50</v>
      </c>
      <c r="Y124" s="258">
        <v>20</v>
      </c>
      <c r="Z124" s="116">
        <f t="shared" si="17"/>
        <v>16</v>
      </c>
    </row>
    <row r="125" spans="1:26" ht="19.9" customHeight="1" thickBot="1">
      <c r="A125" s="333">
        <v>118</v>
      </c>
      <c r="B125" s="287">
        <v>307739</v>
      </c>
      <c r="C125" s="133" t="s">
        <v>238</v>
      </c>
      <c r="D125" s="310">
        <v>0</v>
      </c>
      <c r="E125" s="310">
        <v>2</v>
      </c>
      <c r="F125" s="310">
        <v>0</v>
      </c>
      <c r="G125" s="310">
        <v>0</v>
      </c>
      <c r="H125" s="310">
        <v>0.50</v>
      </c>
      <c r="I125" s="10">
        <f t="shared" si="12"/>
        <v>2.50</v>
      </c>
      <c r="J125" s="310">
        <f t="shared" si="13"/>
        <v>0.375</v>
      </c>
      <c r="K125" s="311">
        <v>0</v>
      </c>
      <c r="L125" s="311">
        <v>0</v>
      </c>
      <c r="M125" s="311">
        <v>2</v>
      </c>
      <c r="N125" s="311">
        <v>0.50</v>
      </c>
      <c r="O125" s="311">
        <v>0</v>
      </c>
      <c r="P125" s="311">
        <f t="shared" si="14"/>
        <v>2.50</v>
      </c>
      <c r="Q125" s="312">
        <f t="shared" si="15"/>
        <v>0.125</v>
      </c>
      <c r="R125" s="313">
        <f t="shared" si="9"/>
        <v>0</v>
      </c>
      <c r="S125" s="313">
        <f t="shared" si="9"/>
        <v>0.30</v>
      </c>
      <c r="T125" s="313">
        <f t="shared" si="9"/>
        <v>0.10</v>
      </c>
      <c r="U125" s="313">
        <f t="shared" si="9"/>
        <v>0.025000000000000001</v>
      </c>
      <c r="V125" s="313">
        <f t="shared" si="10"/>
        <v>0.074999999999999997</v>
      </c>
      <c r="W125" s="314">
        <f t="shared" si="11"/>
        <v>5</v>
      </c>
      <c r="X125" s="314">
        <f t="shared" si="16"/>
        <v>1</v>
      </c>
      <c r="Y125" s="258">
        <v>0</v>
      </c>
      <c r="Z125" s="116">
        <f t="shared" si="17"/>
        <v>0</v>
      </c>
    </row>
    <row r="126" spans="1:26" ht="19.9" customHeight="1">
      <c r="A126" s="254">
        <v>119</v>
      </c>
      <c r="B126" s="281">
        <v>307740</v>
      </c>
      <c r="C126" s="133" t="s">
        <v>239</v>
      </c>
      <c r="D126" s="310">
        <v>1</v>
      </c>
      <c r="E126" s="310">
        <v>0</v>
      </c>
      <c r="F126" s="310">
        <v>0</v>
      </c>
      <c r="G126" s="310">
        <v>0.50</v>
      </c>
      <c r="H126" s="310">
        <v>0</v>
      </c>
      <c r="I126" s="10">
        <f t="shared" si="12"/>
        <v>1.50</v>
      </c>
      <c r="J126" s="310">
        <f t="shared" si="13"/>
        <v>0.22499999999999998</v>
      </c>
      <c r="K126" s="334">
        <v>1</v>
      </c>
      <c r="L126" s="334">
        <v>1</v>
      </c>
      <c r="M126" s="334">
        <v>0</v>
      </c>
      <c r="N126" s="334">
        <v>0</v>
      </c>
      <c r="O126" s="334">
        <v>0.50</v>
      </c>
      <c r="P126" s="311">
        <f t="shared" si="14"/>
        <v>2.50</v>
      </c>
      <c r="Q126" s="312">
        <f t="shared" si="15"/>
        <v>0.125</v>
      </c>
      <c r="R126" s="313">
        <f t="shared" si="9"/>
        <v>0.20</v>
      </c>
      <c r="S126" s="313">
        <f t="shared" si="9"/>
        <v>0.05</v>
      </c>
      <c r="T126" s="313">
        <f t="shared" si="9"/>
        <v>0</v>
      </c>
      <c r="U126" s="313">
        <f t="shared" si="9"/>
        <v>0.074999999999999997</v>
      </c>
      <c r="V126" s="313">
        <f t="shared" si="10"/>
        <v>0.025000000000000001</v>
      </c>
      <c r="W126" s="314">
        <f t="shared" si="11"/>
        <v>4</v>
      </c>
      <c r="X126" s="314">
        <f t="shared" si="16"/>
        <v>0.80</v>
      </c>
      <c r="Y126" s="258">
        <v>1</v>
      </c>
      <c r="Z126" s="116">
        <f t="shared" si="17"/>
        <v>0.80</v>
      </c>
    </row>
    <row r="127" spans="1:26" ht="19.9" customHeight="1" thickBot="1">
      <c r="A127" s="333">
        <v>120</v>
      </c>
      <c r="B127" s="287">
        <v>307741</v>
      </c>
      <c r="C127" s="133" t="s">
        <v>240</v>
      </c>
      <c r="D127" s="310">
        <v>0.50</v>
      </c>
      <c r="E127" s="310">
        <v>0</v>
      </c>
      <c r="F127" s="310">
        <v>2</v>
      </c>
      <c r="G127" s="310">
        <v>0</v>
      </c>
      <c r="H127" s="310">
        <v>0</v>
      </c>
      <c r="I127" s="10">
        <f t="shared" si="12"/>
        <v>2.50</v>
      </c>
      <c r="J127" s="310">
        <f t="shared" si="13"/>
        <v>0.375</v>
      </c>
      <c r="K127" s="311">
        <v>0</v>
      </c>
      <c r="L127" s="311">
        <v>2</v>
      </c>
      <c r="M127" s="311">
        <v>1</v>
      </c>
      <c r="N127" s="311">
        <v>0</v>
      </c>
      <c r="O127" s="311">
        <v>0.50</v>
      </c>
      <c r="P127" s="311">
        <f t="shared" si="14"/>
        <v>3.50</v>
      </c>
      <c r="Q127" s="312">
        <f t="shared" si="15"/>
        <v>0.17500000000000002</v>
      </c>
      <c r="R127" s="313">
        <f t="shared" si="9"/>
        <v>0.074999999999999997</v>
      </c>
      <c r="S127" s="313">
        <f t="shared" si="9"/>
        <v>0.10</v>
      </c>
      <c r="T127" s="313">
        <f t="shared" si="9"/>
        <v>0.35</v>
      </c>
      <c r="U127" s="313">
        <f t="shared" si="9"/>
        <v>0</v>
      </c>
      <c r="V127" s="313">
        <f t="shared" si="10"/>
        <v>0.025000000000000001</v>
      </c>
      <c r="W127" s="314">
        <f t="shared" si="11"/>
        <v>6</v>
      </c>
      <c r="X127" s="314">
        <f t="shared" si="16"/>
        <v>1.2000000000000002</v>
      </c>
      <c r="Y127" s="258">
        <v>2</v>
      </c>
      <c r="Z127" s="116">
        <f t="shared" si="17"/>
        <v>1.60</v>
      </c>
    </row>
    <row r="128" spans="1:26" ht="19.9" customHeight="1">
      <c r="A128" s="254">
        <v>121</v>
      </c>
      <c r="B128" s="281">
        <v>307746</v>
      </c>
      <c r="C128" s="133" t="s">
        <v>243</v>
      </c>
      <c r="D128" s="10">
        <v>2</v>
      </c>
      <c r="E128" s="10">
        <v>1</v>
      </c>
      <c r="F128" s="10">
        <v>0.50</v>
      </c>
      <c r="G128" s="10">
        <v>1.50</v>
      </c>
      <c r="H128" s="10">
        <v>1.50</v>
      </c>
      <c r="I128" s="10">
        <f t="shared" si="12"/>
        <v>6.50</v>
      </c>
      <c r="J128" s="310">
        <f t="shared" si="13"/>
        <v>0.975</v>
      </c>
      <c r="K128" s="311">
        <v>3</v>
      </c>
      <c r="L128" s="311">
        <v>0</v>
      </c>
      <c r="M128" s="311">
        <v>0</v>
      </c>
      <c r="N128" s="311">
        <v>1.50</v>
      </c>
      <c r="O128" s="311">
        <v>0</v>
      </c>
      <c r="P128" s="311">
        <f t="shared" si="14"/>
        <v>4.50</v>
      </c>
      <c r="Q128" s="312">
        <f t="shared" si="15"/>
        <v>0.225</v>
      </c>
      <c r="R128" s="313">
        <f t="shared" si="9"/>
        <v>0.45</v>
      </c>
      <c r="S128" s="313">
        <f t="shared" si="9"/>
        <v>0.15</v>
      </c>
      <c r="T128" s="313">
        <f t="shared" si="9"/>
        <v>0.074999999999999997</v>
      </c>
      <c r="U128" s="313">
        <f t="shared" si="9"/>
        <v>0.30</v>
      </c>
      <c r="V128" s="313">
        <f t="shared" si="10"/>
        <v>0.22499999999999998</v>
      </c>
      <c r="W128" s="314">
        <f t="shared" si="11"/>
        <v>11</v>
      </c>
      <c r="X128" s="314">
        <f t="shared" si="16"/>
        <v>2.2000000000000002</v>
      </c>
      <c r="Y128" s="258">
        <v>5</v>
      </c>
      <c r="Z128" s="116">
        <f t="shared" si="17"/>
        <v>4</v>
      </c>
    </row>
    <row r="129" spans="1:26" ht="19.9" customHeight="1" thickBot="1">
      <c r="A129" s="333">
        <v>122</v>
      </c>
      <c r="B129" s="287">
        <v>307747</v>
      </c>
      <c r="C129" s="133" t="s">
        <v>244</v>
      </c>
      <c r="D129" s="10">
        <v>3</v>
      </c>
      <c r="E129" s="10">
        <v>1.50</v>
      </c>
      <c r="F129" s="10">
        <v>4</v>
      </c>
      <c r="G129" s="10">
        <v>2</v>
      </c>
      <c r="H129" s="10">
        <v>1</v>
      </c>
      <c r="I129" s="10">
        <f t="shared" si="12"/>
        <v>11.50</v>
      </c>
      <c r="J129" s="310">
        <f t="shared" si="13"/>
        <v>1.725</v>
      </c>
      <c r="K129" s="311">
        <v>2</v>
      </c>
      <c r="L129" s="311">
        <v>1</v>
      </c>
      <c r="M129" s="311">
        <v>1.50</v>
      </c>
      <c r="N129" s="311">
        <v>0</v>
      </c>
      <c r="O129" s="311">
        <v>1</v>
      </c>
      <c r="P129" s="311">
        <f t="shared" si="14"/>
        <v>5.50</v>
      </c>
      <c r="Q129" s="312">
        <f t="shared" si="15"/>
        <v>0.27500000000000002</v>
      </c>
      <c r="R129" s="313">
        <f t="shared" si="9"/>
        <v>0.54999999999999993</v>
      </c>
      <c r="S129" s="313">
        <f t="shared" si="9"/>
        <v>0.27499999999999997</v>
      </c>
      <c r="T129" s="313">
        <f t="shared" si="9"/>
        <v>0.675</v>
      </c>
      <c r="U129" s="313">
        <f t="shared" si="9"/>
        <v>0.30</v>
      </c>
      <c r="V129" s="313">
        <f t="shared" si="10"/>
        <v>0.20</v>
      </c>
      <c r="W129" s="314">
        <f t="shared" si="11"/>
        <v>17</v>
      </c>
      <c r="X129" s="314">
        <f t="shared" si="16"/>
        <v>3.4000000000000004</v>
      </c>
      <c r="Y129" s="258">
        <v>9</v>
      </c>
      <c r="Z129" s="116">
        <f t="shared" si="17"/>
        <v>7.20</v>
      </c>
    </row>
    <row r="130" spans="1:26" ht="19.9" customHeight="1">
      <c r="A130" s="254">
        <v>123</v>
      </c>
      <c r="B130" s="281">
        <v>307748</v>
      </c>
      <c r="C130" s="133" t="s">
        <v>245</v>
      </c>
      <c r="D130" s="10">
        <v>2</v>
      </c>
      <c r="E130" s="10">
        <v>3</v>
      </c>
      <c r="F130" s="10">
        <v>3.50</v>
      </c>
      <c r="G130" s="10">
        <v>1.50</v>
      </c>
      <c r="H130" s="10">
        <v>2</v>
      </c>
      <c r="I130" s="10">
        <f t="shared" si="12"/>
        <v>12</v>
      </c>
      <c r="J130" s="310">
        <f t="shared" si="13"/>
        <v>1.7999999999999998</v>
      </c>
      <c r="K130" s="311">
        <v>0.50</v>
      </c>
      <c r="L130" s="311">
        <v>2.50</v>
      </c>
      <c r="M130" s="311">
        <v>1</v>
      </c>
      <c r="N130" s="311">
        <v>1.50</v>
      </c>
      <c r="O130" s="311">
        <v>0.50</v>
      </c>
      <c r="P130" s="311">
        <f t="shared" si="14"/>
        <v>6</v>
      </c>
      <c r="Q130" s="312">
        <f t="shared" si="15"/>
        <v>0.30000000000000004</v>
      </c>
      <c r="R130" s="313">
        <f t="shared" si="9"/>
        <v>0.325</v>
      </c>
      <c r="S130" s="313">
        <f t="shared" si="9"/>
        <v>0.57499999999999996</v>
      </c>
      <c r="T130" s="313">
        <f t="shared" si="9"/>
        <v>0.57500000000000007</v>
      </c>
      <c r="U130" s="313">
        <f t="shared" si="9"/>
        <v>0.30</v>
      </c>
      <c r="V130" s="313">
        <f t="shared" si="10"/>
        <v>0.325</v>
      </c>
      <c r="W130" s="314">
        <f t="shared" si="11"/>
        <v>18</v>
      </c>
      <c r="X130" s="314">
        <f t="shared" si="16"/>
        <v>3.60</v>
      </c>
      <c r="Y130" s="258">
        <v>10</v>
      </c>
      <c r="Z130" s="116">
        <f t="shared" si="17"/>
        <v>8</v>
      </c>
    </row>
    <row r="131" spans="1:26" ht="19.9" customHeight="1" thickBot="1">
      <c r="A131" s="333">
        <v>124</v>
      </c>
      <c r="B131" s="287">
        <v>307749</v>
      </c>
      <c r="C131" s="133" t="s">
        <v>246</v>
      </c>
      <c r="D131" s="10">
        <v>1</v>
      </c>
      <c r="E131" s="10">
        <v>2.50</v>
      </c>
      <c r="F131" s="10">
        <v>1</v>
      </c>
      <c r="G131" s="10">
        <v>2</v>
      </c>
      <c r="H131" s="10">
        <v>1.50</v>
      </c>
      <c r="I131" s="10">
        <f t="shared" si="12"/>
        <v>8</v>
      </c>
      <c r="J131" s="310">
        <f t="shared" si="13"/>
        <v>1.20</v>
      </c>
      <c r="K131" s="311">
        <v>1</v>
      </c>
      <c r="L131" s="311">
        <v>0.50</v>
      </c>
      <c r="M131" s="311">
        <v>0.50</v>
      </c>
      <c r="N131" s="311">
        <v>1</v>
      </c>
      <c r="O131" s="311">
        <v>0</v>
      </c>
      <c r="P131" s="311">
        <f t="shared" si="14"/>
        <v>3</v>
      </c>
      <c r="Q131" s="312">
        <f t="shared" si="15"/>
        <v>0.15000000000000002</v>
      </c>
      <c r="R131" s="313">
        <f t="shared" si="9"/>
        <v>0.20</v>
      </c>
      <c r="S131" s="313">
        <f t="shared" si="9"/>
        <v>0.40</v>
      </c>
      <c r="T131" s="313">
        <f t="shared" si="9"/>
        <v>0.175</v>
      </c>
      <c r="U131" s="313">
        <f t="shared" si="9"/>
        <v>0.35</v>
      </c>
      <c r="V131" s="313">
        <f t="shared" si="10"/>
        <v>0.22499999999999998</v>
      </c>
      <c r="W131" s="314">
        <f t="shared" si="11"/>
        <v>11</v>
      </c>
      <c r="X131" s="314">
        <f t="shared" si="16"/>
        <v>2.2000000000000002</v>
      </c>
      <c r="Y131" s="258">
        <v>6</v>
      </c>
      <c r="Z131" s="116">
        <f t="shared" si="17"/>
        <v>4.8000000000000007</v>
      </c>
    </row>
    <row r="132" spans="1:26" ht="19.9" customHeight="1">
      <c r="A132" s="254">
        <v>125</v>
      </c>
      <c r="B132" s="284">
        <v>307754</v>
      </c>
      <c r="C132" s="133" t="s">
        <v>249</v>
      </c>
      <c r="D132" s="10">
        <v>0</v>
      </c>
      <c r="E132" s="10">
        <v>0</v>
      </c>
      <c r="F132" s="10">
        <v>0.50</v>
      </c>
      <c r="G132" s="10">
        <v>1</v>
      </c>
      <c r="H132" s="10">
        <v>0.50</v>
      </c>
      <c r="I132" s="10">
        <f t="shared" si="12"/>
        <v>2</v>
      </c>
      <c r="J132" s="310">
        <f t="shared" si="13"/>
        <v>0.30</v>
      </c>
      <c r="K132" s="311">
        <v>0</v>
      </c>
      <c r="L132" s="311">
        <v>2</v>
      </c>
      <c r="M132" s="311">
        <v>0</v>
      </c>
      <c r="N132" s="311">
        <v>0</v>
      </c>
      <c r="O132" s="311">
        <v>0.50</v>
      </c>
      <c r="P132" s="311">
        <f t="shared" si="14"/>
        <v>2.50</v>
      </c>
      <c r="Q132" s="312">
        <f t="shared" si="15"/>
        <v>0.125</v>
      </c>
      <c r="R132" s="313">
        <f t="shared" si="9"/>
        <v>0</v>
      </c>
      <c r="S132" s="313">
        <f t="shared" si="9"/>
        <v>0.10</v>
      </c>
      <c r="T132" s="313">
        <f t="shared" si="9"/>
        <v>0.074999999999999997</v>
      </c>
      <c r="U132" s="313">
        <f t="shared" si="9"/>
        <v>0.15</v>
      </c>
      <c r="V132" s="313">
        <f t="shared" si="10"/>
        <v>0.10</v>
      </c>
      <c r="W132" s="314">
        <f t="shared" si="11"/>
        <v>4.50</v>
      </c>
      <c r="X132" s="314">
        <f t="shared" si="16"/>
        <v>0.90</v>
      </c>
      <c r="Y132" s="258">
        <v>1</v>
      </c>
      <c r="Z132" s="116">
        <f t="shared" si="17"/>
        <v>0.80</v>
      </c>
    </row>
    <row r="133" spans="1:26" ht="19.9" customHeight="1" thickBot="1">
      <c r="A133" s="333">
        <v>126</v>
      </c>
      <c r="B133" s="287">
        <v>307755</v>
      </c>
      <c r="C133" s="133" t="s">
        <v>250</v>
      </c>
      <c r="D133" s="10">
        <v>2</v>
      </c>
      <c r="E133" s="10">
        <v>5</v>
      </c>
      <c r="F133" s="10">
        <v>3.50</v>
      </c>
      <c r="G133" s="10">
        <v>5</v>
      </c>
      <c r="H133" s="10">
        <v>2.50</v>
      </c>
      <c r="I133" s="10">
        <f t="shared" si="12"/>
        <v>18</v>
      </c>
      <c r="J133" s="310">
        <f t="shared" si="13"/>
        <v>2.6999999999999997</v>
      </c>
      <c r="K133" s="311">
        <v>3</v>
      </c>
      <c r="L133" s="311">
        <v>1.50</v>
      </c>
      <c r="M133" s="311">
        <v>2</v>
      </c>
      <c r="N133" s="311">
        <v>0.50</v>
      </c>
      <c r="O133" s="311">
        <v>2</v>
      </c>
      <c r="P133" s="311">
        <f t="shared" si="14"/>
        <v>9</v>
      </c>
      <c r="Q133" s="312">
        <f t="shared" si="15"/>
        <v>0.45</v>
      </c>
      <c r="R133" s="313">
        <f t="shared" si="9"/>
        <v>0.45</v>
      </c>
      <c r="S133" s="313">
        <f t="shared" si="9"/>
        <v>0.825</v>
      </c>
      <c r="T133" s="313">
        <f t="shared" si="9"/>
        <v>0.625</v>
      </c>
      <c r="U133" s="313">
        <f t="shared" si="18" ref="U133:V150">(G133*0.15+N133*0.05)</f>
        <v>0.775</v>
      </c>
      <c r="V133" s="313">
        <f t="shared" si="10"/>
        <v>0.475</v>
      </c>
      <c r="W133" s="314">
        <f t="shared" si="11"/>
        <v>27</v>
      </c>
      <c r="X133" s="314">
        <f t="shared" si="16"/>
        <v>5.40</v>
      </c>
      <c r="Y133" s="258">
        <v>15</v>
      </c>
      <c r="Z133" s="116">
        <f t="shared" si="17"/>
        <v>12</v>
      </c>
    </row>
    <row r="134" spans="1:26" ht="19.9" customHeight="1">
      <c r="A134" s="254">
        <v>127</v>
      </c>
      <c r="B134" s="281">
        <v>307756</v>
      </c>
      <c r="C134" s="133" t="s">
        <v>251</v>
      </c>
      <c r="D134" s="10">
        <v>1</v>
      </c>
      <c r="E134" s="10">
        <v>0.50</v>
      </c>
      <c r="F134" s="10">
        <v>1</v>
      </c>
      <c r="G134" s="10">
        <v>0.50</v>
      </c>
      <c r="H134" s="10">
        <v>0</v>
      </c>
      <c r="I134" s="10">
        <f t="shared" si="12"/>
        <v>3</v>
      </c>
      <c r="J134" s="310">
        <f t="shared" si="13"/>
        <v>0.44999999999999996</v>
      </c>
      <c r="K134" s="311">
        <v>2</v>
      </c>
      <c r="L134" s="311">
        <v>0</v>
      </c>
      <c r="M134" s="311">
        <v>0.50</v>
      </c>
      <c r="N134" s="311">
        <v>1</v>
      </c>
      <c r="O134" s="311">
        <v>0</v>
      </c>
      <c r="P134" s="311">
        <f t="shared" si="14"/>
        <v>3.50</v>
      </c>
      <c r="Q134" s="312">
        <f t="shared" si="15"/>
        <v>0.17500000000000002</v>
      </c>
      <c r="R134" s="313">
        <f t="shared" si="19" ref="R134:T150">(D134*0.15+K134*0.05)</f>
        <v>0.25</v>
      </c>
      <c r="S134" s="313">
        <f t="shared" si="19"/>
        <v>0.074999999999999997</v>
      </c>
      <c r="T134" s="313">
        <f t="shared" si="19"/>
        <v>0.175</v>
      </c>
      <c r="U134" s="313">
        <f t="shared" si="18"/>
        <v>0.125</v>
      </c>
      <c r="V134" s="313">
        <f t="shared" si="18"/>
        <v>0</v>
      </c>
      <c r="W134" s="314">
        <f t="shared" si="11"/>
        <v>6.50</v>
      </c>
      <c r="X134" s="314">
        <f t="shared" si="16"/>
        <v>1.30</v>
      </c>
      <c r="Y134" s="258">
        <v>3</v>
      </c>
      <c r="Z134" s="116">
        <f t="shared" si="17"/>
        <v>2.4000000000000004</v>
      </c>
    </row>
    <row r="135" spans="1:26" ht="19.9" customHeight="1" thickBot="1">
      <c r="A135" s="333">
        <v>128</v>
      </c>
      <c r="B135" s="281">
        <v>307764</v>
      </c>
      <c r="C135" s="133" t="s">
        <v>254</v>
      </c>
      <c r="D135" s="10">
        <v>1</v>
      </c>
      <c r="E135" s="10">
        <v>0</v>
      </c>
      <c r="F135" s="10">
        <v>0.50</v>
      </c>
      <c r="G135" s="10">
        <v>1</v>
      </c>
      <c r="H135" s="10">
        <v>0</v>
      </c>
      <c r="I135" s="10">
        <f t="shared" si="12"/>
        <v>2.50</v>
      </c>
      <c r="J135" s="310">
        <f t="shared" si="13"/>
        <v>0.375</v>
      </c>
      <c r="K135" s="311">
        <v>0</v>
      </c>
      <c r="L135" s="311">
        <v>1</v>
      </c>
      <c r="M135" s="311">
        <v>2</v>
      </c>
      <c r="N135" s="311">
        <v>0</v>
      </c>
      <c r="O135" s="311">
        <v>1.50</v>
      </c>
      <c r="P135" s="311">
        <f t="shared" si="14"/>
        <v>4.50</v>
      </c>
      <c r="Q135" s="312">
        <f t="shared" si="15"/>
        <v>0.225</v>
      </c>
      <c r="R135" s="313">
        <f t="shared" si="19"/>
        <v>0.15</v>
      </c>
      <c r="S135" s="313">
        <f t="shared" si="19"/>
        <v>0.05</v>
      </c>
      <c r="T135" s="313">
        <f t="shared" si="19"/>
        <v>0.175</v>
      </c>
      <c r="U135" s="313">
        <f t="shared" si="18"/>
        <v>0.15</v>
      </c>
      <c r="V135" s="313">
        <f t="shared" si="18"/>
        <v>0.075000000000000011</v>
      </c>
      <c r="W135" s="314">
        <f t="shared" si="11"/>
        <v>7</v>
      </c>
      <c r="X135" s="314">
        <f t="shared" si="16"/>
        <v>1.40</v>
      </c>
      <c r="Y135" s="258">
        <v>2</v>
      </c>
      <c r="Z135" s="116">
        <f t="shared" si="17"/>
        <v>1.60</v>
      </c>
    </row>
    <row r="136" spans="1:26" ht="19.9" customHeight="1">
      <c r="A136" s="254">
        <v>129</v>
      </c>
      <c r="B136" s="287">
        <v>307765</v>
      </c>
      <c r="C136" s="133" t="s">
        <v>255</v>
      </c>
      <c r="D136" s="10">
        <v>6</v>
      </c>
      <c r="E136" s="10">
        <v>5</v>
      </c>
      <c r="F136" s="10">
        <v>6</v>
      </c>
      <c r="G136" s="10">
        <v>4</v>
      </c>
      <c r="H136" s="10">
        <v>7</v>
      </c>
      <c r="I136" s="10">
        <f t="shared" si="12"/>
        <v>28</v>
      </c>
      <c r="J136" s="310">
        <f t="shared" si="13"/>
        <v>4.20</v>
      </c>
      <c r="K136" s="311">
        <v>3</v>
      </c>
      <c r="L136" s="311">
        <v>2.50</v>
      </c>
      <c r="M136" s="311">
        <v>4</v>
      </c>
      <c r="N136" s="311">
        <v>3</v>
      </c>
      <c r="O136" s="311">
        <v>1</v>
      </c>
      <c r="P136" s="311">
        <f t="shared" si="14"/>
        <v>13.50</v>
      </c>
      <c r="Q136" s="312">
        <f t="shared" si="15"/>
        <v>0.675</v>
      </c>
      <c r="R136" s="313">
        <f t="shared" si="19"/>
        <v>1.0499999999999998</v>
      </c>
      <c r="S136" s="313">
        <f t="shared" si="19"/>
        <v>0.875</v>
      </c>
      <c r="T136" s="313">
        <f t="shared" si="19"/>
        <v>1.0999999999999999</v>
      </c>
      <c r="U136" s="313">
        <f t="shared" si="18"/>
        <v>0.75</v>
      </c>
      <c r="V136" s="313">
        <f t="shared" si="18"/>
        <v>1.1000000000000001</v>
      </c>
      <c r="W136" s="314">
        <f t="shared" si="20" ref="W136:W150">I136+P136</f>
        <v>41.50</v>
      </c>
      <c r="X136" s="314">
        <f t="shared" si="16"/>
        <v>8.3000000000000007</v>
      </c>
      <c r="Y136" s="258">
        <v>22</v>
      </c>
      <c r="Z136" s="116">
        <f t="shared" si="17"/>
        <v>17.60</v>
      </c>
    </row>
    <row r="137" spans="1:26" ht="19.9" customHeight="1" thickBot="1">
      <c r="A137" s="333">
        <v>130</v>
      </c>
      <c r="B137" s="281">
        <v>307766</v>
      </c>
      <c r="C137" s="133" t="s">
        <v>256</v>
      </c>
      <c r="D137" s="10">
        <v>1</v>
      </c>
      <c r="E137" s="10">
        <v>0.50</v>
      </c>
      <c r="F137" s="10">
        <v>1</v>
      </c>
      <c r="G137" s="10">
        <v>1</v>
      </c>
      <c r="H137" s="10">
        <v>0.50</v>
      </c>
      <c r="I137" s="10">
        <f t="shared" si="21" ref="I137:I150">SUM(D137:H137)</f>
        <v>4</v>
      </c>
      <c r="J137" s="310">
        <f t="shared" si="22" ref="J137:J150">I137*0.15</f>
        <v>0.60</v>
      </c>
      <c r="K137" s="311">
        <v>0</v>
      </c>
      <c r="L137" s="311">
        <v>1</v>
      </c>
      <c r="M137" s="311">
        <v>0.50</v>
      </c>
      <c r="N137" s="311">
        <v>0</v>
      </c>
      <c r="O137" s="311">
        <v>0.50</v>
      </c>
      <c r="P137" s="311">
        <f t="shared" si="23" ref="P137:P150">SUM(K137:O137)</f>
        <v>2</v>
      </c>
      <c r="Q137" s="312">
        <f t="shared" si="24" ref="Q137:Q150">P137*0.05</f>
        <v>0.10</v>
      </c>
      <c r="R137" s="313">
        <f t="shared" si="19"/>
        <v>0.15</v>
      </c>
      <c r="S137" s="313">
        <f t="shared" si="19"/>
        <v>0.125</v>
      </c>
      <c r="T137" s="313">
        <f t="shared" si="19"/>
        <v>0.175</v>
      </c>
      <c r="U137" s="313">
        <f t="shared" si="18"/>
        <v>0.15</v>
      </c>
      <c r="V137" s="313">
        <f t="shared" si="18"/>
        <v>0.10</v>
      </c>
      <c r="W137" s="314">
        <f t="shared" si="20"/>
        <v>6</v>
      </c>
      <c r="X137" s="314">
        <f t="shared" si="25" ref="X137:X150">(W137*0.2)</f>
        <v>1.2000000000000002</v>
      </c>
      <c r="Y137" s="258">
        <v>3</v>
      </c>
      <c r="Z137" s="116">
        <f t="shared" si="26" ref="Z137:Z150">Y137*0.8</f>
        <v>2.4000000000000004</v>
      </c>
    </row>
    <row r="138" spans="1:26" ht="19.9" customHeight="1">
      <c r="A138" s="254">
        <v>131</v>
      </c>
      <c r="B138" s="281">
        <v>307768</v>
      </c>
      <c r="C138" s="133" t="s">
        <v>257</v>
      </c>
      <c r="D138" s="10">
        <v>8</v>
      </c>
      <c r="E138" s="10">
        <v>6</v>
      </c>
      <c r="F138" s="10">
        <v>5</v>
      </c>
      <c r="G138" s="10">
        <v>4.50</v>
      </c>
      <c r="H138" s="10">
        <v>5</v>
      </c>
      <c r="I138" s="10">
        <f t="shared" si="21"/>
        <v>28.50</v>
      </c>
      <c r="J138" s="310">
        <f t="shared" si="22"/>
        <v>4.2749999999999995</v>
      </c>
      <c r="K138" s="311">
        <v>1.50</v>
      </c>
      <c r="L138" s="311">
        <v>3</v>
      </c>
      <c r="M138" s="311">
        <v>5</v>
      </c>
      <c r="N138" s="311">
        <v>2</v>
      </c>
      <c r="O138" s="311">
        <v>3</v>
      </c>
      <c r="P138" s="311">
        <f t="shared" si="23"/>
        <v>14.50</v>
      </c>
      <c r="Q138" s="312">
        <f t="shared" si="24"/>
        <v>0.72500000000000009</v>
      </c>
      <c r="R138" s="313">
        <f t="shared" si="19"/>
        <v>1.2749999999999999</v>
      </c>
      <c r="S138" s="313">
        <f t="shared" si="19"/>
        <v>1.0499999999999998</v>
      </c>
      <c r="T138" s="313">
        <f t="shared" si="19"/>
        <v>1</v>
      </c>
      <c r="U138" s="313">
        <f t="shared" si="18"/>
        <v>0.77499999999999991</v>
      </c>
      <c r="V138" s="313">
        <f t="shared" si="18"/>
        <v>0.90</v>
      </c>
      <c r="W138" s="314">
        <f t="shared" si="20"/>
        <v>43</v>
      </c>
      <c r="X138" s="314">
        <f t="shared" si="25"/>
        <v>8.60</v>
      </c>
      <c r="Y138" s="335">
        <v>23</v>
      </c>
      <c r="Z138" s="116">
        <f t="shared" si="26"/>
        <v>18.400000000000002</v>
      </c>
    </row>
    <row r="139" spans="1:26" ht="19.9" customHeight="1" thickBot="1">
      <c r="A139" s="333">
        <v>132</v>
      </c>
      <c r="B139" s="285">
        <v>307769</v>
      </c>
      <c r="C139" s="133" t="s">
        <v>258</v>
      </c>
      <c r="D139" s="10">
        <v>3</v>
      </c>
      <c r="E139" s="10">
        <v>1</v>
      </c>
      <c r="F139" s="10">
        <v>1.50</v>
      </c>
      <c r="G139" s="10">
        <v>0</v>
      </c>
      <c r="H139" s="10">
        <v>1.50</v>
      </c>
      <c r="I139" s="10">
        <f t="shared" si="21"/>
        <v>7</v>
      </c>
      <c r="J139" s="310">
        <f t="shared" si="22"/>
        <v>1.05</v>
      </c>
      <c r="K139" s="311">
        <v>1</v>
      </c>
      <c r="L139" s="311">
        <v>1.50</v>
      </c>
      <c r="M139" s="311">
        <v>0.50</v>
      </c>
      <c r="N139" s="311">
        <v>0.50</v>
      </c>
      <c r="O139" s="311">
        <v>2</v>
      </c>
      <c r="P139" s="311">
        <f t="shared" si="23"/>
        <v>5.50</v>
      </c>
      <c r="Q139" s="312">
        <f t="shared" si="24"/>
        <v>0.27500000000000002</v>
      </c>
      <c r="R139" s="313">
        <f t="shared" si="19"/>
        <v>0.49999999999999994</v>
      </c>
      <c r="S139" s="313">
        <f t="shared" si="19"/>
        <v>0.225</v>
      </c>
      <c r="T139" s="313">
        <f t="shared" si="19"/>
        <v>0.24999999999999997</v>
      </c>
      <c r="U139" s="313">
        <f t="shared" si="18"/>
        <v>0.025000000000000001</v>
      </c>
      <c r="V139" s="313">
        <f t="shared" si="18"/>
        <v>0.32499999999999996</v>
      </c>
      <c r="W139" s="314">
        <f t="shared" si="20"/>
        <v>12.50</v>
      </c>
      <c r="X139" s="314">
        <f t="shared" si="25"/>
        <v>2.50</v>
      </c>
      <c r="Y139" s="258">
        <v>6</v>
      </c>
      <c r="Z139" s="116">
        <f t="shared" si="26"/>
        <v>4.8000000000000007</v>
      </c>
    </row>
    <row r="140" spans="1:26" ht="19.9" customHeight="1">
      <c r="A140" s="254">
        <v>133</v>
      </c>
      <c r="B140" s="287">
        <v>307773</v>
      </c>
      <c r="C140" s="133" t="s">
        <v>259</v>
      </c>
      <c r="D140" s="10">
        <v>2</v>
      </c>
      <c r="E140" s="10">
        <v>2.50</v>
      </c>
      <c r="F140" s="10">
        <v>4</v>
      </c>
      <c r="G140" s="10">
        <v>3.50</v>
      </c>
      <c r="H140" s="10">
        <v>0.50</v>
      </c>
      <c r="I140" s="10">
        <f t="shared" si="21"/>
        <v>12.50</v>
      </c>
      <c r="J140" s="310">
        <f t="shared" si="22"/>
        <v>1.875</v>
      </c>
      <c r="K140" s="311">
        <v>1.50</v>
      </c>
      <c r="L140" s="311">
        <v>1</v>
      </c>
      <c r="M140" s="311">
        <v>2</v>
      </c>
      <c r="N140" s="311">
        <v>1</v>
      </c>
      <c r="O140" s="311">
        <v>1.50</v>
      </c>
      <c r="P140" s="311">
        <f t="shared" si="23"/>
        <v>7</v>
      </c>
      <c r="Q140" s="312">
        <f t="shared" si="24"/>
        <v>0.35</v>
      </c>
      <c r="R140" s="313">
        <f t="shared" si="19"/>
        <v>0.375</v>
      </c>
      <c r="S140" s="313">
        <f t="shared" si="19"/>
        <v>0.425</v>
      </c>
      <c r="T140" s="313">
        <f t="shared" si="19"/>
        <v>0.70</v>
      </c>
      <c r="U140" s="313">
        <f t="shared" si="18"/>
        <v>0.57500000000000007</v>
      </c>
      <c r="V140" s="313">
        <f t="shared" si="18"/>
        <v>0.15000000000000002</v>
      </c>
      <c r="W140" s="314">
        <f t="shared" si="20"/>
        <v>19.50</v>
      </c>
      <c r="X140" s="314">
        <f t="shared" si="25"/>
        <v>3.9000000000000004</v>
      </c>
      <c r="Y140" s="258">
        <v>10</v>
      </c>
      <c r="Z140" s="116">
        <f t="shared" si="26"/>
        <v>8</v>
      </c>
    </row>
    <row r="141" spans="1:26" ht="19.9" customHeight="1" thickBot="1">
      <c r="A141" s="333">
        <v>134</v>
      </c>
      <c r="B141" s="281">
        <v>307774</v>
      </c>
      <c r="C141" s="133" t="s">
        <v>260</v>
      </c>
      <c r="D141" s="10">
        <v>1.50</v>
      </c>
      <c r="E141" s="10">
        <v>0.50</v>
      </c>
      <c r="F141" s="10">
        <v>2</v>
      </c>
      <c r="G141" s="10">
        <v>1</v>
      </c>
      <c r="H141" s="10">
        <v>2</v>
      </c>
      <c r="I141" s="10">
        <f t="shared" si="21"/>
        <v>7</v>
      </c>
      <c r="J141" s="310">
        <f t="shared" si="22"/>
        <v>1.05</v>
      </c>
      <c r="K141" s="311">
        <v>0</v>
      </c>
      <c r="L141" s="311">
        <v>3</v>
      </c>
      <c r="M141" s="311">
        <v>0</v>
      </c>
      <c r="N141" s="311">
        <v>0.50</v>
      </c>
      <c r="O141" s="311">
        <v>2</v>
      </c>
      <c r="P141" s="311">
        <f t="shared" si="23"/>
        <v>5.50</v>
      </c>
      <c r="Q141" s="312">
        <f t="shared" si="24"/>
        <v>0.27500000000000002</v>
      </c>
      <c r="R141" s="313">
        <f t="shared" si="19"/>
        <v>0.22499999999999998</v>
      </c>
      <c r="S141" s="313">
        <f t="shared" si="19"/>
        <v>0.22500000000000003</v>
      </c>
      <c r="T141" s="313">
        <f t="shared" si="19"/>
        <v>0.30</v>
      </c>
      <c r="U141" s="313">
        <f t="shared" si="18"/>
        <v>0.175</v>
      </c>
      <c r="V141" s="313">
        <f t="shared" si="18"/>
        <v>0.40</v>
      </c>
      <c r="W141" s="314">
        <f t="shared" si="20"/>
        <v>12.50</v>
      </c>
      <c r="X141" s="314">
        <f t="shared" si="25"/>
        <v>2.50</v>
      </c>
      <c r="Y141" s="258">
        <v>5</v>
      </c>
      <c r="Z141" s="116">
        <f t="shared" si="26"/>
        <v>4</v>
      </c>
    </row>
    <row r="142" spans="1:26" ht="19.9" customHeight="1">
      <c r="A142" s="254">
        <v>135</v>
      </c>
      <c r="B142" s="287">
        <v>307775</v>
      </c>
      <c r="C142" s="133" t="s">
        <v>261</v>
      </c>
      <c r="D142" s="310">
        <v>9</v>
      </c>
      <c r="E142" s="310">
        <v>7</v>
      </c>
      <c r="F142" s="310">
        <v>8</v>
      </c>
      <c r="G142" s="310">
        <v>9.50</v>
      </c>
      <c r="H142" s="310">
        <v>9</v>
      </c>
      <c r="I142" s="10">
        <f t="shared" si="21"/>
        <v>42.50</v>
      </c>
      <c r="J142" s="310">
        <f t="shared" si="22"/>
        <v>6.375</v>
      </c>
      <c r="K142" s="311">
        <v>5</v>
      </c>
      <c r="L142" s="311">
        <v>3.50</v>
      </c>
      <c r="M142" s="311">
        <v>4</v>
      </c>
      <c r="N142" s="311">
        <v>4</v>
      </c>
      <c r="O142" s="311">
        <v>5</v>
      </c>
      <c r="P142" s="311">
        <f t="shared" si="23"/>
        <v>21.50</v>
      </c>
      <c r="Q142" s="312">
        <f t="shared" si="24"/>
        <v>1.075</v>
      </c>
      <c r="R142" s="313">
        <f t="shared" si="19"/>
        <v>1.60</v>
      </c>
      <c r="S142" s="313">
        <f t="shared" si="19"/>
        <v>1.2250000000000001</v>
      </c>
      <c r="T142" s="313">
        <f t="shared" si="19"/>
        <v>1.40</v>
      </c>
      <c r="U142" s="313">
        <f t="shared" si="18"/>
        <v>1.625</v>
      </c>
      <c r="V142" s="313">
        <f t="shared" si="18"/>
        <v>1.60</v>
      </c>
      <c r="W142" s="314">
        <f t="shared" si="20"/>
        <v>64</v>
      </c>
      <c r="X142" s="314">
        <f t="shared" si="25"/>
        <v>12.80</v>
      </c>
      <c r="Y142" s="258">
        <v>34</v>
      </c>
      <c r="Z142" s="116">
        <f t="shared" si="26"/>
        <v>27.200000000000003</v>
      </c>
    </row>
    <row r="143" spans="1:26" ht="19.9" customHeight="1" thickBot="1">
      <c r="A143" s="333">
        <v>136</v>
      </c>
      <c r="B143" s="281">
        <v>307776</v>
      </c>
      <c r="C143" s="133" t="s">
        <v>262</v>
      </c>
      <c r="D143" s="310">
        <v>10</v>
      </c>
      <c r="E143" s="310">
        <v>9</v>
      </c>
      <c r="F143" s="310">
        <v>8.50</v>
      </c>
      <c r="G143" s="310">
        <v>9</v>
      </c>
      <c r="H143" s="310">
        <v>8</v>
      </c>
      <c r="I143" s="10">
        <f t="shared" si="21"/>
        <v>44.50</v>
      </c>
      <c r="J143" s="310">
        <f t="shared" si="22"/>
        <v>6.675</v>
      </c>
      <c r="K143" s="311">
        <v>3</v>
      </c>
      <c r="L143" s="311">
        <v>5</v>
      </c>
      <c r="M143" s="311">
        <v>4.50</v>
      </c>
      <c r="N143" s="311">
        <v>5</v>
      </c>
      <c r="O143" s="311">
        <v>4</v>
      </c>
      <c r="P143" s="311">
        <f t="shared" si="23"/>
        <v>21.50</v>
      </c>
      <c r="Q143" s="312">
        <f t="shared" si="24"/>
        <v>1.075</v>
      </c>
      <c r="R143" s="313">
        <f t="shared" si="19"/>
        <v>1.65</v>
      </c>
      <c r="S143" s="313">
        <f t="shared" si="19"/>
        <v>1.60</v>
      </c>
      <c r="T143" s="313">
        <f t="shared" si="19"/>
        <v>1.50</v>
      </c>
      <c r="U143" s="313">
        <f t="shared" si="18"/>
        <v>1.60</v>
      </c>
      <c r="V143" s="313">
        <f t="shared" si="18"/>
        <v>1.40</v>
      </c>
      <c r="W143" s="314">
        <f t="shared" si="20"/>
        <v>66</v>
      </c>
      <c r="X143" s="314">
        <f t="shared" si="25"/>
        <v>13.20</v>
      </c>
      <c r="Y143" s="258">
        <v>36</v>
      </c>
      <c r="Z143" s="116">
        <f t="shared" si="26"/>
        <v>28.80</v>
      </c>
    </row>
    <row r="144" spans="1:26" ht="19.9" customHeight="1">
      <c r="A144" s="254">
        <v>137</v>
      </c>
      <c r="B144" s="287">
        <v>307777</v>
      </c>
      <c r="C144" s="133" t="s">
        <v>263</v>
      </c>
      <c r="D144" s="310">
        <v>5</v>
      </c>
      <c r="E144" s="310">
        <v>6</v>
      </c>
      <c r="F144" s="310">
        <v>4</v>
      </c>
      <c r="G144" s="310">
        <v>3</v>
      </c>
      <c r="H144" s="310">
        <v>4</v>
      </c>
      <c r="I144" s="10">
        <f t="shared" si="21"/>
        <v>22</v>
      </c>
      <c r="J144" s="310">
        <f t="shared" si="22"/>
        <v>3.30</v>
      </c>
      <c r="K144" s="311">
        <v>2.50</v>
      </c>
      <c r="L144" s="311">
        <v>2</v>
      </c>
      <c r="M144" s="311">
        <v>3</v>
      </c>
      <c r="N144" s="311">
        <v>2</v>
      </c>
      <c r="O144" s="311">
        <v>2.50</v>
      </c>
      <c r="P144" s="311">
        <f t="shared" si="23"/>
        <v>12</v>
      </c>
      <c r="Q144" s="312">
        <f t="shared" si="24"/>
        <v>0.60000000000000009</v>
      </c>
      <c r="R144" s="313">
        <f t="shared" si="19"/>
        <v>0.875</v>
      </c>
      <c r="S144" s="313">
        <f t="shared" si="19"/>
        <v>0.99999999999999989</v>
      </c>
      <c r="T144" s="313">
        <f t="shared" si="19"/>
        <v>0.75</v>
      </c>
      <c r="U144" s="313">
        <f t="shared" si="18"/>
        <v>0.54999999999999993</v>
      </c>
      <c r="V144" s="313">
        <f t="shared" si="18"/>
        <v>0.725</v>
      </c>
      <c r="W144" s="314">
        <f t="shared" si="20"/>
        <v>34</v>
      </c>
      <c r="X144" s="314">
        <f t="shared" si="25"/>
        <v>6.8000000000000007</v>
      </c>
      <c r="Y144" s="258">
        <v>18</v>
      </c>
      <c r="Z144" s="116">
        <f t="shared" si="26"/>
        <v>14.40</v>
      </c>
    </row>
    <row r="145" spans="1:26" ht="19.9" customHeight="1" thickBot="1">
      <c r="A145" s="333">
        <v>138</v>
      </c>
      <c r="B145" s="281">
        <v>307778</v>
      </c>
      <c r="C145" s="133" t="s">
        <v>264</v>
      </c>
      <c r="D145" s="310">
        <v>1</v>
      </c>
      <c r="E145" s="310">
        <v>0</v>
      </c>
      <c r="F145" s="310">
        <v>1.50</v>
      </c>
      <c r="G145" s="310">
        <v>2</v>
      </c>
      <c r="H145" s="310">
        <v>2</v>
      </c>
      <c r="I145" s="10">
        <f t="shared" si="21"/>
        <v>6.50</v>
      </c>
      <c r="J145" s="310">
        <f t="shared" si="22"/>
        <v>0.975</v>
      </c>
      <c r="K145" s="311">
        <v>1</v>
      </c>
      <c r="L145" s="311">
        <v>0.50</v>
      </c>
      <c r="M145" s="311">
        <v>1.50</v>
      </c>
      <c r="N145" s="311">
        <v>1</v>
      </c>
      <c r="O145" s="311">
        <v>0.50</v>
      </c>
      <c r="P145" s="311">
        <f t="shared" si="23"/>
        <v>4.50</v>
      </c>
      <c r="Q145" s="312">
        <f t="shared" si="24"/>
        <v>0.225</v>
      </c>
      <c r="R145" s="313">
        <f t="shared" si="19"/>
        <v>0.20</v>
      </c>
      <c r="S145" s="313">
        <f t="shared" si="19"/>
        <v>0.025000000000000001</v>
      </c>
      <c r="T145" s="313">
        <f t="shared" si="19"/>
        <v>0.30</v>
      </c>
      <c r="U145" s="313">
        <f t="shared" si="18"/>
        <v>0.35</v>
      </c>
      <c r="V145" s="313">
        <f t="shared" si="18"/>
        <v>0.325</v>
      </c>
      <c r="W145" s="314">
        <f t="shared" si="20"/>
        <v>11</v>
      </c>
      <c r="X145" s="314">
        <f t="shared" si="25"/>
        <v>2.2000000000000002</v>
      </c>
      <c r="Y145" s="258">
        <v>5</v>
      </c>
      <c r="Z145" s="116">
        <f t="shared" si="26"/>
        <v>4</v>
      </c>
    </row>
    <row r="146" spans="1:26" ht="19.9" customHeight="1">
      <c r="A146" s="254">
        <v>139</v>
      </c>
      <c r="B146" s="281">
        <v>307782</v>
      </c>
      <c r="C146" s="133" t="s">
        <v>267</v>
      </c>
      <c r="D146" s="310">
        <v>4</v>
      </c>
      <c r="E146" s="310">
        <v>1</v>
      </c>
      <c r="F146" s="310">
        <v>2</v>
      </c>
      <c r="G146" s="310">
        <v>2.50</v>
      </c>
      <c r="H146" s="310">
        <v>1</v>
      </c>
      <c r="I146" s="10">
        <f t="shared" si="21"/>
        <v>10.50</v>
      </c>
      <c r="J146" s="310">
        <f t="shared" si="22"/>
        <v>1.575</v>
      </c>
      <c r="K146" s="311">
        <v>0.50</v>
      </c>
      <c r="L146" s="311">
        <v>1</v>
      </c>
      <c r="M146" s="311">
        <v>1</v>
      </c>
      <c r="N146" s="311">
        <v>3</v>
      </c>
      <c r="O146" s="311">
        <v>1</v>
      </c>
      <c r="P146" s="311">
        <f t="shared" si="23"/>
        <v>6.50</v>
      </c>
      <c r="Q146" s="312">
        <f t="shared" si="24"/>
        <v>0.325</v>
      </c>
      <c r="R146" s="313">
        <f t="shared" si="19"/>
        <v>0.625</v>
      </c>
      <c r="S146" s="313">
        <f t="shared" si="19"/>
        <v>0.20</v>
      </c>
      <c r="T146" s="313">
        <f t="shared" si="19"/>
        <v>0.35</v>
      </c>
      <c r="U146" s="313">
        <f t="shared" si="18"/>
        <v>0.525</v>
      </c>
      <c r="V146" s="313">
        <f t="shared" si="18"/>
        <v>0.20</v>
      </c>
      <c r="W146" s="314">
        <f t="shared" si="20"/>
        <v>17</v>
      </c>
      <c r="X146" s="314">
        <f t="shared" si="25"/>
        <v>3.4000000000000004</v>
      </c>
      <c r="Y146" s="258">
        <v>8</v>
      </c>
      <c r="Z146" s="116">
        <f t="shared" si="26"/>
        <v>6.40</v>
      </c>
    </row>
    <row r="147" spans="1:26" ht="19.9" customHeight="1" thickBot="1">
      <c r="A147" s="333">
        <v>140</v>
      </c>
      <c r="B147" s="281">
        <v>307784</v>
      </c>
      <c r="C147" s="133" t="s">
        <v>269</v>
      </c>
      <c r="D147" s="310">
        <v>2</v>
      </c>
      <c r="E147" s="310">
        <v>1.50</v>
      </c>
      <c r="F147" s="310">
        <v>1</v>
      </c>
      <c r="G147" s="310">
        <v>3</v>
      </c>
      <c r="H147" s="310">
        <v>2</v>
      </c>
      <c r="I147" s="10">
        <f t="shared" si="21"/>
        <v>9.50</v>
      </c>
      <c r="J147" s="310">
        <f t="shared" si="22"/>
        <v>1.425</v>
      </c>
      <c r="K147" s="311">
        <v>1</v>
      </c>
      <c r="L147" s="311">
        <v>0</v>
      </c>
      <c r="M147" s="311">
        <v>3</v>
      </c>
      <c r="N147" s="311">
        <v>1</v>
      </c>
      <c r="O147" s="311">
        <v>0.50</v>
      </c>
      <c r="P147" s="311">
        <f t="shared" si="23"/>
        <v>5.50</v>
      </c>
      <c r="Q147" s="312">
        <f t="shared" si="24"/>
        <v>0.27500000000000002</v>
      </c>
      <c r="R147" s="313">
        <f t="shared" si="19"/>
        <v>0.35</v>
      </c>
      <c r="S147" s="313">
        <f t="shared" si="19"/>
        <v>0.22499999999999998</v>
      </c>
      <c r="T147" s="313">
        <f t="shared" si="19"/>
        <v>0.30000000000000004</v>
      </c>
      <c r="U147" s="313">
        <f t="shared" si="18"/>
        <v>0.49999999999999994</v>
      </c>
      <c r="V147" s="313">
        <f t="shared" si="18"/>
        <v>0.325</v>
      </c>
      <c r="W147" s="314">
        <f t="shared" si="20"/>
        <v>15</v>
      </c>
      <c r="X147" s="314">
        <f t="shared" si="25"/>
        <v>3</v>
      </c>
      <c r="Y147" s="258">
        <v>8</v>
      </c>
      <c r="Z147" s="116">
        <f t="shared" si="26"/>
        <v>6.40</v>
      </c>
    </row>
    <row r="148" spans="1:26" ht="19.9" customHeight="1">
      <c r="A148" s="254">
        <v>141</v>
      </c>
      <c r="B148" s="287">
        <v>307787</v>
      </c>
      <c r="C148" s="133" t="s">
        <v>270</v>
      </c>
      <c r="D148" s="310">
        <v>7</v>
      </c>
      <c r="E148" s="310">
        <v>3</v>
      </c>
      <c r="F148" s="310">
        <v>5</v>
      </c>
      <c r="G148" s="310">
        <v>2</v>
      </c>
      <c r="H148" s="310">
        <v>1</v>
      </c>
      <c r="I148" s="10">
        <f t="shared" si="21"/>
        <v>18</v>
      </c>
      <c r="J148" s="310">
        <f t="shared" si="22"/>
        <v>2.6999999999999997</v>
      </c>
      <c r="K148" s="311">
        <v>1.50</v>
      </c>
      <c r="L148" s="311">
        <v>3.50</v>
      </c>
      <c r="M148" s="311">
        <v>1</v>
      </c>
      <c r="N148" s="311">
        <v>3</v>
      </c>
      <c r="O148" s="311">
        <v>2</v>
      </c>
      <c r="P148" s="311">
        <f t="shared" si="23"/>
        <v>11</v>
      </c>
      <c r="Q148" s="312">
        <f t="shared" si="24"/>
        <v>0.55000000000000004</v>
      </c>
      <c r="R148" s="313">
        <f t="shared" si="19"/>
        <v>1.125</v>
      </c>
      <c r="S148" s="313">
        <f t="shared" si="19"/>
        <v>0.625</v>
      </c>
      <c r="T148" s="313">
        <f t="shared" si="19"/>
        <v>0.80</v>
      </c>
      <c r="U148" s="313">
        <f t="shared" si="18"/>
        <v>0.45</v>
      </c>
      <c r="V148" s="313">
        <f t="shared" si="18"/>
        <v>0.25</v>
      </c>
      <c r="W148" s="314">
        <f t="shared" si="20"/>
        <v>29</v>
      </c>
      <c r="X148" s="314">
        <f t="shared" si="25"/>
        <v>5.8000000000000007</v>
      </c>
      <c r="Y148" s="258">
        <v>15</v>
      </c>
      <c r="Z148" s="116">
        <f t="shared" si="26"/>
        <v>12</v>
      </c>
    </row>
    <row r="149" spans="1:26" ht="19.9" customHeight="1" thickBot="1">
      <c r="A149" s="333">
        <v>142</v>
      </c>
      <c r="B149" s="287">
        <v>307789</v>
      </c>
      <c r="C149" s="133" t="s">
        <v>271</v>
      </c>
      <c r="D149" s="310">
        <v>1</v>
      </c>
      <c r="E149" s="310">
        <v>5.50</v>
      </c>
      <c r="F149" s="310">
        <v>6</v>
      </c>
      <c r="G149" s="310">
        <v>4</v>
      </c>
      <c r="H149" s="310">
        <v>5</v>
      </c>
      <c r="I149" s="10">
        <f t="shared" si="21"/>
        <v>21.50</v>
      </c>
      <c r="J149" s="310">
        <f t="shared" si="22"/>
        <v>3.225</v>
      </c>
      <c r="K149" s="311">
        <v>2</v>
      </c>
      <c r="L149" s="311">
        <v>1</v>
      </c>
      <c r="M149" s="311">
        <v>4</v>
      </c>
      <c r="N149" s="311">
        <v>1.50</v>
      </c>
      <c r="O149" s="311">
        <v>1</v>
      </c>
      <c r="P149" s="311">
        <f t="shared" si="23"/>
        <v>9.50</v>
      </c>
      <c r="Q149" s="312">
        <f t="shared" si="24"/>
        <v>0.475</v>
      </c>
      <c r="R149" s="313">
        <f t="shared" si="19"/>
        <v>0.25</v>
      </c>
      <c r="S149" s="313">
        <f t="shared" si="19"/>
        <v>0.875</v>
      </c>
      <c r="T149" s="313">
        <f t="shared" si="19"/>
        <v>1.0999999999999999</v>
      </c>
      <c r="U149" s="313">
        <f t="shared" si="18"/>
        <v>0.675</v>
      </c>
      <c r="V149" s="313">
        <f t="shared" si="18"/>
        <v>0.80</v>
      </c>
      <c r="W149" s="314">
        <f t="shared" si="20"/>
        <v>31</v>
      </c>
      <c r="X149" s="314">
        <f t="shared" si="25"/>
        <v>6.20</v>
      </c>
      <c r="Y149" s="258">
        <v>16</v>
      </c>
      <c r="Z149" s="116">
        <f t="shared" si="26"/>
        <v>12.80</v>
      </c>
    </row>
    <row r="150" spans="1:26" ht="19.9" customHeight="1">
      <c r="A150" s="254">
        <v>143</v>
      </c>
      <c r="B150" s="287">
        <v>307791</v>
      </c>
      <c r="C150" s="133" t="s">
        <v>273</v>
      </c>
      <c r="D150" s="310">
        <v>1.50</v>
      </c>
      <c r="E150" s="310">
        <v>3</v>
      </c>
      <c r="F150" s="310">
        <v>1</v>
      </c>
      <c r="G150" s="310">
        <v>2</v>
      </c>
      <c r="H150" s="310">
        <v>1</v>
      </c>
      <c r="I150" s="10">
        <f t="shared" si="21"/>
        <v>8.50</v>
      </c>
      <c r="J150" s="310">
        <f t="shared" si="22"/>
        <v>1.2749999999999999</v>
      </c>
      <c r="K150" s="311">
        <v>0.50</v>
      </c>
      <c r="L150" s="311">
        <v>0.50</v>
      </c>
      <c r="M150" s="311">
        <v>2</v>
      </c>
      <c r="N150" s="311">
        <v>1</v>
      </c>
      <c r="O150" s="311">
        <v>0.50</v>
      </c>
      <c r="P150" s="311">
        <f t="shared" si="23"/>
        <v>4.50</v>
      </c>
      <c r="Q150" s="312">
        <f t="shared" si="24"/>
        <v>0.225</v>
      </c>
      <c r="R150" s="313">
        <f t="shared" si="19"/>
        <v>0.24999999999999997</v>
      </c>
      <c r="S150" s="313">
        <f t="shared" si="19"/>
        <v>0.475</v>
      </c>
      <c r="T150" s="313">
        <f t="shared" si="19"/>
        <v>0.25</v>
      </c>
      <c r="U150" s="313">
        <f t="shared" si="18"/>
        <v>0.35</v>
      </c>
      <c r="V150" s="313">
        <f t="shared" si="18"/>
        <v>0.175</v>
      </c>
      <c r="W150" s="314">
        <f t="shared" si="20"/>
        <v>13</v>
      </c>
      <c r="X150" s="314">
        <f t="shared" si="25"/>
        <v>2.60</v>
      </c>
      <c r="Y150" s="258">
        <v>7</v>
      </c>
      <c r="Z150" s="116">
        <f t="shared" si="26"/>
        <v>5.60</v>
      </c>
    </row>
    <row r="151" spans="20:20" ht="21" thickBot="1">
      <c r="T151" s="336"/>
    </row>
    <row r="152" spans="1:26" ht="20.25">
      <c r="A152" s="158" t="s">
        <v>346</v>
      </c>
      <c r="B152" s="159"/>
      <c r="C152" s="160"/>
      <c r="D152" s="6">
        <f t="shared" si="27" ref="D152:Z152">COUNT(D8:D68)</f>
        <v>61</v>
      </c>
      <c r="E152" s="7">
        <f t="shared" si="27"/>
        <v>61</v>
      </c>
      <c r="F152" s="7">
        <f t="shared" si="27"/>
        <v>61</v>
      </c>
      <c r="G152" s="7">
        <f t="shared" si="27"/>
        <v>61</v>
      </c>
      <c r="H152" s="87">
        <f t="shared" si="27"/>
        <v>61</v>
      </c>
      <c r="I152" s="8">
        <f t="shared" si="27"/>
        <v>61</v>
      </c>
      <c r="J152" s="88">
        <f t="shared" si="27"/>
        <v>61</v>
      </c>
      <c r="K152" s="80">
        <f t="shared" si="27"/>
        <v>61</v>
      </c>
      <c r="L152" s="15">
        <f t="shared" si="27"/>
        <v>61</v>
      </c>
      <c r="M152" s="15">
        <f t="shared" si="27"/>
        <v>61</v>
      </c>
      <c r="N152" s="15">
        <f t="shared" si="27"/>
        <v>61</v>
      </c>
      <c r="O152" s="81">
        <f t="shared" si="27"/>
        <v>61</v>
      </c>
      <c r="P152" s="76">
        <f t="shared" si="27"/>
        <v>61</v>
      </c>
      <c r="Q152" s="94">
        <f t="shared" si="27"/>
        <v>61</v>
      </c>
      <c r="R152" s="97">
        <f t="shared" si="27"/>
        <v>61</v>
      </c>
      <c r="S152" s="22">
        <f t="shared" si="27"/>
        <v>61</v>
      </c>
      <c r="T152" s="22">
        <f t="shared" si="27"/>
        <v>61</v>
      </c>
      <c r="U152" s="22">
        <f t="shared" si="27"/>
        <v>61</v>
      </c>
      <c r="V152" s="23">
        <f t="shared" si="27"/>
        <v>61</v>
      </c>
      <c r="W152" s="106">
        <f t="shared" si="27"/>
        <v>61</v>
      </c>
      <c r="X152" s="100">
        <f t="shared" si="27"/>
        <v>61</v>
      </c>
      <c r="Y152" s="16">
        <f t="shared" si="27"/>
        <v>60</v>
      </c>
      <c r="Z152" s="104">
        <f t="shared" si="27"/>
        <v>60</v>
      </c>
    </row>
    <row r="153" spans="1:26" ht="21" customHeight="1">
      <c r="A153" s="186" t="s">
        <v>347</v>
      </c>
      <c r="B153" s="187"/>
      <c r="C153" s="188"/>
      <c r="D153" s="9">
        <v>10</v>
      </c>
      <c r="E153" s="10">
        <v>15</v>
      </c>
      <c r="F153" s="10">
        <v>10</v>
      </c>
      <c r="G153" s="10">
        <v>10</v>
      </c>
      <c r="H153" s="89">
        <v>5</v>
      </c>
      <c r="I153" s="11">
        <f>SUM(D153:H153)</f>
        <v>50</v>
      </c>
      <c r="J153" s="90">
        <f>I153*0.15</f>
        <v>7.50</v>
      </c>
      <c r="K153" s="82">
        <v>10</v>
      </c>
      <c r="L153" s="18">
        <v>4</v>
      </c>
      <c r="M153" s="18">
        <v>5</v>
      </c>
      <c r="N153" s="18">
        <v>3</v>
      </c>
      <c r="O153" s="83">
        <v>3</v>
      </c>
      <c r="P153" s="77">
        <f>SUM(K153:O153)</f>
        <v>25</v>
      </c>
      <c r="Q153" s="95">
        <f>P153*0.05</f>
        <v>1.25</v>
      </c>
      <c r="R153" s="98">
        <f>(D153*0.15+K153*0.05)</f>
        <v>2</v>
      </c>
      <c r="S153" s="24">
        <f>((E153*0.15+L153*0.05))</f>
        <v>2.4500000000000002</v>
      </c>
      <c r="T153" s="24">
        <f t="shared" si="28" ref="T153:U153">((F153*0.15+M153*0.05))</f>
        <v>1.75</v>
      </c>
      <c r="U153" s="24">
        <f t="shared" si="28"/>
        <v>1.65</v>
      </c>
      <c r="V153" s="25">
        <f>((H153*0.15+O153*0.05))</f>
        <v>0.90</v>
      </c>
      <c r="W153" s="107">
        <v>75</v>
      </c>
      <c r="X153" s="101">
        <f>W153*0.2</f>
        <v>15</v>
      </c>
      <c r="Y153" s="19">
        <v>33</v>
      </c>
      <c r="Z153" s="84">
        <f>Y153*0.8</f>
        <v>26.40</v>
      </c>
    </row>
    <row r="154" spans="1:26" ht="20.25">
      <c r="A154" s="186" t="s">
        <v>72</v>
      </c>
      <c r="B154" s="187"/>
      <c r="C154" s="188"/>
      <c r="D154" s="9">
        <f>D153*0.4</f>
        <v>4</v>
      </c>
      <c r="E154" s="10">
        <f>E153*0.4</f>
        <v>6</v>
      </c>
      <c r="F154" s="10">
        <f t="shared" si="29" ref="F154:J154">F153*0.4</f>
        <v>4</v>
      </c>
      <c r="G154" s="10">
        <f t="shared" si="29"/>
        <v>4</v>
      </c>
      <c r="H154" s="89">
        <f t="shared" si="29"/>
        <v>2</v>
      </c>
      <c r="I154" s="11">
        <f t="shared" si="29"/>
        <v>20</v>
      </c>
      <c r="J154" s="90">
        <f t="shared" si="29"/>
        <v>3</v>
      </c>
      <c r="K154" s="82">
        <f>K153*0.4</f>
        <v>4</v>
      </c>
      <c r="L154" s="18">
        <f>L153*0.4</f>
        <v>1.60</v>
      </c>
      <c r="M154" s="18">
        <f t="shared" si="30" ref="M154:Z154">M153*0.4</f>
        <v>2</v>
      </c>
      <c r="N154" s="18">
        <f t="shared" si="30"/>
        <v>1.2000000000000002</v>
      </c>
      <c r="O154" s="83">
        <f t="shared" si="30"/>
        <v>1.2000000000000002</v>
      </c>
      <c r="P154" s="77">
        <f t="shared" si="30"/>
        <v>10</v>
      </c>
      <c r="Q154" s="95">
        <f t="shared" si="30"/>
        <v>0.50</v>
      </c>
      <c r="R154" s="98">
        <f t="shared" si="30"/>
        <v>0.80</v>
      </c>
      <c r="S154" s="24">
        <f t="shared" si="30"/>
        <v>0.98000000000000009</v>
      </c>
      <c r="T154" s="24">
        <f t="shared" si="30"/>
        <v>0.70</v>
      </c>
      <c r="U154" s="24">
        <f t="shared" si="30"/>
        <v>0.66</v>
      </c>
      <c r="V154" s="25">
        <f t="shared" si="30"/>
        <v>0.36000000000000004</v>
      </c>
      <c r="W154" s="107">
        <f t="shared" si="30"/>
        <v>30</v>
      </c>
      <c r="X154" s="101">
        <f t="shared" si="30"/>
        <v>6</v>
      </c>
      <c r="Y154" s="19">
        <f t="shared" si="30"/>
        <v>13.20</v>
      </c>
      <c r="Z154" s="84">
        <f t="shared" si="30"/>
        <v>10.560000000000002</v>
      </c>
    </row>
    <row r="155" spans="1:26" ht="21" customHeight="1">
      <c r="A155" s="186" t="s">
        <v>12</v>
      </c>
      <c r="B155" s="187"/>
      <c r="C155" s="188"/>
      <c r="D155" s="9">
        <f>COUNTIF(D8:D68,"&gt;=4")</f>
        <v>33</v>
      </c>
      <c r="E155" s="10">
        <f>COUNTIF(E8:E68,"&gt;=6")</f>
        <v>28</v>
      </c>
      <c r="F155" s="10">
        <f>COUNTIF(F8:F68,"&gt;=4")</f>
        <v>34</v>
      </c>
      <c r="G155" s="10">
        <f>COUNTIF(G8:G68,"&gt;=4")</f>
        <v>33</v>
      </c>
      <c r="H155" s="89">
        <f>COUNTIF(H8:H68,"&gt;=2")</f>
        <v>40</v>
      </c>
      <c r="I155" s="11">
        <f>COUNTIF(I8:I68,"&gt;=20")</f>
        <v>33</v>
      </c>
      <c r="J155" s="90">
        <f>COUNTIF(J8:J68,"&gt;=3")</f>
        <v>33</v>
      </c>
      <c r="K155" s="82">
        <f>COUNTIF(K8:K68,"&gt;=4")</f>
        <v>17</v>
      </c>
      <c r="L155" s="18">
        <f>COUNTIF(L8:L68,"&gt;=1.6")</f>
        <v>35</v>
      </c>
      <c r="M155" s="18">
        <f>COUNTIF(M8:M68,"&gt;=2")</f>
        <v>32</v>
      </c>
      <c r="N155" s="18">
        <f>COUNTIF(N8:N68,"&gt;=1.2")</f>
        <v>37</v>
      </c>
      <c r="O155" s="83">
        <f>COUNTIF(O8:O68,"&gt;=1.2")</f>
        <v>38</v>
      </c>
      <c r="P155" s="77">
        <f>COUNTIF(P8:P68,"&gt;=10")</f>
        <v>32</v>
      </c>
      <c r="Q155" s="95">
        <f>COUNTIF(Q8:Q68,"&gt;=0.5")</f>
        <v>32</v>
      </c>
      <c r="R155" s="98">
        <f>COUNTIF(R8:R68,"&gt;=0.8")</f>
        <v>30</v>
      </c>
      <c r="S155" s="24">
        <f>COUNTIF(S8:S68,"&gt;=0.98")</f>
        <v>28</v>
      </c>
      <c r="T155" s="24">
        <f>COUNTIF(T8:T68,"&gt;=0.7")</f>
        <v>31</v>
      </c>
      <c r="U155" s="24">
        <f>COUNTIF(U8:U68,"&gt;=0.66")</f>
        <v>33</v>
      </c>
      <c r="V155" s="25">
        <f>COUNTIF(V8:V68,"&gt;=0.36")</f>
        <v>39</v>
      </c>
      <c r="W155" s="107">
        <f>COUNTIF(W8:W68,"&gt;=30")</f>
        <v>33</v>
      </c>
      <c r="X155" s="101">
        <f>COUNTIF(X8:X68,"&gt;=6")</f>
        <v>33</v>
      </c>
      <c r="Y155" s="19">
        <f>COUNTIF(Y8:Y68,"&gt;=13.2")</f>
        <v>35</v>
      </c>
      <c r="Z155" s="84">
        <f>COUNTIF(Z8:Z68,"&gt;=10.56")</f>
        <v>35</v>
      </c>
    </row>
    <row r="156" spans="1:26" ht="20.25">
      <c r="A156" s="186" t="s">
        <v>13</v>
      </c>
      <c r="B156" s="187"/>
      <c r="C156" s="188"/>
      <c r="D156" s="91" t="str">
        <f t="shared" si="31" ref="D156:Z156">IF(((D155/COUNT(D8:D68))*100)&gt;=60,"3",IF(AND(((D155/COUNT(D8:D68))*100)&lt;60,((D155/COUNT(D8:D68))*100)&gt;=50),"2",IF(AND(((D155/COUNT(D8:D68))*100)&lt;50,((D155/COUNT(D8:D68))*100)&gt;=40),"1","0")))</f>
        <v>2</v>
      </c>
      <c r="E156" s="10" t="str">
        <f t="shared" si="31"/>
        <v>1</v>
      </c>
      <c r="F156" s="10" t="str">
        <f t="shared" si="31"/>
        <v>2</v>
      </c>
      <c r="G156" s="10" t="str">
        <f t="shared" si="31"/>
        <v>2</v>
      </c>
      <c r="H156" s="89" t="str">
        <f t="shared" si="31"/>
        <v>3</v>
      </c>
      <c r="I156" s="11" t="str">
        <f t="shared" si="31"/>
        <v>2</v>
      </c>
      <c r="J156" s="90" t="str">
        <f t="shared" si="31"/>
        <v>2</v>
      </c>
      <c r="K156" s="82" t="str">
        <f t="shared" si="31"/>
        <v>0</v>
      </c>
      <c r="L156" s="17" t="str">
        <f t="shared" si="31"/>
        <v>2</v>
      </c>
      <c r="M156" s="17" t="str">
        <f t="shared" si="31"/>
        <v>2</v>
      </c>
      <c r="N156" s="17" t="str">
        <f t="shared" si="31"/>
        <v>3</v>
      </c>
      <c r="O156" s="84" t="str">
        <f t="shared" si="31"/>
        <v>3</v>
      </c>
      <c r="P156" s="77" t="str">
        <f t="shared" si="31"/>
        <v>2</v>
      </c>
      <c r="Q156" s="95" t="str">
        <f t="shared" si="31"/>
        <v>2</v>
      </c>
      <c r="R156" s="98" t="str">
        <f t="shared" si="31"/>
        <v>1</v>
      </c>
      <c r="S156" s="24" t="str">
        <f t="shared" si="31"/>
        <v>1</v>
      </c>
      <c r="T156" s="24" t="str">
        <f t="shared" si="31"/>
        <v>2</v>
      </c>
      <c r="U156" s="24" t="str">
        <f t="shared" si="31"/>
        <v>2</v>
      </c>
      <c r="V156" s="25" t="str">
        <f t="shared" si="31"/>
        <v>3</v>
      </c>
      <c r="W156" s="101" t="str">
        <f t="shared" si="31"/>
        <v>2</v>
      </c>
      <c r="X156" s="102" t="str">
        <f t="shared" si="31"/>
        <v>2</v>
      </c>
      <c r="Y156" s="95" t="str">
        <f t="shared" si="31"/>
        <v>2</v>
      </c>
      <c r="Z156" s="19" t="str">
        <f t="shared" si="31"/>
        <v>2</v>
      </c>
    </row>
    <row r="157" spans="1:26" ht="21" thickBot="1">
      <c r="A157" s="189" t="s">
        <v>14</v>
      </c>
      <c r="B157" s="190"/>
      <c r="C157" s="191"/>
      <c r="D157" s="12">
        <f t="shared" si="32" ref="D157:Z157">((D155/COUNT(D8:D68))*D156)</f>
        <v>1.0819672131147542</v>
      </c>
      <c r="E157" s="13">
        <f t="shared" si="32"/>
        <v>0.45901639344262296</v>
      </c>
      <c r="F157" s="13">
        <f t="shared" si="32"/>
        <v>1.1147540983606556</v>
      </c>
      <c r="G157" s="13">
        <f t="shared" si="32"/>
        <v>1.0819672131147542</v>
      </c>
      <c r="H157" s="92">
        <f t="shared" si="32"/>
        <v>1.9672131147540983</v>
      </c>
      <c r="I157" s="14">
        <f t="shared" si="32"/>
        <v>1.0819672131147542</v>
      </c>
      <c r="J157" s="93">
        <f t="shared" si="32"/>
        <v>1.0819672131147542</v>
      </c>
      <c r="K157" s="85">
        <f t="shared" si="32"/>
        <v>0</v>
      </c>
      <c r="L157" s="20">
        <f t="shared" si="32"/>
        <v>1.1475409836065573</v>
      </c>
      <c r="M157" s="20">
        <f t="shared" si="32"/>
        <v>1.0491803278688525</v>
      </c>
      <c r="N157" s="20">
        <f t="shared" si="32"/>
        <v>1.819672131147541</v>
      </c>
      <c r="O157" s="86">
        <f t="shared" si="32"/>
        <v>1.8688524590163935</v>
      </c>
      <c r="P157" s="78">
        <f t="shared" si="32"/>
        <v>1.0491803278688525</v>
      </c>
      <c r="Q157" s="96">
        <f t="shared" si="32"/>
        <v>1.0491803278688525</v>
      </c>
      <c r="R157" s="99">
        <f t="shared" si="32"/>
        <v>0.49180327868852458</v>
      </c>
      <c r="S157" s="26">
        <f t="shared" si="32"/>
        <v>0.45901639344262296</v>
      </c>
      <c r="T157" s="26">
        <f t="shared" si="32"/>
        <v>1.0163934426229508</v>
      </c>
      <c r="U157" s="26">
        <f t="shared" si="32"/>
        <v>1.0819672131147542</v>
      </c>
      <c r="V157" s="27">
        <f t="shared" si="32"/>
        <v>1.918032786885246</v>
      </c>
      <c r="W157" s="108">
        <f t="shared" si="32"/>
        <v>1.0819672131147542</v>
      </c>
      <c r="X157" s="103">
        <f t="shared" si="32"/>
        <v>1.0819672131147542</v>
      </c>
      <c r="Y157" s="96">
        <f t="shared" si="32"/>
        <v>1.1666666666666667</v>
      </c>
      <c r="Z157" s="21">
        <f t="shared" si="32"/>
        <v>1.1666666666666667</v>
      </c>
    </row>
    <row r="158" spans="1:4" ht="21" thickBot="1">
      <c r="A158" s="2"/>
      <c r="B158" s="2"/>
      <c r="C158" s="2"/>
      <c r="D158" s="2"/>
    </row>
    <row r="159" spans="1:19" ht="20.25">
      <c r="A159" s="192" t="s">
        <v>15</v>
      </c>
      <c r="B159" s="193"/>
      <c r="C159" s="194"/>
      <c r="D159" s="2"/>
      <c r="E159" s="180" t="s">
        <v>16</v>
      </c>
      <c r="F159" s="181"/>
      <c r="G159" s="181"/>
      <c r="H159" s="181"/>
      <c r="I159" s="181"/>
      <c r="J159" s="181"/>
      <c r="K159" s="181"/>
      <c r="L159" s="181"/>
      <c r="M159" s="181"/>
      <c r="N159" s="182"/>
      <c r="O159" s="79" t="s">
        <v>8</v>
      </c>
      <c r="P159" s="28" t="s">
        <v>3</v>
      </c>
      <c r="Q159" s="28" t="s">
        <v>4</v>
      </c>
      <c r="R159" s="28" t="s">
        <v>5</v>
      </c>
      <c r="S159" s="29" t="s">
        <v>6</v>
      </c>
    </row>
    <row r="160" spans="1:19" ht="21" thickBot="1">
      <c r="A160" s="267" t="s">
        <v>73</v>
      </c>
      <c r="B160" s="3"/>
      <c r="C160" s="30"/>
      <c r="D160" s="2"/>
      <c r="E160" s="183"/>
      <c r="F160" s="184"/>
      <c r="G160" s="184"/>
      <c r="H160" s="184"/>
      <c r="I160" s="184"/>
      <c r="J160" s="184"/>
      <c r="K160" s="184"/>
      <c r="L160" s="184"/>
      <c r="M160" s="184"/>
      <c r="N160" s="185"/>
      <c r="O160" s="4">
        <f>(R157*0.2+Z157*0.8)</f>
        <v>1.0316939890710384</v>
      </c>
      <c r="P160" s="4">
        <f>(S157*0.2+Z157*0.8)</f>
        <v>1.0251366120218581</v>
      </c>
      <c r="Q160" s="4">
        <f>(T157*0.2+Z157*0.8)</f>
        <v>1.1366120218579236</v>
      </c>
      <c r="R160" s="4">
        <f>(U157*0.2+Z157*0.8)</f>
        <v>1.1497267759562844</v>
      </c>
      <c r="S160" s="5">
        <f>(V157*0.2+Z157*0.8)</f>
        <v>1.3169398907103826</v>
      </c>
    </row>
    <row r="161" spans="1:4" ht="20.25">
      <c r="A161" s="267" t="s">
        <v>74</v>
      </c>
      <c r="B161" s="3"/>
      <c r="C161" s="30"/>
      <c r="D161" s="2"/>
    </row>
    <row r="162" spans="1:4" ht="21" thickBot="1">
      <c r="A162" s="268" t="s">
        <v>75</v>
      </c>
      <c r="B162" s="31"/>
      <c r="C162" s="32"/>
      <c r="D162" s="2"/>
    </row>
  </sheetData>
  <mergeCells count="23">
    <mergeCell ref="A152:C15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59:N160"/>
    <mergeCell ref="A153:C153"/>
    <mergeCell ref="A154:C154"/>
    <mergeCell ref="A155:C155"/>
    <mergeCell ref="A156:C156"/>
    <mergeCell ref="A157:C157"/>
    <mergeCell ref="A159:C159"/>
  </mergeCells>
  <pageMargins left="0.7" right="0.7" top="0.75" bottom="0.75" header="0.3" footer="0.3"/>
  <pageSetup orientation="landscape" paperSize="9" scale="45" r:id="rId3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be689b-2eb3-4d7d-a5ad-7f277cc039d4}">
  <sheetPr codeName="Sheet48"/>
  <dimension ref="A1:J18"/>
  <sheetViews>
    <sheetView workbookViewId="0" topLeftCell="A1">
      <selection pane="topLeft" activeCell="A4" sqref="A4:J4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197" t="str">
        <f>'1 (9)'!A1:Z1</f>
        <v xml:space="preserve">ST. WILFRED'S PG COLLEGE 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5.75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15.7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5.7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371</v>
      </c>
      <c r="C7" s="34"/>
      <c r="D7" s="118" t="str">
        <f>'1 (9)'!C4</f>
        <v>Algebra</v>
      </c>
      <c r="E7" s="33">
        <f>'1 (9)'!O161</f>
        <v>0.63866837387964159</v>
      </c>
      <c r="F7" s="33">
        <f>'1 (9)'!P161</f>
        <v>0.6442627794740472</v>
      </c>
      <c r="G7" s="33">
        <f>'1 (9)'!Q161</f>
        <v>0.63307396828523599</v>
      </c>
      <c r="H7" s="33">
        <f>'1 (9)'!R161</f>
        <v>0.62468235989362753</v>
      </c>
      <c r="I7" s="33">
        <f>'1 (9)'!S161</f>
        <v>0.62188515709642478</v>
      </c>
      <c r="J7" s="37">
        <f>AVERAGE(E7:I7)</f>
        <v>0.63251452772579542</v>
      </c>
    </row>
    <row r="8" spans="1:10" ht="15.75">
      <c r="A8" s="33">
        <v>2</v>
      </c>
      <c r="B8" s="119" t="s">
        <v>371</v>
      </c>
      <c r="C8" s="34"/>
      <c r="D8" s="118" t="str">
        <f>'2 (9)'!C4</f>
        <v xml:space="preserve"> Complex Analysis</v>
      </c>
      <c r="E8" s="33">
        <f>'2 (9)'!O160</f>
        <v>0.34666666666666668</v>
      </c>
      <c r="F8" s="33">
        <f>'2 (9)'!P160</f>
        <v>0.34666666666666668</v>
      </c>
      <c r="G8" s="33">
        <f>'2 (9)'!Q160</f>
        <v>0.34666666666666668</v>
      </c>
      <c r="H8" s="33">
        <f>'2 (9)'!R160</f>
        <v>0.34666666666666668</v>
      </c>
      <c r="I8" s="33">
        <f>'2 (9)'!S160</f>
        <v>0.7597814207650273</v>
      </c>
      <c r="J8" s="37">
        <f t="shared" si="0" ref="J8:J10">AVERAGE(E8:I8)</f>
        <v>0.42928961748633887</v>
      </c>
    </row>
    <row r="9" spans="1:10" ht="15.75">
      <c r="A9" s="33">
        <v>3</v>
      </c>
      <c r="B9" s="119" t="s">
        <v>371</v>
      </c>
      <c r="C9" s="34"/>
      <c r="D9" s="118" t="str">
        <f>'3 (5)'!C4</f>
        <v xml:space="preserve"> Mechanics</v>
      </c>
      <c r="E9" s="33">
        <f>'3 (5)'!O160</f>
        <v>1.0316939890710384</v>
      </c>
      <c r="F9" s="33">
        <f>'3 (5)'!P160</f>
        <v>1.0251366120218581</v>
      </c>
      <c r="G9" s="33">
        <f>'3 (5)'!Q160</f>
        <v>1.1366120218579236</v>
      </c>
      <c r="H9" s="33">
        <f>'3 (5)'!R160</f>
        <v>1.1497267759562844</v>
      </c>
      <c r="I9" s="33">
        <f>'3 (5)'!S160</f>
        <v>1.3169398907103826</v>
      </c>
      <c r="J9" s="37">
        <f t="shared" si="0"/>
        <v>1.1320218579234973</v>
      </c>
    </row>
    <row r="10" spans="1:10" ht="30.6" customHeight="1">
      <c r="A10" s="195" t="s">
        <v>26</v>
      </c>
      <c r="B10" s="195"/>
      <c r="C10" s="195"/>
      <c r="D10" s="195"/>
      <c r="E10" s="37">
        <f>AVERAGE(E7:E8)</f>
        <v>0.49266752027315414</v>
      </c>
      <c r="F10" s="37">
        <f>AVERAGE(F7:F8)</f>
        <v>0.49546472307035694</v>
      </c>
      <c r="G10" s="37">
        <f>AVERAGE(G7:G8)</f>
        <v>0.48987031747595133</v>
      </c>
      <c r="H10" s="37">
        <f>AVERAGE(H7:H8)</f>
        <v>0.4856745132801471</v>
      </c>
      <c r="I10" s="37">
        <f>AVERAGE(I7:I8)</f>
        <v>0.69083328893072604</v>
      </c>
      <c r="J10" s="37">
        <f t="shared" si="0"/>
        <v>0.53090207260606714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2e9155-14e8-4d3a-90ba-f337c842972e}">
  <sheetPr codeName="Sheet49"/>
  <dimension ref="A1:AA50"/>
  <sheetViews>
    <sheetView zoomScale="79" zoomScaleNormal="79" workbookViewId="0" topLeftCell="A1">
      <selection pane="topLeft" activeCell="J60" sqref="J6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9">
        <f>'1 (9)'!A1:Z1</f>
        <v>0</v>
      </c>
      <c r="E1" s="209"/>
      <c r="F1" s="209"/>
      <c r="G1" s="209"/>
      <c r="H1" s="209"/>
      <c r="I1" s="209"/>
      <c r="J1" s="209"/>
      <c r="K1" s="209"/>
      <c r="L1" s="39"/>
      <c r="M1" s="39"/>
      <c r="N1" s="39"/>
    </row>
    <row r="2" spans="1:18" ht="18" customHeight="1">
      <c r="A2" s="40"/>
      <c r="B2" s="39"/>
      <c r="C2" s="39"/>
      <c r="D2" s="209" t="s">
        <v>88</v>
      </c>
      <c r="E2" s="209"/>
      <c r="F2" s="209"/>
      <c r="G2" s="209"/>
      <c r="H2" s="209"/>
      <c r="I2" s="209"/>
      <c r="J2" s="209"/>
      <c r="K2" s="209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10" t="s">
        <v>133</v>
      </c>
      <c r="E3" s="210"/>
      <c r="F3" s="210"/>
      <c r="G3" s="210"/>
      <c r="H3" s="210"/>
      <c r="I3" s="210"/>
      <c r="J3" s="210"/>
      <c r="K3" s="210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1" t="s">
        <v>52</v>
      </c>
      <c r="E4" s="211"/>
      <c r="F4" s="211"/>
      <c r="G4" s="211"/>
      <c r="H4" s="211"/>
      <c r="I4" s="211"/>
      <c r="J4" s="211"/>
      <c r="K4" s="211"/>
      <c r="L4" s="39"/>
      <c r="M4" s="39"/>
      <c r="N4" s="39"/>
      <c r="P4" s="197">
        <v>1</v>
      </c>
      <c r="Q4" s="47" t="s">
        <v>8</v>
      </c>
      <c r="R4" s="51">
        <f>'CO (9)'!E10</f>
        <v>0.49266752027315414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197">
        <v>2</v>
      </c>
      <c r="Q5" s="47" t="s">
        <v>3</v>
      </c>
      <c r="R5" s="51">
        <f>'CO (9)'!F10</f>
        <v>0.49546472307035694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197">
        <v>3</v>
      </c>
      <c r="Q6" s="47" t="s">
        <v>4</v>
      </c>
      <c r="R6" s="51">
        <f>'CO (9)'!G10</f>
        <v>0.48987031747595133</v>
      </c>
    </row>
    <row r="7" spans="2:18" ht="15.75">
      <c r="B7" s="45" t="s">
        <v>81</v>
      </c>
      <c r="C7" s="45"/>
      <c r="D7" s="212" t="str">
        <f>'CO (9)'!D7</f>
        <v>Algebra</v>
      </c>
      <c r="E7" s="198"/>
      <c r="F7" s="45"/>
      <c r="G7" s="45"/>
      <c r="H7" s="45"/>
      <c r="I7" s="45"/>
      <c r="J7" s="45"/>
      <c r="K7" s="39"/>
      <c r="L7" s="39"/>
      <c r="M7" s="39"/>
      <c r="N7" s="39"/>
      <c r="P7" s="197">
        <v>4</v>
      </c>
      <c r="Q7" s="47" t="s">
        <v>5</v>
      </c>
      <c r="R7" s="51">
        <f>'CO (9)'!H10</f>
        <v>0.4856745132801471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197">
        <v>5</v>
      </c>
      <c r="Q8" s="47" t="s">
        <v>6</v>
      </c>
      <c r="R8" s="51">
        <f>'CO (9)'!I10</f>
        <v>0.69083328893072604</v>
      </c>
    </row>
    <row r="9" spans="1:14" ht="16.5" thickBot="1">
      <c r="A9" s="40"/>
      <c r="B9" s="199" t="s">
        <v>29</v>
      </c>
      <c r="C9" s="204"/>
      <c r="D9" s="202" t="s">
        <v>30</v>
      </c>
      <c r="E9" s="203"/>
      <c r="F9" s="203"/>
      <c r="G9" s="203"/>
      <c r="H9" s="203"/>
      <c r="I9" s="203"/>
      <c r="J9" s="203"/>
      <c r="K9" s="203"/>
      <c r="L9" s="203"/>
      <c r="M9" s="202" t="s">
        <v>31</v>
      </c>
      <c r="N9" s="204"/>
    </row>
    <row r="10" spans="1:14" ht="15.75">
      <c r="A10" s="40"/>
      <c r="B10" s="200"/>
      <c r="C10" s="205" t="s">
        <v>32</v>
      </c>
      <c r="D10" s="207" t="s">
        <v>33</v>
      </c>
      <c r="E10" s="207" t="s">
        <v>34</v>
      </c>
      <c r="F10" s="207" t="s">
        <v>35</v>
      </c>
      <c r="G10" s="207" t="s">
        <v>36</v>
      </c>
      <c r="H10" s="207" t="s">
        <v>37</v>
      </c>
      <c r="I10" s="207" t="s">
        <v>38</v>
      </c>
      <c r="J10" s="207" t="s">
        <v>39</v>
      </c>
      <c r="K10" s="207" t="s">
        <v>40</v>
      </c>
      <c r="L10" s="207" t="s">
        <v>41</v>
      </c>
      <c r="M10" s="42"/>
      <c r="N10" s="42"/>
    </row>
    <row r="11" spans="1:14" ht="16.5" thickBot="1">
      <c r="A11" s="40"/>
      <c r="B11" s="201"/>
      <c r="C11" s="206"/>
      <c r="D11" s="208"/>
      <c r="E11" s="208"/>
      <c r="F11" s="208"/>
      <c r="G11" s="208"/>
      <c r="H11" s="208"/>
      <c r="I11" s="208"/>
      <c r="J11" s="208"/>
      <c r="K11" s="208"/>
      <c r="L11" s="208"/>
      <c r="M11" s="44" t="s">
        <v>42</v>
      </c>
      <c r="N11" s="44" t="s">
        <v>43</v>
      </c>
    </row>
    <row r="12" spans="1:14" ht="17.25" customHeight="1" thickBot="1">
      <c r="A12" s="40"/>
      <c r="B12" s="208" t="s">
        <v>44</v>
      </c>
      <c r="C12" s="237">
        <v>2</v>
      </c>
      <c r="D12" s="238">
        <v>3</v>
      </c>
      <c r="E12" s="238">
        <v>1</v>
      </c>
      <c r="F12" s="238"/>
      <c r="G12" s="238"/>
      <c r="H12" s="238"/>
      <c r="I12" s="238"/>
      <c r="J12" s="238">
        <v>2</v>
      </c>
      <c r="K12" s="238"/>
      <c r="L12" s="238"/>
      <c r="M12" s="238">
        <v>1</v>
      </c>
      <c r="N12" s="238"/>
    </row>
    <row r="13" spans="1:14" ht="17.25" customHeight="1" thickBot="1">
      <c r="A13" s="40"/>
      <c r="B13" s="208" t="s">
        <v>45</v>
      </c>
      <c r="C13" s="239">
        <v>2</v>
      </c>
      <c r="D13" s="240"/>
      <c r="E13" s="240"/>
      <c r="F13" s="240">
        <v>1</v>
      </c>
      <c r="G13" s="240">
        <v>1</v>
      </c>
      <c r="H13" s="240">
        <v>2</v>
      </c>
      <c r="I13" s="240"/>
      <c r="J13" s="240"/>
      <c r="K13" s="240">
        <v>1</v>
      </c>
      <c r="L13" s="240"/>
      <c r="M13" s="240">
        <v>2</v>
      </c>
      <c r="N13" s="240"/>
    </row>
    <row r="14" spans="1:14" ht="17.25" customHeight="1" thickBot="1">
      <c r="A14" s="40"/>
      <c r="B14" s="208" t="s">
        <v>46</v>
      </c>
      <c r="C14" s="239">
        <v>2</v>
      </c>
      <c r="D14" s="240"/>
      <c r="E14" s="240">
        <v>1</v>
      </c>
      <c r="F14" s="240"/>
      <c r="G14" s="240"/>
      <c r="H14" s="240">
        <v>2</v>
      </c>
      <c r="I14" s="240">
        <v>1</v>
      </c>
      <c r="J14" s="240"/>
      <c r="K14" s="240"/>
      <c r="L14" s="240">
        <v>2</v>
      </c>
      <c r="M14" s="240">
        <v>1</v>
      </c>
      <c r="N14" s="240">
        <v>2</v>
      </c>
    </row>
    <row r="15" spans="1:14" ht="17.25" customHeight="1" thickBot="1">
      <c r="A15" s="40"/>
      <c r="B15" s="208" t="s">
        <v>47</v>
      </c>
      <c r="C15" s="239">
        <v>3</v>
      </c>
      <c r="D15" s="240">
        <v>1</v>
      </c>
      <c r="E15" s="240"/>
      <c r="F15" s="240"/>
      <c r="G15" s="240">
        <v>2</v>
      </c>
      <c r="H15" s="240"/>
      <c r="I15" s="240"/>
      <c r="J15" s="240">
        <v>2</v>
      </c>
      <c r="K15" s="240"/>
      <c r="L15" s="240"/>
      <c r="M15" s="240">
        <v>1</v>
      </c>
      <c r="N15" s="240"/>
    </row>
    <row r="16" spans="1:14" ht="17.25" customHeight="1" thickBot="1">
      <c r="A16" s="40"/>
      <c r="B16" s="208" t="s">
        <v>48</v>
      </c>
      <c r="C16" s="239"/>
      <c r="D16" s="240"/>
      <c r="E16" s="240">
        <v>2</v>
      </c>
      <c r="F16" s="240">
        <v>2</v>
      </c>
      <c r="G16" s="240"/>
      <c r="H16" s="240">
        <v>2</v>
      </c>
      <c r="I16" s="240">
        <v>3</v>
      </c>
      <c r="J16" s="240">
        <v>2</v>
      </c>
      <c r="K16" s="240"/>
      <c r="L16" s="240">
        <v>2</v>
      </c>
      <c r="M16" s="240">
        <v>2</v>
      </c>
      <c r="N16" s="240"/>
    </row>
    <row r="17" spans="1:14" ht="17.25" customHeight="1" thickBot="1">
      <c r="A17" s="40"/>
      <c r="B17" s="208" t="s">
        <v>49</v>
      </c>
      <c r="C17" s="48">
        <f t="shared" si="0" ref="C17:N17">($R$4*C12+$R$5*C13+$R$6*C14+$R$7*C15+$R$8*C16)/(C12+C13+C14+C15+C16)</f>
        <v>0.49033651794215177</v>
      </c>
      <c r="D17" s="48">
        <f t="shared" si="0"/>
        <v>0.49091926852490242</v>
      </c>
      <c r="E17" s="48">
        <f t="shared" si="0"/>
        <v>0.59105110390263937</v>
      </c>
      <c r="F17" s="48">
        <f t="shared" si="0"/>
        <v>0.62571043364393641</v>
      </c>
      <c r="G17" s="48">
        <f t="shared" si="0"/>
        <v>0.48893791654355034</v>
      </c>
      <c r="H17" s="48">
        <f t="shared" si="0"/>
        <v>0.5587227764923447</v>
      </c>
      <c r="I17" s="48">
        <f t="shared" si="0"/>
        <v>0.64059254606703231</v>
      </c>
      <c r="J17" s="48">
        <f t="shared" si="0"/>
        <v>0.55639177416134245</v>
      </c>
      <c r="K17" s="48">
        <f t="shared" si="0"/>
        <v>0.49546472307035694</v>
      </c>
      <c r="L17" s="48">
        <f t="shared" si="0"/>
        <v>0.59035180320333869</v>
      </c>
      <c r="M17" s="48">
        <f t="shared" si="0"/>
        <v>0.54868691071877407</v>
      </c>
      <c r="N17" s="48">
        <f t="shared" si="0"/>
        <v>0.48987031747595133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198" t="str">
        <f>'CO (9)'!D8</f>
        <v xml:space="preserve"> Complex Analysis</v>
      </c>
      <c r="E21" s="198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198"/>
      <c r="E22" s="198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199" t="s">
        <v>29</v>
      </c>
      <c r="C24" s="204"/>
      <c r="D24" s="202" t="s">
        <v>30</v>
      </c>
      <c r="E24" s="203"/>
      <c r="F24" s="203"/>
      <c r="G24" s="203"/>
      <c r="H24" s="203"/>
      <c r="I24" s="203"/>
      <c r="J24" s="203"/>
      <c r="K24" s="203"/>
      <c r="L24" s="203"/>
      <c r="M24" s="202" t="s">
        <v>31</v>
      </c>
      <c r="N24" s="204"/>
    </row>
    <row r="25" spans="2:14" ht="15.75">
      <c r="B25" s="200"/>
      <c r="C25" s="205" t="s">
        <v>32</v>
      </c>
      <c r="D25" s="207" t="s">
        <v>33</v>
      </c>
      <c r="E25" s="207" t="s">
        <v>34</v>
      </c>
      <c r="F25" s="207" t="s">
        <v>35</v>
      </c>
      <c r="G25" s="207" t="s">
        <v>36</v>
      </c>
      <c r="H25" s="207" t="s">
        <v>37</v>
      </c>
      <c r="I25" s="207" t="s">
        <v>38</v>
      </c>
      <c r="J25" s="207" t="s">
        <v>39</v>
      </c>
      <c r="K25" s="207" t="s">
        <v>40</v>
      </c>
      <c r="L25" s="207" t="s">
        <v>41</v>
      </c>
      <c r="M25" s="42"/>
      <c r="N25" s="42"/>
    </row>
    <row r="26" spans="2:14" ht="16.5" thickBot="1">
      <c r="B26" s="201"/>
      <c r="C26" s="206"/>
      <c r="D26" s="208"/>
      <c r="E26" s="208"/>
      <c r="F26" s="208"/>
      <c r="G26" s="208"/>
      <c r="H26" s="208"/>
      <c r="I26" s="208"/>
      <c r="J26" s="208"/>
      <c r="K26" s="208"/>
      <c r="L26" s="208"/>
      <c r="M26" s="44" t="s">
        <v>42</v>
      </c>
      <c r="N26" s="44" t="s">
        <v>43</v>
      </c>
    </row>
    <row r="27" spans="2:14" ht="16.5" thickBot="1">
      <c r="B27" s="208" t="s">
        <v>44</v>
      </c>
      <c r="C27" s="237">
        <v>2</v>
      </c>
      <c r="D27" s="238">
        <v>2</v>
      </c>
      <c r="E27" s="238"/>
      <c r="F27" s="238"/>
      <c r="G27" s="238"/>
      <c r="H27" s="238"/>
      <c r="I27" s="238"/>
      <c r="J27" s="238"/>
      <c r="K27" s="238"/>
      <c r="L27" s="238"/>
      <c r="M27" s="238">
        <v>2</v>
      </c>
      <c r="N27" s="238"/>
    </row>
    <row r="28" spans="2:14" ht="16.5" thickBot="1">
      <c r="B28" s="208" t="s">
        <v>45</v>
      </c>
      <c r="C28" s="239"/>
      <c r="D28" s="240"/>
      <c r="E28" s="240">
        <v>3</v>
      </c>
      <c r="F28" s="240"/>
      <c r="G28" s="240">
        <v>1</v>
      </c>
      <c r="H28" s="240">
        <v>2</v>
      </c>
      <c r="I28" s="240"/>
      <c r="J28" s="240"/>
      <c r="K28" s="240">
        <v>1</v>
      </c>
      <c r="L28" s="240"/>
      <c r="M28" s="240">
        <v>1</v>
      </c>
      <c r="N28" s="240"/>
    </row>
    <row r="29" spans="2:14" ht="16.5" thickBot="1">
      <c r="B29" s="208" t="s">
        <v>46</v>
      </c>
      <c r="C29" s="239"/>
      <c r="D29" s="240"/>
      <c r="E29" s="240">
        <v>2</v>
      </c>
      <c r="F29" s="240"/>
      <c r="G29" s="240"/>
      <c r="H29" s="240">
        <v>2</v>
      </c>
      <c r="I29" s="240"/>
      <c r="J29" s="240">
        <v>2</v>
      </c>
      <c r="K29" s="240"/>
      <c r="L29" s="240">
        <v>1</v>
      </c>
      <c r="M29" s="240">
        <v>1</v>
      </c>
      <c r="N29" s="240"/>
    </row>
    <row r="30" spans="2:14" ht="16.5" thickBot="1">
      <c r="B30" s="208" t="s">
        <v>47</v>
      </c>
      <c r="C30" s="239"/>
      <c r="D30" s="240">
        <v>3</v>
      </c>
      <c r="E30" s="240"/>
      <c r="F30" s="240">
        <v>1</v>
      </c>
      <c r="G30" s="240">
        <v>1</v>
      </c>
      <c r="H30" s="240">
        <v>2</v>
      </c>
      <c r="I30" s="240">
        <v>2</v>
      </c>
      <c r="J30" s="240"/>
      <c r="K30" s="240"/>
      <c r="L30" s="240"/>
      <c r="M30" s="240">
        <v>1</v>
      </c>
      <c r="N30" s="240"/>
    </row>
    <row r="31" spans="2:14" ht="16.5" thickBot="1">
      <c r="B31" s="208" t="s">
        <v>48</v>
      </c>
      <c r="C31" s="239">
        <v>2</v>
      </c>
      <c r="D31" s="240">
        <v>2</v>
      </c>
      <c r="E31" s="240"/>
      <c r="F31" s="240"/>
      <c r="G31" s="240">
        <v>2</v>
      </c>
      <c r="H31" s="240">
        <v>2</v>
      </c>
      <c r="I31" s="240">
        <v>3</v>
      </c>
      <c r="J31" s="240"/>
      <c r="K31" s="240"/>
      <c r="L31" s="240">
        <v>2</v>
      </c>
      <c r="M31" s="240"/>
      <c r="N31" s="240">
        <v>3</v>
      </c>
    </row>
    <row r="32" spans="2:14" ht="16.5" thickBot="1">
      <c r="B32" s="208" t="s">
        <v>49</v>
      </c>
      <c r="C32" s="48">
        <f t="shared" si="1" ref="C32:N32">($R$4*C27+$R$5*C28+$R$6*C29+$R$7*C30+$R$8*C31)/(C27+C28+C29+C30+C31)</f>
        <v>0.59175040460194006</v>
      </c>
      <c r="D32" s="48">
        <f t="shared" si="1"/>
        <v>0.54628930832117162</v>
      </c>
      <c r="E32" s="48">
        <f t="shared" si="1"/>
        <v>0.49322696083259465</v>
      </c>
      <c r="F32" s="48">
        <f t="shared" si="1"/>
        <v>0.4856745132801471</v>
      </c>
      <c r="G32" s="48">
        <f t="shared" si="1"/>
        <v>0.59070145355298909</v>
      </c>
      <c r="H32" s="48">
        <f t="shared" si="1"/>
        <v>0.54046071068929535</v>
      </c>
      <c r="I32" s="48">
        <f t="shared" si="1"/>
        <v>0.60876977867049453</v>
      </c>
      <c r="J32" s="48">
        <f t="shared" si="1"/>
        <v>0.48987031747595133</v>
      </c>
      <c r="K32" s="48"/>
      <c r="L32" s="48">
        <f t="shared" si="1"/>
        <v>0.62384563177913444</v>
      </c>
      <c r="M32" s="48">
        <f t="shared" si="1"/>
        <v>0.49126891887455271</v>
      </c>
      <c r="N32" s="48">
        <f t="shared" si="1"/>
        <v>0.69083328893072604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7" spans="4:5" ht="15.75">
      <c r="D37" s="198" t="str">
        <f>'CO (9)'!D9</f>
        <v xml:space="preserve"> Mechanics</v>
      </c>
      <c r="E37" s="198"/>
    </row>
    <row r="38" spans="2:14" ht="15.75">
      <c r="B38" s="45" t="s">
        <v>81</v>
      </c>
      <c r="C38" s="45"/>
      <c r="D38" s="198"/>
      <c r="E38" s="198"/>
      <c r="F38" s="45"/>
      <c r="G38" s="45"/>
      <c r="H38" s="45"/>
      <c r="I38" s="45"/>
      <c r="J38" s="45"/>
      <c r="K38" s="39"/>
      <c r="L38" s="39"/>
      <c r="M38" s="39"/>
      <c r="N38" s="39"/>
    </row>
    <row r="39" spans="2:14" ht="16.5" customHeight="1" thickBo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2:14" ht="16.5" thickBot="1">
      <c r="B40" s="199" t="s">
        <v>29</v>
      </c>
      <c r="C40" s="204"/>
      <c r="D40" s="202" t="s">
        <v>30</v>
      </c>
      <c r="E40" s="203"/>
      <c r="F40" s="203"/>
      <c r="G40" s="203"/>
      <c r="H40" s="203"/>
      <c r="I40" s="203"/>
      <c r="J40" s="203"/>
      <c r="K40" s="203"/>
      <c r="L40" s="203"/>
      <c r="M40" s="202" t="s">
        <v>31</v>
      </c>
      <c r="N40" s="204"/>
    </row>
    <row r="41" spans="2:14" ht="15.75">
      <c r="B41" s="200"/>
      <c r="C41" s="205" t="s">
        <v>32</v>
      </c>
      <c r="D41" s="207" t="s">
        <v>33</v>
      </c>
      <c r="E41" s="207" t="s">
        <v>34</v>
      </c>
      <c r="F41" s="207" t="s">
        <v>35</v>
      </c>
      <c r="G41" s="207" t="s">
        <v>36</v>
      </c>
      <c r="H41" s="207" t="s">
        <v>37</v>
      </c>
      <c r="I41" s="207" t="s">
        <v>38</v>
      </c>
      <c r="J41" s="207" t="s">
        <v>39</v>
      </c>
      <c r="K41" s="207" t="s">
        <v>40</v>
      </c>
      <c r="L41" s="207" t="s">
        <v>41</v>
      </c>
      <c r="M41" s="42"/>
      <c r="N41" s="42"/>
    </row>
    <row r="42" spans="2:14" ht="16.5" thickBot="1">
      <c r="B42" s="201"/>
      <c r="C42" s="206"/>
      <c r="D42" s="208"/>
      <c r="E42" s="208"/>
      <c r="F42" s="208"/>
      <c r="G42" s="208"/>
      <c r="H42" s="208"/>
      <c r="I42" s="208"/>
      <c r="J42" s="208"/>
      <c r="K42" s="208"/>
      <c r="L42" s="208"/>
      <c r="M42" s="44" t="s">
        <v>42</v>
      </c>
      <c r="N42" s="44" t="s">
        <v>43</v>
      </c>
    </row>
    <row r="43" spans="2:14" ht="16.5" thickBot="1">
      <c r="B43" s="208" t="s">
        <v>44</v>
      </c>
      <c r="C43" s="237"/>
      <c r="D43" s="238">
        <v>3</v>
      </c>
      <c r="E43" s="238"/>
      <c r="F43" s="238"/>
      <c r="G43" s="238"/>
      <c r="H43" s="238"/>
      <c r="I43" s="238"/>
      <c r="J43" s="238">
        <v>2</v>
      </c>
      <c r="K43" s="238"/>
      <c r="L43" s="238"/>
      <c r="M43" s="238">
        <v>2</v>
      </c>
      <c r="N43" s="238"/>
    </row>
    <row r="44" spans="2:14" ht="16.5" thickBot="1">
      <c r="B44" s="208" t="s">
        <v>45</v>
      </c>
      <c r="C44" s="239">
        <v>2</v>
      </c>
      <c r="D44" s="240"/>
      <c r="E44" s="240">
        <v>3</v>
      </c>
      <c r="F44" s="240"/>
      <c r="G44" s="240">
        <v>1</v>
      </c>
      <c r="H44" s="240"/>
      <c r="I44" s="240"/>
      <c r="J44" s="240"/>
      <c r="K44" s="240">
        <v>2</v>
      </c>
      <c r="L44" s="240"/>
      <c r="M44" s="240">
        <v>1</v>
      </c>
      <c r="N44" s="240"/>
    </row>
    <row r="45" spans="2:14" ht="16.5" thickBot="1">
      <c r="B45" s="208" t="s">
        <v>46</v>
      </c>
      <c r="C45" s="239"/>
      <c r="D45" s="240">
        <v>2</v>
      </c>
      <c r="E45" s="240">
        <v>2</v>
      </c>
      <c r="F45" s="240">
        <v>2</v>
      </c>
      <c r="G45" s="240"/>
      <c r="H45" s="240">
        <v>2</v>
      </c>
      <c r="I45" s="240"/>
      <c r="J45" s="240">
        <v>1</v>
      </c>
      <c r="K45" s="240"/>
      <c r="L45" s="240"/>
      <c r="M45" s="240">
        <v>2</v>
      </c>
      <c r="N45" s="240"/>
    </row>
    <row r="46" spans="2:14" ht="16.5" thickBot="1">
      <c r="B46" s="208" t="s">
        <v>47</v>
      </c>
      <c r="C46" s="239">
        <v>1</v>
      </c>
      <c r="D46" s="240"/>
      <c r="E46" s="240"/>
      <c r="F46" s="240">
        <v>2</v>
      </c>
      <c r="G46" s="240"/>
      <c r="H46" s="240">
        <v>3</v>
      </c>
      <c r="I46" s="240">
        <v>1</v>
      </c>
      <c r="J46" s="240"/>
      <c r="K46" s="240"/>
      <c r="L46" s="240">
        <v>2</v>
      </c>
      <c r="M46" s="240"/>
      <c r="N46" s="240">
        <v>2</v>
      </c>
    </row>
    <row r="47" spans="2:14" ht="16.5" thickBot="1">
      <c r="B47" s="208" t="s">
        <v>48</v>
      </c>
      <c r="C47" s="239"/>
      <c r="D47" s="240"/>
      <c r="E47" s="240">
        <v>1</v>
      </c>
      <c r="F47" s="240">
        <v>2</v>
      </c>
      <c r="G47" s="240">
        <v>3</v>
      </c>
      <c r="H47" s="240"/>
      <c r="I47" s="240">
        <v>3</v>
      </c>
      <c r="J47" s="240"/>
      <c r="K47" s="240"/>
      <c r="L47" s="240">
        <v>2</v>
      </c>
      <c r="M47" s="240"/>
      <c r="N47" s="240">
        <v>2</v>
      </c>
    </row>
    <row r="48" spans="2:14" ht="16.5" thickBot="1">
      <c r="B48" s="208" t="s">
        <v>49</v>
      </c>
      <c r="C48" s="48">
        <f t="shared" si="2" ref="C48:N48">($R$4*C43+$R$5*C44+$R$6*C45+$R$7*C46+$R$8*C47)/(C43+C44+C45+C46+C47)</f>
        <v>0.49220131980695364</v>
      </c>
      <c r="D48" s="48">
        <f t="shared" si="2"/>
        <v>0.49154863915427305</v>
      </c>
      <c r="E48" s="48">
        <f t="shared" si="2"/>
        <v>0.52616134884894994</v>
      </c>
      <c r="F48" s="48">
        <f t="shared" si="2"/>
        <v>0.55545937322894146</v>
      </c>
      <c r="G48" s="48">
        <f t="shared" si="2"/>
        <v>0.64199114746563379</v>
      </c>
      <c r="H48" s="48">
        <f t="shared" si="2"/>
        <v>0.48735283495846876</v>
      </c>
      <c r="I48" s="48">
        <f t="shared" si="2"/>
        <v>0.63954359501808133</v>
      </c>
      <c r="J48" s="48">
        <f t="shared" si="2"/>
        <v>0.49173511934075326</v>
      </c>
      <c r="K48" s="48">
        <f t="shared" si="2"/>
        <v>0.49546472307035694</v>
      </c>
      <c r="L48" s="48">
        <f t="shared" si="2"/>
        <v>0.58825390110543663</v>
      </c>
      <c r="M48" s="48">
        <f t="shared" si="2"/>
        <v>0.49210807971371356</v>
      </c>
      <c r="N48" s="48">
        <f t="shared" si="2"/>
        <v>0.58825390110543663</v>
      </c>
    </row>
    <row r="49" spans="2:14" ht="15.75">
      <c r="B49" s="45" t="s">
        <v>50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2:14" ht="15.75">
      <c r="B50" s="45" t="s">
        <v>51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46">
    <mergeCell ref="D37:E38"/>
    <mergeCell ref="B40:B42"/>
    <mergeCell ref="D40:L40"/>
    <mergeCell ref="M40:N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</mergeCells>
  <pageMargins left="0.7" right="0.7" top="0.75" bottom="0.75" header="0.3" footer="0.3"/>
  <pageSetup orientation="portrait" paperSize="1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5209bf-5404-4dde-acdf-41eb81a6ce68}">
  <sheetPr codeName="Sheet50"/>
  <dimension ref="A1:AB21"/>
  <sheetViews>
    <sheetView zoomScale="90" zoomScaleNormal="90" workbookViewId="0" topLeftCell="A1">
      <selection pane="topLeft" activeCell="A17" sqref="A17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15" t="s">
        <v>132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7" ht="22.5">
      <c r="B2" s="215" t="s">
        <v>88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2:27" ht="22.5">
      <c r="B3" s="216" t="s">
        <v>133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5">
      <c r="A4" s="217" t="s">
        <v>63</v>
      </c>
      <c r="B4" s="218"/>
      <c r="C4" s="219"/>
      <c r="D4" s="214" t="s">
        <v>32</v>
      </c>
      <c r="E4" s="214"/>
      <c r="F4" s="214" t="s">
        <v>33</v>
      </c>
      <c r="G4" s="214"/>
      <c r="H4" s="214" t="s">
        <v>34</v>
      </c>
      <c r="I4" s="214"/>
      <c r="J4" s="214" t="s">
        <v>35</v>
      </c>
      <c r="K4" s="214"/>
      <c r="L4" s="214" t="s">
        <v>36</v>
      </c>
      <c r="M4" s="214"/>
      <c r="N4" s="214" t="s">
        <v>37</v>
      </c>
      <c r="O4" s="214"/>
      <c r="P4" s="214" t="s">
        <v>38</v>
      </c>
      <c r="Q4" s="214"/>
      <c r="R4" s="214" t="s">
        <v>39</v>
      </c>
      <c r="S4" s="214"/>
      <c r="T4" s="214" t="s">
        <v>40</v>
      </c>
      <c r="U4" s="214"/>
      <c r="V4" s="214" t="s">
        <v>41</v>
      </c>
      <c r="W4" s="214"/>
      <c r="X4" s="214" t="s">
        <v>42</v>
      </c>
      <c r="Y4" s="214"/>
      <c r="Z4" s="214" t="s">
        <v>43</v>
      </c>
      <c r="AA4" s="214"/>
    </row>
    <row r="5" spans="1:27" ht="42.75">
      <c r="A5" s="220"/>
      <c r="B5" s="221"/>
      <c r="C5" s="222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4" t="s">
        <v>54</v>
      </c>
      <c r="H6" s="64"/>
      <c r="I6" s="124" t="s">
        <v>55</v>
      </c>
      <c r="J6" s="64"/>
      <c r="K6" s="124" t="s">
        <v>56</v>
      </c>
      <c r="L6" s="64"/>
      <c r="M6" s="124" t="s">
        <v>57</v>
      </c>
      <c r="N6" s="64"/>
      <c r="O6" s="124" t="s">
        <v>58</v>
      </c>
      <c r="P6" s="64"/>
      <c r="Q6" s="124" t="s">
        <v>59</v>
      </c>
      <c r="R6" s="64"/>
      <c r="S6" s="124" t="s">
        <v>60</v>
      </c>
      <c r="T6" s="64"/>
      <c r="U6" s="124" t="s">
        <v>61</v>
      </c>
      <c r="V6" s="64"/>
      <c r="W6" s="124" t="s">
        <v>62</v>
      </c>
      <c r="X6" s="64"/>
      <c r="Y6" s="125" t="s">
        <v>66</v>
      </c>
      <c r="Z6" s="64"/>
      <c r="AA6" s="125" t="s">
        <v>67</v>
      </c>
      <c r="AB6" s="66"/>
    </row>
    <row r="7" spans="1:28" ht="29.25" customHeight="1">
      <c r="A7" s="53">
        <v>1</v>
      </c>
      <c r="B7" s="67"/>
      <c r="C7" s="118" t="str">
        <f>'CO (9)'!D7</f>
        <v>Algebra</v>
      </c>
      <c r="D7" s="67">
        <v>1.50</v>
      </c>
      <c r="E7" s="126">
        <f>'CO-PO Mapping (9)'!C17</f>
        <v>0.49033651794215177</v>
      </c>
      <c r="F7" s="67">
        <v>1.50</v>
      </c>
      <c r="G7" s="126">
        <f>'CO-PO Mapping (9)'!D17</f>
        <v>0.49091926852490242</v>
      </c>
      <c r="H7" s="67">
        <v>1.50</v>
      </c>
      <c r="I7" s="126">
        <f>'CO-PO Mapping (9)'!E17</f>
        <v>0.59105110390263937</v>
      </c>
      <c r="J7" s="67">
        <v>1.50</v>
      </c>
      <c r="K7" s="126">
        <f>'CO-PO Mapping (9)'!F17</f>
        <v>0.62571043364393641</v>
      </c>
      <c r="L7" s="67">
        <v>1.50</v>
      </c>
      <c r="M7" s="126">
        <f>'CO-PO Mapping (9)'!G17</f>
        <v>0.48893791654355034</v>
      </c>
      <c r="N7" s="67">
        <v>1.50</v>
      </c>
      <c r="O7" s="126">
        <f>'CO-PO Mapping (9)'!H17</f>
        <v>0.5587227764923447</v>
      </c>
      <c r="P7" s="67">
        <v>1.50</v>
      </c>
      <c r="Q7" s="126">
        <f>'CO-PO Mapping (9)'!I17</f>
        <v>0.64059254606703231</v>
      </c>
      <c r="R7" s="67">
        <v>1.50</v>
      </c>
      <c r="S7" s="126">
        <f>'CO-PO Mapping (9)'!J17</f>
        <v>0.55639177416134245</v>
      </c>
      <c r="T7" s="67">
        <v>1.50</v>
      </c>
      <c r="U7" s="126">
        <f>'CO-PO Mapping (9)'!K17</f>
        <v>0.49546472307035694</v>
      </c>
      <c r="V7" s="67">
        <v>1.50</v>
      </c>
      <c r="W7" s="126">
        <f>'CO-PO Mapping (9)'!L17</f>
        <v>0.59035180320333869</v>
      </c>
      <c r="X7" s="67">
        <v>1.50</v>
      </c>
      <c r="Y7" s="126">
        <f>'CO-PO Mapping (9)'!M17</f>
        <v>0.54868691071877407</v>
      </c>
      <c r="Z7" s="67">
        <v>1.50</v>
      </c>
      <c r="AA7" s="126">
        <f>'CO-PO Mapping (9)'!N17</f>
        <v>0.48987031747595133</v>
      </c>
      <c r="AB7" s="68"/>
    </row>
    <row r="8" spans="1:28" ht="15.75">
      <c r="A8" s="337">
        <v>2</v>
      </c>
      <c r="B8" s="338"/>
      <c r="C8" s="339" t="str">
        <f>'CO (9)'!D8</f>
        <v xml:space="preserve"> Complex Analysis</v>
      </c>
      <c r="D8" s="338">
        <v>1.30</v>
      </c>
      <c r="E8" s="340">
        <f>'CO-PO Mapping (9)'!C32</f>
        <v>0.59175040460194006</v>
      </c>
      <c r="F8" s="338">
        <v>1</v>
      </c>
      <c r="G8" s="340">
        <f>'CO-PO Mapping (9)'!D32</f>
        <v>0.54628930832117162</v>
      </c>
      <c r="H8" s="338">
        <v>1.30</v>
      </c>
      <c r="I8" s="340">
        <f>'CO-PO Mapping (9)'!E32</f>
        <v>0.49322696083259465</v>
      </c>
      <c r="J8" s="338">
        <v>1.30</v>
      </c>
      <c r="K8" s="340">
        <f>'CO-PO Mapping (9)'!F32</f>
        <v>0.4856745132801471</v>
      </c>
      <c r="L8" s="338">
        <v>1.30</v>
      </c>
      <c r="M8" s="340">
        <f>'CO-PO Mapping (9)'!G32</f>
        <v>0.59070145355298909</v>
      </c>
      <c r="N8" s="338">
        <v>1.30</v>
      </c>
      <c r="O8" s="340">
        <f>'CO-PO Mapping (9)'!H32</f>
        <v>0.54046071068929535</v>
      </c>
      <c r="P8" s="338">
        <v>1.30</v>
      </c>
      <c r="Q8" s="340">
        <f>'CO-PO Mapping (9)'!I32</f>
        <v>0.60876977867049453</v>
      </c>
      <c r="R8" s="338">
        <v>1.30</v>
      </c>
      <c r="S8" s="340">
        <f>'CO-PO Mapping (9)'!J32</f>
        <v>0.48987031747595133</v>
      </c>
      <c r="T8" s="338"/>
      <c r="U8" s="340"/>
      <c r="V8" s="338">
        <v>1.30</v>
      </c>
      <c r="W8" s="340">
        <f>'CO-PO Mapping (9)'!L32</f>
        <v>0.62384563177913444</v>
      </c>
      <c r="X8" s="338">
        <v>1.30</v>
      </c>
      <c r="Y8" s="340">
        <f>'CO-PO Mapping (9)'!M32</f>
        <v>0.49126891887455271</v>
      </c>
      <c r="Z8" s="338">
        <v>1.30</v>
      </c>
      <c r="AA8" s="340">
        <f>'CO-PO Mapping (9)'!N32</f>
        <v>0.69083328893072604</v>
      </c>
      <c r="AB8" s="68"/>
    </row>
    <row r="9" spans="1:28" s="245" customFormat="1" ht="15.75">
      <c r="A9" s="53">
        <v>3</v>
      </c>
      <c r="B9" s="67"/>
      <c r="C9" s="118" t="str">
        <f>'CO (9)'!D9</f>
        <v xml:space="preserve"> Mechanics</v>
      </c>
      <c r="D9" s="341">
        <v>1</v>
      </c>
      <c r="E9" s="126">
        <f>'CO-PO Mapping (9)'!C48</f>
        <v>0.49220131980695364</v>
      </c>
      <c r="F9" s="67">
        <v>1.20</v>
      </c>
      <c r="G9" s="126">
        <f>'CO-PO Mapping (9)'!D48</f>
        <v>0.49154863915427305</v>
      </c>
      <c r="H9" s="67">
        <v>1.50</v>
      </c>
      <c r="I9" s="126">
        <f>'CO-PO Mapping (9)'!E48</f>
        <v>0.52616134884894994</v>
      </c>
      <c r="J9" s="67">
        <v>1</v>
      </c>
      <c r="K9" s="126">
        <f>'CO-PO Mapping (9)'!F48</f>
        <v>0.55545937322894146</v>
      </c>
      <c r="L9" s="67">
        <v>1.30</v>
      </c>
      <c r="M9" s="126">
        <f>'CO-PO Mapping (9)'!G48</f>
        <v>0.64199114746563379</v>
      </c>
      <c r="N9" s="67">
        <v>1.20</v>
      </c>
      <c r="O9" s="126">
        <f>'CO-PO Mapping (9)'!H48</f>
        <v>0.48735283495846876</v>
      </c>
      <c r="P9" s="67">
        <v>1.30</v>
      </c>
      <c r="Q9" s="126">
        <f>'CO-PO Mapping (9)'!I48</f>
        <v>0.63954359501808133</v>
      </c>
      <c r="R9" s="67">
        <v>1</v>
      </c>
      <c r="S9" s="126">
        <f>'CO-PO Mapping (9)'!J48</f>
        <v>0.49173511934075326</v>
      </c>
      <c r="T9" s="67">
        <v>1</v>
      </c>
      <c r="U9" s="126">
        <f>'CO-PO Mapping (9)'!K48</f>
        <v>0.49546472307035694</v>
      </c>
      <c r="V9" s="67">
        <v>1</v>
      </c>
      <c r="W9" s="126">
        <f>'CO-PO Mapping (9)'!L48</f>
        <v>0.58825390110543663</v>
      </c>
      <c r="X9" s="67">
        <v>1</v>
      </c>
      <c r="Y9" s="126">
        <f>'CO-PO Mapping (9)'!M48</f>
        <v>0.49210807971371356</v>
      </c>
      <c r="Z9" s="67">
        <v>1</v>
      </c>
      <c r="AA9" s="126">
        <f>'CO-PO Mapping (9)'!N48</f>
        <v>0.58825390110543663</v>
      </c>
      <c r="AB9" s="53"/>
    </row>
    <row r="10" spans="1:27" ht="15">
      <c r="A10" s="68"/>
      <c r="B10" s="69"/>
      <c r="C10" s="70"/>
      <c r="D10" s="55"/>
      <c r="E10" s="68"/>
      <c r="F10" s="55"/>
      <c r="G10" s="68"/>
      <c r="H10" s="55"/>
      <c r="I10" s="68"/>
      <c r="J10" s="55"/>
      <c r="K10" s="68"/>
      <c r="L10" s="55"/>
      <c r="M10" s="68"/>
      <c r="N10" s="55"/>
      <c r="O10" s="68"/>
      <c r="P10" s="55"/>
      <c r="Q10" s="68"/>
      <c r="R10" s="55"/>
      <c r="S10" s="68"/>
      <c r="T10" s="55"/>
      <c r="U10" s="68"/>
      <c r="V10" s="55"/>
      <c r="W10" s="68"/>
      <c r="X10" s="55"/>
      <c r="Y10" s="68"/>
      <c r="Z10" s="55"/>
      <c r="AA10" s="68"/>
    </row>
    <row r="12" spans="3:27" ht="15">
      <c r="C12" s="52" t="s">
        <v>68</v>
      </c>
      <c r="D12" s="56">
        <f>AVERAGE(D7:D9)</f>
        <v>1.2666666666666666</v>
      </c>
      <c r="E12" s="57"/>
      <c r="F12" s="58">
        <f>AVERAGE(F7:F9)</f>
        <v>1.2333333333333334</v>
      </c>
      <c r="G12" s="57"/>
      <c r="H12" s="58">
        <f>AVERAGE(H7:H9)</f>
        <v>1.4333333333333333</v>
      </c>
      <c r="I12" s="57"/>
      <c r="J12" s="58">
        <f>AVERAGE(J7:J9)</f>
        <v>1.2666666666666666</v>
      </c>
      <c r="K12" s="57"/>
      <c r="L12" s="58">
        <f>AVERAGE(L7:L9)</f>
        <v>1.3666666666666665</v>
      </c>
      <c r="M12" s="57"/>
      <c r="N12" s="58">
        <f>AVERAGE(N7:N9)</f>
        <v>1.3333333333333333</v>
      </c>
      <c r="O12" s="57"/>
      <c r="P12" s="58">
        <f>AVERAGE(P7:P9)</f>
        <v>1.3666666666666665</v>
      </c>
      <c r="Q12" s="57"/>
      <c r="R12" s="58">
        <f>AVERAGE(R7:R9)</f>
        <v>1.2666666666666666</v>
      </c>
      <c r="S12" s="57"/>
      <c r="T12" s="58">
        <f>AVERAGE(T7:T9)</f>
        <v>1.25</v>
      </c>
      <c r="U12" s="57"/>
      <c r="V12" s="58">
        <f>AVERAGE(V7:V9)</f>
        <v>1.2666666666666666</v>
      </c>
      <c r="W12" s="57"/>
      <c r="X12" s="58">
        <f>AVERAGE(X7:X9)</f>
        <v>1.2666666666666666</v>
      </c>
      <c r="Y12" s="57"/>
      <c r="Z12" s="58">
        <f>AVERAGE(Z7:Z9)</f>
        <v>1.2666666666666666</v>
      </c>
      <c r="AA12" s="59"/>
    </row>
    <row r="13" spans="4:27" ht="15">
      <c r="D13" s="6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1"/>
    </row>
    <row r="14" spans="3:27" ht="15">
      <c r="C14" s="52" t="s">
        <v>69</v>
      </c>
      <c r="D14" s="60"/>
      <c r="E14" s="156">
        <f>AVERAGE(E7:E9)</f>
        <v>0.52476274745034857</v>
      </c>
      <c r="F14" s="60"/>
      <c r="G14" s="156">
        <f>AVERAGE(G7:G9)</f>
        <v>0.50958573866678236</v>
      </c>
      <c r="H14" s="60"/>
      <c r="I14" s="156">
        <f>AVERAGE(I7:I9)</f>
        <v>0.53681313786139462</v>
      </c>
      <c r="J14" s="60"/>
      <c r="K14" s="156">
        <f>AVERAGE(K7:K9)</f>
        <v>0.55561477338434162</v>
      </c>
      <c r="L14" s="60"/>
      <c r="M14" s="156">
        <f>AVERAGE(M7:M9)</f>
        <v>0.57387683918739107</v>
      </c>
      <c r="N14" s="60"/>
      <c r="O14" s="156">
        <f>AVERAGE(O7:O9)</f>
        <v>0.52884544071336959</v>
      </c>
      <c r="P14" s="60"/>
      <c r="Q14" s="156">
        <f>AVERAGE(Q7:Q9)</f>
        <v>0.62963530658520261</v>
      </c>
      <c r="R14" s="60"/>
      <c r="S14" s="156">
        <f>AVERAGE(S7:S9)</f>
        <v>0.51266573699268236</v>
      </c>
      <c r="T14" s="60"/>
      <c r="U14" s="156">
        <f>AVERAGE(U7:U9)</f>
        <v>0.49546472307035694</v>
      </c>
      <c r="V14" s="60"/>
      <c r="W14" s="156">
        <f>AVERAGE(W7:W9)</f>
        <v>0.60081711202930321</v>
      </c>
      <c r="X14" s="60"/>
      <c r="Y14" s="156">
        <f>AVERAGE(Y7:Y9)</f>
        <v>0.51068796976901354</v>
      </c>
      <c r="Z14" s="60"/>
      <c r="AA14" s="156">
        <f>AVERAGE(AA7:AA9)</f>
        <v>0.589652502504038</v>
      </c>
    </row>
    <row r="15" spans="4:27" ht="15">
      <c r="D15" s="60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62"/>
    </row>
    <row r="16" spans="3:27" ht="15">
      <c r="C16" s="52" t="s">
        <v>70</v>
      </c>
      <c r="D16" s="60"/>
      <c r="E16" s="109">
        <v>2.50</v>
      </c>
      <c r="F16" s="71"/>
      <c r="G16" s="109">
        <v>2.2000000000000002</v>
      </c>
      <c r="H16" s="71"/>
      <c r="I16" s="109">
        <v>2</v>
      </c>
      <c r="J16" s="71"/>
      <c r="K16" s="109">
        <v>2</v>
      </c>
      <c r="L16" s="71"/>
      <c r="M16" s="109">
        <v>2.2000000000000002</v>
      </c>
      <c r="N16" s="71"/>
      <c r="O16" s="109">
        <v>2.2999999999999998</v>
      </c>
      <c r="P16" s="71"/>
      <c r="Q16" s="109">
        <v>1.90</v>
      </c>
      <c r="R16" s="71"/>
      <c r="S16" s="109">
        <v>2.2999999999999998</v>
      </c>
      <c r="T16" s="71"/>
      <c r="U16" s="109">
        <v>2.10</v>
      </c>
      <c r="V16" s="71"/>
      <c r="W16" s="109">
        <v>2</v>
      </c>
      <c r="X16" s="71"/>
      <c r="Y16" s="109">
        <v>1.70</v>
      </c>
      <c r="Z16" s="71"/>
      <c r="AA16" s="110">
        <v>2</v>
      </c>
    </row>
    <row r="17" spans="4:27" ht="15">
      <c r="D17" s="60"/>
      <c r="E17" s="72"/>
      <c r="F17" s="71"/>
      <c r="G17" s="72"/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62"/>
    </row>
    <row r="18" spans="3:27" ht="15">
      <c r="C18" s="52" t="s">
        <v>71</v>
      </c>
      <c r="D18" s="60"/>
      <c r="E18" s="111">
        <f>(E14+E16)/2</f>
        <v>1.5123813737251743</v>
      </c>
      <c r="F18" s="71"/>
      <c r="G18" s="111">
        <f>(G14+G16)/2</f>
        <v>1.3547928693333913</v>
      </c>
      <c r="H18" s="71"/>
      <c r="I18" s="111">
        <f>(I14+I16)/2</f>
        <v>1.2684065689306974</v>
      </c>
      <c r="J18" s="71"/>
      <c r="K18" s="111">
        <f>(K14+K16)/2</f>
        <v>1.2778073866921709</v>
      </c>
      <c r="L18" s="71"/>
      <c r="M18" s="111">
        <f>(M14+M16)/2</f>
        <v>1.3869384195936956</v>
      </c>
      <c r="N18" s="71"/>
      <c r="O18" s="111">
        <f>(O14+O16)/2</f>
        <v>1.4144227203566846</v>
      </c>
      <c r="P18" s="71"/>
      <c r="Q18" s="111">
        <f>(Q14+Q16)/2</f>
        <v>1.2648176532926012</v>
      </c>
      <c r="R18" s="71"/>
      <c r="S18" s="111">
        <f>(S14+S16)/2</f>
        <v>1.406332868496341</v>
      </c>
      <c r="T18" s="71"/>
      <c r="U18" s="111">
        <f>(U14+U16)/2</f>
        <v>1.2977323615351786</v>
      </c>
      <c r="V18" s="71"/>
      <c r="W18" s="111">
        <f>(W14+W16)/2</f>
        <v>1.3004085560146517</v>
      </c>
      <c r="X18" s="71"/>
      <c r="Y18" s="111">
        <f>(Y14+Y16)/2</f>
        <v>1.1053439848845068</v>
      </c>
      <c r="Z18" s="71"/>
      <c r="AA18" s="112">
        <f>(AA14+AA16)/2</f>
        <v>1.294826251252019</v>
      </c>
    </row>
    <row r="19" spans="4:27" ht="15">
      <c r="D19" s="73"/>
      <c r="E19" s="74"/>
      <c r="F19" s="63"/>
      <c r="G19" s="74"/>
      <c r="H19" s="63"/>
      <c r="I19" s="74"/>
      <c r="J19" s="63"/>
      <c r="K19" s="74"/>
      <c r="L19" s="63"/>
      <c r="M19" s="74"/>
      <c r="N19" s="63"/>
      <c r="O19" s="74"/>
      <c r="P19" s="63"/>
      <c r="Q19" s="74"/>
      <c r="R19" s="63"/>
      <c r="S19" s="74"/>
      <c r="T19" s="63"/>
      <c r="U19" s="74"/>
      <c r="V19" s="63"/>
      <c r="W19" s="74"/>
      <c r="X19" s="63"/>
      <c r="Y19" s="74"/>
      <c r="Z19" s="63"/>
      <c r="AA19" s="75"/>
    </row>
    <row r="20" spans="4:27" ht="15">
      <c r="D20" s="213" t="s">
        <v>32</v>
      </c>
      <c r="E20" s="213"/>
      <c r="F20" s="213" t="s">
        <v>33</v>
      </c>
      <c r="G20" s="213"/>
      <c r="H20" s="213" t="s">
        <v>34</v>
      </c>
      <c r="I20" s="213"/>
      <c r="J20" s="213" t="s">
        <v>35</v>
      </c>
      <c r="K20" s="213"/>
      <c r="L20" s="213" t="s">
        <v>36</v>
      </c>
      <c r="M20" s="213"/>
      <c r="N20" s="213" t="s">
        <v>37</v>
      </c>
      <c r="O20" s="213"/>
      <c r="P20" s="213" t="s">
        <v>38</v>
      </c>
      <c r="Q20" s="213"/>
      <c r="R20" s="213" t="s">
        <v>39</v>
      </c>
      <c r="S20" s="213"/>
      <c r="T20" s="213" t="s">
        <v>40</v>
      </c>
      <c r="U20" s="213"/>
      <c r="V20" s="213" t="s">
        <v>41</v>
      </c>
      <c r="W20" s="213"/>
      <c r="X20" s="213" t="s">
        <v>42</v>
      </c>
      <c r="Y20" s="213"/>
      <c r="Z20" s="213" t="s">
        <v>43</v>
      </c>
      <c r="AA20" s="213"/>
    </row>
    <row r="21" spans="4:27" ht="15">
      <c r="D21" s="213" t="str">
        <f>IF(E18&gt;D12,"Achieve","Not Achive")</f>
        <v>Achieve</v>
      </c>
      <c r="E21" s="213"/>
      <c r="F21" s="213" t="str">
        <f t="shared" si="0" ref="F21">IF(G18&gt;F12,"Achieve","Not Achive")</f>
        <v>Achieve</v>
      </c>
      <c r="G21" s="213"/>
      <c r="H21" s="213" t="str">
        <f t="shared" si="1" ref="H21">IF(I18&gt;H12,"Achieve","Not Achive")</f>
        <v>Not Achive</v>
      </c>
      <c r="I21" s="213"/>
      <c r="J21" s="213" t="str">
        <f t="shared" si="2" ref="J21">IF(K18&gt;J12,"Achieve","Not Achive")</f>
        <v>Achieve</v>
      </c>
      <c r="K21" s="213"/>
      <c r="L21" s="213" t="str">
        <f t="shared" si="3" ref="L21">IF(M18&gt;L12,"Achieve","Not Achive")</f>
        <v>Achieve</v>
      </c>
      <c r="M21" s="213"/>
      <c r="N21" s="213" t="str">
        <f t="shared" si="4" ref="N21">IF(O18&gt;N12,"Achieve","Not Achive")</f>
        <v>Achieve</v>
      </c>
      <c r="O21" s="213"/>
      <c r="P21" s="213" t="str">
        <f t="shared" si="5" ref="P21">IF(Q18&gt;P12,"Achieve","Not Achive")</f>
        <v>Not Achive</v>
      </c>
      <c r="Q21" s="213"/>
      <c r="R21" s="213" t="str">
        <f t="shared" si="6" ref="R21">IF(S18&gt;R12,"Achieve","Not Achive")</f>
        <v>Achieve</v>
      </c>
      <c r="S21" s="213"/>
      <c r="T21" s="213" t="str">
        <f t="shared" si="7" ref="T21">IF(U18&gt;T12,"Achieve","Not Achive")</f>
        <v>Achieve</v>
      </c>
      <c r="U21" s="213"/>
      <c r="V21" s="213" t="str">
        <f t="shared" si="8" ref="V21">IF(W18&gt;V12,"Achieve","Not Achive")</f>
        <v>Achieve</v>
      </c>
      <c r="W21" s="213"/>
      <c r="X21" s="213" t="str">
        <f t="shared" si="9" ref="X21">IF(Y18&gt;X12,"Achieve","Not Achive")</f>
        <v>Not Achive</v>
      </c>
      <c r="Y21" s="213"/>
      <c r="Z21" s="213" t="str">
        <f t="shared" si="10" ref="Z21">IF(AA18&gt;Z12,"Achieve","Not Achive")</f>
        <v>Achieve</v>
      </c>
      <c r="AA21" s="213"/>
    </row>
  </sheetData>
  <mergeCells count="40"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1</vt:lpstr>
      <vt:lpstr>2</vt:lpstr>
      <vt:lpstr>3</vt:lpstr>
      <vt:lpstr>CO (All Subjects)</vt:lpstr>
      <vt:lpstr>CO-PO Mapping</vt:lpstr>
      <vt:lpstr>Final Attainment</vt:lpstr>
      <vt:lpstr>1 (2)</vt:lpstr>
      <vt:lpstr>2 (2)</vt:lpstr>
      <vt:lpstr>3 (2)</vt:lpstr>
      <vt:lpstr>CO (2)</vt:lpstr>
      <vt:lpstr>CO-PO Mapping (2)</vt:lpstr>
      <vt:lpstr>Final Attainment (2)</vt:lpstr>
      <vt:lpstr>1 (3)</vt:lpstr>
      <vt:lpstr>2 (3)</vt:lpstr>
      <vt:lpstr>3 (3)</vt:lpstr>
      <vt:lpstr>CO (3)</vt:lpstr>
      <vt:lpstr>CO-PO Mapping (3)</vt:lpstr>
      <vt:lpstr>Final Attainment (3)</vt:lpstr>
      <vt:lpstr>1 (4)</vt:lpstr>
      <vt:lpstr>2 (4)</vt:lpstr>
      <vt:lpstr>3 (4)</vt:lpstr>
      <vt:lpstr>CO (4)</vt:lpstr>
      <vt:lpstr>CO-PO Mapping (4)</vt:lpstr>
      <vt:lpstr>Final Attainment (4)</vt:lpstr>
      <vt:lpstr>1 (5)</vt:lpstr>
      <vt:lpstr>2 (5)</vt:lpstr>
      <vt:lpstr>CO (5)</vt:lpstr>
      <vt:lpstr>CO-PO Mapping (5)</vt:lpstr>
      <vt:lpstr>Final Attainment (5)</vt:lpstr>
      <vt:lpstr>1 (6)</vt:lpstr>
      <vt:lpstr>2 (6)</vt:lpstr>
      <vt:lpstr>CO (6)</vt:lpstr>
      <vt:lpstr>CO-PO Mapping (6)</vt:lpstr>
      <vt:lpstr>Final Attainment (6)</vt:lpstr>
      <vt:lpstr>1 (7)</vt:lpstr>
      <vt:lpstr>2 (7)</vt:lpstr>
      <vt:lpstr>CO (7)</vt:lpstr>
      <vt:lpstr>CO-PO Mapping (7)</vt:lpstr>
      <vt:lpstr>Final Attainment (7)</vt:lpstr>
      <vt:lpstr>1 (8)</vt:lpstr>
      <vt:lpstr>2 (8)</vt:lpstr>
      <vt:lpstr>CO (8)</vt:lpstr>
      <vt:lpstr>CO-PO Mapping (8)</vt:lpstr>
      <vt:lpstr>Final Attainment (8)</vt:lpstr>
      <vt:lpstr>1 (9)</vt:lpstr>
      <vt:lpstr>2 (9)</vt:lpstr>
      <vt:lpstr>3 (5)</vt:lpstr>
      <vt:lpstr>CO (9)</vt:lpstr>
      <vt:lpstr>CO-PO Mapping (9)</vt:lpstr>
      <vt:lpstr>Final Attainment (9)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chirag arora</dc:creator>
  <cp:keywords/>
  <dc:description/>
  <cp:lastModifiedBy>dell</cp:lastModifiedBy>
  <cp:lastPrinted>2023-07-06T04:55:34Z</cp:lastPrinted>
  <dcterms:created xsi:type="dcterms:W3CDTF">2023-05-12T09:39:20Z</dcterms:created>
  <dcterms:modified xsi:type="dcterms:W3CDTF">2023-08-10T05:30:15Z</dcterms:modified>
  <cp:category/>
</cp:coreProperties>
</file>