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worksheets/sheet9.xml" ContentType="application/vnd.openxmlformats-officedocument.spreadsheetml.worksheet+xml"/>
  <Override PartName="/xl/comments10.xml" ContentType="application/vnd.openxmlformats-officedocument.spreadsheetml.comment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comments14.xml" ContentType="application/vnd.openxmlformats-officedocument.spreadsheetml.comments+xml"/>
  <Override PartName="/xl/worksheets/sheet14.xml" ContentType="application/vnd.openxmlformats-officedocument.spreadsheetml.worksheet+xml"/>
  <Override PartName="/xl/comments15.xml" ContentType="application/vnd.openxmlformats-officedocument.spreadsheetml.comments+xml"/>
  <Override PartName="/xl/worksheets/sheet15.xml" ContentType="application/vnd.openxmlformats-officedocument.spreadsheetml.worksheet+xml"/>
  <Override PartName="/xl/comments16.xml" ContentType="application/vnd.openxmlformats-officedocument.spreadsheetml.comment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9.xml" ContentType="application/vnd.openxmlformats-officedocument.spreadsheetml.comments+xml"/>
  <Override PartName="/xl/worksheets/sheet19.xml" ContentType="application/vnd.openxmlformats-officedocument.spreadsheetml.worksheet+xml"/>
  <Override PartName="/xl/comments20.xml" ContentType="application/vnd.openxmlformats-officedocument.spreadsheetml.comments+xml"/>
  <Override PartName="/xl/worksheets/sheet20.xml" ContentType="application/vnd.openxmlformats-officedocument.spreadsheetml.worksheet+xml"/>
  <Override PartName="/xl/comments21.xml" ContentType="application/vnd.openxmlformats-officedocument.spreadsheetml.comments+xml"/>
  <Override PartName="/xl/worksheets/sheet21.xml" ContentType="application/vnd.openxmlformats-officedocument.spreadsheetml.worksheet+xml"/>
  <Override PartName="/xl/comments22.xml" ContentType="application/vnd.openxmlformats-officedocument.spreadsheetml.comments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omments25.xml" ContentType="application/vnd.openxmlformats-officedocument.spreadsheetml.comments+xml"/>
  <Override PartName="/xl/worksheets/sheet25.xml" ContentType="application/vnd.openxmlformats-officedocument.spreadsheetml.worksheet+xml"/>
  <Override PartName="/xl/comments26.xml" ContentType="application/vnd.openxmlformats-officedocument.spreadsheetml.comments+xml"/>
  <Override PartName="/xl/worksheets/sheet26.xml" ContentType="application/vnd.openxmlformats-officedocument.spreadsheetml.worksheet+xml"/>
  <Override PartName="/xl/comments27.xml" ContentType="application/vnd.openxmlformats-officedocument.spreadsheetml.comments+xml"/>
  <Override PartName="/xl/worksheets/sheet27.xml" ContentType="application/vnd.openxmlformats-officedocument.spreadsheetml.worksheet+xml"/>
  <Override PartName="/xl/comments28.xml" ContentType="application/vnd.openxmlformats-officedocument.spreadsheetml.comments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omments31.xml" ContentType="application/vnd.openxmlformats-officedocument.spreadsheetml.comments+xml"/>
  <Override PartName="/xl/worksheets/sheet31.xml" ContentType="application/vnd.openxmlformats-officedocument.spreadsheetml.worksheet+xml"/>
  <Override PartName="/xl/comments32.xml" ContentType="application/vnd.openxmlformats-officedocument.spreadsheetml.comments+xml"/>
  <Override PartName="/xl/worksheets/sheet32.xml" ContentType="application/vnd.openxmlformats-officedocument.spreadsheetml.worksheet+xml"/>
  <Override PartName="/xl/comments33.xml" ContentType="application/vnd.openxmlformats-officedocument.spreadsheetml.comments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comments36.xml" ContentType="application/vnd.openxmlformats-officedocument.spreadsheetml.comments+xml"/>
  <Override PartName="/xl/worksheets/sheet36.xml" ContentType="application/vnd.openxmlformats-officedocument.spreadsheetml.worksheet+xml"/>
  <Override PartName="/xl/comments37.xml" ContentType="application/vnd.openxmlformats-officedocument.spreadsheetml.comments+xml"/>
  <Override PartName="/xl/worksheets/sheet37.xml" ContentType="application/vnd.openxmlformats-officedocument.spreadsheetml.worksheet+xml"/>
  <Override PartName="/xl/comments38.xml" ContentType="application/vnd.openxmlformats-officedocument.spreadsheetml.comments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comments41.xml" ContentType="application/vnd.openxmlformats-officedocument.spreadsheetml.comments+xml"/>
  <Override PartName="/xl/worksheets/sheet41.xml" ContentType="application/vnd.openxmlformats-officedocument.spreadsheetml.worksheet+xml"/>
  <Override PartName="/xl/comments42.xml" ContentType="application/vnd.openxmlformats-officedocument.spreadsheetml.comments+xml"/>
  <Override PartName="/xl/worksheets/sheet42.xml" ContentType="application/vnd.openxmlformats-officedocument.spreadsheetml.worksheet+xml"/>
  <Override PartName="/xl/comments43.xml" ContentType="application/vnd.openxmlformats-officedocument.spreadsheetml.comments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comments46.xml" ContentType="application/vnd.openxmlformats-officedocument.spreadsheetml.comments+xml"/>
  <Override PartName="/xl/worksheets/sheet46.xml" ContentType="application/vnd.openxmlformats-officedocument.spreadsheetml.worksheet+xml"/>
  <Override PartName="/xl/comments47.xml" ContentType="application/vnd.openxmlformats-officedocument.spreadsheetml.comments+xml"/>
  <Override PartName="/xl/worksheets/sheet47.xml" ContentType="application/vnd.openxmlformats-officedocument.spreadsheetml.worksheet+xml"/>
  <Override PartName="/xl/comments48.xml" ContentType="application/vnd.openxmlformats-officedocument.spreadsheetml.comments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attainment 2023 file receieved\"/>
    </mc:Choice>
  </mc:AlternateContent>
  <bookViews>
    <workbookView xWindow="0" yWindow="0" windowWidth="15600" windowHeight="9630" tabRatio="805" activeTab="5"/>
  </bookViews>
  <sheets>
    <sheet name="1" sheetId="30" r:id="rId3"/>
    <sheet name="2" sheetId="35" r:id="rId4"/>
    <sheet name="3" sheetId="36" r:id="rId5"/>
    <sheet name="CO (All Subjects)" sheetId="2" r:id="rId6"/>
    <sheet name="CO-PO Mapping" sheetId="3" r:id="rId7"/>
    <sheet name="Final Attainment" sheetId="5" r:id="rId8"/>
    <sheet name="1 (2)" sheetId="37" r:id="rId9"/>
    <sheet name="2 (2)" sheetId="38" r:id="rId10"/>
    <sheet name="3 (2)" sheetId="39" r:id="rId11"/>
    <sheet name="CO (2)" sheetId="40" r:id="rId12"/>
    <sheet name="CO-PO Mapping (2)" sheetId="41" r:id="rId13"/>
    <sheet name="Final Attainment (2)" sheetId="42" r:id="rId14"/>
    <sheet name="1 (3)" sheetId="43" r:id="rId15"/>
    <sheet name="2 (3)" sheetId="44" r:id="rId16"/>
    <sheet name="3 (3)" sheetId="45" r:id="rId17"/>
    <sheet name="CO (3)" sheetId="46" r:id="rId18"/>
    <sheet name="CO-PO Mapping (3)" sheetId="47" r:id="rId19"/>
    <sheet name="Final Attainment (3)" sheetId="48" r:id="rId20"/>
    <sheet name="1 (4)" sheetId="49" r:id="rId21"/>
    <sheet name="2 (4)" sheetId="50" r:id="rId22"/>
    <sheet name="3 (4)" sheetId="51" r:id="rId23"/>
    <sheet name="CO (4)" sheetId="52" r:id="rId24"/>
    <sheet name="CO-PO Mapping (4)" sheetId="53" r:id="rId25"/>
    <sheet name="Final Attainment (4)" sheetId="54" r:id="rId26"/>
    <sheet name="1 (5)" sheetId="55" r:id="rId27"/>
    <sheet name="2 (5)" sheetId="56" r:id="rId28"/>
    <sheet name="3 (5)" sheetId="57" r:id="rId29"/>
    <sheet name="CO (5)" sheetId="58" r:id="rId30"/>
    <sheet name="CO-PO Mapping (5)" sheetId="59" r:id="rId31"/>
    <sheet name="Final Attainment (5)" sheetId="60" r:id="rId32"/>
    <sheet name="1 (6)" sheetId="61" r:id="rId33"/>
    <sheet name="2 (6)" sheetId="62" r:id="rId34"/>
    <sheet name="CO (6)" sheetId="63" r:id="rId35"/>
    <sheet name="CO-PO Mapping (6)" sheetId="64" r:id="rId36"/>
    <sheet name="Final Attainment (6)" sheetId="65" r:id="rId37"/>
    <sheet name="1 (7)" sheetId="66" r:id="rId38"/>
    <sheet name="2 (7)" sheetId="67" r:id="rId39"/>
    <sheet name="CO (7)" sheetId="68" r:id="rId40"/>
    <sheet name="CO-PO Mapping (7)" sheetId="69" r:id="rId41"/>
    <sheet name="Final Attainment (7)" sheetId="70" r:id="rId42"/>
    <sheet name="1 (8)" sheetId="71" r:id="rId43"/>
    <sheet name="2 (8)" sheetId="72" r:id="rId44"/>
    <sheet name="CO (8)" sheetId="73" r:id="rId45"/>
    <sheet name="CO-PO Mapping (8)" sheetId="74" r:id="rId46"/>
    <sheet name="Final Attainment (8)" sheetId="75" r:id="rId47"/>
    <sheet name="1 (9)" sheetId="76" r:id="rId48"/>
    <sheet name="2 (9)" sheetId="77" r:id="rId49"/>
    <sheet name="CO (9)" sheetId="78" r:id="rId50"/>
    <sheet name="CO-PO Mapping (9)" sheetId="79" r:id="rId51"/>
    <sheet name="Final Attainment (9)" sheetId="80" r:id="rId52"/>
  </sheets>
  <definedNames/>
  <calcPr calcId="162913"/>
</workbook>
</file>

<file path=xl/calcChain.xml><?xml version="1.0" encoding="utf-8"?>
<calcChain xmlns="http://schemas.openxmlformats.org/spreadsheetml/2006/main">
  <c r="A1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tc={1EC8B866-390A-46D7-9193-7183D62F3948}</author>
    <author>tc={7A68ED68-2F23-4FB6-8A2D-41C605D896C0}</author>
  </authors>
  <commentList>
    <comment ref="I8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8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7" authorId="0">
      <text>
        <r>
          <rPr>
            <b/>
            <sz val="9"/>
            <rFont val="Tahoma"/>
            <family val="2"/>
          </rPr>
          <t>pc: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<sst xmlns="http://schemas.openxmlformats.org/spreadsheetml/2006/main" count="4093" uniqueCount="316">
  <si>
    <t>S.No.</t>
  </si>
  <si>
    <t>University Roll No.</t>
  </si>
  <si>
    <t>Students Name</t>
  </si>
  <si>
    <t>CO2</t>
  </si>
  <si>
    <t>CO3</t>
  </si>
  <si>
    <t>CO4</t>
  </si>
  <si>
    <t>CO5</t>
  </si>
  <si>
    <t>Name of Subject</t>
  </si>
  <si>
    <t>CO1</t>
  </si>
  <si>
    <t>PUM+IM</t>
  </si>
  <si>
    <t>20% of PUM &amp; IM</t>
  </si>
  <si>
    <t>Total Internal Mraks</t>
  </si>
  <si>
    <t>No of students above threshold</t>
  </si>
  <si>
    <t>Level</t>
  </si>
  <si>
    <t xml:space="preserve">Attainment </t>
  </si>
  <si>
    <r>
      <rPr>
        <sz val="12"/>
        <color rgb="FF3A2D3B"/>
        <rFont val="Times New Roman"/>
        <family val="1"/>
      </rPr>
      <t>RUB</t>
    </r>
    <r>
      <rPr>
        <sz val="12"/>
        <color rgb="FF4D4856"/>
        <rFont val="Times New Roman"/>
        <family val="1"/>
      </rPr>
      <t>RICS</t>
    </r>
  </si>
  <si>
    <t>Final CO Attainment (80% of University Level + 20% of Internal Level )</t>
  </si>
  <si>
    <t>S. No.</t>
  </si>
  <si>
    <t>Sem</t>
  </si>
  <si>
    <t>Code</t>
  </si>
  <si>
    <t>Course Name</t>
  </si>
  <si>
    <t>CO-1</t>
  </si>
  <si>
    <t>CO-2</t>
  </si>
  <si>
    <t>CO-3</t>
  </si>
  <si>
    <t>CO-4</t>
  </si>
  <si>
    <t>CO-5</t>
  </si>
  <si>
    <t>Average</t>
  </si>
  <si>
    <t>CO's Number.</t>
  </si>
  <si>
    <t>CO Attainments</t>
  </si>
  <si>
    <t>COURSE OBJECTIVE</t>
  </si>
  <si>
    <t>PROGRAM OUTCOME</t>
  </si>
  <si>
    <t>PSO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</si>
  <si>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</si>
  <si>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</si>
  <si>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</si>
  <si>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</si>
  <si>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</si>
  <si>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</si>
  <si>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</si>
  <si>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</si>
  <si>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</si>
  <si>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</si>
  <si>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PSO-1</t>
  </si>
  <si>
    <t>PSO-2</t>
  </si>
  <si>
    <t>I</t>
  </si>
  <si>
    <t>II</t>
  </si>
  <si>
    <t>III</t>
  </si>
  <si>
    <t>IV</t>
  </si>
  <si>
    <t>V</t>
  </si>
  <si>
    <t>AVG</t>
  </si>
  <si>
    <t>Note: Correlation levels 1, 2 or 3 as defined below:</t>
  </si>
  <si>
    <t>1: Slight (Low) 2: Moderate (Medium) 3: Substantial (High)</t>
  </si>
  <si>
    <t>All PO-CO Mapping Average (Session)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</si>
  <si>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</si>
  <si>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</si>
  <si>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</si>
  <si>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</si>
  <si>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</si>
  <si>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</si>
  <si>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</si>
  <si>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</si>
  <si>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</si>
  <si>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</si>
  <si>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Target Lavel</t>
  </si>
  <si>
    <t>Target Level</t>
  </si>
  <si>
    <t>Attainment Level</t>
  </si>
  <si>
    <t>PSO 1</t>
  </si>
  <si>
    <t>PSO 2</t>
  </si>
  <si>
    <t>Average of Target</t>
  </si>
  <si>
    <t>Average of Attainment Level</t>
  </si>
  <si>
    <t>Average of Direct Attainment</t>
  </si>
  <si>
    <t>Overall Average</t>
  </si>
  <si>
    <t>Threshold 40</t>
  </si>
  <si>
    <r>
      <rPr>
        <sz val="12"/>
        <color rgb="FF666B85"/>
        <rFont val="Times New Roman"/>
        <family val="1"/>
      </rPr>
      <t xml:space="preserve">40%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3D6795"/>
        <rFont val="Times New Roman"/>
        <family val="1"/>
      </rPr>
      <t xml:space="preserve">I </t>
    </r>
    <r>
      <rPr>
        <sz val="12"/>
        <color rgb="FF4D4856"/>
        <rFont val="Times New Roman"/>
        <family val="1"/>
      </rPr>
      <t>(LOW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</si>
  <si>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50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 xml:space="preserve">2 </t>
    </r>
    <r>
      <rPr>
        <sz val="12"/>
        <color rgb="FF3D6795"/>
        <rFont val="Times New Roman"/>
        <family val="1"/>
      </rPr>
      <t>(</t>
    </r>
    <r>
      <rPr>
        <sz val="12"/>
        <color rgb="FF66596B"/>
        <rFont val="Times New Roman"/>
        <family val="1"/>
      </rPr>
      <t>M</t>
    </r>
    <r>
      <rPr>
        <sz val="12"/>
        <color rgb="FF3A2D3B"/>
        <rFont val="Times New Roman"/>
        <family val="1"/>
      </rPr>
      <t>ED</t>
    </r>
    <r>
      <rPr>
        <sz val="12"/>
        <color rgb="FF66596B"/>
        <rFont val="Times New Roman"/>
        <family val="1"/>
      </rPr>
      <t>IUM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</si>
  <si>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60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>3 (HIGH)</t>
    </r>
  </si>
  <si>
    <t>80% of FUM</t>
  </si>
  <si>
    <t>Name of the Subject</t>
  </si>
  <si>
    <t>FINAL CO Marks PUM &amp; IM (60% PUM + 40% IM)</t>
  </si>
  <si>
    <t>15% of PUM</t>
  </si>
  <si>
    <t>5% of IM</t>
  </si>
  <si>
    <t xml:space="preserve">SUB: Code/Name: </t>
  </si>
  <si>
    <t xml:space="preserve">Code </t>
  </si>
  <si>
    <t xml:space="preserve">CO1 </t>
  </si>
  <si>
    <t xml:space="preserve">CO2 </t>
  </si>
  <si>
    <t xml:space="preserve">CO3 </t>
  </si>
  <si>
    <t xml:space="preserve">CO4 </t>
  </si>
  <si>
    <t xml:space="preserve">CO5 </t>
  </si>
  <si>
    <t>DEPARTMENT OF SCIENCE</t>
  </si>
  <si>
    <t>Pre University Marks (50)</t>
  </si>
  <si>
    <t>Half Yearly Marks (25)</t>
  </si>
  <si>
    <t>BSC 1ST YEAR</t>
  </si>
  <si>
    <t>Total (50)</t>
  </si>
  <si>
    <t>Total (25)</t>
  </si>
  <si>
    <t>Total Marks Pre University Marks (50) + Internal Marks (25) = 75</t>
  </si>
  <si>
    <t>50+25</t>
  </si>
  <si>
    <t xml:space="preserve">BSC 1ST </t>
  </si>
  <si>
    <t xml:space="preserve">ST. WILFRED'S PG COLLEGE </t>
  </si>
  <si>
    <t>Final University Marks (33)</t>
  </si>
  <si>
    <t>AA</t>
  </si>
  <si>
    <t>Final University Marks (34)</t>
  </si>
  <si>
    <t>ASHOK KUMAR</t>
  </si>
  <si>
    <t>Year 2022-23</t>
  </si>
  <si>
    <t>ST WILFRED'S PG  COLLEGE</t>
  </si>
  <si>
    <t>ABHAY KUMAR SHARMA</t>
  </si>
  <si>
    <t>ABHISHEK SHARMA</t>
  </si>
  <si>
    <t>AJAY KANOJIYA</t>
  </si>
  <si>
    <t>AMIT SHARMA</t>
  </si>
  <si>
    <t>ANIL BAIRWA</t>
  </si>
  <si>
    <t>ARPIT SHARMA</t>
  </si>
  <si>
    <t>ASHISH JAIN</t>
  </si>
  <si>
    <t>BHUMIKA BOKEN</t>
  </si>
  <si>
    <t>DEEPTI JANGID</t>
  </si>
  <si>
    <t>DEVENDRA MEENA</t>
  </si>
  <si>
    <t>FIRDOS KHANAM</t>
  </si>
  <si>
    <t>GAYATRI SAINI</t>
  </si>
  <si>
    <t>GURPREET</t>
  </si>
  <si>
    <t>HANUMAN SINGH RAJPUT</t>
  </si>
  <si>
    <t>HARSH SHARMA</t>
  </si>
  <si>
    <t>JITESH KUMAWAT</t>
  </si>
  <si>
    <t>JYOTI BAIRWA</t>
  </si>
  <si>
    <t>KALPANA SAINI</t>
  </si>
  <si>
    <t>KOMAL MEENA</t>
  </si>
  <si>
    <t>LAKSHYA BISHNOI</t>
  </si>
  <si>
    <t>MOHAN SINGH SENGER</t>
  </si>
  <si>
    <t>MOHIT</t>
  </si>
  <si>
    <t>MOHIT KUMAR</t>
  </si>
  <si>
    <t>NARENDRA SHARMA</t>
  </si>
  <si>
    <t>PANKAJ KUMAR</t>
  </si>
  <si>
    <t>PARUL GUPTA</t>
  </si>
  <si>
    <t>PRAYAG CHAUHAN</t>
  </si>
  <si>
    <t>PRIYANSHU SONI</t>
  </si>
  <si>
    <t>PULKIT GOYAL</t>
  </si>
  <si>
    <t>RAHUL KUMHAR</t>
  </si>
  <si>
    <t>RAHUL SHARMA</t>
  </si>
  <si>
    <t>RANJEETA KHATRI</t>
  </si>
  <si>
    <t>ROHIT KUMAR</t>
  </si>
  <si>
    <t>ROHIT SHARMA</t>
  </si>
  <si>
    <t>SAMVARTIKA GAUR</t>
  </si>
  <si>
    <t>SAURABH MEENA</t>
  </si>
  <si>
    <t>SHIVANI SAINI</t>
  </si>
  <si>
    <t>SOHAIL KHAN</t>
  </si>
  <si>
    <t>SUKANT SHARMA</t>
  </si>
  <si>
    <t>SUMIT CHOUDHARY</t>
  </si>
  <si>
    <t>SUPRIYA BHARATI</t>
  </si>
  <si>
    <t>SURAJ SHARMA</t>
  </si>
  <si>
    <t>SURENDRA KUMAWAT</t>
  </si>
  <si>
    <t>TARUN BERIWAL</t>
  </si>
  <si>
    <t>VAIBHAV KUMAR SHARMA</t>
  </si>
  <si>
    <t>VARSHA MITTAL</t>
  </si>
  <si>
    <t>VIRENDRA SINGH BAINSALA</t>
  </si>
  <si>
    <t>VIRENDRA TANDI</t>
  </si>
  <si>
    <t>VISHAL BAIRWA</t>
  </si>
  <si>
    <t>VISHAL SHARMA</t>
  </si>
  <si>
    <t>YASH SINGH RATHORE</t>
  </si>
  <si>
    <t>YASHI MEENA</t>
  </si>
  <si>
    <t>YASHRAJ SAINI</t>
  </si>
  <si>
    <t>YUVRAJ BHATI</t>
  </si>
  <si>
    <t>BSC I YEAR (BOTANY)</t>
  </si>
  <si>
    <t>BSC IST YEAR (BOTANY)</t>
  </si>
  <si>
    <t>BSC IST YEAR (BOTAN)</t>
  </si>
  <si>
    <t xml:space="preserve"> Cell Biology, Genetics and Plant Breeding</t>
  </si>
  <si>
    <t>Microbiology, Mycology and plant Pathology</t>
  </si>
  <si>
    <t>Algae, Lichen and Bryophyte</t>
  </si>
  <si>
    <t>BSC IST YEAR (PHYSICS)</t>
  </si>
  <si>
    <t>Mechanics</t>
  </si>
  <si>
    <t>AASHISH SINGH JADON</t>
  </si>
  <si>
    <t>AASHU HATWAL</t>
  </si>
  <si>
    <t>ADITYA SIHAG</t>
  </si>
  <si>
    <t>ADITYA SINGH RATHORE</t>
  </si>
  <si>
    <t>AESHAN KHAN</t>
  </si>
  <si>
    <t>AJAY SHARMA</t>
  </si>
  <si>
    <t>AKHIL DIXIT</t>
  </si>
  <si>
    <t>AKSHAY AGARWAL</t>
  </si>
  <si>
    <t>ANIL BANSHIWAL</t>
  </si>
  <si>
    <t>ANIL MEENA</t>
  </si>
  <si>
    <t>ANKIT KUMAR JAT</t>
  </si>
  <si>
    <t>ANOOP KUMAR</t>
  </si>
  <si>
    <t>ARIF KHAN</t>
  </si>
  <si>
    <t>ARUN YADAV</t>
  </si>
  <si>
    <t>ARVIND</t>
  </si>
  <si>
    <t>ARVIND KUMAR</t>
  </si>
  <si>
    <t>ARYAN BHOI</t>
  </si>
  <si>
    <t>ARYAN CHASTA</t>
  </si>
  <si>
    <t>ARYAN NATH TIWARI</t>
  </si>
  <si>
    <t>ASLAM KHAN</t>
  </si>
  <si>
    <t>ATUL SINGH</t>
  </si>
  <si>
    <t>BARFA JITHENDER</t>
  </si>
  <si>
    <t>CHAHAT PERIWAL</t>
  </si>
  <si>
    <t>DAKSH LALWANI</t>
  </si>
  <si>
    <t>DEEPAK MEENA</t>
  </si>
  <si>
    <t>DEEPAK SAINI</t>
  </si>
  <si>
    <t>DEEPIKA SAINI</t>
  </si>
  <si>
    <t>DESHRAJ DEGARA</t>
  </si>
  <si>
    <t>DEVRAJ</t>
  </si>
  <si>
    <t>DHRUVRAJ SINGH SISODIYA</t>
  </si>
  <si>
    <t>DIGVIJAY SINGH</t>
  </si>
  <si>
    <t>DIKSHANT</t>
  </si>
  <si>
    <t>DILKHUSH</t>
  </si>
  <si>
    <t>GAURAV SHARMA</t>
  </si>
  <si>
    <t>GAUTAM KUMAR</t>
  </si>
  <si>
    <t>GOURAV</t>
  </si>
  <si>
    <t>GOURAV SHARMA</t>
  </si>
  <si>
    <t>HARSH KUMAWAT</t>
  </si>
  <si>
    <t>HEMANSHI SHARMA</t>
  </si>
  <si>
    <t>HEMANT KUMAWAT</t>
  </si>
  <si>
    <t>JAHANVI JANGID</t>
  </si>
  <si>
    <t>JATIN CHOUDHARY</t>
  </si>
  <si>
    <t>KANIKA SINGH</t>
  </si>
  <si>
    <t>KARTIK CHOUDHARY</t>
  </si>
  <si>
    <t>KULDEEP KUMAR BAIRWA</t>
  </si>
  <si>
    <t>KUNAL CHOUDHARY</t>
  </si>
  <si>
    <t>LAKSHYA CHOUDHARY</t>
  </si>
  <si>
    <t>LAKSHYA VERMA</t>
  </si>
  <si>
    <t>LALIT KUMAR</t>
  </si>
  <si>
    <t>MANISHA KANWAR SHEKHAWAT</t>
  </si>
  <si>
    <t>MANJEET SINGH MEENA</t>
  </si>
  <si>
    <t>MANOJ CHOUDHARY</t>
  </si>
  <si>
    <t>MAYANK NAGAR</t>
  </si>
  <si>
    <t>MEGHA NIRWAN</t>
  </si>
  <si>
    <t>MOHIT SAINI</t>
  </si>
  <si>
    <t>MOHIT YOGI</t>
  </si>
  <si>
    <t>MUSKAN BHAMA</t>
  </si>
  <si>
    <t>NARPAT SINGH</t>
  </si>
  <si>
    <t>NIKHIL RATHORE</t>
  </si>
  <si>
    <t>NIKHIL YADAV</t>
  </si>
  <si>
    <t>NITIN ABUSARIA</t>
  </si>
  <si>
    <t>NITIN KUMAR</t>
  </si>
  <si>
    <t>PAVAN KUMAR MEENA</t>
  </si>
  <si>
    <t>PAWAN SAHU</t>
  </si>
  <si>
    <t>PRAJJWAL YADAV</t>
  </si>
  <si>
    <t>PRAMOD KUMAR</t>
  </si>
  <si>
    <t>PRATEEK SINGH PARIHAR</t>
  </si>
  <si>
    <t>PRIYANSHU</t>
  </si>
  <si>
    <t>RAHUL KSHETRI</t>
  </si>
  <si>
    <t>RAHUL MEENA</t>
  </si>
  <si>
    <t>RAHUL PRAJAPAT</t>
  </si>
  <si>
    <t>RAHUL SINGH</t>
  </si>
  <si>
    <t>RAHUL YADAV</t>
  </si>
  <si>
    <t>RAJVEER MEENA</t>
  </si>
  <si>
    <t>RAMESH SOLANKI</t>
  </si>
  <si>
    <t>RAMRAJ PRAJAPAT</t>
  </si>
  <si>
    <t>RANJEET RAJ MEENA</t>
  </si>
  <si>
    <t>RAVI SAINI</t>
  </si>
  <si>
    <t>RAVI YADAV</t>
  </si>
  <si>
    <t>RISHABH LAXKAR</t>
  </si>
  <si>
    <t>ROHAN</t>
  </si>
  <si>
    <t>RONAK KUMAWAT</t>
  </si>
  <si>
    <t>RONAK SHARMA</t>
  </si>
  <si>
    <t>RUDRA PRATAP SINGH RATNOO</t>
  </si>
  <si>
    <t>SAHIL</t>
  </si>
  <si>
    <t>SAWAI SINGH MEENA</t>
  </si>
  <si>
    <t>SHEKHAR BAIRWA</t>
  </si>
  <si>
    <t>SHIVAM KUMAR</t>
  </si>
  <si>
    <t>SOUMAY PAREEK</t>
  </si>
  <si>
    <t>SUBHAM SINGH</t>
  </si>
  <si>
    <t>SUDHANSHU MEENA</t>
  </si>
  <si>
    <t>TARUN BAIRWA</t>
  </si>
  <si>
    <t>VIKAS BAIRWA</t>
  </si>
  <si>
    <t>VIKAS YADAV</t>
  </si>
  <si>
    <t>VIKASH KUMAR MEENA</t>
  </si>
  <si>
    <t>VIPIN KUSHWAH</t>
  </si>
  <si>
    <t>VISHAL NUWAL</t>
  </si>
  <si>
    <t>VIVEK YADAV</t>
  </si>
  <si>
    <t>YOGENDRA CHOUDHARY</t>
  </si>
  <si>
    <t>RAM KUMAR</t>
  </si>
  <si>
    <t>ROHAN MATHUR</t>
  </si>
  <si>
    <t>Electromagnetics</t>
  </si>
  <si>
    <t>BSC I YEAR (PHYSICS)</t>
  </si>
  <si>
    <t>Optics</t>
  </si>
  <si>
    <t>BSC Ist YEAR (chemistry)</t>
  </si>
  <si>
    <t>Year 2022-2023</t>
  </si>
  <si>
    <t>HARSH</t>
  </si>
  <si>
    <t>MAHENDRA SOYAL</t>
  </si>
  <si>
    <t>MAHENDRA SYAKH</t>
  </si>
  <si>
    <t>MANJEET MANSION</t>
  </si>
  <si>
    <t>VIVEK NAVARIA</t>
  </si>
  <si>
    <t>YASH DIWAKAR</t>
  </si>
  <si>
    <t>BSC I YEAR (chemistry)</t>
  </si>
  <si>
    <t>BSC III YEAR</t>
  </si>
  <si>
    <t xml:space="preserve">BSC Ist </t>
  </si>
  <si>
    <t xml:space="preserve"> Inorganic Chemistry</t>
  </si>
  <si>
    <t>Organic Chemistry</t>
  </si>
  <si>
    <t>Physical Chemistry</t>
  </si>
  <si>
    <t>BSC Ist YEAR</t>
  </si>
  <si>
    <t xml:space="preserve">ST WILFRED'S P.G. COLLEGE </t>
  </si>
  <si>
    <t>BSC I YEAR</t>
  </si>
  <si>
    <t>BSC Ist YEAR (MATHS)</t>
  </si>
  <si>
    <t>Final University Marks (40)</t>
  </si>
  <si>
    <t>BSC IST YEAR (MATHS)</t>
  </si>
  <si>
    <t>BSC Ist YEAR (maths)</t>
  </si>
  <si>
    <t>BSC I</t>
  </si>
  <si>
    <t>Discrete Mathematics</t>
  </si>
  <si>
    <t>Calculus</t>
  </si>
  <si>
    <r>
      <rPr>
        <b/>
        <sz val="14"/>
        <color theme="1"/>
        <rFont val="Times New Roman"/>
        <family val="1"/>
      </rPr>
      <t xml:space="preserve"> </t>
    </r>
    <r>
      <rPr>
        <b/>
        <sz val="14"/>
        <color rgb="FF000000"/>
        <rFont val="Times New Roman"/>
        <family val="1"/>
      </rPr>
      <t>Analytical Geometry and Optimization Theory</t>
    </r>
  </si>
  <si>
    <t>BSC Ist YEAR (zoology)</t>
  </si>
  <si>
    <t>MANISH KUMAR GURJAR</t>
  </si>
  <si>
    <t>BSC Ist  YEAR (zoology)</t>
  </si>
  <si>
    <t>Diversity of Animals</t>
  </si>
  <si>
    <t>Cell Biology and Genetics</t>
  </si>
  <si>
    <t xml:space="preserve"> Gamete and Developmental Biology</t>
  </si>
  <si>
    <t>Final University Marks (75)</t>
  </si>
  <si>
    <t>No of students attended</t>
  </si>
  <si>
    <t>Maximum marks co wise</t>
  </si>
  <si>
    <t xml:space="preserve"> Micro Economic Theory</t>
  </si>
  <si>
    <t>Indian Economy</t>
  </si>
  <si>
    <t>ST WILFRED'S PG COLLEGE</t>
  </si>
  <si>
    <t>Final University Marks (50)</t>
  </si>
  <si>
    <t>Physical Geography</t>
  </si>
  <si>
    <t>Rajasthan Geography</t>
  </si>
  <si>
    <t xml:space="preserve">ST WILFRED'S PG COLLEGE </t>
  </si>
  <si>
    <t>BSC IST YEAR</t>
  </si>
  <si>
    <t xml:space="preserve"> Basic Psychological process</t>
  </si>
  <si>
    <t>Social Psychology</t>
  </si>
  <si>
    <t>Probability Theory</t>
  </si>
  <si>
    <t>Descriptive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</si>
</sst>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A2D3B"/>
      <name val="Times New Roman"/>
      <family val="1"/>
    </font>
    <font>
      <sz val="12"/>
      <color rgb="FF4D4856"/>
      <name val="Times New Roman"/>
      <family val="1"/>
    </font>
    <font>
      <sz val="12"/>
      <color rgb="FF666B85"/>
      <name val="Times New Roman"/>
      <family val="1"/>
    </font>
    <font>
      <sz val="12"/>
      <color rgb="FF66596B"/>
      <name val="Times New Roman"/>
      <family val="1"/>
    </font>
    <font>
      <sz val="12"/>
      <color rgb="FF1C2642"/>
      <name val="Times New Roman"/>
      <family val="1"/>
    </font>
    <font>
      <sz val="12"/>
      <color rgb="FF3D6795"/>
      <name val="Times New Roman"/>
      <family val="1"/>
    </font>
    <font>
      <sz val="12"/>
      <color rgb="FF87878C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ahoma"/>
      <family val="2"/>
    </font>
    <font>
      <b/>
      <sz val="9"/>
      <name val="Tahoma"/>
      <family val="2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7.5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name val="Times New Roman"/>
      <family val="1"/>
    </font>
    <font>
      <sz val="9"/>
      <name val="Verdana"/>
      <family val="2"/>
    </font>
    <font>
      <b/>
      <sz val="14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0" tint="-0.049979999661445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00039625167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3" tint="0.5999900102615356"/>
        <bgColor indexed="64"/>
      </patternFill>
    </fill>
    <fill>
      <patternFill patternType="solid">
        <fgColor theme="5" tint="-0.24997000396251678"/>
        <bgColor indexed="64"/>
      </patternFill>
    </fill>
    <fill>
      <patternFill patternType="solid">
        <fgColor theme="6" tint="0.7999799847602844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 style="medium">
        <color rgb="FF000000"/>
      </right>
      <top style="medium">
        <color auto="1"/>
      </top>
      <bottom/>
    </border>
    <border>
      <left style="medium">
        <color auto="1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auto="1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thin">
        <color rgb="FF000000"/>
      </left>
      <right/>
      <top style="thin">
        <color rgb="FF000000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</cellStyleXfs>
  <cellXfs count="339">
    <xf numFmtId="0" fontId="0" fillId="0" borderId="0" xfId="0"/>
    <xf numFmtId="0" fontId="2" fillId="0" borderId="0" xfId="0" applyFont="1"/>
    <xf numFmtId="0" fontId="5" fillId="0" borderId="0" xfId="0" applyFont="1"/>
    <xf numFmtId="0" fontId="15" fillId="2" borderId="1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/>
    <xf numFmtId="0" fontId="5" fillId="5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left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5" fillId="7" borderId="1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8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2" fontId="16" fillId="0" borderId="0" xfId="0" applyNumberFormat="1" applyFont="1"/>
    <xf numFmtId="2" fontId="16" fillId="8" borderId="18" xfId="0" applyNumberFormat="1" applyFont="1" applyFill="1" applyBorder="1" applyAlignment="1">
      <alignment horizontal="right" vertical="center"/>
    </xf>
    <xf numFmtId="2" fontId="16" fillId="0" borderId="19" xfId="0" applyNumberFormat="1" applyFont="1" applyBorder="1" applyAlignment="1">
      <alignment horizontal="right" vertical="center"/>
    </xf>
    <xf numFmtId="2" fontId="16" fillId="8" borderId="19" xfId="0" applyNumberFormat="1" applyFont="1" applyFill="1" applyBorder="1" applyAlignment="1">
      <alignment horizontal="right" vertical="center"/>
    </xf>
    <xf numFmtId="2" fontId="16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2" fontId="16" fillId="0" borderId="22" xfId="0" applyNumberFormat="1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2" fontId="16" fillId="0" borderId="23" xfId="0" applyNumberFormat="1" applyFont="1" applyBorder="1" applyAlignment="1">
      <alignment horizontal="right" vertical="center"/>
    </xf>
    <xf numFmtId="2" fontId="16" fillId="0" borderId="25" xfId="0" applyNumberFormat="1" applyFont="1" applyBorder="1" applyAlignment="1">
      <alignment horizontal="righ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16" fillId="11" borderId="0" xfId="0" applyNumberFormat="1" applyFont="1" applyFill="1" applyAlignment="1">
      <alignment horizontal="right" vertical="center"/>
    </xf>
    <xf numFmtId="2" fontId="16" fillId="11" borderId="22" xfId="0" applyNumberFormat="1" applyFont="1" applyFill="1" applyBorder="1" applyAlignment="1">
      <alignment horizontal="right" vertical="center"/>
    </xf>
    <xf numFmtId="2" fontId="16" fillId="12" borderId="0" xfId="0" applyNumberFormat="1" applyFont="1" applyFill="1" applyAlignment="1">
      <alignment horizontal="right" vertical="center"/>
    </xf>
    <xf numFmtId="2" fontId="16" fillId="12" borderId="22" xfId="0" applyNumberFormat="1" applyFont="1" applyFill="1" applyBorder="1" applyAlignment="1">
      <alignment horizontal="right" vertical="center"/>
    </xf>
    <xf numFmtId="0" fontId="4" fillId="8" borderId="38" xfId="0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6" fillId="0" borderId="40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vertical="center"/>
    </xf>
    <xf numFmtId="0" fontId="18" fillId="7" borderId="1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vertical="center"/>
    </xf>
    <xf numFmtId="2" fontId="5" fillId="7" borderId="1" xfId="0" applyNumberFormat="1" applyFont="1" applyFill="1" applyBorder="1"/>
    <xf numFmtId="0" fontId="27" fillId="0" borderId="1" xfId="0" applyFont="1" applyFill="1" applyBorder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Fill="1"/>
    <xf numFmtId="4" fontId="4" fillId="0" borderId="1" xfId="0" applyNumberFormat="1" applyFont="1" applyFill="1" applyBorder="1"/>
    <xf numFmtId="0" fontId="5" fillId="3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4" fillId="13" borderId="1" xfId="0" applyFont="1" applyFill="1" applyBorder="1" applyAlignment="1">
      <alignment vertical="center"/>
    </xf>
    <xf numFmtId="0" fontId="24" fillId="13" borderId="4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29" fillId="0" borderId="0" xfId="0" applyFont="1"/>
    <xf numFmtId="0" fontId="26" fillId="0" borderId="0" xfId="0" applyFont="1" applyAlignment="1">
      <alignment vertical="center"/>
    </xf>
    <xf numFmtId="0" fontId="26" fillId="0" borderId="0" xfId="0" applyFont="1"/>
    <xf numFmtId="0" fontId="16" fillId="0" borderId="44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top" wrapText="1"/>
    </xf>
    <xf numFmtId="0" fontId="21" fillId="0" borderId="44" xfId="0" applyFont="1" applyBorder="1" applyAlignment="1">
      <alignment vertical="center" wrapText="1"/>
    </xf>
    <xf numFmtId="2" fontId="5" fillId="7" borderId="44" xfId="0" applyNumberFormat="1" applyFont="1" applyFill="1" applyBorder="1"/>
    <xf numFmtId="0" fontId="16" fillId="0" borderId="1" xfId="0" applyFont="1" applyBorder="1" applyAlignment="1">
      <alignment vertical="center"/>
    </xf>
    <xf numFmtId="0" fontId="19" fillId="0" borderId="1" xfId="0" applyFont="1" applyBorder="1" applyAlignment="1">
      <alignment vertical="top" wrapText="1"/>
    </xf>
    <xf numFmtId="2" fontId="5" fillId="7" borderId="1" xfId="0" applyNumberFormat="1" applyFont="1" applyFill="1" applyBorder="1" applyAlignment="1">
      <alignment/>
    </xf>
    <xf numFmtId="0" fontId="16" fillId="0" borderId="1" xfId="0" applyFont="1" applyBorder="1" applyAlignment="1">
      <alignment/>
    </xf>
    <xf numFmtId="2" fontId="16" fillId="0" borderId="2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vertical="center" wrapText="1"/>
    </xf>
    <xf numFmtId="0" fontId="24" fillId="14" borderId="1" xfId="0" applyFont="1" applyFill="1" applyBorder="1" applyAlignment="1">
      <alignment horizontal="center" vertical="center"/>
    </xf>
    <xf numFmtId="0" fontId="24" fillId="14" borderId="45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6" fillId="15" borderId="33" xfId="20" applyFont="1" applyFill="1" applyBorder="1" applyAlignment="1">
      <alignment horizontal="center" vertical="top" wrapText="1"/>
      <protection/>
    </xf>
    <xf numFmtId="0" fontId="6" fillId="15" borderId="27" xfId="20" applyFont="1" applyFill="1" applyBorder="1" applyAlignment="1">
      <alignment horizontal="center" vertical="top" wrapText="1"/>
      <protection/>
    </xf>
    <xf numFmtId="0" fontId="6" fillId="15" borderId="30" xfId="20" applyFont="1" applyFill="1" applyBorder="1" applyAlignment="1">
      <alignment horizontal="center" vertical="top" wrapText="1"/>
      <protection/>
    </xf>
    <xf numFmtId="0" fontId="6" fillId="15" borderId="37" xfId="20" applyFont="1" applyFill="1" applyBorder="1" applyAlignment="1">
      <alignment horizontal="center" vertical="top" wrapText="1"/>
      <protection/>
    </xf>
    <xf numFmtId="0" fontId="6" fillId="15" borderId="28" xfId="20" applyFont="1" applyFill="1" applyBorder="1" applyAlignment="1">
      <alignment horizontal="center" vertical="top" wrapText="1"/>
      <protection/>
    </xf>
    <xf numFmtId="0" fontId="6" fillId="15" borderId="35" xfId="20" applyFont="1" applyFill="1" applyBorder="1" applyAlignment="1">
      <alignment horizontal="center" vertical="top" wrapText="1"/>
      <protection/>
    </xf>
    <xf numFmtId="0" fontId="7" fillId="2" borderId="36" xfId="0" applyFont="1" applyFill="1" applyBorder="1" applyAlignment="1">
      <alignment horizontal="center" vertical="top"/>
    </xf>
    <xf numFmtId="0" fontId="7" fillId="2" borderId="26" xfId="0" applyFont="1" applyFill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top"/>
    </xf>
    <xf numFmtId="0" fontId="6" fillId="15" borderId="36" xfId="20" applyFont="1" applyFill="1" applyBorder="1" applyAlignment="1">
      <alignment horizontal="center" vertical="top" wrapText="1"/>
      <protection/>
    </xf>
    <xf numFmtId="0" fontId="6" fillId="15" borderId="26" xfId="20" applyFont="1" applyFill="1" applyBorder="1" applyAlignment="1">
      <alignment horizontal="center" vertical="top" wrapText="1"/>
      <protection/>
    </xf>
    <xf numFmtId="0" fontId="6" fillId="15" borderId="31" xfId="20" applyFont="1" applyFill="1" applyBorder="1" applyAlignment="1">
      <alignment horizontal="center" vertical="top" wrapText="1"/>
      <protection/>
    </xf>
    <xf numFmtId="0" fontId="4" fillId="0" borderId="0" xfId="0" applyFont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30" fillId="0" borderId="5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58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2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35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8" fillId="6" borderId="1" xfId="0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24" fillId="6" borderId="61" xfId="0" applyFont="1" applyFill="1" applyBorder="1" applyAlignment="1">
      <alignment horizontal="center" vertical="center"/>
    </xf>
    <xf numFmtId="4" fontId="0" fillId="0" borderId="0" xfId="0" applyNumberFormat="1"/>
    <xf numFmtId="0" fontId="24" fillId="6" borderId="45" xfId="0" applyFont="1" applyFill="1" applyBorder="1" applyAlignment="1">
      <alignment horizontal="center" vertical="center"/>
    </xf>
    <xf numFmtId="4" fontId="5" fillId="6" borderId="0" xfId="0" applyNumberFormat="1" applyFont="1" applyFill="1"/>
    <xf numFmtId="4" fontId="4" fillId="6" borderId="1" xfId="0" applyNumberFormat="1" applyFont="1" applyFill="1" applyBorder="1"/>
    <xf numFmtId="0" fontId="0" fillId="2" borderId="1" xfId="0" applyFont="1" applyFill="1" applyBorder="1" applyAlignment="1">
      <alignment horizontal="center"/>
    </xf>
    <xf numFmtId="4" fontId="2" fillId="6" borderId="0" xfId="0" applyNumberFormat="1" applyFont="1" applyFill="1"/>
    <xf numFmtId="0" fontId="24" fillId="16" borderId="1" xfId="0" applyFont="1" applyFill="1" applyBorder="1" applyAlignment="1">
      <alignment horizontal="center" vertical="center"/>
    </xf>
    <xf numFmtId="0" fontId="24" fillId="13" borderId="62" xfId="0" applyFont="1" applyFill="1" applyBorder="1" applyAlignment="1">
      <alignment horizontal="center" vertical="center"/>
    </xf>
    <xf numFmtId="0" fontId="24" fillId="13" borderId="62" xfId="0" applyFont="1" applyFill="1" applyBorder="1" applyAlignment="1">
      <alignment vertical="center"/>
    </xf>
    <xf numFmtId="0" fontId="24" fillId="16" borderId="61" xfId="0" applyFont="1" applyFill="1" applyBorder="1" applyAlignment="1">
      <alignment horizontal="center" vertical="center"/>
    </xf>
    <xf numFmtId="0" fontId="24" fillId="16" borderId="45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4" xfId="0" applyFont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/>
    </xf>
    <xf numFmtId="0" fontId="16" fillId="0" borderId="1" xfId="0" applyFont="1" applyBorder="1"/>
    <xf numFmtId="0" fontId="3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2" fontId="16" fillId="0" borderId="1" xfId="0" applyNumberFormat="1" applyFont="1" applyBorder="1"/>
    <xf numFmtId="2" fontId="16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/>
    </xf>
    <xf numFmtId="0" fontId="24" fillId="17" borderId="61" xfId="0" applyFont="1" applyFill="1" applyBorder="1" applyAlignment="1">
      <alignment horizontal="center" vertical="center"/>
    </xf>
    <xf numFmtId="0" fontId="24" fillId="17" borderId="4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2" fillId="6" borderId="0" xfId="0" applyFont="1" applyFill="1"/>
    <xf numFmtId="0" fontId="4" fillId="8" borderId="1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2" fillId="8" borderId="0" xfId="0" applyFont="1" applyFill="1"/>
    <xf numFmtId="0" fontId="27" fillId="0" borderId="0" xfId="0" applyFont="1"/>
    <xf numFmtId="0" fontId="15" fillId="0" borderId="40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24" fillId="18" borderId="1" xfId="0" applyFont="1" applyFill="1" applyBorder="1" applyAlignment="1">
      <alignment horizontal="center" vertical="center"/>
    </xf>
    <xf numFmtId="0" fontId="5" fillId="15" borderId="51" xfId="0" applyFont="1" applyFill="1" applyBorder="1" applyAlignment="1">
      <alignment horizontal="center" vertical="center"/>
    </xf>
    <xf numFmtId="0" fontId="15" fillId="15" borderId="1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/>
    </xf>
    <xf numFmtId="0" fontId="24" fillId="8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5" borderId="63" xfId="0" applyFont="1" applyFill="1" applyBorder="1" applyAlignment="1">
      <alignment horizontal="center" vertical="center"/>
    </xf>
    <xf numFmtId="0" fontId="33" fillId="15" borderId="1" xfId="0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center" vertical="top"/>
    </xf>
    <xf numFmtId="0" fontId="24" fillId="18" borderId="45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5" fillId="18" borderId="4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33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4" fillId="3" borderId="4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24" fillId="13" borderId="65" xfId="0" applyFont="1" applyFill="1" applyBorder="1" applyAlignment="1">
      <alignment vertical="center"/>
    </xf>
    <xf numFmtId="0" fontId="24" fillId="13" borderId="32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6" borderId="0" xfId="0" applyFont="1" applyFill="1" applyBorder="1" applyAlignment="1">
      <alignment/>
    </xf>
    <xf numFmtId="0" fontId="28" fillId="6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vertical="center"/>
    </xf>
    <xf numFmtId="0" fontId="24" fillId="6" borderId="43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1" Type="http://schemas.openxmlformats.org/officeDocument/2006/relationships/worksheet" Target="worksheets/sheet39.xml" /><Relationship Id="rId37" Type="http://schemas.openxmlformats.org/officeDocument/2006/relationships/worksheet" Target="worksheets/sheet35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36" Type="http://schemas.openxmlformats.org/officeDocument/2006/relationships/worksheet" Target="worksheets/sheet34.xml" /><Relationship Id="rId12" Type="http://schemas.openxmlformats.org/officeDocument/2006/relationships/worksheet" Target="worksheets/sheet10.xml" /><Relationship Id="rId51" Type="http://schemas.openxmlformats.org/officeDocument/2006/relationships/worksheet" Target="worksheets/sheet49.xml" /><Relationship Id="rId30" Type="http://schemas.openxmlformats.org/officeDocument/2006/relationships/worksheet" Target="worksheets/sheet28.xml" /><Relationship Id="rId18" Type="http://schemas.openxmlformats.org/officeDocument/2006/relationships/worksheet" Target="worksheets/sheet16.xml" /><Relationship Id="rId26" Type="http://schemas.openxmlformats.org/officeDocument/2006/relationships/worksheet" Target="worksheets/sheet24.xml" /><Relationship Id="rId23" Type="http://schemas.openxmlformats.org/officeDocument/2006/relationships/worksheet" Target="worksheets/sheet21.xml" /><Relationship Id="rId2" Type="http://schemas.openxmlformats.org/officeDocument/2006/relationships/styles" Target="styles.xml" /><Relationship Id="rId5" Type="http://schemas.openxmlformats.org/officeDocument/2006/relationships/worksheet" Target="worksheets/sheet3.xml" /><Relationship Id="rId53" Type="http://schemas.openxmlformats.org/officeDocument/2006/relationships/sharedStrings" Target="sharedStrings.xml" /><Relationship Id="rId10" Type="http://schemas.openxmlformats.org/officeDocument/2006/relationships/worksheet" Target="worksheets/sheet8.xml" /><Relationship Id="rId33" Type="http://schemas.openxmlformats.org/officeDocument/2006/relationships/worksheet" Target="worksheets/sheet31.xml" /><Relationship Id="rId11" Type="http://schemas.openxmlformats.org/officeDocument/2006/relationships/worksheet" Target="worksheets/sheet9.xml" /><Relationship Id="rId29" Type="http://schemas.openxmlformats.org/officeDocument/2006/relationships/worksheet" Target="worksheets/sheet27.xml" /><Relationship Id="rId48" Type="http://schemas.openxmlformats.org/officeDocument/2006/relationships/worksheet" Target="worksheets/sheet46.xml" /><Relationship Id="rId52" Type="http://schemas.openxmlformats.org/officeDocument/2006/relationships/worksheet" Target="worksheets/sheet50.xml" /><Relationship Id="rId54" Type="http://schemas.openxmlformats.org/officeDocument/2006/relationships/calcChain" Target="calcChain.xml" /><Relationship Id="rId32" Type="http://schemas.openxmlformats.org/officeDocument/2006/relationships/worksheet" Target="worksheets/sheet30.xml" /><Relationship Id="rId9" Type="http://schemas.openxmlformats.org/officeDocument/2006/relationships/worksheet" Target="worksheets/sheet7.xml" /><Relationship Id="rId15" Type="http://schemas.openxmlformats.org/officeDocument/2006/relationships/worksheet" Target="worksheets/sheet13.xml" /><Relationship Id="rId46" Type="http://schemas.openxmlformats.org/officeDocument/2006/relationships/worksheet" Target="worksheets/sheet44.xml" /><Relationship Id="rId7" Type="http://schemas.openxmlformats.org/officeDocument/2006/relationships/worksheet" Target="worksheets/sheet5.xml" /><Relationship Id="rId45" Type="http://schemas.openxmlformats.org/officeDocument/2006/relationships/worksheet" Target="worksheets/sheet43.xml" /><Relationship Id="rId14" Type="http://schemas.openxmlformats.org/officeDocument/2006/relationships/worksheet" Target="worksheets/sheet12.xml" /><Relationship Id="rId31" Type="http://schemas.openxmlformats.org/officeDocument/2006/relationships/worksheet" Target="worksheets/sheet29.xml" /><Relationship Id="rId27" Type="http://schemas.openxmlformats.org/officeDocument/2006/relationships/worksheet" Target="worksheets/sheet25.xml" /><Relationship Id="rId16" Type="http://schemas.openxmlformats.org/officeDocument/2006/relationships/worksheet" Target="worksheets/sheet14.xml" /><Relationship Id="rId38" Type="http://schemas.openxmlformats.org/officeDocument/2006/relationships/worksheet" Target="worksheets/sheet36.xml" /><Relationship Id="rId3" Type="http://schemas.openxmlformats.org/officeDocument/2006/relationships/worksheet" Target="worksheets/sheet1.xml" /><Relationship Id="rId21" Type="http://schemas.openxmlformats.org/officeDocument/2006/relationships/worksheet" Target="worksheets/sheet19.xml" /><Relationship Id="rId24" Type="http://schemas.openxmlformats.org/officeDocument/2006/relationships/worksheet" Target="worksheets/sheet22.xml" /><Relationship Id="rId39" Type="http://schemas.openxmlformats.org/officeDocument/2006/relationships/worksheet" Target="worksheets/sheet37.xml" /><Relationship Id="rId8" Type="http://schemas.openxmlformats.org/officeDocument/2006/relationships/worksheet" Target="worksheets/sheet6.xml" /><Relationship Id="rId34" Type="http://schemas.openxmlformats.org/officeDocument/2006/relationships/worksheet" Target="worksheets/sheet32.xml" /><Relationship Id="rId43" Type="http://schemas.openxmlformats.org/officeDocument/2006/relationships/worksheet" Target="worksheets/sheet41.xml" /><Relationship Id="rId20" Type="http://schemas.openxmlformats.org/officeDocument/2006/relationships/worksheet" Target="worksheets/sheet18.xml" /><Relationship Id="rId42" Type="http://schemas.openxmlformats.org/officeDocument/2006/relationships/worksheet" Target="worksheets/sheet40.xml" /><Relationship Id="rId50" Type="http://schemas.openxmlformats.org/officeDocument/2006/relationships/worksheet" Target="worksheets/sheet48.xml" /><Relationship Id="rId25" Type="http://schemas.openxmlformats.org/officeDocument/2006/relationships/worksheet" Target="worksheets/sheet23.xml" /><Relationship Id="rId13" Type="http://schemas.openxmlformats.org/officeDocument/2006/relationships/worksheet" Target="worksheets/sheet11.xml" /><Relationship Id="rId4" Type="http://schemas.openxmlformats.org/officeDocument/2006/relationships/worksheet" Target="worksheets/sheet2.xml" /><Relationship Id="rId44" Type="http://schemas.openxmlformats.org/officeDocument/2006/relationships/worksheet" Target="worksheets/sheet42.xml" /><Relationship Id="rId28" Type="http://schemas.openxmlformats.org/officeDocument/2006/relationships/worksheet" Target="worksheets/sheet26.xml" /><Relationship Id="rId22" Type="http://schemas.openxmlformats.org/officeDocument/2006/relationships/worksheet" Target="worksheets/sheet20.xml" /><Relationship Id="rId49" Type="http://schemas.openxmlformats.org/officeDocument/2006/relationships/worksheet" Target="worksheets/sheet47.xml" /><Relationship Id="rId47" Type="http://schemas.openxmlformats.org/officeDocument/2006/relationships/worksheet" Target="worksheets/sheet45.xml" /><Relationship Id="rId1" Type="http://schemas.openxmlformats.org/officeDocument/2006/relationships/theme" Target="theme/theme1.xml" /><Relationship Id="rId6" Type="http://schemas.openxmlformats.org/officeDocument/2006/relationships/worksheet" Target="worksheets/sheet4.xml" /><Relationship Id="rId35" Type="http://schemas.openxmlformats.org/officeDocument/2006/relationships/worksheet" Target="worksheets/sheet33.xml" /><Relationship Id="rId40" Type="http://schemas.openxmlformats.org/officeDocument/2006/relationships/worksheet" Target="worksheets/sheet38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1" Type="http://schemas.openxmlformats.org/officeDocument/2006/relationships/comments" Target="../comments1.xml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1" Type="http://schemas.openxmlformats.org/officeDocument/2006/relationships/comments" Target="../comments2.xml" /></Relationships>
</file>

<file path=xl/worksheets/_rels/sheet3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3.vml" /><Relationship Id="rId1" Type="http://schemas.openxmlformats.org/officeDocument/2006/relationships/comments" Target="../comments3.xml" /></Relationships>
</file>

<file path=xl/worksheets/_rels/sheet4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4.vml" /><Relationship Id="rId1" Type="http://schemas.openxmlformats.org/officeDocument/2006/relationships/comments" Target="../comments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7.bin" /><Relationship Id="rId2" Type="http://schemas.openxmlformats.org/officeDocument/2006/relationships/vmlDrawing" Target="../drawings/vmlDrawing5.vml" /><Relationship Id="rId1" Type="http://schemas.openxmlformats.org/officeDocument/2006/relationships/comments" Target="../comments7.xml" /></Relationships>
</file>

<file path=xl/worksheets/_rels/sheet8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8.bin" /><Relationship Id="rId2" Type="http://schemas.openxmlformats.org/officeDocument/2006/relationships/vmlDrawing" Target="../drawings/vmlDrawing6.vml" /><Relationship Id="rId1" Type="http://schemas.openxmlformats.org/officeDocument/2006/relationships/comments" Target="../comments8.xml" /></Relationships>
</file>

<file path=xl/worksheets/_rels/sheet9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9.bin" /><Relationship Id="rId2" Type="http://schemas.openxmlformats.org/officeDocument/2006/relationships/vmlDrawing" Target="../drawings/vmlDrawing7.vml" /><Relationship Id="rId1" Type="http://schemas.openxmlformats.org/officeDocument/2006/relationships/comments" Target="../comments9.xml" /></Relationships>
</file>

<file path=xl/worksheets/_rels/sheet10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0.bin" /><Relationship Id="rId2" Type="http://schemas.openxmlformats.org/officeDocument/2006/relationships/vmlDrawing" Target="../drawings/vmlDrawing8.vml" /><Relationship Id="rId1" Type="http://schemas.openxmlformats.org/officeDocument/2006/relationships/comments" Target="../comments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3.bin" /><Relationship Id="rId2" Type="http://schemas.openxmlformats.org/officeDocument/2006/relationships/vmlDrawing" Target="../drawings/vmlDrawing9.vml" /><Relationship Id="rId1" Type="http://schemas.openxmlformats.org/officeDocument/2006/relationships/comments" Target="../comments13.xml" /></Relationships>
</file>

<file path=xl/worksheets/_rels/sheet14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4.bin" /><Relationship Id="rId2" Type="http://schemas.openxmlformats.org/officeDocument/2006/relationships/vmlDrawing" Target="../drawings/vmlDrawing10.vml" /><Relationship Id="rId1" Type="http://schemas.openxmlformats.org/officeDocument/2006/relationships/comments" Target="../comments14.xml" /></Relationships>
</file>

<file path=xl/worksheets/_rels/sheet15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5.bin" /><Relationship Id="rId2" Type="http://schemas.openxmlformats.org/officeDocument/2006/relationships/vmlDrawing" Target="../drawings/vmlDrawing11.vml" /><Relationship Id="rId1" Type="http://schemas.openxmlformats.org/officeDocument/2006/relationships/comments" Target="../comments15.xml" /></Relationships>
</file>

<file path=xl/worksheets/_rels/sheet16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6.bin" /><Relationship Id="rId2" Type="http://schemas.openxmlformats.org/officeDocument/2006/relationships/vmlDrawing" Target="../drawings/vmlDrawing12.vml" /><Relationship Id="rId1" Type="http://schemas.openxmlformats.org/officeDocument/2006/relationships/comments" Target="../comments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9.bin" /><Relationship Id="rId2" Type="http://schemas.openxmlformats.org/officeDocument/2006/relationships/vmlDrawing" Target="../drawings/vmlDrawing13.vml" /><Relationship Id="rId1" Type="http://schemas.openxmlformats.org/officeDocument/2006/relationships/comments" Target="../comments19.xml" /></Relationships>
</file>

<file path=xl/worksheets/_rels/sheet20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0.bin" /><Relationship Id="rId2" Type="http://schemas.openxmlformats.org/officeDocument/2006/relationships/vmlDrawing" Target="../drawings/vmlDrawing14.vml" /><Relationship Id="rId1" Type="http://schemas.openxmlformats.org/officeDocument/2006/relationships/comments" Target="../comments20.xml" /></Relationships>
</file>

<file path=xl/worksheets/_rels/sheet21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1.bin" /><Relationship Id="rId2" Type="http://schemas.openxmlformats.org/officeDocument/2006/relationships/vmlDrawing" Target="../drawings/vmlDrawing15.vml" /><Relationship Id="rId1" Type="http://schemas.openxmlformats.org/officeDocument/2006/relationships/comments" Target="../comments21.xml" /></Relationships>
</file>

<file path=xl/worksheets/_rels/sheet2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2.bin" /><Relationship Id="rId2" Type="http://schemas.openxmlformats.org/officeDocument/2006/relationships/vmlDrawing" Target="../drawings/vmlDrawing16.vml" /><Relationship Id="rId1" Type="http://schemas.openxmlformats.org/officeDocument/2006/relationships/comments" Target="../comments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5.bin" /><Relationship Id="rId2" Type="http://schemas.openxmlformats.org/officeDocument/2006/relationships/vmlDrawing" Target="../drawings/vmlDrawing17.vml" /><Relationship Id="rId1" Type="http://schemas.openxmlformats.org/officeDocument/2006/relationships/comments" Target="../comments25.xml" /></Relationships>
</file>

<file path=xl/worksheets/_rels/sheet26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6.bin" /><Relationship Id="rId2" Type="http://schemas.openxmlformats.org/officeDocument/2006/relationships/vmlDrawing" Target="../drawings/vmlDrawing18.vml" /><Relationship Id="rId1" Type="http://schemas.openxmlformats.org/officeDocument/2006/relationships/comments" Target="../comments26.xml" /></Relationships>
</file>

<file path=xl/worksheets/_rels/sheet27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7.bin" /><Relationship Id="rId2" Type="http://schemas.openxmlformats.org/officeDocument/2006/relationships/vmlDrawing" Target="../drawings/vmlDrawing19.vml" /><Relationship Id="rId1" Type="http://schemas.openxmlformats.org/officeDocument/2006/relationships/comments" Target="../comments27.xml" /></Relationships>
</file>

<file path=xl/worksheets/_rels/sheet28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8.bin" /><Relationship Id="rId2" Type="http://schemas.openxmlformats.org/officeDocument/2006/relationships/vmlDrawing" Target="../drawings/vmlDrawing20.vml" /><Relationship Id="rId1" Type="http://schemas.openxmlformats.org/officeDocument/2006/relationships/comments" Target="../comments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1.bin" /><Relationship Id="rId2" Type="http://schemas.openxmlformats.org/officeDocument/2006/relationships/vmlDrawing" Target="../drawings/vmlDrawing21.vml" /><Relationship Id="rId1" Type="http://schemas.openxmlformats.org/officeDocument/2006/relationships/comments" Target="../comments31.xml" /></Relationships>
</file>

<file path=xl/worksheets/_rels/sheet3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2.bin" /><Relationship Id="rId2" Type="http://schemas.openxmlformats.org/officeDocument/2006/relationships/vmlDrawing" Target="../drawings/vmlDrawing22.vml" /><Relationship Id="rId1" Type="http://schemas.openxmlformats.org/officeDocument/2006/relationships/comments" Target="../comments32.xml" /></Relationships>
</file>

<file path=xl/worksheets/_rels/sheet33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3.bin" /><Relationship Id="rId2" Type="http://schemas.openxmlformats.org/officeDocument/2006/relationships/vmlDrawing" Target="../drawings/vmlDrawing23.vml" /><Relationship Id="rId1" Type="http://schemas.openxmlformats.org/officeDocument/2006/relationships/comments" Target="../comments33.x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_rels/sheet36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6.bin" /><Relationship Id="rId2" Type="http://schemas.openxmlformats.org/officeDocument/2006/relationships/vmlDrawing" Target="../drawings/vmlDrawing24.vml" /><Relationship Id="rId1" Type="http://schemas.openxmlformats.org/officeDocument/2006/relationships/comments" Target="../comments36.xml" /></Relationships>
</file>

<file path=xl/worksheets/_rels/sheet37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7.bin" /><Relationship Id="rId2" Type="http://schemas.openxmlformats.org/officeDocument/2006/relationships/vmlDrawing" Target="../drawings/vmlDrawing25.vml" /><Relationship Id="rId1" Type="http://schemas.openxmlformats.org/officeDocument/2006/relationships/comments" Target="../comments37.xml" /></Relationships>
</file>

<file path=xl/worksheets/_rels/sheet38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38.bin" /><Relationship Id="rId2" Type="http://schemas.openxmlformats.org/officeDocument/2006/relationships/vmlDrawing" Target="../drawings/vmlDrawing26.vml" /><Relationship Id="rId1" Type="http://schemas.openxmlformats.org/officeDocument/2006/relationships/comments" Target="../comments38.xml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.bin" /></Relationships>
</file>

<file path=xl/worksheets/_rels/sheet41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1.bin" /><Relationship Id="rId2" Type="http://schemas.openxmlformats.org/officeDocument/2006/relationships/vmlDrawing" Target="../drawings/vmlDrawing27.vml" /><Relationship Id="rId1" Type="http://schemas.openxmlformats.org/officeDocument/2006/relationships/comments" Target="../comments41.xml" /></Relationships>
</file>

<file path=xl/worksheets/_rels/sheet4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2.bin" /><Relationship Id="rId2" Type="http://schemas.openxmlformats.org/officeDocument/2006/relationships/vmlDrawing" Target="../drawings/vmlDrawing28.vml" /><Relationship Id="rId1" Type="http://schemas.openxmlformats.org/officeDocument/2006/relationships/comments" Target="../comments42.xml" /></Relationships>
</file>

<file path=xl/worksheets/_rels/sheet43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3.bin" /><Relationship Id="rId2" Type="http://schemas.openxmlformats.org/officeDocument/2006/relationships/vmlDrawing" Target="../drawings/vmlDrawing29.vml" /><Relationship Id="rId1" Type="http://schemas.openxmlformats.org/officeDocument/2006/relationships/comments" Target="../comments43.xml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5.bin" /></Relationships>
</file>

<file path=xl/worksheets/_rels/sheet46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6.bin" /><Relationship Id="rId2" Type="http://schemas.openxmlformats.org/officeDocument/2006/relationships/vmlDrawing" Target="../drawings/vmlDrawing30.vml" /><Relationship Id="rId1" Type="http://schemas.openxmlformats.org/officeDocument/2006/relationships/comments" Target="../comments46.xml" /></Relationships>
</file>

<file path=xl/worksheets/_rels/sheet47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7.bin" /><Relationship Id="rId2" Type="http://schemas.openxmlformats.org/officeDocument/2006/relationships/vmlDrawing" Target="../drawings/vmlDrawing31.vml" /><Relationship Id="rId1" Type="http://schemas.openxmlformats.org/officeDocument/2006/relationships/comments" Target="../comments47.xml" /></Relationships>
</file>

<file path=xl/worksheets/_rels/sheet48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8.bin" /><Relationship Id="rId2" Type="http://schemas.openxmlformats.org/officeDocument/2006/relationships/vmlDrawing" Target="../drawings/vmlDrawing32.vml" /><Relationship Id="rId1" Type="http://schemas.openxmlformats.org/officeDocument/2006/relationships/comments" Target="../comments48.xml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74"/>
  <sheetViews>
    <sheetView zoomScale="80" zoomScaleNormal="80" workbookViewId="0" topLeftCell="C1">
      <selection pane="topLeft" activeCell="O16" sqref="O16"/>
    </sheetView>
  </sheetViews>
  <sheetFormatPr defaultColWidth="8.854285714285714" defaultRowHeight="20.25"/>
  <cols>
    <col min="1" max="1" width="11.571428571428571" style="133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0.714285714285714" style="1" bestFit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10.571428571428571" style="142" bestFit="1" customWidth="1"/>
    <col min="28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34"/>
      <c r="B3" s="120"/>
      <c r="C3" s="120"/>
      <c r="D3" s="120"/>
      <c r="E3" s="120"/>
      <c r="F3" s="186" t="s">
        <v>159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0"/>
      <c r="V3" s="120"/>
      <c r="W3" s="120"/>
      <c r="X3" s="120"/>
      <c r="Y3" s="120"/>
      <c r="Z3" s="120"/>
    </row>
    <row r="4" spans="1:26" ht="21" thickBot="1">
      <c r="A4" s="187" t="s">
        <v>77</v>
      </c>
      <c r="B4" s="188"/>
      <c r="C4" s="153" t="str">
        <f>'CO (All Subjects)'!D7</f>
        <v xml:space="preserve"> Cell Biology, Genetics and Plant Breeding</v>
      </c>
      <c r="D4" s="113" t="s">
        <v>82</v>
      </c>
      <c r="E4" s="114"/>
      <c r="F4" s="189" t="s">
        <v>102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98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122" t="s">
        <v>83</v>
      </c>
      <c r="E7" s="122" t="s">
        <v>84</v>
      </c>
      <c r="F7" s="122" t="s">
        <v>85</v>
      </c>
      <c r="G7" s="122" t="s">
        <v>86</v>
      </c>
      <c r="H7" s="122" t="s">
        <v>87</v>
      </c>
      <c r="I7" s="122" t="s">
        <v>92</v>
      </c>
      <c r="J7" s="122" t="s">
        <v>79</v>
      </c>
      <c r="K7" s="123" t="s">
        <v>8</v>
      </c>
      <c r="L7" s="123" t="s">
        <v>84</v>
      </c>
      <c r="M7" s="123" t="s">
        <v>4</v>
      </c>
      <c r="N7" s="123" t="s">
        <v>86</v>
      </c>
      <c r="O7" s="123" t="s">
        <v>87</v>
      </c>
      <c r="P7" s="123" t="s">
        <v>93</v>
      </c>
      <c r="Q7" s="123" t="s">
        <v>80</v>
      </c>
      <c r="R7" s="115" t="s">
        <v>8</v>
      </c>
      <c r="S7" s="121" t="s">
        <v>3</v>
      </c>
      <c r="T7" s="121" t="s">
        <v>4</v>
      </c>
      <c r="U7" s="121" t="s">
        <v>5</v>
      </c>
      <c r="V7" s="121" t="s">
        <v>6</v>
      </c>
      <c r="W7" s="35" t="s">
        <v>95</v>
      </c>
      <c r="X7" s="201"/>
      <c r="Y7" s="202"/>
      <c r="Z7" s="202"/>
    </row>
    <row r="8" spans="1:27" ht="19.9" customHeight="1">
      <c r="A8" s="138">
        <v>1</v>
      </c>
      <c r="B8" s="165">
        <v>263464</v>
      </c>
      <c r="C8" s="148" t="s">
        <v>104</v>
      </c>
      <c r="D8" s="10">
        <v>5</v>
      </c>
      <c r="E8" s="10">
        <v>4</v>
      </c>
      <c r="F8" s="10">
        <v>8</v>
      </c>
      <c r="G8" s="10">
        <v>5</v>
      </c>
      <c r="H8" s="10">
        <v>6</v>
      </c>
      <c r="I8" s="10">
        <f>SUM(D8:H8)</f>
        <v>28</v>
      </c>
      <c r="J8" s="10">
        <f>I8*0.15</f>
        <v>4.20</v>
      </c>
      <c r="K8" s="18">
        <v>4</v>
      </c>
      <c r="L8" s="18">
        <v>2</v>
      </c>
      <c r="M8" s="18">
        <v>3</v>
      </c>
      <c r="N8" s="18">
        <v>4</v>
      </c>
      <c r="O8" s="18">
        <v>3</v>
      </c>
      <c r="P8" s="18">
        <f>SUM(K8:O8)</f>
        <v>16</v>
      </c>
      <c r="Q8" s="116">
        <f>P8*0.05</f>
        <v>0.80</v>
      </c>
      <c r="R8" s="105">
        <f>(D8*0.15+K8*0.05)</f>
        <v>0.95</v>
      </c>
      <c r="S8" s="105">
        <f>(E8*0.15+L8*0.05)</f>
        <v>0.70</v>
      </c>
      <c r="T8" s="105">
        <f>(F8*0.15+M8*0.05)</f>
        <v>1.35</v>
      </c>
      <c r="U8" s="105">
        <f>(G8*0.15+N8*0.05)</f>
        <v>0.95</v>
      </c>
      <c r="V8" s="105">
        <f>(H8*0.15+O8*0.05)</f>
        <v>1.0499999999999998</v>
      </c>
      <c r="W8" s="117">
        <f>I8+P8</f>
        <v>44</v>
      </c>
      <c r="X8" s="117">
        <f>(W8*0.2)</f>
        <v>8.8000000000000007</v>
      </c>
      <c r="Y8" s="166">
        <v>18</v>
      </c>
      <c r="Z8" s="116">
        <f>Y8*0.8</f>
        <v>14.40</v>
      </c>
      <c r="AA8" s="143"/>
    </row>
    <row r="9" spans="1:27" ht="19.9" customHeight="1">
      <c r="A9" s="138">
        <v>2</v>
      </c>
      <c r="B9" s="165">
        <v>263465</v>
      </c>
      <c r="C9" s="148" t="s">
        <v>105</v>
      </c>
      <c r="D9" s="10">
        <v>2</v>
      </c>
      <c r="E9" s="10">
        <v>3</v>
      </c>
      <c r="F9" s="10">
        <v>4</v>
      </c>
      <c r="G9" s="10">
        <v>6</v>
      </c>
      <c r="H9" s="10">
        <v>3</v>
      </c>
      <c r="I9" s="10">
        <f t="shared" si="0" ref="I9:I62">SUM(D9:H9)</f>
        <v>18</v>
      </c>
      <c r="J9" s="10">
        <f t="shared" si="1" ref="J9:J62">I9*0.15</f>
        <v>2.6999999999999997</v>
      </c>
      <c r="K9" s="18">
        <v>2</v>
      </c>
      <c r="L9" s="18">
        <v>3</v>
      </c>
      <c r="M9" s="18">
        <v>2</v>
      </c>
      <c r="N9" s="18">
        <v>5</v>
      </c>
      <c r="O9" s="18">
        <v>1</v>
      </c>
      <c r="P9" s="18">
        <f t="shared" si="2" ref="P9:P62">SUM(K9:O9)</f>
        <v>13</v>
      </c>
      <c r="Q9" s="116">
        <f t="shared" si="3" ref="Q9:Q62">P9*0.05</f>
        <v>0.65</v>
      </c>
      <c r="R9" s="105">
        <f t="shared" si="4" ref="R9:R62">(D9*0.15+K9*0.05)</f>
        <v>0.40</v>
      </c>
      <c r="S9" s="105">
        <f t="shared" si="5" ref="S9:S62">(E9*0.15+L9*0.05)</f>
        <v>0.60</v>
      </c>
      <c r="T9" s="105">
        <f t="shared" si="6" ref="T9:T62">(F9*0.15+M9*0.05)</f>
        <v>0.70</v>
      </c>
      <c r="U9" s="105">
        <f t="shared" si="7" ref="U9:U62">(G9*0.15+N9*0.05)</f>
        <v>1.1499999999999999</v>
      </c>
      <c r="V9" s="105">
        <f t="shared" si="8" ref="V9:V62">(H9*0.15+O9*0.05)</f>
        <v>0.49999999999999994</v>
      </c>
      <c r="W9" s="117">
        <f t="shared" si="9" ref="W9:W62">I9+P9</f>
        <v>31</v>
      </c>
      <c r="X9" s="117">
        <f t="shared" si="10" ref="X9:X62">(W9*0.2)</f>
        <v>6.20</v>
      </c>
      <c r="Y9" s="166">
        <v>12</v>
      </c>
      <c r="Z9" s="116">
        <f t="shared" si="11" ref="Z9:Z62">Y9*0.8</f>
        <v>9.6000000000000014</v>
      </c>
      <c r="AA9" s="143"/>
    </row>
    <row r="10" spans="1:27" ht="19.9" customHeight="1">
      <c r="A10" s="138">
        <v>3</v>
      </c>
      <c r="B10" s="165">
        <v>263469</v>
      </c>
      <c r="C10" s="148" t="s">
        <v>106</v>
      </c>
      <c r="D10" s="10">
        <v>5</v>
      </c>
      <c r="E10" s="10">
        <v>6</v>
      </c>
      <c r="F10" s="10">
        <v>4</v>
      </c>
      <c r="G10" s="10">
        <v>3</v>
      </c>
      <c r="H10" s="10">
        <v>5</v>
      </c>
      <c r="I10" s="10">
        <f t="shared" si="0"/>
        <v>23</v>
      </c>
      <c r="J10" s="10">
        <f t="shared" si="1"/>
        <v>3.4499999999999997</v>
      </c>
      <c r="K10" s="18">
        <v>1</v>
      </c>
      <c r="L10" s="18">
        <v>4</v>
      </c>
      <c r="M10" s="18">
        <v>3</v>
      </c>
      <c r="N10" s="18">
        <v>2</v>
      </c>
      <c r="O10" s="18">
        <v>2</v>
      </c>
      <c r="P10" s="18">
        <f t="shared" si="2"/>
        <v>12</v>
      </c>
      <c r="Q10" s="116">
        <f t="shared" si="3"/>
        <v>0.60000000000000009</v>
      </c>
      <c r="R10" s="105">
        <f t="shared" si="4"/>
        <v>0.80</v>
      </c>
      <c r="S10" s="105">
        <f t="shared" si="5"/>
        <v>1.0999999999999999</v>
      </c>
      <c r="T10" s="105">
        <f t="shared" si="6"/>
        <v>0.75</v>
      </c>
      <c r="U10" s="105">
        <f t="shared" si="7"/>
        <v>0.54999999999999993</v>
      </c>
      <c r="V10" s="105">
        <f t="shared" si="8"/>
        <v>0.85</v>
      </c>
      <c r="W10" s="117">
        <f t="shared" si="9"/>
        <v>35</v>
      </c>
      <c r="X10" s="117">
        <f t="shared" si="10"/>
        <v>7</v>
      </c>
      <c r="Y10" s="166">
        <v>18</v>
      </c>
      <c r="Z10" s="116">
        <f t="shared" si="11"/>
        <v>14.40</v>
      </c>
      <c r="AA10" s="143"/>
    </row>
    <row r="11" spans="1:27" ht="17.25" customHeight="1">
      <c r="A11" s="138">
        <v>4</v>
      </c>
      <c r="B11" s="165">
        <v>263473</v>
      </c>
      <c r="C11" s="148" t="s">
        <v>107</v>
      </c>
      <c r="D11" s="10">
        <v>6</v>
      </c>
      <c r="E11" s="10">
        <v>5</v>
      </c>
      <c r="F11" s="10">
        <v>3</v>
      </c>
      <c r="G11" s="10">
        <v>5</v>
      </c>
      <c r="H11" s="10">
        <v>7</v>
      </c>
      <c r="I11" s="10">
        <f t="shared" si="0"/>
        <v>26</v>
      </c>
      <c r="J11" s="10">
        <f t="shared" si="1"/>
        <v>3.90</v>
      </c>
      <c r="K11" s="18">
        <v>2</v>
      </c>
      <c r="L11" s="18">
        <v>5</v>
      </c>
      <c r="M11" s="18">
        <v>4</v>
      </c>
      <c r="N11" s="18">
        <v>1</v>
      </c>
      <c r="O11" s="18">
        <v>4</v>
      </c>
      <c r="P11" s="18">
        <f t="shared" si="2"/>
        <v>16</v>
      </c>
      <c r="Q11" s="116">
        <f t="shared" si="3"/>
        <v>0.80</v>
      </c>
      <c r="R11" s="105">
        <f t="shared" si="4"/>
        <v>0.99999999999999989</v>
      </c>
      <c r="S11" s="105">
        <f t="shared" si="5"/>
        <v>1</v>
      </c>
      <c r="T11" s="105">
        <f t="shared" si="6"/>
        <v>0.64999999999999991</v>
      </c>
      <c r="U11" s="105">
        <f t="shared" si="7"/>
        <v>0.80</v>
      </c>
      <c r="V11" s="105">
        <f t="shared" si="8"/>
        <v>1.25</v>
      </c>
      <c r="W11" s="117">
        <f t="shared" si="9"/>
        <v>42</v>
      </c>
      <c r="X11" s="117">
        <f t="shared" si="10"/>
        <v>8.40</v>
      </c>
      <c r="Y11" s="166">
        <v>18</v>
      </c>
      <c r="Z11" s="116">
        <f t="shared" si="11"/>
        <v>14.40</v>
      </c>
      <c r="AA11" s="143"/>
    </row>
    <row r="12" spans="1:27" ht="19.9" customHeight="1">
      <c r="A12" s="138">
        <v>5</v>
      </c>
      <c r="B12" s="165">
        <v>263474</v>
      </c>
      <c r="C12" s="148" t="s">
        <v>108</v>
      </c>
      <c r="D12" s="10">
        <v>3</v>
      </c>
      <c r="E12" s="10">
        <v>2</v>
      </c>
      <c r="F12" s="10">
        <v>4</v>
      </c>
      <c r="G12" s="10">
        <v>3</v>
      </c>
      <c r="H12" s="10">
        <v>2</v>
      </c>
      <c r="I12" s="10">
        <f t="shared" si="0"/>
        <v>14</v>
      </c>
      <c r="J12" s="10">
        <f t="shared" si="1"/>
        <v>2.10</v>
      </c>
      <c r="K12" s="18">
        <v>3</v>
      </c>
      <c r="L12" s="18">
        <v>1</v>
      </c>
      <c r="M12" s="18">
        <v>5</v>
      </c>
      <c r="N12" s="18">
        <v>3</v>
      </c>
      <c r="O12" s="18">
        <v>1</v>
      </c>
      <c r="P12" s="18">
        <f t="shared" si="2"/>
        <v>13</v>
      </c>
      <c r="Q12" s="116">
        <f t="shared" si="3"/>
        <v>0.65</v>
      </c>
      <c r="R12" s="105">
        <f t="shared" si="4"/>
        <v>0.60</v>
      </c>
      <c r="S12" s="105">
        <f t="shared" si="5"/>
        <v>0.35</v>
      </c>
      <c r="T12" s="105">
        <f t="shared" si="6"/>
        <v>0.85</v>
      </c>
      <c r="U12" s="105">
        <f t="shared" si="7"/>
        <v>0.60</v>
      </c>
      <c r="V12" s="105">
        <f t="shared" si="8"/>
        <v>0.35</v>
      </c>
      <c r="W12" s="117">
        <f t="shared" si="9"/>
        <v>27</v>
      </c>
      <c r="X12" s="117">
        <f t="shared" si="10"/>
        <v>5.40</v>
      </c>
      <c r="Y12" s="166">
        <v>8</v>
      </c>
      <c r="Z12" s="116">
        <f t="shared" si="11"/>
        <v>6.40</v>
      </c>
      <c r="AA12" s="143"/>
    </row>
    <row r="13" spans="1:27" ht="19.9" customHeight="1">
      <c r="A13" s="138">
        <v>6</v>
      </c>
      <c r="B13" s="165">
        <v>263480</v>
      </c>
      <c r="C13" s="148" t="s">
        <v>109</v>
      </c>
      <c r="D13" s="10">
        <v>6</v>
      </c>
      <c r="E13" s="10">
        <v>4</v>
      </c>
      <c r="F13" s="10">
        <v>2</v>
      </c>
      <c r="G13" s="10">
        <v>5</v>
      </c>
      <c r="H13" s="10">
        <v>2</v>
      </c>
      <c r="I13" s="10">
        <f t="shared" si="0"/>
        <v>19</v>
      </c>
      <c r="J13" s="10">
        <f t="shared" si="1"/>
        <v>2.85</v>
      </c>
      <c r="K13" s="18">
        <v>2</v>
      </c>
      <c r="L13" s="18">
        <v>5</v>
      </c>
      <c r="M13" s="18">
        <v>4</v>
      </c>
      <c r="N13" s="18">
        <v>2</v>
      </c>
      <c r="O13" s="18">
        <v>3</v>
      </c>
      <c r="P13" s="18">
        <f t="shared" si="2"/>
        <v>16</v>
      </c>
      <c r="Q13" s="116">
        <f t="shared" si="3"/>
        <v>0.80</v>
      </c>
      <c r="R13" s="105">
        <f t="shared" si="4"/>
        <v>0.99999999999999989</v>
      </c>
      <c r="S13" s="105">
        <f t="shared" si="5"/>
        <v>0.85</v>
      </c>
      <c r="T13" s="105">
        <f t="shared" si="6"/>
        <v>0.50</v>
      </c>
      <c r="U13" s="105">
        <f t="shared" si="7"/>
        <v>0.85</v>
      </c>
      <c r="V13" s="105">
        <f t="shared" si="8"/>
        <v>0.45</v>
      </c>
      <c r="W13" s="117">
        <f t="shared" si="9"/>
        <v>35</v>
      </c>
      <c r="X13" s="117">
        <f t="shared" si="10"/>
        <v>7</v>
      </c>
      <c r="Y13" s="166">
        <v>12</v>
      </c>
      <c r="Z13" s="116">
        <f t="shared" si="11"/>
        <v>9.6000000000000014</v>
      </c>
      <c r="AA13" s="143"/>
    </row>
    <row r="14" spans="1:27" ht="19.9" customHeight="1">
      <c r="A14" s="138">
        <v>7</v>
      </c>
      <c r="B14" s="165">
        <v>263487</v>
      </c>
      <c r="C14" s="148" t="s">
        <v>110</v>
      </c>
      <c r="D14" s="10">
        <v>2</v>
      </c>
      <c r="E14" s="10">
        <v>1</v>
      </c>
      <c r="F14" s="10">
        <v>3</v>
      </c>
      <c r="G14" s="10">
        <v>6</v>
      </c>
      <c r="H14" s="10">
        <v>5</v>
      </c>
      <c r="I14" s="10">
        <f t="shared" si="0"/>
        <v>17</v>
      </c>
      <c r="J14" s="10">
        <f t="shared" si="1"/>
        <v>2.5499999999999998</v>
      </c>
      <c r="K14" s="18">
        <v>4</v>
      </c>
      <c r="L14" s="18">
        <v>4</v>
      </c>
      <c r="M14" s="18">
        <v>3</v>
      </c>
      <c r="N14" s="18">
        <v>4</v>
      </c>
      <c r="O14" s="18">
        <v>1</v>
      </c>
      <c r="P14" s="18">
        <f t="shared" si="2"/>
        <v>16</v>
      </c>
      <c r="Q14" s="116">
        <f t="shared" si="3"/>
        <v>0.80</v>
      </c>
      <c r="R14" s="105">
        <f t="shared" si="4"/>
        <v>0.50</v>
      </c>
      <c r="S14" s="105">
        <f t="shared" si="5"/>
        <v>0.35</v>
      </c>
      <c r="T14" s="105">
        <f t="shared" si="6"/>
        <v>0.60</v>
      </c>
      <c r="U14" s="105">
        <f t="shared" si="7"/>
        <v>1.0999999999999999</v>
      </c>
      <c r="V14" s="105">
        <f t="shared" si="8"/>
        <v>0.80</v>
      </c>
      <c r="W14" s="117">
        <f t="shared" si="9"/>
        <v>33</v>
      </c>
      <c r="X14" s="117">
        <f t="shared" si="10"/>
        <v>6.60</v>
      </c>
      <c r="Y14" s="166">
        <v>6</v>
      </c>
      <c r="Z14" s="116">
        <f t="shared" si="11"/>
        <v>4.8000000000000007</v>
      </c>
      <c r="AA14" s="143"/>
    </row>
    <row r="15" spans="1:27" ht="19.9" customHeight="1">
      <c r="A15" s="138">
        <v>8</v>
      </c>
      <c r="B15" s="165">
        <v>263489</v>
      </c>
      <c r="C15" s="148" t="s">
        <v>101</v>
      </c>
      <c r="D15" s="10">
        <v>5</v>
      </c>
      <c r="E15" s="10">
        <v>4</v>
      </c>
      <c r="F15" s="10">
        <v>6</v>
      </c>
      <c r="G15" s="10">
        <v>2</v>
      </c>
      <c r="H15" s="10">
        <v>8</v>
      </c>
      <c r="I15" s="10">
        <f t="shared" si="0"/>
        <v>25</v>
      </c>
      <c r="J15" s="10">
        <f t="shared" si="1"/>
        <v>3.75</v>
      </c>
      <c r="K15" s="18">
        <v>2</v>
      </c>
      <c r="L15" s="18">
        <v>3</v>
      </c>
      <c r="M15" s="18">
        <v>2</v>
      </c>
      <c r="N15" s="18">
        <v>5</v>
      </c>
      <c r="O15" s="18">
        <v>1</v>
      </c>
      <c r="P15" s="18">
        <f t="shared" si="2"/>
        <v>13</v>
      </c>
      <c r="Q15" s="116">
        <f t="shared" si="3"/>
        <v>0.65</v>
      </c>
      <c r="R15" s="105">
        <f t="shared" si="4"/>
        <v>0.85</v>
      </c>
      <c r="S15" s="105">
        <f t="shared" si="5"/>
        <v>0.75</v>
      </c>
      <c r="T15" s="105">
        <f t="shared" si="6"/>
        <v>0.99999999999999989</v>
      </c>
      <c r="U15" s="105">
        <f t="shared" si="7"/>
        <v>0.55000000000000004</v>
      </c>
      <c r="V15" s="105">
        <f t="shared" si="8"/>
        <v>1.25</v>
      </c>
      <c r="W15" s="117">
        <f t="shared" si="9"/>
        <v>38</v>
      </c>
      <c r="X15" s="117">
        <f t="shared" si="10"/>
        <v>7.60</v>
      </c>
      <c r="Y15" s="166">
        <v>15</v>
      </c>
      <c r="Z15" s="116">
        <f t="shared" si="11"/>
        <v>12</v>
      </c>
      <c r="AA15" s="143"/>
    </row>
    <row r="16" spans="1:27" ht="19.9" customHeight="1">
      <c r="A16" s="138">
        <v>9</v>
      </c>
      <c r="B16" s="165">
        <v>263493</v>
      </c>
      <c r="C16" s="148" t="s">
        <v>111</v>
      </c>
      <c r="D16" s="10">
        <v>6</v>
      </c>
      <c r="E16" s="10">
        <v>5</v>
      </c>
      <c r="F16" s="10">
        <v>4</v>
      </c>
      <c r="G16" s="10">
        <v>3</v>
      </c>
      <c r="H16" s="10">
        <v>5</v>
      </c>
      <c r="I16" s="10">
        <f t="shared" si="0"/>
        <v>23</v>
      </c>
      <c r="J16" s="10">
        <f t="shared" si="1"/>
        <v>3.4499999999999997</v>
      </c>
      <c r="K16" s="18">
        <v>3</v>
      </c>
      <c r="L16" s="18">
        <v>1</v>
      </c>
      <c r="M16" s="18">
        <v>2</v>
      </c>
      <c r="N16" s="18">
        <v>3</v>
      </c>
      <c r="O16" s="18">
        <v>2</v>
      </c>
      <c r="P16" s="18">
        <f t="shared" si="2"/>
        <v>11</v>
      </c>
      <c r="Q16" s="116">
        <f t="shared" si="3"/>
        <v>0.55000000000000004</v>
      </c>
      <c r="R16" s="105">
        <f t="shared" si="4"/>
        <v>1.0499999999999998</v>
      </c>
      <c r="S16" s="105">
        <f t="shared" si="5"/>
        <v>0.80</v>
      </c>
      <c r="T16" s="105">
        <f t="shared" si="6"/>
        <v>0.70</v>
      </c>
      <c r="U16" s="105">
        <f t="shared" si="7"/>
        <v>0.60</v>
      </c>
      <c r="V16" s="105">
        <f t="shared" si="8"/>
        <v>0.85</v>
      </c>
      <c r="W16" s="117">
        <f t="shared" si="9"/>
        <v>34</v>
      </c>
      <c r="X16" s="117">
        <f t="shared" si="10"/>
        <v>6.8000000000000007</v>
      </c>
      <c r="Y16" s="166">
        <v>12</v>
      </c>
      <c r="Z16" s="116">
        <f t="shared" si="11"/>
        <v>9.6000000000000014</v>
      </c>
      <c r="AA16" s="143"/>
    </row>
    <row r="17" spans="1:27" ht="19.9" customHeight="1">
      <c r="A17" s="138">
        <v>10</v>
      </c>
      <c r="B17" s="165">
        <v>263499</v>
      </c>
      <c r="C17" s="148" t="s">
        <v>112</v>
      </c>
      <c r="D17" s="10">
        <v>7</v>
      </c>
      <c r="E17" s="10">
        <v>6</v>
      </c>
      <c r="F17" s="10">
        <v>5</v>
      </c>
      <c r="G17" s="10">
        <v>1</v>
      </c>
      <c r="H17" s="10">
        <v>2</v>
      </c>
      <c r="I17" s="10">
        <f t="shared" si="0"/>
        <v>21</v>
      </c>
      <c r="J17" s="10">
        <f t="shared" si="1"/>
        <v>3.15</v>
      </c>
      <c r="K17" s="18">
        <v>2</v>
      </c>
      <c r="L17" s="18">
        <v>3</v>
      </c>
      <c r="M17" s="18">
        <v>1</v>
      </c>
      <c r="N17" s="18">
        <v>2</v>
      </c>
      <c r="O17" s="18">
        <v>3</v>
      </c>
      <c r="P17" s="18">
        <f t="shared" si="2"/>
        <v>11</v>
      </c>
      <c r="Q17" s="116">
        <f t="shared" si="3"/>
        <v>0.55000000000000004</v>
      </c>
      <c r="R17" s="105">
        <f t="shared" si="4"/>
        <v>1.1500000000000001</v>
      </c>
      <c r="S17" s="105">
        <f t="shared" si="5"/>
        <v>1.0499999999999998</v>
      </c>
      <c r="T17" s="105">
        <f t="shared" si="6"/>
        <v>0.80</v>
      </c>
      <c r="U17" s="105">
        <f t="shared" si="7"/>
        <v>0.25</v>
      </c>
      <c r="V17" s="105">
        <f t="shared" si="8"/>
        <v>0.45</v>
      </c>
      <c r="W17" s="117">
        <f t="shared" si="9"/>
        <v>32</v>
      </c>
      <c r="X17" s="117">
        <f t="shared" si="10"/>
        <v>6.40</v>
      </c>
      <c r="Y17" s="166">
        <v>17</v>
      </c>
      <c r="Z17" s="116">
        <f t="shared" si="11"/>
        <v>13.60</v>
      </c>
      <c r="AA17" s="143"/>
    </row>
    <row r="18" spans="1:27" ht="19.9" customHeight="1">
      <c r="A18" s="138">
        <v>11</v>
      </c>
      <c r="B18" s="165">
        <v>263501</v>
      </c>
      <c r="C18" s="148" t="s">
        <v>113</v>
      </c>
      <c r="D18" s="10">
        <v>3</v>
      </c>
      <c r="E18" s="10">
        <v>2</v>
      </c>
      <c r="F18" s="10">
        <v>4</v>
      </c>
      <c r="G18" s="10">
        <v>5</v>
      </c>
      <c r="H18" s="10">
        <v>4</v>
      </c>
      <c r="I18" s="10">
        <f t="shared" si="0"/>
        <v>18</v>
      </c>
      <c r="J18" s="10">
        <f t="shared" si="1"/>
        <v>2.6999999999999997</v>
      </c>
      <c r="K18" s="18">
        <v>1</v>
      </c>
      <c r="L18" s="18">
        <v>2</v>
      </c>
      <c r="M18" s="18">
        <v>3</v>
      </c>
      <c r="N18" s="18">
        <v>1</v>
      </c>
      <c r="O18" s="18">
        <v>2</v>
      </c>
      <c r="P18" s="18">
        <f t="shared" si="2"/>
        <v>9</v>
      </c>
      <c r="Q18" s="116">
        <f t="shared" si="3"/>
        <v>0.45</v>
      </c>
      <c r="R18" s="105">
        <f t="shared" si="4"/>
        <v>0.49999999999999994</v>
      </c>
      <c r="S18" s="105">
        <f t="shared" si="5"/>
        <v>0.40</v>
      </c>
      <c r="T18" s="105">
        <f t="shared" si="6"/>
        <v>0.75</v>
      </c>
      <c r="U18" s="105">
        <f t="shared" si="7"/>
        <v>0.80</v>
      </c>
      <c r="V18" s="105">
        <f t="shared" si="8"/>
        <v>0.70</v>
      </c>
      <c r="W18" s="117">
        <f t="shared" si="9"/>
        <v>27</v>
      </c>
      <c r="X18" s="117">
        <f t="shared" si="10"/>
        <v>5.40</v>
      </c>
      <c r="Y18" s="166">
        <v>12</v>
      </c>
      <c r="Z18" s="116">
        <f t="shared" si="11"/>
        <v>9.6000000000000014</v>
      </c>
      <c r="AA18" s="143"/>
    </row>
    <row r="19" spans="1:27" ht="19.9" customHeight="1">
      <c r="A19" s="138">
        <v>12</v>
      </c>
      <c r="B19" s="165">
        <v>263507</v>
      </c>
      <c r="C19" s="148" t="s">
        <v>114</v>
      </c>
      <c r="D19" s="10">
        <v>0</v>
      </c>
      <c r="E19" s="10">
        <v>1</v>
      </c>
      <c r="F19" s="10">
        <v>3</v>
      </c>
      <c r="G19" s="10">
        <v>1</v>
      </c>
      <c r="H19" s="10">
        <v>4</v>
      </c>
      <c r="I19" s="10">
        <f t="shared" si="0"/>
        <v>9</v>
      </c>
      <c r="J19" s="10">
        <f t="shared" si="1"/>
        <v>1.35</v>
      </c>
      <c r="K19" s="18">
        <v>2</v>
      </c>
      <c r="L19" s="18">
        <v>3</v>
      </c>
      <c r="M19" s="18">
        <v>1</v>
      </c>
      <c r="N19" s="18">
        <v>2</v>
      </c>
      <c r="O19" s="18">
        <v>3</v>
      </c>
      <c r="P19" s="18">
        <f t="shared" si="2"/>
        <v>11</v>
      </c>
      <c r="Q19" s="116">
        <f t="shared" si="3"/>
        <v>0.55000000000000004</v>
      </c>
      <c r="R19" s="105">
        <f t="shared" si="4"/>
        <v>0.10</v>
      </c>
      <c r="S19" s="105">
        <f t="shared" si="5"/>
        <v>0.30000000000000004</v>
      </c>
      <c r="T19" s="105">
        <f t="shared" si="6"/>
        <v>0.49999999999999994</v>
      </c>
      <c r="U19" s="105">
        <f t="shared" si="7"/>
        <v>0.25</v>
      </c>
      <c r="V19" s="105">
        <f t="shared" si="8"/>
        <v>0.75</v>
      </c>
      <c r="W19" s="117">
        <f t="shared" si="9"/>
        <v>20</v>
      </c>
      <c r="X19" s="117">
        <f t="shared" si="10"/>
        <v>4</v>
      </c>
      <c r="Y19" s="166">
        <v>2</v>
      </c>
      <c r="Z19" s="116">
        <f t="shared" si="11"/>
        <v>1.60</v>
      </c>
      <c r="AA19" s="143"/>
    </row>
    <row r="20" spans="1:27" ht="19.9" customHeight="1">
      <c r="A20" s="138">
        <v>13</v>
      </c>
      <c r="B20" s="165">
        <v>263510</v>
      </c>
      <c r="C20" s="148" t="s">
        <v>115</v>
      </c>
      <c r="D20" s="10">
        <v>5</v>
      </c>
      <c r="E20" s="10">
        <v>4</v>
      </c>
      <c r="F20" s="10">
        <v>5</v>
      </c>
      <c r="G20" s="10">
        <v>3</v>
      </c>
      <c r="H20" s="10">
        <v>5</v>
      </c>
      <c r="I20" s="10">
        <f t="shared" si="0"/>
        <v>22</v>
      </c>
      <c r="J20" s="10">
        <f t="shared" si="1"/>
        <v>3.30</v>
      </c>
      <c r="K20" s="18">
        <v>3</v>
      </c>
      <c r="L20" s="18">
        <v>2</v>
      </c>
      <c r="M20" s="18">
        <v>1</v>
      </c>
      <c r="N20" s="18">
        <v>3</v>
      </c>
      <c r="O20" s="18">
        <v>1</v>
      </c>
      <c r="P20" s="18">
        <f t="shared" si="2"/>
        <v>10</v>
      </c>
      <c r="Q20" s="116">
        <f t="shared" si="3"/>
        <v>0.50</v>
      </c>
      <c r="R20" s="105">
        <f t="shared" si="4"/>
        <v>0.90</v>
      </c>
      <c r="S20" s="105">
        <f t="shared" si="5"/>
        <v>0.70</v>
      </c>
      <c r="T20" s="105">
        <f t="shared" si="6"/>
        <v>0.80</v>
      </c>
      <c r="U20" s="105">
        <f t="shared" si="7"/>
        <v>0.60</v>
      </c>
      <c r="V20" s="105">
        <f t="shared" si="8"/>
        <v>0.80</v>
      </c>
      <c r="W20" s="117">
        <f t="shared" si="9"/>
        <v>32</v>
      </c>
      <c r="X20" s="117">
        <f t="shared" si="10"/>
        <v>6.40</v>
      </c>
      <c r="Y20" s="166">
        <v>15</v>
      </c>
      <c r="Z20" s="116">
        <f t="shared" si="11"/>
        <v>12</v>
      </c>
      <c r="AA20" s="143"/>
    </row>
    <row r="21" spans="1:27" ht="19.9" customHeight="1">
      <c r="A21" s="138">
        <v>14</v>
      </c>
      <c r="B21" s="165">
        <v>263513</v>
      </c>
      <c r="C21" s="148" t="s">
        <v>116</v>
      </c>
      <c r="D21" s="10">
        <v>3</v>
      </c>
      <c r="E21" s="10">
        <v>5</v>
      </c>
      <c r="F21" s="10">
        <v>4</v>
      </c>
      <c r="G21" s="10">
        <v>5</v>
      </c>
      <c r="H21" s="10">
        <v>4</v>
      </c>
      <c r="I21" s="10">
        <f t="shared" si="0"/>
        <v>21</v>
      </c>
      <c r="J21" s="10">
        <f t="shared" si="1"/>
        <v>3.15</v>
      </c>
      <c r="K21" s="18">
        <v>2</v>
      </c>
      <c r="L21" s="18">
        <v>1</v>
      </c>
      <c r="M21" s="18">
        <v>3</v>
      </c>
      <c r="N21" s="18">
        <v>2</v>
      </c>
      <c r="O21" s="18">
        <v>3</v>
      </c>
      <c r="P21" s="18">
        <f t="shared" si="2"/>
        <v>11</v>
      </c>
      <c r="Q21" s="116">
        <f t="shared" si="3"/>
        <v>0.55000000000000004</v>
      </c>
      <c r="R21" s="105">
        <f t="shared" si="4"/>
        <v>0.54999999999999993</v>
      </c>
      <c r="S21" s="105">
        <f t="shared" si="5"/>
        <v>0.80</v>
      </c>
      <c r="T21" s="105">
        <f t="shared" si="6"/>
        <v>0.75</v>
      </c>
      <c r="U21" s="105">
        <f t="shared" si="7"/>
        <v>0.85</v>
      </c>
      <c r="V21" s="105">
        <f t="shared" si="8"/>
        <v>0.75</v>
      </c>
      <c r="W21" s="117">
        <f t="shared" si="9"/>
        <v>32</v>
      </c>
      <c r="X21" s="117">
        <f t="shared" si="10"/>
        <v>6.40</v>
      </c>
      <c r="Y21" s="166">
        <v>23</v>
      </c>
      <c r="Z21" s="116">
        <f t="shared" si="11"/>
        <v>18.400000000000002</v>
      </c>
      <c r="AA21" s="143"/>
    </row>
    <row r="22" spans="1:27" ht="19.9" customHeight="1">
      <c r="A22" s="138">
        <v>15</v>
      </c>
      <c r="B22" s="165">
        <v>263514</v>
      </c>
      <c r="C22" s="148" t="s">
        <v>117</v>
      </c>
      <c r="D22" s="10">
        <v>7</v>
      </c>
      <c r="E22" s="10">
        <v>6</v>
      </c>
      <c r="F22" s="10">
        <v>8</v>
      </c>
      <c r="G22" s="10">
        <v>7</v>
      </c>
      <c r="H22" s="10">
        <v>6</v>
      </c>
      <c r="I22" s="10">
        <f t="shared" si="0"/>
        <v>34</v>
      </c>
      <c r="J22" s="10">
        <f t="shared" si="1"/>
        <v>5.0999999999999996</v>
      </c>
      <c r="K22" s="18">
        <v>3</v>
      </c>
      <c r="L22" s="18">
        <v>2</v>
      </c>
      <c r="M22" s="18">
        <v>3</v>
      </c>
      <c r="N22" s="18">
        <v>5</v>
      </c>
      <c r="O22" s="18">
        <v>4</v>
      </c>
      <c r="P22" s="18">
        <f t="shared" si="2"/>
        <v>17</v>
      </c>
      <c r="Q22" s="116">
        <f t="shared" si="3"/>
        <v>0.85000000000000009</v>
      </c>
      <c r="R22" s="105">
        <f t="shared" si="4"/>
        <v>1.2000000000000002</v>
      </c>
      <c r="S22" s="105">
        <f t="shared" si="5"/>
        <v>0.99999999999999989</v>
      </c>
      <c r="T22" s="105">
        <f t="shared" si="6"/>
        <v>1.35</v>
      </c>
      <c r="U22" s="105">
        <f t="shared" si="7"/>
        <v>1.30</v>
      </c>
      <c r="V22" s="105">
        <f t="shared" si="8"/>
        <v>1.0999999999999999</v>
      </c>
      <c r="W22" s="117">
        <f t="shared" si="9"/>
        <v>51</v>
      </c>
      <c r="X22" s="117">
        <f t="shared" si="10"/>
        <v>10.200000000000001</v>
      </c>
      <c r="Y22" s="166">
        <v>22</v>
      </c>
      <c r="Z22" s="116">
        <f t="shared" si="11"/>
        <v>17.60</v>
      </c>
      <c r="AA22" s="143"/>
    </row>
    <row r="23" spans="1:27" ht="19.9" customHeight="1">
      <c r="A23" s="138">
        <v>16</v>
      </c>
      <c r="B23" s="165">
        <v>263517</v>
      </c>
      <c r="C23" s="148" t="s">
        <v>118</v>
      </c>
      <c r="D23" s="10">
        <v>6</v>
      </c>
      <c r="E23" s="10">
        <v>4</v>
      </c>
      <c r="F23" s="10">
        <v>6</v>
      </c>
      <c r="G23" s="10">
        <v>3</v>
      </c>
      <c r="H23" s="10">
        <v>9</v>
      </c>
      <c r="I23" s="10">
        <f t="shared" si="0"/>
        <v>28</v>
      </c>
      <c r="J23" s="10">
        <f t="shared" si="1"/>
        <v>4.20</v>
      </c>
      <c r="K23" s="18">
        <v>4</v>
      </c>
      <c r="L23" s="18">
        <v>4</v>
      </c>
      <c r="M23" s="18">
        <v>3</v>
      </c>
      <c r="N23" s="18">
        <v>2</v>
      </c>
      <c r="O23" s="18">
        <v>3</v>
      </c>
      <c r="P23" s="18">
        <f t="shared" si="12" ref="P23">SUM(K23:O23)</f>
        <v>16</v>
      </c>
      <c r="Q23" s="116">
        <f t="shared" si="3"/>
        <v>0.80</v>
      </c>
      <c r="R23" s="105">
        <f t="shared" si="4"/>
        <v>1.0999999999999999</v>
      </c>
      <c r="S23" s="105">
        <f t="shared" si="5"/>
        <v>0.80</v>
      </c>
      <c r="T23" s="105">
        <f t="shared" si="6"/>
        <v>1.0499999999999998</v>
      </c>
      <c r="U23" s="105">
        <f t="shared" si="7"/>
        <v>0.54999999999999993</v>
      </c>
      <c r="V23" s="105">
        <f t="shared" si="8"/>
        <v>1.50</v>
      </c>
      <c r="W23" s="117">
        <f t="shared" si="9"/>
        <v>44</v>
      </c>
      <c r="X23" s="117">
        <f t="shared" si="10"/>
        <v>8.8000000000000007</v>
      </c>
      <c r="Y23" s="166">
        <v>20</v>
      </c>
      <c r="Z23" s="116">
        <f t="shared" si="11"/>
        <v>16</v>
      </c>
      <c r="AA23" s="143"/>
    </row>
    <row r="24" spans="1:27" ht="19.9" customHeight="1">
      <c r="A24" s="138">
        <v>17</v>
      </c>
      <c r="B24" s="165">
        <v>263522</v>
      </c>
      <c r="C24" s="148" t="s">
        <v>119</v>
      </c>
      <c r="D24" s="10">
        <v>4</v>
      </c>
      <c r="E24" s="10">
        <v>5</v>
      </c>
      <c r="F24" s="10">
        <v>7</v>
      </c>
      <c r="G24" s="10">
        <v>5</v>
      </c>
      <c r="H24" s="10">
        <v>3</v>
      </c>
      <c r="I24" s="10">
        <f t="shared" si="0"/>
        <v>24</v>
      </c>
      <c r="J24" s="10">
        <f t="shared" si="1"/>
        <v>3.5999999999999996</v>
      </c>
      <c r="K24" s="18">
        <v>2</v>
      </c>
      <c r="L24" s="18">
        <v>1</v>
      </c>
      <c r="M24" s="18">
        <v>4</v>
      </c>
      <c r="N24" s="18">
        <v>3</v>
      </c>
      <c r="O24" s="18">
        <v>1</v>
      </c>
      <c r="P24" s="18">
        <f t="shared" si="2"/>
        <v>11</v>
      </c>
      <c r="Q24" s="116">
        <f t="shared" si="3"/>
        <v>0.55000000000000004</v>
      </c>
      <c r="R24" s="105">
        <f t="shared" si="4"/>
        <v>0.70</v>
      </c>
      <c r="S24" s="105">
        <f t="shared" si="5"/>
        <v>0.80</v>
      </c>
      <c r="T24" s="105">
        <f t="shared" si="6"/>
        <v>1.25</v>
      </c>
      <c r="U24" s="105">
        <f t="shared" si="7"/>
        <v>0.90</v>
      </c>
      <c r="V24" s="105">
        <f t="shared" si="8"/>
        <v>0.49999999999999994</v>
      </c>
      <c r="W24" s="117">
        <f t="shared" si="9"/>
        <v>35</v>
      </c>
      <c r="X24" s="117">
        <f t="shared" si="10"/>
        <v>7</v>
      </c>
      <c r="Y24" s="166">
        <v>16</v>
      </c>
      <c r="Z24" s="116">
        <f t="shared" si="11"/>
        <v>12.80</v>
      </c>
      <c r="AA24" s="143"/>
    </row>
    <row r="25" spans="1:27" ht="19.9" customHeight="1">
      <c r="A25" s="138">
        <v>18</v>
      </c>
      <c r="B25" s="165">
        <v>263523</v>
      </c>
      <c r="C25" s="148" t="s">
        <v>120</v>
      </c>
      <c r="D25" s="10">
        <v>5</v>
      </c>
      <c r="E25" s="10">
        <v>4</v>
      </c>
      <c r="F25" s="10">
        <v>6</v>
      </c>
      <c r="G25" s="10">
        <v>4</v>
      </c>
      <c r="H25" s="10">
        <v>2</v>
      </c>
      <c r="I25" s="10">
        <f t="shared" si="0"/>
        <v>21</v>
      </c>
      <c r="J25" s="10">
        <f t="shared" si="1"/>
        <v>3.15</v>
      </c>
      <c r="K25" s="18">
        <v>3</v>
      </c>
      <c r="L25" s="18">
        <v>2</v>
      </c>
      <c r="M25" s="18">
        <v>3</v>
      </c>
      <c r="N25" s="18">
        <v>2</v>
      </c>
      <c r="O25" s="18">
        <v>2</v>
      </c>
      <c r="P25" s="18">
        <f t="shared" si="2"/>
        <v>12</v>
      </c>
      <c r="Q25" s="116">
        <f t="shared" si="3"/>
        <v>0.60000000000000009</v>
      </c>
      <c r="R25" s="105">
        <f t="shared" si="4"/>
        <v>0.90</v>
      </c>
      <c r="S25" s="105">
        <f t="shared" si="5"/>
        <v>0.70</v>
      </c>
      <c r="T25" s="105">
        <f t="shared" si="6"/>
        <v>1.0499999999999998</v>
      </c>
      <c r="U25" s="105">
        <f t="shared" si="7"/>
        <v>0.70</v>
      </c>
      <c r="V25" s="105">
        <f t="shared" si="8"/>
        <v>0.40</v>
      </c>
      <c r="W25" s="117">
        <f t="shared" si="9"/>
        <v>33</v>
      </c>
      <c r="X25" s="117">
        <f t="shared" si="10"/>
        <v>6.60</v>
      </c>
      <c r="Y25" s="166">
        <v>12</v>
      </c>
      <c r="Z25" s="116">
        <f t="shared" si="11"/>
        <v>9.6000000000000014</v>
      </c>
      <c r="AA25" s="143"/>
    </row>
    <row r="26" spans="1:27" ht="19.9" customHeight="1">
      <c r="A26" s="138">
        <v>19</v>
      </c>
      <c r="B26" s="165">
        <v>263524</v>
      </c>
      <c r="C26" s="148" t="s">
        <v>121</v>
      </c>
      <c r="D26" s="10">
        <v>6</v>
      </c>
      <c r="E26" s="10">
        <v>8</v>
      </c>
      <c r="F26" s="10">
        <v>5</v>
      </c>
      <c r="G26" s="10">
        <v>7</v>
      </c>
      <c r="H26" s="10">
        <v>9</v>
      </c>
      <c r="I26" s="10">
        <f t="shared" si="0"/>
        <v>35</v>
      </c>
      <c r="J26" s="10">
        <f t="shared" si="1"/>
        <v>5.25</v>
      </c>
      <c r="K26" s="18">
        <v>3</v>
      </c>
      <c r="L26" s="18">
        <v>2</v>
      </c>
      <c r="M26" s="18">
        <v>3</v>
      </c>
      <c r="N26" s="18">
        <v>4</v>
      </c>
      <c r="O26" s="18">
        <v>5</v>
      </c>
      <c r="P26" s="18">
        <f t="shared" si="2"/>
        <v>17</v>
      </c>
      <c r="Q26" s="116">
        <f t="shared" si="3"/>
        <v>0.85000000000000009</v>
      </c>
      <c r="R26" s="105">
        <f t="shared" si="4"/>
        <v>1.0499999999999998</v>
      </c>
      <c r="S26" s="105">
        <f t="shared" si="5"/>
        <v>1.30</v>
      </c>
      <c r="T26" s="105">
        <f t="shared" si="6"/>
        <v>0.90</v>
      </c>
      <c r="U26" s="105">
        <f t="shared" si="7"/>
        <v>1.25</v>
      </c>
      <c r="V26" s="105">
        <f t="shared" si="8"/>
        <v>1.60</v>
      </c>
      <c r="W26" s="117">
        <f t="shared" si="9"/>
        <v>52</v>
      </c>
      <c r="X26" s="117">
        <f t="shared" si="10"/>
        <v>10.40</v>
      </c>
      <c r="Y26" s="166">
        <v>28</v>
      </c>
      <c r="Z26" s="116">
        <f t="shared" si="11"/>
        <v>22.40</v>
      </c>
      <c r="AA26" s="143"/>
    </row>
    <row r="27" spans="1:27" ht="19.9" customHeight="1">
      <c r="A27" s="138">
        <v>20</v>
      </c>
      <c r="B27" s="165">
        <v>263527</v>
      </c>
      <c r="C27" s="148" t="s">
        <v>122</v>
      </c>
      <c r="D27" s="10">
        <v>7</v>
      </c>
      <c r="E27" s="10">
        <v>6</v>
      </c>
      <c r="F27" s="10">
        <v>4</v>
      </c>
      <c r="G27" s="10">
        <v>3</v>
      </c>
      <c r="H27" s="10">
        <v>5</v>
      </c>
      <c r="I27" s="10">
        <f t="shared" si="0"/>
        <v>25</v>
      </c>
      <c r="J27" s="10">
        <f t="shared" si="1"/>
        <v>3.75</v>
      </c>
      <c r="K27" s="18">
        <v>1</v>
      </c>
      <c r="L27" s="18">
        <v>4</v>
      </c>
      <c r="M27" s="18">
        <v>1</v>
      </c>
      <c r="N27" s="18">
        <v>5</v>
      </c>
      <c r="O27" s="18">
        <v>1</v>
      </c>
      <c r="P27" s="18">
        <f t="shared" si="2"/>
        <v>12</v>
      </c>
      <c r="Q27" s="116">
        <f t="shared" si="3"/>
        <v>0.60000000000000009</v>
      </c>
      <c r="R27" s="105">
        <f t="shared" si="4"/>
        <v>1.1000000000000001</v>
      </c>
      <c r="S27" s="105">
        <f t="shared" si="5"/>
        <v>1.0999999999999999</v>
      </c>
      <c r="T27" s="105">
        <f t="shared" si="6"/>
        <v>0.65</v>
      </c>
      <c r="U27" s="105">
        <f t="shared" si="7"/>
        <v>0.70</v>
      </c>
      <c r="V27" s="105">
        <f t="shared" si="8"/>
        <v>0.80</v>
      </c>
      <c r="W27" s="117">
        <f t="shared" si="9"/>
        <v>37</v>
      </c>
      <c r="X27" s="117">
        <f t="shared" si="10"/>
        <v>7.40</v>
      </c>
      <c r="Y27" s="166">
        <v>17</v>
      </c>
      <c r="Z27" s="116">
        <f t="shared" si="11"/>
        <v>13.60</v>
      </c>
      <c r="AA27" s="143"/>
    </row>
    <row r="28" spans="1:27" ht="19.9" customHeight="1">
      <c r="A28" s="138">
        <v>21</v>
      </c>
      <c r="B28" s="165">
        <v>263530</v>
      </c>
      <c r="C28" s="148" t="s">
        <v>123</v>
      </c>
      <c r="D28" s="10">
        <v>5</v>
      </c>
      <c r="E28" s="10">
        <v>8</v>
      </c>
      <c r="F28" s="10">
        <v>9</v>
      </c>
      <c r="G28" s="10">
        <v>5</v>
      </c>
      <c r="H28" s="10">
        <v>6</v>
      </c>
      <c r="I28" s="10">
        <f t="shared" si="0"/>
        <v>33</v>
      </c>
      <c r="J28" s="10">
        <f t="shared" si="1"/>
        <v>4.95</v>
      </c>
      <c r="K28" s="18">
        <v>3</v>
      </c>
      <c r="L28" s="18">
        <v>5</v>
      </c>
      <c r="M28" s="18">
        <v>4</v>
      </c>
      <c r="N28" s="18">
        <v>3</v>
      </c>
      <c r="O28" s="18">
        <v>2</v>
      </c>
      <c r="P28" s="18">
        <f t="shared" si="2"/>
        <v>17</v>
      </c>
      <c r="Q28" s="116">
        <f t="shared" si="3"/>
        <v>0.85000000000000009</v>
      </c>
      <c r="R28" s="105">
        <f t="shared" si="4"/>
        <v>0.90</v>
      </c>
      <c r="S28" s="105">
        <f t="shared" si="5"/>
        <v>1.45</v>
      </c>
      <c r="T28" s="105">
        <f t="shared" si="6"/>
        <v>1.5499999999999998</v>
      </c>
      <c r="U28" s="105">
        <f t="shared" si="7"/>
        <v>0.90</v>
      </c>
      <c r="V28" s="105">
        <f t="shared" si="8"/>
        <v>0.99999999999999989</v>
      </c>
      <c r="W28" s="117">
        <f t="shared" si="9"/>
        <v>50</v>
      </c>
      <c r="X28" s="117">
        <f t="shared" si="10"/>
        <v>10</v>
      </c>
      <c r="Y28" s="166">
        <v>23</v>
      </c>
      <c r="Z28" s="116">
        <f t="shared" si="11"/>
        <v>18.400000000000002</v>
      </c>
      <c r="AA28" s="143"/>
    </row>
    <row r="29" spans="1:27" ht="19.9" customHeight="1">
      <c r="A29" s="138">
        <v>22</v>
      </c>
      <c r="B29" s="165">
        <v>263543</v>
      </c>
      <c r="C29" s="148" t="s">
        <v>124</v>
      </c>
      <c r="D29" s="10">
        <v>7</v>
      </c>
      <c r="E29" s="10">
        <v>5</v>
      </c>
      <c r="F29" s="10">
        <v>4</v>
      </c>
      <c r="G29" s="10">
        <v>3</v>
      </c>
      <c r="H29" s="10">
        <v>5</v>
      </c>
      <c r="I29" s="10">
        <f t="shared" si="0"/>
        <v>24</v>
      </c>
      <c r="J29" s="10">
        <f t="shared" si="1"/>
        <v>3.5999999999999996</v>
      </c>
      <c r="K29" s="18">
        <v>1</v>
      </c>
      <c r="L29" s="18">
        <v>4</v>
      </c>
      <c r="M29" s="18">
        <v>3</v>
      </c>
      <c r="N29" s="18">
        <v>2</v>
      </c>
      <c r="O29" s="18">
        <v>1</v>
      </c>
      <c r="P29" s="18">
        <f t="shared" si="2"/>
        <v>11</v>
      </c>
      <c r="Q29" s="116">
        <f t="shared" si="3"/>
        <v>0.55000000000000004</v>
      </c>
      <c r="R29" s="105">
        <f t="shared" si="4"/>
        <v>1.1000000000000001</v>
      </c>
      <c r="S29" s="105">
        <f t="shared" si="5"/>
        <v>0.95</v>
      </c>
      <c r="T29" s="105">
        <f t="shared" si="6"/>
        <v>0.75</v>
      </c>
      <c r="U29" s="105">
        <f t="shared" si="7"/>
        <v>0.54999999999999993</v>
      </c>
      <c r="V29" s="105">
        <f t="shared" si="8"/>
        <v>0.80</v>
      </c>
      <c r="W29" s="117">
        <f t="shared" si="9"/>
        <v>35</v>
      </c>
      <c r="X29" s="117">
        <f t="shared" si="10"/>
        <v>7</v>
      </c>
      <c r="Y29" s="166">
        <v>16</v>
      </c>
      <c r="Z29" s="116">
        <f t="shared" si="11"/>
        <v>12.80</v>
      </c>
      <c r="AA29" s="143"/>
    </row>
    <row r="30" spans="1:27" ht="19.9" customHeight="1">
      <c r="A30" s="138">
        <v>23</v>
      </c>
      <c r="B30" s="165">
        <v>263544</v>
      </c>
      <c r="C30" s="148" t="s">
        <v>125</v>
      </c>
      <c r="D30" s="10">
        <v>8</v>
      </c>
      <c r="E30" s="10">
        <v>6</v>
      </c>
      <c r="F30" s="10">
        <v>7</v>
      </c>
      <c r="G30" s="10">
        <v>7</v>
      </c>
      <c r="H30" s="10">
        <v>4</v>
      </c>
      <c r="I30" s="10">
        <f t="shared" si="0"/>
        <v>32</v>
      </c>
      <c r="J30" s="10">
        <f t="shared" si="1"/>
        <v>4.80</v>
      </c>
      <c r="K30" s="18">
        <v>3</v>
      </c>
      <c r="L30" s="18">
        <v>5</v>
      </c>
      <c r="M30" s="18">
        <v>4</v>
      </c>
      <c r="N30" s="18">
        <v>3</v>
      </c>
      <c r="O30" s="18">
        <v>2</v>
      </c>
      <c r="P30" s="18">
        <f t="shared" si="2"/>
        <v>17</v>
      </c>
      <c r="Q30" s="116">
        <f t="shared" si="3"/>
        <v>0.85000000000000009</v>
      </c>
      <c r="R30" s="105">
        <f t="shared" si="4"/>
        <v>1.35</v>
      </c>
      <c r="S30" s="105">
        <f t="shared" si="5"/>
        <v>1.1499999999999999</v>
      </c>
      <c r="T30" s="105">
        <f t="shared" si="6"/>
        <v>1.25</v>
      </c>
      <c r="U30" s="105">
        <f t="shared" si="7"/>
        <v>1.2000000000000002</v>
      </c>
      <c r="V30" s="105">
        <f t="shared" si="8"/>
        <v>0.70</v>
      </c>
      <c r="W30" s="117">
        <f t="shared" si="9"/>
        <v>49</v>
      </c>
      <c r="X30" s="117">
        <f t="shared" si="10"/>
        <v>9.8000000000000007</v>
      </c>
      <c r="Y30" s="166">
        <v>22</v>
      </c>
      <c r="Z30" s="116">
        <f t="shared" si="11"/>
        <v>17.60</v>
      </c>
      <c r="AA30" s="143"/>
    </row>
    <row r="31" spans="1:27" s="132" customFormat="1" ht="18" customHeight="1">
      <c r="A31" s="138">
        <v>24</v>
      </c>
      <c r="B31" s="165">
        <v>263545</v>
      </c>
      <c r="C31" s="148" t="s">
        <v>126</v>
      </c>
      <c r="D31" s="10">
        <v>7</v>
      </c>
      <c r="E31" s="10">
        <v>5</v>
      </c>
      <c r="F31" s="10">
        <v>8</v>
      </c>
      <c r="G31" s="10">
        <v>5</v>
      </c>
      <c r="H31" s="10">
        <v>6</v>
      </c>
      <c r="I31" s="10">
        <f t="shared" si="0"/>
        <v>31</v>
      </c>
      <c r="J31" s="10">
        <f t="shared" si="1"/>
        <v>4.6499999999999995</v>
      </c>
      <c r="K31" s="18">
        <v>2</v>
      </c>
      <c r="L31" s="18">
        <v>4</v>
      </c>
      <c r="M31" s="18">
        <v>3</v>
      </c>
      <c r="N31" s="18">
        <v>4</v>
      </c>
      <c r="O31" s="18">
        <v>3</v>
      </c>
      <c r="P31" s="18">
        <f t="shared" si="2"/>
        <v>16</v>
      </c>
      <c r="Q31" s="116">
        <f t="shared" si="3"/>
        <v>0.80</v>
      </c>
      <c r="R31" s="105">
        <f t="shared" si="4"/>
        <v>1.1500000000000001</v>
      </c>
      <c r="S31" s="105">
        <f t="shared" si="5"/>
        <v>0.95</v>
      </c>
      <c r="T31" s="105">
        <f t="shared" si="6"/>
        <v>1.35</v>
      </c>
      <c r="U31" s="105">
        <f t="shared" si="7"/>
        <v>0.95</v>
      </c>
      <c r="V31" s="105">
        <f t="shared" si="8"/>
        <v>1.0499999999999998</v>
      </c>
      <c r="W31" s="117">
        <f t="shared" si="9"/>
        <v>47</v>
      </c>
      <c r="X31" s="117">
        <f t="shared" si="10"/>
        <v>9.40</v>
      </c>
      <c r="Y31" s="166">
        <v>24</v>
      </c>
      <c r="Z31" s="116">
        <f t="shared" si="11"/>
        <v>19.200000000000003</v>
      </c>
      <c r="AA31" s="144"/>
    </row>
    <row r="32" spans="1:27" ht="19.9" customHeight="1">
      <c r="A32" s="138">
        <v>25</v>
      </c>
      <c r="B32" s="165">
        <v>263549</v>
      </c>
      <c r="C32" s="148" t="s">
        <v>127</v>
      </c>
      <c r="D32" s="10">
        <v>6</v>
      </c>
      <c r="E32" s="10">
        <v>7</v>
      </c>
      <c r="F32" s="10">
        <v>5</v>
      </c>
      <c r="G32" s="10">
        <v>4</v>
      </c>
      <c r="H32" s="10">
        <v>7</v>
      </c>
      <c r="I32" s="10">
        <f t="shared" si="0"/>
        <v>29</v>
      </c>
      <c r="J32" s="10">
        <f t="shared" si="1"/>
        <v>4.3499999999999996</v>
      </c>
      <c r="K32" s="18">
        <v>5</v>
      </c>
      <c r="L32" s="18">
        <v>6</v>
      </c>
      <c r="M32" s="18">
        <v>4</v>
      </c>
      <c r="N32" s="18">
        <v>2</v>
      </c>
      <c r="O32" s="18">
        <v>2</v>
      </c>
      <c r="P32" s="18">
        <f t="shared" si="2"/>
        <v>19</v>
      </c>
      <c r="Q32" s="116">
        <f t="shared" si="3"/>
        <v>0.95</v>
      </c>
      <c r="R32" s="105">
        <f t="shared" si="4"/>
        <v>1.1499999999999999</v>
      </c>
      <c r="S32" s="105">
        <f t="shared" si="5"/>
        <v>1.35</v>
      </c>
      <c r="T32" s="105">
        <f t="shared" si="6"/>
        <v>0.95</v>
      </c>
      <c r="U32" s="105">
        <f t="shared" si="7"/>
        <v>0.70</v>
      </c>
      <c r="V32" s="105">
        <f t="shared" si="8"/>
        <v>1.1500000000000001</v>
      </c>
      <c r="W32" s="117">
        <f t="shared" si="9"/>
        <v>48</v>
      </c>
      <c r="X32" s="117">
        <f t="shared" si="10"/>
        <v>9.6000000000000014</v>
      </c>
      <c r="Y32" s="166">
        <v>22</v>
      </c>
      <c r="Z32" s="116">
        <f t="shared" si="11"/>
        <v>17.60</v>
      </c>
      <c r="AA32" s="143"/>
    </row>
    <row r="33" spans="1:27" ht="19.9" customHeight="1">
      <c r="A33" s="138">
        <v>26</v>
      </c>
      <c r="B33" s="165">
        <v>263556</v>
      </c>
      <c r="C33" s="148" t="s">
        <v>128</v>
      </c>
      <c r="D33" s="10">
        <v>7</v>
      </c>
      <c r="E33" s="10">
        <v>8</v>
      </c>
      <c r="F33" s="10">
        <v>6</v>
      </c>
      <c r="G33" s="10">
        <v>8</v>
      </c>
      <c r="H33" s="10">
        <v>5</v>
      </c>
      <c r="I33" s="10">
        <f t="shared" si="0"/>
        <v>34</v>
      </c>
      <c r="J33" s="10">
        <f t="shared" si="1"/>
        <v>5.0999999999999996</v>
      </c>
      <c r="K33" s="18">
        <v>4</v>
      </c>
      <c r="L33" s="18">
        <v>3</v>
      </c>
      <c r="M33" s="18">
        <v>2</v>
      </c>
      <c r="N33" s="18">
        <v>5</v>
      </c>
      <c r="O33" s="18">
        <v>3</v>
      </c>
      <c r="P33" s="18">
        <f t="shared" si="2"/>
        <v>17</v>
      </c>
      <c r="Q33" s="116">
        <f t="shared" si="3"/>
        <v>0.85000000000000009</v>
      </c>
      <c r="R33" s="105">
        <f t="shared" si="4"/>
        <v>1.25</v>
      </c>
      <c r="S33" s="105">
        <f t="shared" si="5"/>
        <v>1.35</v>
      </c>
      <c r="T33" s="105">
        <f t="shared" si="6"/>
        <v>0.99999999999999989</v>
      </c>
      <c r="U33" s="105">
        <f t="shared" si="7"/>
        <v>1.45</v>
      </c>
      <c r="V33" s="105">
        <f t="shared" si="8"/>
        <v>0.90</v>
      </c>
      <c r="W33" s="117">
        <f t="shared" si="9"/>
        <v>51</v>
      </c>
      <c r="X33" s="117">
        <f t="shared" si="10"/>
        <v>10.200000000000001</v>
      </c>
      <c r="Y33" s="166">
        <v>23</v>
      </c>
      <c r="Z33" s="116">
        <f t="shared" si="11"/>
        <v>18.400000000000002</v>
      </c>
      <c r="AA33" s="143"/>
    </row>
    <row r="34" spans="1:27" ht="19.9" customHeight="1">
      <c r="A34" s="138">
        <v>27</v>
      </c>
      <c r="B34" s="165">
        <v>263557</v>
      </c>
      <c r="C34" s="148" t="s">
        <v>129</v>
      </c>
      <c r="D34" s="10">
        <v>8</v>
      </c>
      <c r="E34" s="10">
        <v>7</v>
      </c>
      <c r="F34" s="10">
        <v>8</v>
      </c>
      <c r="G34" s="10">
        <v>9</v>
      </c>
      <c r="H34" s="10">
        <v>6</v>
      </c>
      <c r="I34" s="10">
        <f t="shared" si="0"/>
        <v>38</v>
      </c>
      <c r="J34" s="10">
        <f t="shared" si="1"/>
        <v>5.70</v>
      </c>
      <c r="K34" s="18">
        <v>3</v>
      </c>
      <c r="L34" s="18">
        <v>2</v>
      </c>
      <c r="M34" s="18">
        <v>6</v>
      </c>
      <c r="N34" s="18">
        <v>4</v>
      </c>
      <c r="O34" s="18">
        <v>5</v>
      </c>
      <c r="P34" s="18">
        <f t="shared" si="2"/>
        <v>20</v>
      </c>
      <c r="Q34" s="116">
        <f t="shared" si="3"/>
        <v>1</v>
      </c>
      <c r="R34" s="105">
        <f t="shared" si="4"/>
        <v>1.35</v>
      </c>
      <c r="S34" s="105">
        <f t="shared" si="5"/>
        <v>1.1500000000000001</v>
      </c>
      <c r="T34" s="105">
        <f t="shared" si="6"/>
        <v>1.50</v>
      </c>
      <c r="U34" s="105">
        <f t="shared" si="7"/>
        <v>1.5499999999999998</v>
      </c>
      <c r="V34" s="105">
        <f t="shared" si="8"/>
        <v>1.1499999999999999</v>
      </c>
      <c r="W34" s="117">
        <f t="shared" si="9"/>
        <v>58</v>
      </c>
      <c r="X34" s="117">
        <f t="shared" si="10"/>
        <v>11.60</v>
      </c>
      <c r="Y34" s="166">
        <v>27</v>
      </c>
      <c r="Z34" s="116">
        <f t="shared" si="11"/>
        <v>21.60</v>
      </c>
      <c r="AA34" s="143"/>
    </row>
    <row r="35" spans="1:27" ht="19.9" customHeight="1">
      <c r="A35" s="138">
        <v>28</v>
      </c>
      <c r="B35" s="165">
        <v>263563</v>
      </c>
      <c r="C35" s="148" t="s">
        <v>130</v>
      </c>
      <c r="D35" s="10">
        <v>4</v>
      </c>
      <c r="E35" s="10">
        <v>3</v>
      </c>
      <c r="F35" s="10">
        <v>6</v>
      </c>
      <c r="G35" s="10">
        <v>7</v>
      </c>
      <c r="H35" s="10">
        <v>2</v>
      </c>
      <c r="I35" s="10">
        <f t="shared" si="0"/>
        <v>22</v>
      </c>
      <c r="J35" s="10">
        <f t="shared" si="1"/>
        <v>3.30</v>
      </c>
      <c r="K35" s="18">
        <v>2</v>
      </c>
      <c r="L35" s="18">
        <v>3</v>
      </c>
      <c r="M35" s="18">
        <v>2</v>
      </c>
      <c r="N35" s="18">
        <v>3</v>
      </c>
      <c r="O35" s="18">
        <v>1</v>
      </c>
      <c r="P35" s="18">
        <f t="shared" si="2"/>
        <v>11</v>
      </c>
      <c r="Q35" s="116">
        <f t="shared" si="3"/>
        <v>0.55000000000000004</v>
      </c>
      <c r="R35" s="105">
        <f t="shared" si="4"/>
        <v>0.70</v>
      </c>
      <c r="S35" s="105">
        <f t="shared" si="5"/>
        <v>0.60</v>
      </c>
      <c r="T35" s="105">
        <f t="shared" si="6"/>
        <v>0.99999999999999989</v>
      </c>
      <c r="U35" s="105">
        <f t="shared" si="7"/>
        <v>1.2000000000000002</v>
      </c>
      <c r="V35" s="105">
        <f t="shared" si="8"/>
        <v>0.35</v>
      </c>
      <c r="W35" s="117">
        <f t="shared" si="9"/>
        <v>33</v>
      </c>
      <c r="X35" s="117">
        <f t="shared" si="10"/>
        <v>6.60</v>
      </c>
      <c r="Y35" s="166">
        <v>13</v>
      </c>
      <c r="Z35" s="116">
        <f t="shared" si="11"/>
        <v>10.40</v>
      </c>
      <c r="AA35" s="143"/>
    </row>
    <row r="36" spans="1:27" ht="19.9" customHeight="1">
      <c r="A36" s="138">
        <v>29</v>
      </c>
      <c r="B36" s="165">
        <v>263565</v>
      </c>
      <c r="C36" s="148" t="s">
        <v>131</v>
      </c>
      <c r="D36" s="10">
        <v>6</v>
      </c>
      <c r="E36" s="10">
        <v>7</v>
      </c>
      <c r="F36" s="10">
        <v>3</v>
      </c>
      <c r="G36" s="10">
        <v>5</v>
      </c>
      <c r="H36" s="10">
        <v>8</v>
      </c>
      <c r="I36" s="10">
        <f t="shared" si="0"/>
        <v>29</v>
      </c>
      <c r="J36" s="10">
        <f t="shared" si="1"/>
        <v>4.3499999999999996</v>
      </c>
      <c r="K36" s="18">
        <v>4</v>
      </c>
      <c r="L36" s="18">
        <v>6</v>
      </c>
      <c r="M36" s="18">
        <v>3</v>
      </c>
      <c r="N36" s="18">
        <v>4</v>
      </c>
      <c r="O36" s="18">
        <v>3</v>
      </c>
      <c r="P36" s="18">
        <f t="shared" si="13" ref="P36">SUM(K36:O36)</f>
        <v>20</v>
      </c>
      <c r="Q36" s="116">
        <f t="shared" si="3"/>
        <v>1</v>
      </c>
      <c r="R36" s="105">
        <f t="shared" si="4"/>
        <v>1.0999999999999999</v>
      </c>
      <c r="S36" s="105">
        <f t="shared" si="5"/>
        <v>1.35</v>
      </c>
      <c r="T36" s="105">
        <f t="shared" si="6"/>
        <v>0.60</v>
      </c>
      <c r="U36" s="105">
        <f t="shared" si="7"/>
        <v>0.95</v>
      </c>
      <c r="V36" s="105">
        <f t="shared" si="8"/>
        <v>1.35</v>
      </c>
      <c r="W36" s="117">
        <f t="shared" si="9"/>
        <v>49</v>
      </c>
      <c r="X36" s="117">
        <f t="shared" si="10"/>
        <v>9.8000000000000007</v>
      </c>
      <c r="Y36" s="166">
        <v>22</v>
      </c>
      <c r="Z36" s="116">
        <f t="shared" si="11"/>
        <v>17.60</v>
      </c>
      <c r="AA36" s="143"/>
    </row>
    <row r="37" spans="1:27" ht="19.9" customHeight="1">
      <c r="A37" s="138">
        <v>30</v>
      </c>
      <c r="B37" s="165">
        <v>263566</v>
      </c>
      <c r="C37" s="148" t="s">
        <v>132</v>
      </c>
      <c r="D37" s="10">
        <v>7</v>
      </c>
      <c r="E37" s="10">
        <v>6</v>
      </c>
      <c r="F37" s="10">
        <v>4</v>
      </c>
      <c r="G37" s="10">
        <v>6</v>
      </c>
      <c r="H37" s="10">
        <v>7</v>
      </c>
      <c r="I37" s="10">
        <f t="shared" si="0"/>
        <v>30</v>
      </c>
      <c r="J37" s="10">
        <f t="shared" si="1"/>
        <v>4.50</v>
      </c>
      <c r="K37" s="18">
        <v>3</v>
      </c>
      <c r="L37" s="18">
        <v>4</v>
      </c>
      <c r="M37" s="18">
        <v>2</v>
      </c>
      <c r="N37" s="18">
        <v>5</v>
      </c>
      <c r="O37" s="18">
        <v>2</v>
      </c>
      <c r="P37" s="18">
        <f t="shared" si="2"/>
        <v>16</v>
      </c>
      <c r="Q37" s="116">
        <f t="shared" si="3"/>
        <v>0.80</v>
      </c>
      <c r="R37" s="105">
        <f t="shared" si="4"/>
        <v>1.2000000000000002</v>
      </c>
      <c r="S37" s="105">
        <f t="shared" si="5"/>
        <v>1.0999999999999999</v>
      </c>
      <c r="T37" s="105">
        <f t="shared" si="6"/>
        <v>0.70</v>
      </c>
      <c r="U37" s="105">
        <f t="shared" si="7"/>
        <v>1.1499999999999999</v>
      </c>
      <c r="V37" s="105">
        <f t="shared" si="8"/>
        <v>1.1500000000000001</v>
      </c>
      <c r="W37" s="117">
        <f t="shared" si="9"/>
        <v>46</v>
      </c>
      <c r="X37" s="117">
        <f t="shared" si="10"/>
        <v>9.2000000000000011</v>
      </c>
      <c r="Y37" s="166">
        <v>23</v>
      </c>
      <c r="Z37" s="116">
        <f t="shared" si="11"/>
        <v>18.400000000000002</v>
      </c>
      <c r="AA37" s="143"/>
    </row>
    <row r="38" spans="1:27" ht="19.9" customHeight="1">
      <c r="A38" s="138">
        <v>31</v>
      </c>
      <c r="B38" s="165">
        <v>263568</v>
      </c>
      <c r="C38" s="148" t="s">
        <v>133</v>
      </c>
      <c r="D38" s="10">
        <v>8</v>
      </c>
      <c r="E38" s="10">
        <v>7</v>
      </c>
      <c r="F38" s="10">
        <v>5</v>
      </c>
      <c r="G38" s="10">
        <v>8</v>
      </c>
      <c r="H38" s="10">
        <v>9</v>
      </c>
      <c r="I38" s="10">
        <f t="shared" si="0"/>
        <v>37</v>
      </c>
      <c r="J38" s="10">
        <f t="shared" si="1"/>
        <v>5.55</v>
      </c>
      <c r="K38" s="18">
        <v>3</v>
      </c>
      <c r="L38" s="18">
        <v>2</v>
      </c>
      <c r="M38" s="18">
        <v>3</v>
      </c>
      <c r="N38" s="18">
        <v>4</v>
      </c>
      <c r="O38" s="18">
        <v>5</v>
      </c>
      <c r="P38" s="18">
        <f t="shared" si="2"/>
        <v>17</v>
      </c>
      <c r="Q38" s="116">
        <f t="shared" si="3"/>
        <v>0.85000000000000009</v>
      </c>
      <c r="R38" s="105">
        <f t="shared" si="4"/>
        <v>1.35</v>
      </c>
      <c r="S38" s="105">
        <f t="shared" si="5"/>
        <v>1.1500000000000001</v>
      </c>
      <c r="T38" s="105">
        <f t="shared" si="6"/>
        <v>0.90</v>
      </c>
      <c r="U38" s="105">
        <f t="shared" si="7"/>
        <v>1.40</v>
      </c>
      <c r="V38" s="105">
        <f t="shared" si="8"/>
        <v>1.60</v>
      </c>
      <c r="W38" s="117">
        <f t="shared" si="9"/>
        <v>54</v>
      </c>
      <c r="X38" s="117">
        <f t="shared" si="10"/>
        <v>10.80</v>
      </c>
      <c r="Y38" s="166">
        <v>26</v>
      </c>
      <c r="Z38" s="116">
        <f t="shared" si="11"/>
        <v>20.80</v>
      </c>
      <c r="AA38" s="143"/>
    </row>
    <row r="39" spans="1:27" ht="19.9" customHeight="1">
      <c r="A39" s="138">
        <v>32</v>
      </c>
      <c r="B39" s="165">
        <v>263572</v>
      </c>
      <c r="C39" s="148" t="s">
        <v>134</v>
      </c>
      <c r="D39" s="10">
        <v>9</v>
      </c>
      <c r="E39" s="10">
        <v>9</v>
      </c>
      <c r="F39" s="10">
        <v>6</v>
      </c>
      <c r="G39" s="10">
        <v>9</v>
      </c>
      <c r="H39" s="10">
        <v>8</v>
      </c>
      <c r="I39" s="10">
        <f t="shared" si="0"/>
        <v>41</v>
      </c>
      <c r="J39" s="10">
        <f t="shared" si="1"/>
        <v>6.15</v>
      </c>
      <c r="K39" s="18">
        <v>5</v>
      </c>
      <c r="L39" s="18">
        <v>4</v>
      </c>
      <c r="M39" s="18">
        <v>5</v>
      </c>
      <c r="N39" s="18">
        <v>2</v>
      </c>
      <c r="O39" s="18">
        <v>4</v>
      </c>
      <c r="P39" s="18">
        <f t="shared" si="2"/>
        <v>20</v>
      </c>
      <c r="Q39" s="116">
        <f t="shared" si="3"/>
        <v>1</v>
      </c>
      <c r="R39" s="105">
        <f t="shared" si="4"/>
        <v>1.60</v>
      </c>
      <c r="S39" s="105">
        <f t="shared" si="5"/>
        <v>1.5499999999999998</v>
      </c>
      <c r="T39" s="105">
        <f t="shared" si="6"/>
        <v>1.1499999999999999</v>
      </c>
      <c r="U39" s="105">
        <f t="shared" si="7"/>
        <v>1.45</v>
      </c>
      <c r="V39" s="105">
        <f t="shared" si="8"/>
        <v>1.40</v>
      </c>
      <c r="W39" s="117">
        <f t="shared" si="9"/>
        <v>61</v>
      </c>
      <c r="X39" s="117">
        <f t="shared" si="10"/>
        <v>12.20</v>
      </c>
      <c r="Y39" s="166">
        <v>28</v>
      </c>
      <c r="Z39" s="116">
        <f t="shared" si="11"/>
        <v>22.40</v>
      </c>
      <c r="AA39" s="143"/>
    </row>
    <row r="40" spans="1:27" ht="19.9" customHeight="1">
      <c r="A40" s="138">
        <v>33</v>
      </c>
      <c r="B40" s="165">
        <v>263579</v>
      </c>
      <c r="C40" s="148" t="s">
        <v>135</v>
      </c>
      <c r="D40" s="10">
        <v>7</v>
      </c>
      <c r="E40" s="10">
        <v>6</v>
      </c>
      <c r="F40" s="10">
        <v>7</v>
      </c>
      <c r="G40" s="10">
        <v>6</v>
      </c>
      <c r="H40" s="10">
        <v>4</v>
      </c>
      <c r="I40" s="10">
        <f t="shared" si="0"/>
        <v>30</v>
      </c>
      <c r="J40" s="10">
        <f t="shared" si="1"/>
        <v>4.50</v>
      </c>
      <c r="K40" s="18">
        <v>4</v>
      </c>
      <c r="L40" s="18">
        <v>5</v>
      </c>
      <c r="M40" s="18">
        <v>3</v>
      </c>
      <c r="N40" s="18">
        <v>4</v>
      </c>
      <c r="O40" s="18">
        <v>2</v>
      </c>
      <c r="P40" s="18">
        <f t="shared" si="2"/>
        <v>18</v>
      </c>
      <c r="Q40" s="116">
        <f t="shared" si="3"/>
        <v>0.90</v>
      </c>
      <c r="R40" s="105">
        <f t="shared" si="4"/>
        <v>1.25</v>
      </c>
      <c r="S40" s="105">
        <f t="shared" si="5"/>
        <v>1.1499999999999999</v>
      </c>
      <c r="T40" s="105">
        <f t="shared" si="6"/>
        <v>1.2000000000000002</v>
      </c>
      <c r="U40" s="105">
        <f t="shared" si="7"/>
        <v>1.0999999999999999</v>
      </c>
      <c r="V40" s="105">
        <f t="shared" si="8"/>
        <v>0.70</v>
      </c>
      <c r="W40" s="117">
        <f t="shared" si="9"/>
        <v>48</v>
      </c>
      <c r="X40" s="117">
        <f t="shared" si="10"/>
        <v>9.6000000000000014</v>
      </c>
      <c r="Y40" s="166">
        <v>19</v>
      </c>
      <c r="Z40" s="116">
        <f t="shared" si="11"/>
        <v>15.20</v>
      </c>
      <c r="AA40" s="143"/>
    </row>
    <row r="41" spans="1:27" ht="19.9" customHeight="1">
      <c r="A41" s="138">
        <v>34</v>
      </c>
      <c r="B41" s="165">
        <v>263584</v>
      </c>
      <c r="C41" s="148" t="s">
        <v>136</v>
      </c>
      <c r="D41" s="10">
        <v>5</v>
      </c>
      <c r="E41" s="10">
        <v>7</v>
      </c>
      <c r="F41" s="10">
        <v>5</v>
      </c>
      <c r="G41" s="10">
        <v>7</v>
      </c>
      <c r="H41" s="10">
        <v>5</v>
      </c>
      <c r="I41" s="10">
        <f t="shared" si="0"/>
        <v>29</v>
      </c>
      <c r="J41" s="10">
        <f t="shared" si="1"/>
        <v>4.3499999999999996</v>
      </c>
      <c r="K41" s="18">
        <v>3</v>
      </c>
      <c r="L41" s="18">
        <v>6</v>
      </c>
      <c r="M41" s="18">
        <v>2</v>
      </c>
      <c r="N41" s="18">
        <v>5</v>
      </c>
      <c r="O41" s="18">
        <v>1</v>
      </c>
      <c r="P41" s="18">
        <f t="shared" si="2"/>
        <v>17</v>
      </c>
      <c r="Q41" s="116">
        <f t="shared" si="3"/>
        <v>0.85000000000000009</v>
      </c>
      <c r="R41" s="105">
        <f t="shared" si="4"/>
        <v>0.90</v>
      </c>
      <c r="S41" s="105">
        <f t="shared" si="5"/>
        <v>1.35</v>
      </c>
      <c r="T41" s="105">
        <f t="shared" si="6"/>
        <v>0.85</v>
      </c>
      <c r="U41" s="105">
        <f t="shared" si="7"/>
        <v>1.30</v>
      </c>
      <c r="V41" s="105">
        <f t="shared" si="8"/>
        <v>0.80</v>
      </c>
      <c r="W41" s="117">
        <f t="shared" si="9"/>
        <v>46</v>
      </c>
      <c r="X41" s="117">
        <f t="shared" si="10"/>
        <v>9.2000000000000011</v>
      </c>
      <c r="Y41" s="166">
        <v>19</v>
      </c>
      <c r="Z41" s="116">
        <f t="shared" si="11"/>
        <v>15.20</v>
      </c>
      <c r="AA41" s="143"/>
    </row>
    <row r="42" spans="1:27" ht="19.9" customHeight="1">
      <c r="A42" s="138">
        <v>35</v>
      </c>
      <c r="B42" s="165">
        <v>263585</v>
      </c>
      <c r="C42" s="148" t="s">
        <v>137</v>
      </c>
      <c r="D42" s="10">
        <v>6</v>
      </c>
      <c r="E42" s="10">
        <v>5</v>
      </c>
      <c r="F42" s="10">
        <v>7</v>
      </c>
      <c r="G42" s="10">
        <v>4</v>
      </c>
      <c r="H42" s="10">
        <v>2</v>
      </c>
      <c r="I42" s="10">
        <f t="shared" si="0"/>
        <v>24</v>
      </c>
      <c r="J42" s="10">
        <f t="shared" si="1"/>
        <v>3.5999999999999996</v>
      </c>
      <c r="K42" s="18">
        <v>2</v>
      </c>
      <c r="L42" s="18">
        <v>3</v>
      </c>
      <c r="M42" s="18">
        <v>2</v>
      </c>
      <c r="N42" s="18">
        <v>3</v>
      </c>
      <c r="O42" s="18">
        <v>1</v>
      </c>
      <c r="P42" s="18">
        <f t="shared" si="2"/>
        <v>11</v>
      </c>
      <c r="Q42" s="116">
        <f t="shared" si="3"/>
        <v>0.55000000000000004</v>
      </c>
      <c r="R42" s="105">
        <f t="shared" si="4"/>
        <v>0.99999999999999989</v>
      </c>
      <c r="S42" s="105">
        <f t="shared" si="5"/>
        <v>0.90</v>
      </c>
      <c r="T42" s="105">
        <f t="shared" si="6"/>
        <v>1.1500000000000001</v>
      </c>
      <c r="U42" s="105">
        <f t="shared" si="7"/>
        <v>0.75</v>
      </c>
      <c r="V42" s="105">
        <f t="shared" si="8"/>
        <v>0.35</v>
      </c>
      <c r="W42" s="117">
        <f t="shared" si="9"/>
        <v>35</v>
      </c>
      <c r="X42" s="117">
        <f t="shared" si="10"/>
        <v>7</v>
      </c>
      <c r="Y42" s="166">
        <v>15</v>
      </c>
      <c r="Z42" s="116">
        <f t="shared" si="11"/>
        <v>12</v>
      </c>
      <c r="AA42" s="143"/>
    </row>
    <row r="43" spans="1:27" ht="19.9" customHeight="1">
      <c r="A43" s="138">
        <v>36</v>
      </c>
      <c r="B43" s="165">
        <v>263590</v>
      </c>
      <c r="C43" s="148" t="s">
        <v>138</v>
      </c>
      <c r="D43" s="10"/>
      <c r="E43" s="10"/>
      <c r="F43" s="10"/>
      <c r="G43" s="10"/>
      <c r="H43" s="10"/>
      <c r="I43" s="10">
        <f t="shared" si="0"/>
        <v>0</v>
      </c>
      <c r="J43" s="10">
        <f t="shared" si="1"/>
        <v>0</v>
      </c>
      <c r="K43" s="18"/>
      <c r="L43" s="18"/>
      <c r="M43" s="18"/>
      <c r="N43" s="18"/>
      <c r="O43" s="18"/>
      <c r="P43" s="18">
        <f t="shared" si="2"/>
        <v>0</v>
      </c>
      <c r="Q43" s="116">
        <f t="shared" si="3"/>
        <v>0</v>
      </c>
      <c r="R43" s="105">
        <f t="shared" si="4"/>
        <v>0</v>
      </c>
      <c r="S43" s="105">
        <f t="shared" si="5"/>
        <v>0</v>
      </c>
      <c r="T43" s="105">
        <f t="shared" si="6"/>
        <v>0</v>
      </c>
      <c r="U43" s="105">
        <f t="shared" si="7"/>
        <v>0</v>
      </c>
      <c r="V43" s="105">
        <f t="shared" si="8"/>
        <v>0</v>
      </c>
      <c r="W43" s="117">
        <f t="shared" si="9"/>
        <v>0</v>
      </c>
      <c r="X43" s="117">
        <f t="shared" si="10"/>
        <v>0</v>
      </c>
      <c r="Y43" s="166"/>
      <c r="Z43" s="116">
        <f t="shared" si="11"/>
        <v>0</v>
      </c>
      <c r="AA43" s="143"/>
    </row>
    <row r="44" spans="1:27" ht="19.9" customHeight="1">
      <c r="A44" s="138">
        <v>37</v>
      </c>
      <c r="B44" s="165">
        <v>263591</v>
      </c>
      <c r="C44" s="148" t="s">
        <v>139</v>
      </c>
      <c r="D44" s="10">
        <v>7</v>
      </c>
      <c r="E44" s="10">
        <v>6</v>
      </c>
      <c r="F44" s="10">
        <v>6</v>
      </c>
      <c r="G44" s="10">
        <v>5</v>
      </c>
      <c r="H44" s="10">
        <v>4</v>
      </c>
      <c r="I44" s="10">
        <f t="shared" si="0"/>
        <v>28</v>
      </c>
      <c r="J44" s="10">
        <f t="shared" si="1"/>
        <v>4.20</v>
      </c>
      <c r="K44" s="18">
        <v>4</v>
      </c>
      <c r="L44" s="18">
        <v>2</v>
      </c>
      <c r="M44" s="18">
        <v>1</v>
      </c>
      <c r="N44" s="18">
        <v>3</v>
      </c>
      <c r="O44" s="18">
        <v>4</v>
      </c>
      <c r="P44" s="18">
        <f t="shared" si="2"/>
        <v>14</v>
      </c>
      <c r="Q44" s="116">
        <f t="shared" si="3"/>
        <v>0.70</v>
      </c>
      <c r="R44" s="105">
        <f t="shared" si="4"/>
        <v>1.25</v>
      </c>
      <c r="S44" s="105">
        <f t="shared" si="5"/>
        <v>0.99999999999999989</v>
      </c>
      <c r="T44" s="105">
        <f t="shared" si="6"/>
        <v>0.95</v>
      </c>
      <c r="U44" s="105">
        <f t="shared" si="7"/>
        <v>0.90</v>
      </c>
      <c r="V44" s="105">
        <f t="shared" si="8"/>
        <v>0.80</v>
      </c>
      <c r="W44" s="117">
        <f t="shared" si="9"/>
        <v>42</v>
      </c>
      <c r="X44" s="117">
        <f t="shared" si="10"/>
        <v>8.40</v>
      </c>
      <c r="Y44" s="166">
        <v>18</v>
      </c>
      <c r="Z44" s="116">
        <f t="shared" si="11"/>
        <v>14.40</v>
      </c>
      <c r="AA44" s="143"/>
    </row>
    <row r="45" spans="1:27" ht="19.9" customHeight="1">
      <c r="A45" s="138">
        <v>38</v>
      </c>
      <c r="B45" s="165">
        <v>263595</v>
      </c>
      <c r="C45" s="148" t="s">
        <v>140</v>
      </c>
      <c r="D45" s="10">
        <v>6</v>
      </c>
      <c r="E45" s="10">
        <v>7</v>
      </c>
      <c r="F45" s="10">
        <v>5</v>
      </c>
      <c r="G45" s="10">
        <v>4</v>
      </c>
      <c r="H45" s="10">
        <v>3</v>
      </c>
      <c r="I45" s="10">
        <f t="shared" si="0"/>
        <v>25</v>
      </c>
      <c r="J45" s="10">
        <f t="shared" si="1"/>
        <v>3.75</v>
      </c>
      <c r="K45" s="18">
        <v>2</v>
      </c>
      <c r="L45" s="18">
        <v>1</v>
      </c>
      <c r="M45" s="18">
        <v>3</v>
      </c>
      <c r="N45" s="18">
        <v>4</v>
      </c>
      <c r="O45" s="18">
        <v>2</v>
      </c>
      <c r="P45" s="18">
        <f t="shared" si="2"/>
        <v>12</v>
      </c>
      <c r="Q45" s="116">
        <f t="shared" si="3"/>
        <v>0.60000000000000009</v>
      </c>
      <c r="R45" s="105">
        <f t="shared" si="4"/>
        <v>0.99999999999999989</v>
      </c>
      <c r="S45" s="105">
        <f t="shared" si="5"/>
        <v>1.1000000000000001</v>
      </c>
      <c r="T45" s="105">
        <f t="shared" si="6"/>
        <v>0.90</v>
      </c>
      <c r="U45" s="105">
        <f t="shared" si="7"/>
        <v>0.80</v>
      </c>
      <c r="V45" s="105">
        <f t="shared" si="8"/>
        <v>0.54999999999999993</v>
      </c>
      <c r="W45" s="117">
        <f t="shared" si="9"/>
        <v>37</v>
      </c>
      <c r="X45" s="117">
        <f t="shared" si="10"/>
        <v>7.40</v>
      </c>
      <c r="Y45" s="166">
        <v>19</v>
      </c>
      <c r="Z45" s="116">
        <f t="shared" si="11"/>
        <v>15.20</v>
      </c>
      <c r="AA45" s="143"/>
    </row>
    <row r="46" spans="1:27" ht="19.9" customHeight="1">
      <c r="A46" s="138">
        <v>39</v>
      </c>
      <c r="B46" s="165">
        <v>263596</v>
      </c>
      <c r="C46" s="148" t="s">
        <v>141</v>
      </c>
      <c r="D46" s="10">
        <v>7</v>
      </c>
      <c r="E46" s="10">
        <v>8</v>
      </c>
      <c r="F46" s="10">
        <v>8</v>
      </c>
      <c r="G46" s="10">
        <v>5</v>
      </c>
      <c r="H46" s="10">
        <v>6</v>
      </c>
      <c r="I46" s="10">
        <f t="shared" si="0"/>
        <v>34</v>
      </c>
      <c r="J46" s="10">
        <f t="shared" si="1"/>
        <v>5.0999999999999996</v>
      </c>
      <c r="K46" s="18">
        <v>5</v>
      </c>
      <c r="L46" s="18">
        <v>4</v>
      </c>
      <c r="M46" s="18">
        <v>5</v>
      </c>
      <c r="N46" s="18">
        <v>2</v>
      </c>
      <c r="O46" s="18">
        <v>3</v>
      </c>
      <c r="P46" s="18">
        <f t="shared" si="2"/>
        <v>19</v>
      </c>
      <c r="Q46" s="116">
        <f t="shared" si="3"/>
        <v>0.95</v>
      </c>
      <c r="R46" s="105">
        <f t="shared" si="4"/>
        <v>1.30</v>
      </c>
      <c r="S46" s="105">
        <f t="shared" si="5"/>
        <v>1.40</v>
      </c>
      <c r="T46" s="105">
        <f t="shared" si="6"/>
        <v>1.45</v>
      </c>
      <c r="U46" s="105">
        <f t="shared" si="7"/>
        <v>0.85</v>
      </c>
      <c r="V46" s="105">
        <f t="shared" si="8"/>
        <v>1.0499999999999998</v>
      </c>
      <c r="W46" s="117">
        <f t="shared" si="9"/>
        <v>53</v>
      </c>
      <c r="X46" s="117">
        <f t="shared" si="10"/>
        <v>10.60</v>
      </c>
      <c r="Y46" s="166">
        <v>21</v>
      </c>
      <c r="Z46" s="116">
        <f t="shared" si="11"/>
        <v>16.80</v>
      </c>
      <c r="AA46" s="143"/>
    </row>
    <row r="47" spans="1:27" ht="19.9" customHeight="1">
      <c r="A47" s="138">
        <v>40</v>
      </c>
      <c r="B47" s="165">
        <v>263600</v>
      </c>
      <c r="C47" s="148" t="s">
        <v>142</v>
      </c>
      <c r="D47" s="10">
        <v>5</v>
      </c>
      <c r="E47" s="10">
        <v>6</v>
      </c>
      <c r="F47" s="10">
        <v>5</v>
      </c>
      <c r="G47" s="10">
        <v>7</v>
      </c>
      <c r="H47" s="10">
        <v>4</v>
      </c>
      <c r="I47" s="10">
        <f t="shared" si="0"/>
        <v>27</v>
      </c>
      <c r="J47" s="10">
        <f t="shared" si="1"/>
        <v>4.05</v>
      </c>
      <c r="K47" s="18">
        <v>4</v>
      </c>
      <c r="L47" s="18">
        <v>1</v>
      </c>
      <c r="M47" s="18">
        <v>3</v>
      </c>
      <c r="N47" s="18">
        <v>5</v>
      </c>
      <c r="O47" s="18">
        <v>1</v>
      </c>
      <c r="P47" s="18">
        <f t="shared" si="2"/>
        <v>14</v>
      </c>
      <c r="Q47" s="116">
        <f t="shared" si="3"/>
        <v>0.70</v>
      </c>
      <c r="R47" s="105">
        <f t="shared" si="4"/>
        <v>0.95</v>
      </c>
      <c r="S47" s="105">
        <f t="shared" si="5"/>
        <v>0.95</v>
      </c>
      <c r="T47" s="105">
        <f t="shared" si="6"/>
        <v>0.90</v>
      </c>
      <c r="U47" s="105">
        <f t="shared" si="7"/>
        <v>1.30</v>
      </c>
      <c r="V47" s="105">
        <f t="shared" si="8"/>
        <v>0.65</v>
      </c>
      <c r="W47" s="117">
        <f t="shared" si="9"/>
        <v>41</v>
      </c>
      <c r="X47" s="117">
        <f t="shared" si="10"/>
        <v>8.2000000000000011</v>
      </c>
      <c r="Y47" s="166">
        <v>18</v>
      </c>
      <c r="Z47" s="116">
        <f t="shared" si="11"/>
        <v>14.40</v>
      </c>
      <c r="AA47" s="143"/>
    </row>
    <row r="48" spans="1:27" ht="19.9" customHeight="1">
      <c r="A48" s="138">
        <v>41</v>
      </c>
      <c r="B48" s="165">
        <v>263601</v>
      </c>
      <c r="C48" s="148" t="s">
        <v>143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f t="shared" si="0"/>
        <v>0</v>
      </c>
      <c r="J48" s="10">
        <f t="shared" si="1"/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f t="shared" si="2"/>
        <v>0</v>
      </c>
      <c r="Q48" s="116">
        <f t="shared" si="3"/>
        <v>0</v>
      </c>
      <c r="R48" s="105">
        <f t="shared" si="4"/>
        <v>0</v>
      </c>
      <c r="S48" s="105">
        <f t="shared" si="5"/>
        <v>0</v>
      </c>
      <c r="T48" s="105">
        <f t="shared" si="6"/>
        <v>0</v>
      </c>
      <c r="U48" s="105">
        <f t="shared" si="7"/>
        <v>0</v>
      </c>
      <c r="V48" s="105">
        <f t="shared" si="8"/>
        <v>0</v>
      </c>
      <c r="W48" s="117">
        <f t="shared" si="9"/>
        <v>0</v>
      </c>
      <c r="X48" s="117">
        <f t="shared" si="10"/>
        <v>0</v>
      </c>
      <c r="Y48" s="166" t="s">
        <v>99</v>
      </c>
      <c r="Z48" s="116" t="e">
        <f t="shared" si="11"/>
        <v>#VALUE!</v>
      </c>
      <c r="AA48" s="143"/>
    </row>
    <row r="49" spans="1:27" ht="19.9" customHeight="1">
      <c r="A49" s="138">
        <v>42</v>
      </c>
      <c r="B49" s="165">
        <v>263602</v>
      </c>
      <c r="C49" s="148" t="s">
        <v>144</v>
      </c>
      <c r="D49" s="10">
        <v>6</v>
      </c>
      <c r="E49" s="10">
        <v>5</v>
      </c>
      <c r="F49" s="10">
        <v>6</v>
      </c>
      <c r="G49" s="10">
        <v>7</v>
      </c>
      <c r="H49" s="10">
        <v>4</v>
      </c>
      <c r="I49" s="10">
        <f t="shared" si="0"/>
        <v>28</v>
      </c>
      <c r="J49" s="10">
        <f t="shared" si="1"/>
        <v>4.20</v>
      </c>
      <c r="K49" s="18">
        <v>1</v>
      </c>
      <c r="L49" s="18">
        <v>3</v>
      </c>
      <c r="M49" s="18">
        <v>5</v>
      </c>
      <c r="N49" s="18">
        <v>2</v>
      </c>
      <c r="O49" s="18">
        <v>5</v>
      </c>
      <c r="P49" s="18">
        <f t="shared" si="2"/>
        <v>16</v>
      </c>
      <c r="Q49" s="116">
        <f t="shared" si="3"/>
        <v>0.80</v>
      </c>
      <c r="R49" s="105">
        <f t="shared" si="4"/>
        <v>0.95</v>
      </c>
      <c r="S49" s="105">
        <f t="shared" si="5"/>
        <v>0.90</v>
      </c>
      <c r="T49" s="105">
        <f t="shared" si="6"/>
        <v>1.1499999999999999</v>
      </c>
      <c r="U49" s="105">
        <f t="shared" si="7"/>
        <v>1.1500000000000001</v>
      </c>
      <c r="V49" s="105">
        <f t="shared" si="8"/>
        <v>0.85</v>
      </c>
      <c r="W49" s="117">
        <f t="shared" si="9"/>
        <v>44</v>
      </c>
      <c r="X49" s="117">
        <f t="shared" si="10"/>
        <v>8.8000000000000007</v>
      </c>
      <c r="Y49" s="166">
        <v>21</v>
      </c>
      <c r="Z49" s="116">
        <f t="shared" si="11"/>
        <v>16.80</v>
      </c>
      <c r="AA49" s="143"/>
    </row>
    <row r="50" spans="1:27" ht="19.9" customHeight="1">
      <c r="A50" s="138">
        <v>43</v>
      </c>
      <c r="B50" s="165">
        <v>263603</v>
      </c>
      <c r="C50" s="148" t="s">
        <v>145</v>
      </c>
      <c r="D50" s="10">
        <v>7</v>
      </c>
      <c r="E50" s="10">
        <v>8</v>
      </c>
      <c r="F50" s="10">
        <v>5</v>
      </c>
      <c r="G50" s="10">
        <v>6</v>
      </c>
      <c r="H50" s="10">
        <v>3</v>
      </c>
      <c r="I50" s="10">
        <f t="shared" si="0"/>
        <v>29</v>
      </c>
      <c r="J50" s="10">
        <f t="shared" si="1"/>
        <v>4.3499999999999996</v>
      </c>
      <c r="K50" s="18">
        <v>5</v>
      </c>
      <c r="L50" s="18">
        <v>1</v>
      </c>
      <c r="M50" s="18">
        <v>4</v>
      </c>
      <c r="N50" s="18">
        <v>3</v>
      </c>
      <c r="O50" s="18">
        <v>4</v>
      </c>
      <c r="P50" s="18">
        <f t="shared" si="2"/>
        <v>17</v>
      </c>
      <c r="Q50" s="116">
        <f t="shared" si="3"/>
        <v>0.85000000000000009</v>
      </c>
      <c r="R50" s="105">
        <f t="shared" si="4"/>
        <v>1.30</v>
      </c>
      <c r="S50" s="105">
        <f t="shared" si="5"/>
        <v>1.25</v>
      </c>
      <c r="T50" s="105">
        <f t="shared" si="6"/>
        <v>0.95</v>
      </c>
      <c r="U50" s="105">
        <f t="shared" si="7"/>
        <v>1.0499999999999998</v>
      </c>
      <c r="V50" s="105">
        <f t="shared" si="8"/>
        <v>0.64999999999999991</v>
      </c>
      <c r="W50" s="117">
        <f t="shared" si="9"/>
        <v>46</v>
      </c>
      <c r="X50" s="117">
        <f t="shared" si="10"/>
        <v>9.2000000000000011</v>
      </c>
      <c r="Y50" s="166">
        <v>19</v>
      </c>
      <c r="Z50" s="116">
        <f t="shared" si="11"/>
        <v>15.20</v>
      </c>
      <c r="AA50" s="143"/>
    </row>
    <row r="51" spans="1:27" ht="19.9" customHeight="1">
      <c r="A51" s="138">
        <v>44</v>
      </c>
      <c r="B51" s="165">
        <v>263604</v>
      </c>
      <c r="C51" s="148" t="s">
        <v>146</v>
      </c>
      <c r="D51" s="10">
        <v>6</v>
      </c>
      <c r="E51" s="10">
        <v>5</v>
      </c>
      <c r="F51" s="10">
        <v>4</v>
      </c>
      <c r="G51" s="10">
        <v>5</v>
      </c>
      <c r="H51" s="10">
        <v>4</v>
      </c>
      <c r="I51" s="10">
        <f t="shared" si="0"/>
        <v>24</v>
      </c>
      <c r="J51" s="10">
        <f t="shared" si="1"/>
        <v>3.5999999999999996</v>
      </c>
      <c r="K51" s="18">
        <v>1</v>
      </c>
      <c r="L51" s="18">
        <v>2</v>
      </c>
      <c r="M51" s="18">
        <v>3</v>
      </c>
      <c r="N51" s="18">
        <v>5</v>
      </c>
      <c r="O51" s="18">
        <v>3</v>
      </c>
      <c r="P51" s="18">
        <f t="shared" si="2"/>
        <v>14</v>
      </c>
      <c r="Q51" s="116">
        <f t="shared" si="3"/>
        <v>0.70</v>
      </c>
      <c r="R51" s="105">
        <f t="shared" si="4"/>
        <v>0.95</v>
      </c>
      <c r="S51" s="105">
        <f t="shared" si="5"/>
        <v>0.85</v>
      </c>
      <c r="T51" s="105">
        <f t="shared" si="6"/>
        <v>0.75</v>
      </c>
      <c r="U51" s="105">
        <f t="shared" si="7"/>
        <v>1</v>
      </c>
      <c r="V51" s="105">
        <f t="shared" si="8"/>
        <v>0.75</v>
      </c>
      <c r="W51" s="117">
        <f t="shared" si="9"/>
        <v>38</v>
      </c>
      <c r="X51" s="117">
        <f t="shared" si="10"/>
        <v>7.60</v>
      </c>
      <c r="Y51" s="166">
        <v>15</v>
      </c>
      <c r="Z51" s="116">
        <f t="shared" si="11"/>
        <v>12</v>
      </c>
      <c r="AA51" s="143"/>
    </row>
    <row r="52" spans="1:27" ht="19.9" customHeight="1">
      <c r="A52" s="138">
        <v>45</v>
      </c>
      <c r="B52" s="165">
        <v>263606</v>
      </c>
      <c r="C52" s="148" t="s">
        <v>147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f t="shared" si="0"/>
        <v>0</v>
      </c>
      <c r="J52" s="10">
        <f t="shared" si="1"/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2"/>
        <v>0</v>
      </c>
      <c r="Q52" s="116">
        <f t="shared" si="3"/>
        <v>0</v>
      </c>
      <c r="R52" s="105">
        <f t="shared" si="4"/>
        <v>0</v>
      </c>
      <c r="S52" s="105">
        <f t="shared" si="5"/>
        <v>0</v>
      </c>
      <c r="T52" s="105">
        <f t="shared" si="6"/>
        <v>0</v>
      </c>
      <c r="U52" s="105">
        <f t="shared" si="7"/>
        <v>0</v>
      </c>
      <c r="V52" s="105">
        <f t="shared" si="8"/>
        <v>0</v>
      </c>
      <c r="W52" s="117">
        <f t="shared" si="9"/>
        <v>0</v>
      </c>
      <c r="X52" s="117">
        <f t="shared" si="10"/>
        <v>0</v>
      </c>
      <c r="Y52" s="166" t="s">
        <v>99</v>
      </c>
      <c r="Z52" s="116" t="e">
        <f t="shared" si="11"/>
        <v>#VALUE!</v>
      </c>
      <c r="AA52" s="143"/>
    </row>
    <row r="53" spans="1:27" ht="19.9" customHeight="1">
      <c r="A53" s="138">
        <v>46</v>
      </c>
      <c r="B53" s="165">
        <v>263607</v>
      </c>
      <c r="C53" s="148" t="s">
        <v>148</v>
      </c>
      <c r="D53" s="10">
        <v>5</v>
      </c>
      <c r="E53" s="10">
        <v>7</v>
      </c>
      <c r="F53" s="10">
        <v>6</v>
      </c>
      <c r="G53" s="10">
        <v>4</v>
      </c>
      <c r="H53" s="10">
        <v>5</v>
      </c>
      <c r="I53" s="10">
        <f t="shared" si="0"/>
        <v>27</v>
      </c>
      <c r="J53" s="10">
        <f t="shared" si="1"/>
        <v>4.05</v>
      </c>
      <c r="K53" s="18">
        <v>4</v>
      </c>
      <c r="L53" s="18">
        <v>1</v>
      </c>
      <c r="M53" s="18">
        <v>4</v>
      </c>
      <c r="N53" s="18">
        <v>3</v>
      </c>
      <c r="O53" s="18">
        <v>2</v>
      </c>
      <c r="P53" s="18">
        <f t="shared" si="2"/>
        <v>14</v>
      </c>
      <c r="Q53" s="116">
        <f t="shared" si="3"/>
        <v>0.70</v>
      </c>
      <c r="R53" s="105">
        <f t="shared" si="4"/>
        <v>0.95</v>
      </c>
      <c r="S53" s="105">
        <f t="shared" si="5"/>
        <v>1.1000000000000001</v>
      </c>
      <c r="T53" s="105">
        <f t="shared" si="6"/>
        <v>1.0999999999999999</v>
      </c>
      <c r="U53" s="105">
        <f t="shared" si="7"/>
        <v>0.75</v>
      </c>
      <c r="V53" s="105">
        <f t="shared" si="8"/>
        <v>0.85</v>
      </c>
      <c r="W53" s="117">
        <f t="shared" si="9"/>
        <v>41</v>
      </c>
      <c r="X53" s="117">
        <f t="shared" si="10"/>
        <v>8.2000000000000011</v>
      </c>
      <c r="Y53" s="166">
        <v>19</v>
      </c>
      <c r="Z53" s="116">
        <f t="shared" si="11"/>
        <v>15.20</v>
      </c>
      <c r="AA53" s="143"/>
    </row>
    <row r="54" spans="1:27" ht="19.9" customHeight="1">
      <c r="A54" s="138">
        <v>47</v>
      </c>
      <c r="B54" s="165">
        <v>263608</v>
      </c>
      <c r="C54" s="148" t="s">
        <v>149</v>
      </c>
      <c r="D54" s="10">
        <v>7</v>
      </c>
      <c r="E54" s="10">
        <v>5</v>
      </c>
      <c r="F54" s="10">
        <v>4</v>
      </c>
      <c r="G54" s="10">
        <v>3</v>
      </c>
      <c r="H54" s="10">
        <v>6</v>
      </c>
      <c r="I54" s="10">
        <f t="shared" si="0"/>
        <v>25</v>
      </c>
      <c r="J54" s="10">
        <f t="shared" si="1"/>
        <v>3.75</v>
      </c>
      <c r="K54" s="18">
        <v>3</v>
      </c>
      <c r="L54" s="18">
        <v>4</v>
      </c>
      <c r="M54" s="18">
        <v>2</v>
      </c>
      <c r="N54" s="18">
        <v>1</v>
      </c>
      <c r="O54" s="18">
        <v>3</v>
      </c>
      <c r="P54" s="18">
        <f t="shared" si="2"/>
        <v>13</v>
      </c>
      <c r="Q54" s="116">
        <f t="shared" si="3"/>
        <v>0.65</v>
      </c>
      <c r="R54" s="105">
        <f t="shared" si="4"/>
        <v>1.2000000000000002</v>
      </c>
      <c r="S54" s="105">
        <f t="shared" si="5"/>
        <v>0.95</v>
      </c>
      <c r="T54" s="105">
        <f t="shared" si="6"/>
        <v>0.70</v>
      </c>
      <c r="U54" s="105">
        <f t="shared" si="7"/>
        <v>0.49999999999999994</v>
      </c>
      <c r="V54" s="105">
        <f t="shared" si="8"/>
        <v>1.0499999999999998</v>
      </c>
      <c r="W54" s="117">
        <f t="shared" si="9"/>
        <v>38</v>
      </c>
      <c r="X54" s="117">
        <f t="shared" si="10"/>
        <v>7.60</v>
      </c>
      <c r="Y54" s="166">
        <v>21</v>
      </c>
      <c r="Z54" s="116">
        <f t="shared" si="11"/>
        <v>16.80</v>
      </c>
      <c r="AA54" s="143"/>
    </row>
    <row r="55" spans="1:27" ht="19.9" customHeight="1">
      <c r="A55" s="138">
        <v>48</v>
      </c>
      <c r="B55" s="165">
        <v>263613</v>
      </c>
      <c r="C55" s="148" t="s">
        <v>150</v>
      </c>
      <c r="D55" s="10">
        <v>8</v>
      </c>
      <c r="E55" s="10">
        <v>7</v>
      </c>
      <c r="F55" s="10">
        <v>5</v>
      </c>
      <c r="G55" s="10">
        <v>6</v>
      </c>
      <c r="H55" s="10">
        <v>4</v>
      </c>
      <c r="I55" s="10">
        <f t="shared" si="0"/>
        <v>30</v>
      </c>
      <c r="J55" s="10">
        <f t="shared" si="1"/>
        <v>4.50</v>
      </c>
      <c r="K55" s="18">
        <v>5</v>
      </c>
      <c r="L55" s="18">
        <v>2</v>
      </c>
      <c r="M55" s="18">
        <v>4</v>
      </c>
      <c r="N55" s="18">
        <v>4</v>
      </c>
      <c r="O55" s="18">
        <v>2</v>
      </c>
      <c r="P55" s="18">
        <f t="shared" si="2"/>
        <v>17</v>
      </c>
      <c r="Q55" s="116">
        <f t="shared" si="3"/>
        <v>0.85000000000000009</v>
      </c>
      <c r="R55" s="105">
        <f t="shared" si="4"/>
        <v>1.45</v>
      </c>
      <c r="S55" s="105">
        <f t="shared" si="5"/>
        <v>1.1500000000000001</v>
      </c>
      <c r="T55" s="105">
        <f t="shared" si="6"/>
        <v>0.95</v>
      </c>
      <c r="U55" s="105">
        <f t="shared" si="7"/>
        <v>1.0999999999999999</v>
      </c>
      <c r="V55" s="105">
        <f t="shared" si="8"/>
        <v>0.70</v>
      </c>
      <c r="W55" s="117">
        <f t="shared" si="9"/>
        <v>47</v>
      </c>
      <c r="X55" s="117">
        <f t="shared" si="10"/>
        <v>9.40</v>
      </c>
      <c r="Y55" s="166">
        <v>20</v>
      </c>
      <c r="Z55" s="116">
        <f t="shared" si="11"/>
        <v>16</v>
      </c>
      <c r="AA55" s="143"/>
    </row>
    <row r="56" spans="1:27" ht="19.9" customHeight="1">
      <c r="A56" s="138">
        <v>49</v>
      </c>
      <c r="B56" s="165">
        <v>263614</v>
      </c>
      <c r="C56" s="148" t="s">
        <v>151</v>
      </c>
      <c r="D56" s="10">
        <v>6</v>
      </c>
      <c r="E56" s="10">
        <v>7</v>
      </c>
      <c r="F56" s="10">
        <v>3</v>
      </c>
      <c r="G56" s="10">
        <v>5</v>
      </c>
      <c r="H56" s="10">
        <v>7</v>
      </c>
      <c r="I56" s="10">
        <f t="shared" si="0"/>
        <v>28</v>
      </c>
      <c r="J56" s="10">
        <f t="shared" si="1"/>
        <v>4.20</v>
      </c>
      <c r="K56" s="18">
        <v>1</v>
      </c>
      <c r="L56" s="18">
        <v>4</v>
      </c>
      <c r="M56" s="18">
        <v>3</v>
      </c>
      <c r="N56" s="18">
        <v>5</v>
      </c>
      <c r="O56" s="18">
        <v>3</v>
      </c>
      <c r="P56" s="18">
        <f t="shared" si="2"/>
        <v>16</v>
      </c>
      <c r="Q56" s="116">
        <f t="shared" si="3"/>
        <v>0.80</v>
      </c>
      <c r="R56" s="105">
        <f t="shared" si="4"/>
        <v>0.95</v>
      </c>
      <c r="S56" s="105">
        <f t="shared" si="5"/>
        <v>1.25</v>
      </c>
      <c r="T56" s="105">
        <f t="shared" si="6"/>
        <v>0.60</v>
      </c>
      <c r="U56" s="105">
        <f t="shared" si="7"/>
        <v>1</v>
      </c>
      <c r="V56" s="105">
        <f t="shared" si="8"/>
        <v>1.2000000000000002</v>
      </c>
      <c r="W56" s="117">
        <f t="shared" si="9"/>
        <v>44</v>
      </c>
      <c r="X56" s="117">
        <f t="shared" si="10"/>
        <v>8.8000000000000007</v>
      </c>
      <c r="Y56" s="166">
        <v>19</v>
      </c>
      <c r="Z56" s="116">
        <f t="shared" si="11"/>
        <v>15.20</v>
      </c>
      <c r="AA56" s="143"/>
    </row>
    <row r="57" spans="1:27" s="131" customFormat="1" ht="19.9" customHeight="1">
      <c r="A57" s="138">
        <v>50</v>
      </c>
      <c r="B57" s="165">
        <v>263615</v>
      </c>
      <c r="C57" s="148" t="s">
        <v>152</v>
      </c>
      <c r="D57" s="10">
        <v>7</v>
      </c>
      <c r="E57" s="10">
        <v>6</v>
      </c>
      <c r="F57" s="10">
        <v>2</v>
      </c>
      <c r="G57" s="10">
        <v>4</v>
      </c>
      <c r="H57" s="10">
        <v>3</v>
      </c>
      <c r="I57" s="10">
        <f t="shared" si="0"/>
        <v>22</v>
      </c>
      <c r="J57" s="10">
        <f t="shared" si="1"/>
        <v>3.30</v>
      </c>
      <c r="K57" s="18">
        <v>2</v>
      </c>
      <c r="L57" s="18">
        <v>3</v>
      </c>
      <c r="M57" s="18">
        <v>1</v>
      </c>
      <c r="N57" s="18">
        <v>3</v>
      </c>
      <c r="O57" s="18">
        <v>2</v>
      </c>
      <c r="P57" s="18">
        <f t="shared" si="2"/>
        <v>11</v>
      </c>
      <c r="Q57" s="116">
        <f t="shared" si="3"/>
        <v>0.55000000000000004</v>
      </c>
      <c r="R57" s="105">
        <f t="shared" si="4"/>
        <v>1.1500000000000001</v>
      </c>
      <c r="S57" s="105">
        <f t="shared" si="5"/>
        <v>1.0499999999999998</v>
      </c>
      <c r="T57" s="105">
        <f t="shared" si="6"/>
        <v>0.35</v>
      </c>
      <c r="U57" s="105">
        <f t="shared" si="7"/>
        <v>0.75</v>
      </c>
      <c r="V57" s="105">
        <f t="shared" si="8"/>
        <v>0.54999999999999993</v>
      </c>
      <c r="W57" s="117">
        <f t="shared" si="9"/>
        <v>33</v>
      </c>
      <c r="X57" s="117">
        <f t="shared" si="10"/>
        <v>6.60</v>
      </c>
      <c r="Y57" s="166">
        <v>12</v>
      </c>
      <c r="Z57" s="116">
        <f t="shared" si="11"/>
        <v>9.6000000000000014</v>
      </c>
      <c r="AA57" s="145"/>
    </row>
    <row r="58" spans="1:27" ht="19.9" customHeight="1">
      <c r="A58" s="138">
        <v>51</v>
      </c>
      <c r="B58" s="165">
        <v>263617</v>
      </c>
      <c r="C58" s="148" t="s">
        <v>153</v>
      </c>
      <c r="D58" s="10">
        <v>5</v>
      </c>
      <c r="E58" s="10">
        <v>8</v>
      </c>
      <c r="F58" s="10">
        <v>5</v>
      </c>
      <c r="G58" s="10">
        <v>3</v>
      </c>
      <c r="H58" s="10">
        <v>7</v>
      </c>
      <c r="I58" s="10">
        <f t="shared" si="0"/>
        <v>28</v>
      </c>
      <c r="J58" s="10">
        <f t="shared" si="1"/>
        <v>4.20</v>
      </c>
      <c r="K58" s="18">
        <v>3</v>
      </c>
      <c r="L58" s="18">
        <v>6</v>
      </c>
      <c r="M58" s="18">
        <v>3</v>
      </c>
      <c r="N58" s="18">
        <v>2</v>
      </c>
      <c r="O58" s="18">
        <v>3</v>
      </c>
      <c r="P58" s="18">
        <f t="shared" si="2"/>
        <v>17</v>
      </c>
      <c r="Q58" s="116">
        <f t="shared" si="3"/>
        <v>0.85000000000000009</v>
      </c>
      <c r="R58" s="105">
        <f t="shared" si="4"/>
        <v>0.90</v>
      </c>
      <c r="S58" s="105">
        <f t="shared" si="5"/>
        <v>1.50</v>
      </c>
      <c r="T58" s="105">
        <f t="shared" si="6"/>
        <v>0.90</v>
      </c>
      <c r="U58" s="105">
        <f t="shared" si="7"/>
        <v>0.54999999999999993</v>
      </c>
      <c r="V58" s="105">
        <f t="shared" si="8"/>
        <v>1.2000000000000002</v>
      </c>
      <c r="W58" s="117">
        <f t="shared" si="9"/>
        <v>45</v>
      </c>
      <c r="X58" s="117">
        <f t="shared" si="10"/>
        <v>9</v>
      </c>
      <c r="Y58" s="166">
        <v>17</v>
      </c>
      <c r="Z58" s="116">
        <f t="shared" si="11"/>
        <v>13.60</v>
      </c>
      <c r="AA58" s="143"/>
    </row>
    <row r="59" spans="1:27" ht="19.9" customHeight="1">
      <c r="A59" s="138">
        <v>52</v>
      </c>
      <c r="B59" s="165">
        <v>263621</v>
      </c>
      <c r="C59" s="149" t="s">
        <v>154</v>
      </c>
      <c r="D59" s="10">
        <v>8</v>
      </c>
      <c r="E59" s="10">
        <v>6</v>
      </c>
      <c r="F59" s="10">
        <v>4</v>
      </c>
      <c r="G59" s="10">
        <v>5</v>
      </c>
      <c r="H59" s="10">
        <v>4</v>
      </c>
      <c r="I59" s="10">
        <f t="shared" si="0"/>
        <v>27</v>
      </c>
      <c r="J59" s="10">
        <f t="shared" si="1"/>
        <v>4.05</v>
      </c>
      <c r="K59" s="18">
        <v>2</v>
      </c>
      <c r="L59" s="18">
        <v>5</v>
      </c>
      <c r="M59" s="18">
        <v>4</v>
      </c>
      <c r="N59" s="18">
        <v>3</v>
      </c>
      <c r="O59" s="18">
        <v>1</v>
      </c>
      <c r="P59" s="18">
        <f t="shared" si="2"/>
        <v>15</v>
      </c>
      <c r="Q59" s="116">
        <f t="shared" si="3"/>
        <v>0.75</v>
      </c>
      <c r="R59" s="105">
        <f t="shared" si="4"/>
        <v>1.30</v>
      </c>
      <c r="S59" s="105">
        <f t="shared" si="5"/>
        <v>1.1499999999999999</v>
      </c>
      <c r="T59" s="105">
        <f t="shared" si="6"/>
        <v>0.80</v>
      </c>
      <c r="U59" s="105">
        <f t="shared" si="7"/>
        <v>0.90</v>
      </c>
      <c r="V59" s="105">
        <f t="shared" si="8"/>
        <v>0.65</v>
      </c>
      <c r="W59" s="117">
        <f t="shared" si="9"/>
        <v>42</v>
      </c>
      <c r="X59" s="117">
        <f t="shared" si="10"/>
        <v>8.40</v>
      </c>
      <c r="Y59" s="167">
        <v>19</v>
      </c>
      <c r="Z59" s="116">
        <f t="shared" si="11"/>
        <v>15.20</v>
      </c>
      <c r="AA59" s="143"/>
    </row>
    <row r="60" spans="1:27" ht="19.9" customHeight="1">
      <c r="A60" s="138">
        <v>53</v>
      </c>
      <c r="B60" s="165">
        <v>263622</v>
      </c>
      <c r="C60" s="149" t="s">
        <v>155</v>
      </c>
      <c r="D60" s="10">
        <v>6</v>
      </c>
      <c r="E60" s="10">
        <v>8</v>
      </c>
      <c r="F60" s="10">
        <v>6</v>
      </c>
      <c r="G60" s="10">
        <v>7</v>
      </c>
      <c r="H60" s="10">
        <v>2</v>
      </c>
      <c r="I60" s="10">
        <f t="shared" si="0"/>
        <v>29</v>
      </c>
      <c r="J60" s="10">
        <f t="shared" si="1"/>
        <v>4.3499999999999996</v>
      </c>
      <c r="K60" s="18">
        <v>1</v>
      </c>
      <c r="L60" s="18">
        <v>4</v>
      </c>
      <c r="M60" s="18">
        <v>3</v>
      </c>
      <c r="N60" s="18">
        <v>4</v>
      </c>
      <c r="O60" s="18">
        <v>3</v>
      </c>
      <c r="P60" s="18">
        <f t="shared" si="2"/>
        <v>15</v>
      </c>
      <c r="Q60" s="116">
        <f t="shared" si="3"/>
        <v>0.75</v>
      </c>
      <c r="R60" s="105">
        <f t="shared" si="4"/>
        <v>0.95</v>
      </c>
      <c r="S60" s="105">
        <f t="shared" si="5"/>
        <v>1.40</v>
      </c>
      <c r="T60" s="105">
        <f t="shared" si="6"/>
        <v>1.0499999999999998</v>
      </c>
      <c r="U60" s="105">
        <f t="shared" si="7"/>
        <v>1.25</v>
      </c>
      <c r="V60" s="105">
        <f t="shared" si="8"/>
        <v>0.45</v>
      </c>
      <c r="W60" s="117">
        <f t="shared" si="9"/>
        <v>44</v>
      </c>
      <c r="X60" s="117">
        <f t="shared" si="10"/>
        <v>8.8000000000000007</v>
      </c>
      <c r="Y60" s="167">
        <v>26</v>
      </c>
      <c r="Z60" s="116">
        <f t="shared" si="11"/>
        <v>20.80</v>
      </c>
      <c r="AA60" s="143"/>
    </row>
    <row r="61" spans="1:27" ht="19.9" customHeight="1">
      <c r="A61" s="138">
        <v>54</v>
      </c>
      <c r="B61" s="165">
        <v>263623</v>
      </c>
      <c r="C61" s="149" t="s">
        <v>156</v>
      </c>
      <c r="D61" s="10">
        <v>5</v>
      </c>
      <c r="E61" s="10">
        <v>5</v>
      </c>
      <c r="F61" s="10">
        <v>7</v>
      </c>
      <c r="G61" s="10">
        <v>4</v>
      </c>
      <c r="H61" s="10">
        <v>6</v>
      </c>
      <c r="I61" s="10">
        <f t="shared" si="0"/>
        <v>27</v>
      </c>
      <c r="J61" s="10">
        <f t="shared" si="1"/>
        <v>4.05</v>
      </c>
      <c r="K61" s="18">
        <v>4</v>
      </c>
      <c r="L61" s="18">
        <v>3</v>
      </c>
      <c r="M61" s="18">
        <v>4</v>
      </c>
      <c r="N61" s="18">
        <v>2</v>
      </c>
      <c r="O61" s="18">
        <v>1</v>
      </c>
      <c r="P61" s="18">
        <f t="shared" si="2"/>
        <v>14</v>
      </c>
      <c r="Q61" s="116">
        <f t="shared" si="3"/>
        <v>0.70</v>
      </c>
      <c r="R61" s="105">
        <f t="shared" si="4"/>
        <v>0.95</v>
      </c>
      <c r="S61" s="105">
        <f t="shared" si="5"/>
        <v>0.90</v>
      </c>
      <c r="T61" s="105">
        <f t="shared" si="6"/>
        <v>1.25</v>
      </c>
      <c r="U61" s="105">
        <f t="shared" si="7"/>
        <v>0.70</v>
      </c>
      <c r="V61" s="105">
        <f t="shared" si="8"/>
        <v>0.95</v>
      </c>
      <c r="W61" s="117">
        <f t="shared" si="9"/>
        <v>41</v>
      </c>
      <c r="X61" s="117">
        <f t="shared" si="10"/>
        <v>8.2000000000000011</v>
      </c>
      <c r="Y61" s="167">
        <v>20</v>
      </c>
      <c r="Z61" s="116">
        <f t="shared" si="11"/>
        <v>16</v>
      </c>
      <c r="AA61" s="143"/>
    </row>
    <row r="62" spans="1:27" ht="19.9" customHeight="1">
      <c r="A62" s="138">
        <v>55</v>
      </c>
      <c r="B62" s="165">
        <v>263625</v>
      </c>
      <c r="C62" s="148" t="s">
        <v>157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f t="shared" si="0"/>
        <v>0</v>
      </c>
      <c r="J62" s="10">
        <f t="shared" si="1"/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 t="shared" si="2"/>
        <v>0</v>
      </c>
      <c r="Q62" s="116">
        <f t="shared" si="3"/>
        <v>0</v>
      </c>
      <c r="R62" s="105">
        <f t="shared" si="4"/>
        <v>0</v>
      </c>
      <c r="S62" s="105">
        <f t="shared" si="5"/>
        <v>0</v>
      </c>
      <c r="T62" s="105">
        <f t="shared" si="6"/>
        <v>0</v>
      </c>
      <c r="U62" s="105">
        <f t="shared" si="7"/>
        <v>0</v>
      </c>
      <c r="V62" s="105">
        <f t="shared" si="8"/>
        <v>0</v>
      </c>
      <c r="W62" s="117">
        <f t="shared" si="9"/>
        <v>0</v>
      </c>
      <c r="X62" s="117">
        <f t="shared" si="10"/>
        <v>0</v>
      </c>
      <c r="Y62" s="166" t="s">
        <v>99</v>
      </c>
      <c r="Z62" s="116" t="e">
        <f t="shared" si="11"/>
        <v>#VALUE!</v>
      </c>
      <c r="AA62" s="143"/>
    </row>
    <row r="63" ht="21" thickBot="1"/>
    <row r="64" spans="1:26" ht="20.25">
      <c r="A64" s="183"/>
      <c r="B64" s="184"/>
      <c r="C64" s="185"/>
      <c r="D64" s="6">
        <f t="shared" si="14" ref="D64:Z64">COUNT(D8:D62)</f>
        <v>54</v>
      </c>
      <c r="E64" s="7">
        <f t="shared" si="14"/>
        <v>54</v>
      </c>
      <c r="F64" s="7">
        <f t="shared" si="14"/>
        <v>54</v>
      </c>
      <c r="G64" s="7">
        <f t="shared" si="14"/>
        <v>54</v>
      </c>
      <c r="H64" s="87">
        <f t="shared" si="14"/>
        <v>54</v>
      </c>
      <c r="I64" s="8">
        <f t="shared" si="14"/>
        <v>55</v>
      </c>
      <c r="J64" s="88">
        <f t="shared" si="14"/>
        <v>55</v>
      </c>
      <c r="K64" s="80">
        <f t="shared" si="14"/>
        <v>54</v>
      </c>
      <c r="L64" s="15">
        <f t="shared" si="14"/>
        <v>54</v>
      </c>
      <c r="M64" s="15">
        <f t="shared" si="14"/>
        <v>54</v>
      </c>
      <c r="N64" s="15">
        <f t="shared" si="14"/>
        <v>54</v>
      </c>
      <c r="O64" s="81">
        <f t="shared" si="14"/>
        <v>54</v>
      </c>
      <c r="P64" s="76">
        <f t="shared" si="14"/>
        <v>55</v>
      </c>
      <c r="Q64" s="94">
        <f t="shared" si="14"/>
        <v>55</v>
      </c>
      <c r="R64" s="97">
        <f t="shared" si="14"/>
        <v>55</v>
      </c>
      <c r="S64" s="22">
        <f t="shared" si="14"/>
        <v>55</v>
      </c>
      <c r="T64" s="22">
        <f t="shared" si="14"/>
        <v>55</v>
      </c>
      <c r="U64" s="22">
        <f t="shared" si="14"/>
        <v>55</v>
      </c>
      <c r="V64" s="23">
        <f t="shared" si="14"/>
        <v>55</v>
      </c>
      <c r="W64" s="106">
        <f t="shared" si="14"/>
        <v>55</v>
      </c>
      <c r="X64" s="100">
        <f t="shared" si="14"/>
        <v>55</v>
      </c>
      <c r="Y64" s="16">
        <f t="shared" si="14"/>
        <v>51</v>
      </c>
      <c r="Z64" s="104">
        <f t="shared" si="14"/>
        <v>52</v>
      </c>
    </row>
    <row r="65" spans="1:26" ht="21" customHeight="1">
      <c r="A65" s="174"/>
      <c r="B65" s="175"/>
      <c r="C65" s="176"/>
      <c r="D65" s="9">
        <v>10</v>
      </c>
      <c r="E65" s="10">
        <v>10</v>
      </c>
      <c r="F65" s="10">
        <v>10</v>
      </c>
      <c r="G65" s="10">
        <v>10</v>
      </c>
      <c r="H65" s="89">
        <v>10</v>
      </c>
      <c r="I65" s="11">
        <f>SUM(D65:H65)</f>
        <v>50</v>
      </c>
      <c r="J65" s="90">
        <f>I65*0.15</f>
        <v>7.50</v>
      </c>
      <c r="K65" s="82">
        <v>5</v>
      </c>
      <c r="L65" s="18">
        <v>5</v>
      </c>
      <c r="M65" s="18">
        <v>5</v>
      </c>
      <c r="N65" s="18">
        <v>5</v>
      </c>
      <c r="O65" s="83">
        <v>5</v>
      </c>
      <c r="P65" s="77">
        <f>SUM(K65:O65)</f>
        <v>25</v>
      </c>
      <c r="Q65" s="95">
        <f>P65*0.05</f>
        <v>1.25</v>
      </c>
      <c r="R65" s="98">
        <f>(D65*0.15+K65*0.05)</f>
        <v>1.75</v>
      </c>
      <c r="S65" s="24">
        <f>((E65*0.15+L65*0.05))</f>
        <v>1.75</v>
      </c>
      <c r="T65" s="24">
        <f>((F65*0.15+M65*0.05))</f>
        <v>1.75</v>
      </c>
      <c r="U65" s="24">
        <f>((G65*0.15+N65*0.05))</f>
        <v>1.75</v>
      </c>
      <c r="V65" s="25">
        <f>((H65*0.15+O65*0.05))</f>
        <v>1.75</v>
      </c>
      <c r="W65" s="107">
        <v>75</v>
      </c>
      <c r="X65" s="101">
        <f>W65*0.2</f>
        <v>15</v>
      </c>
      <c r="Y65" s="19">
        <v>33</v>
      </c>
      <c r="Z65" s="84">
        <f>Y65*0.8</f>
        <v>26.40</v>
      </c>
    </row>
    <row r="66" spans="1:26" ht="20.25">
      <c r="A66" s="174" t="s">
        <v>72</v>
      </c>
      <c r="B66" s="175"/>
      <c r="C66" s="176"/>
      <c r="D66" s="9">
        <f t="shared" si="15" ref="D66:L66">D65*0.4</f>
        <v>4</v>
      </c>
      <c r="E66" s="10">
        <f t="shared" si="15"/>
        <v>4</v>
      </c>
      <c r="F66" s="10">
        <f t="shared" si="15"/>
        <v>4</v>
      </c>
      <c r="G66" s="10">
        <f t="shared" si="15"/>
        <v>4</v>
      </c>
      <c r="H66" s="89">
        <f t="shared" si="15"/>
        <v>4</v>
      </c>
      <c r="I66" s="11">
        <f t="shared" si="15"/>
        <v>20</v>
      </c>
      <c r="J66" s="90">
        <f t="shared" si="15"/>
        <v>3</v>
      </c>
      <c r="K66" s="82">
        <f t="shared" si="15"/>
        <v>2</v>
      </c>
      <c r="L66" s="18">
        <f t="shared" si="15"/>
        <v>2</v>
      </c>
      <c r="M66" s="18">
        <f t="shared" si="16" ref="M66:Z66">M65*0.4</f>
        <v>2</v>
      </c>
      <c r="N66" s="18">
        <f t="shared" si="16"/>
        <v>2</v>
      </c>
      <c r="O66" s="83">
        <f t="shared" si="16"/>
        <v>2</v>
      </c>
      <c r="P66" s="77">
        <f t="shared" si="16"/>
        <v>10</v>
      </c>
      <c r="Q66" s="95">
        <f t="shared" si="16"/>
        <v>0.50</v>
      </c>
      <c r="R66" s="98">
        <f t="shared" si="16"/>
        <v>0.70</v>
      </c>
      <c r="S66" s="24">
        <f t="shared" si="16"/>
        <v>0.70</v>
      </c>
      <c r="T66" s="24">
        <f t="shared" si="16"/>
        <v>0.70</v>
      </c>
      <c r="U66" s="24">
        <f t="shared" si="16"/>
        <v>0.70</v>
      </c>
      <c r="V66" s="25">
        <f t="shared" si="16"/>
        <v>0.70</v>
      </c>
      <c r="W66" s="107">
        <f t="shared" si="16"/>
        <v>30</v>
      </c>
      <c r="X66" s="101">
        <f t="shared" si="16"/>
        <v>6</v>
      </c>
      <c r="Y66" s="19">
        <f t="shared" si="16"/>
        <v>13.20</v>
      </c>
      <c r="Z66" s="84">
        <f t="shared" si="16"/>
        <v>10.560000000000002</v>
      </c>
    </row>
    <row r="67" spans="1:26" ht="21" customHeight="1">
      <c r="A67" s="174" t="s">
        <v>12</v>
      </c>
      <c r="B67" s="175"/>
      <c r="C67" s="176"/>
      <c r="D67" s="9">
        <f>COUNTIF(D8:D62,"&gt;=4")</f>
        <v>45</v>
      </c>
      <c r="E67" s="9">
        <f>COUNTIF(E8:E62,"&gt;=4")</f>
        <v>45</v>
      </c>
      <c r="F67" s="9">
        <f>COUNTIF(F8:F62,"&gt;=4")</f>
        <v>44</v>
      </c>
      <c r="G67" s="9">
        <f>COUNTIF(G8:G62,"&gt;=4")</f>
        <v>39</v>
      </c>
      <c r="H67" s="9">
        <f>COUNTIF(H8:H62,"&gt;=4")</f>
        <v>39</v>
      </c>
      <c r="I67" s="11">
        <f>COUNTIF(I8:I62,"&gt;=20")</f>
        <v>45</v>
      </c>
      <c r="J67" s="90">
        <f>COUNTIF(J8:J62,"&gt;=3")</f>
        <v>45</v>
      </c>
      <c r="K67" s="82">
        <f>COUNTIF(K8:K62,"&gt;=2")</f>
        <v>43</v>
      </c>
      <c r="L67" s="82">
        <f>COUNTIF(L8:L62,"&gt;=2")</f>
        <v>43</v>
      </c>
      <c r="M67" s="82">
        <f>COUNTIF(M8:M62,"&gt;=2")</f>
        <v>45</v>
      </c>
      <c r="N67" s="82">
        <f>COUNTIF(N8:N62,"&gt;=2")</f>
        <v>48</v>
      </c>
      <c r="O67" s="82">
        <f>COUNTIF(O8:O62,"&gt;=2")</f>
        <v>37</v>
      </c>
      <c r="P67" s="77">
        <f>COUNTIF(P8:P62,"&gt;=10")</f>
        <v>50</v>
      </c>
      <c r="Q67" s="95">
        <f>COUNTIF(Q8:Q62,"&gt;=0.5")</f>
        <v>50</v>
      </c>
      <c r="R67" s="98">
        <f>COUNTIF(R8:R62,"&gt;=.7")</f>
        <v>45</v>
      </c>
      <c r="S67" s="98">
        <f>COUNTIF(S8:S62,"&gt;=.7")</f>
        <v>45</v>
      </c>
      <c r="T67" s="98">
        <f>COUNTIF(T8:T62,"&gt;=.7")</f>
        <v>43</v>
      </c>
      <c r="U67" s="98">
        <f>COUNTIF(U8:U62,"&gt;=.7")</f>
        <v>40</v>
      </c>
      <c r="V67" s="98">
        <f>COUNTIF(V8:V62,"&gt;=.7")</f>
        <v>37</v>
      </c>
      <c r="W67" s="107">
        <f>COUNTIF(W8:W62,"&gt;=30")</f>
        <v>48</v>
      </c>
      <c r="X67" s="101">
        <f>COUNTIF(X8:X62,"&gt;=6")</f>
        <v>48</v>
      </c>
      <c r="Y67" s="19">
        <f>COUNTIF(Y8:Y62,"&gt;=13.2")</f>
        <v>41</v>
      </c>
      <c r="Z67" s="84">
        <f>COUNTIF(Z8:Z62,"&gt;=10.56")</f>
        <v>41</v>
      </c>
    </row>
    <row r="68" spans="1:26" ht="20.25">
      <c r="A68" s="174" t="s">
        <v>13</v>
      </c>
      <c r="B68" s="175"/>
      <c r="C68" s="176"/>
      <c r="D68" s="91" t="str">
        <f t="shared" si="17" ref="D68:Z68">IF(((D67/COUNT(D8:D62))*100)&gt;=60,"3",IF(AND(((D67/COUNT(D8:D62))*100)&lt;60,((D67/COUNT(D8:D62))*100)&gt;=50),"2",IF(AND(((D67/COUNT(D8:D62))*100)&lt;50,((D67/COUNT(D8:D62))*100)&gt;=40),"1","0")))</f>
        <v>3</v>
      </c>
      <c r="E68" s="10" t="str">
        <f t="shared" si="17"/>
        <v>3</v>
      </c>
      <c r="F68" s="10" t="str">
        <f t="shared" si="17"/>
        <v>3</v>
      </c>
      <c r="G68" s="10" t="str">
        <f t="shared" si="17"/>
        <v>3</v>
      </c>
      <c r="H68" s="89" t="str">
        <f t="shared" si="17"/>
        <v>3</v>
      </c>
      <c r="I68" s="11" t="str">
        <f t="shared" si="17"/>
        <v>3</v>
      </c>
      <c r="J68" s="90" t="str">
        <f t="shared" si="17"/>
        <v>3</v>
      </c>
      <c r="K68" s="82" t="str">
        <f t="shared" si="17"/>
        <v>3</v>
      </c>
      <c r="L68" s="17" t="str">
        <f t="shared" si="17"/>
        <v>3</v>
      </c>
      <c r="M68" s="17" t="str">
        <f t="shared" si="17"/>
        <v>3</v>
      </c>
      <c r="N68" s="17" t="str">
        <f t="shared" si="17"/>
        <v>3</v>
      </c>
      <c r="O68" s="84" t="str">
        <f t="shared" si="17"/>
        <v>3</v>
      </c>
      <c r="P68" s="77" t="str">
        <f t="shared" si="17"/>
        <v>3</v>
      </c>
      <c r="Q68" s="95" t="str">
        <f t="shared" si="17"/>
        <v>3</v>
      </c>
      <c r="R68" s="98" t="str">
        <f t="shared" si="17"/>
        <v>3</v>
      </c>
      <c r="S68" s="24" t="str">
        <f t="shared" si="17"/>
        <v>3</v>
      </c>
      <c r="T68" s="24" t="str">
        <f t="shared" si="17"/>
        <v>3</v>
      </c>
      <c r="U68" s="24" t="str">
        <f t="shared" si="17"/>
        <v>3</v>
      </c>
      <c r="V68" s="25" t="str">
        <f t="shared" si="17"/>
        <v>3</v>
      </c>
      <c r="W68" s="101" t="str">
        <f t="shared" si="17"/>
        <v>3</v>
      </c>
      <c r="X68" s="102" t="str">
        <f t="shared" si="17"/>
        <v>3</v>
      </c>
      <c r="Y68" s="95" t="str">
        <f t="shared" si="17"/>
        <v>3</v>
      </c>
      <c r="Z68" s="19" t="str">
        <f t="shared" si="17"/>
        <v>3</v>
      </c>
    </row>
    <row r="69" spans="1:26" ht="21" thickBot="1">
      <c r="A69" s="177" t="s">
        <v>14</v>
      </c>
      <c r="B69" s="178"/>
      <c r="C69" s="179"/>
      <c r="D69" s="12">
        <f t="shared" si="18" ref="D69:Z69">((D67/COUNT(D8:D62))*D68)</f>
        <v>2.50</v>
      </c>
      <c r="E69" s="13">
        <f t="shared" si="18"/>
        <v>2.50</v>
      </c>
      <c r="F69" s="13">
        <f t="shared" si="18"/>
        <v>2.4444444444444442</v>
      </c>
      <c r="G69" s="13">
        <f t="shared" si="18"/>
        <v>2.1666666666666665</v>
      </c>
      <c r="H69" s="92">
        <f t="shared" si="18"/>
        <v>2.1666666666666665</v>
      </c>
      <c r="I69" s="14">
        <f t="shared" si="18"/>
        <v>2.4545454545454546</v>
      </c>
      <c r="J69" s="93">
        <f t="shared" si="18"/>
        <v>2.4545454545454546</v>
      </c>
      <c r="K69" s="85">
        <f t="shared" si="18"/>
        <v>2.3888888888888888</v>
      </c>
      <c r="L69" s="20">
        <f t="shared" si="18"/>
        <v>2.3888888888888888</v>
      </c>
      <c r="M69" s="20">
        <f t="shared" si="18"/>
        <v>2.50</v>
      </c>
      <c r="N69" s="20">
        <f t="shared" si="18"/>
        <v>2.6666666666666665</v>
      </c>
      <c r="O69" s="86">
        <f t="shared" si="18"/>
        <v>2.0555555555555558</v>
      </c>
      <c r="P69" s="78">
        <f t="shared" si="18"/>
        <v>2.7272727272727271</v>
      </c>
      <c r="Q69" s="96">
        <f t="shared" si="18"/>
        <v>2.7272727272727271</v>
      </c>
      <c r="R69" s="99">
        <f t="shared" si="18"/>
        <v>2.4545454545454546</v>
      </c>
      <c r="S69" s="26">
        <f t="shared" si="18"/>
        <v>2.4545454545454546</v>
      </c>
      <c r="T69" s="26">
        <f t="shared" si="18"/>
        <v>2.3454545454545457</v>
      </c>
      <c r="U69" s="26">
        <f t="shared" si="18"/>
        <v>2.1818181818181817</v>
      </c>
      <c r="V69" s="27">
        <f t="shared" si="18"/>
        <v>2.0181818181818181</v>
      </c>
      <c r="W69" s="108">
        <f t="shared" si="18"/>
        <v>2.6181818181818182</v>
      </c>
      <c r="X69" s="103">
        <f t="shared" si="18"/>
        <v>2.6181818181818182</v>
      </c>
      <c r="Y69" s="96">
        <f t="shared" si="18"/>
        <v>2.4117647058823533</v>
      </c>
      <c r="Z69" s="21">
        <f t="shared" si="18"/>
        <v>2.3653846153846154</v>
      </c>
    </row>
    <row r="70" spans="1:4" ht="21" thickBot="1">
      <c r="A70" s="139"/>
      <c r="B70" s="2"/>
      <c r="C70" s="2"/>
      <c r="D70" s="2"/>
    </row>
    <row r="71" spans="1:19" ht="20.25">
      <c r="A71" s="180" t="s">
        <v>15</v>
      </c>
      <c r="B71" s="181"/>
      <c r="C71" s="182"/>
      <c r="D71" s="2"/>
      <c r="E71" s="168" t="s">
        <v>16</v>
      </c>
      <c r="F71" s="169"/>
      <c r="G71" s="169"/>
      <c r="H71" s="169"/>
      <c r="I71" s="169"/>
      <c r="J71" s="169"/>
      <c r="K71" s="169"/>
      <c r="L71" s="169"/>
      <c r="M71" s="169"/>
      <c r="N71" s="170"/>
      <c r="O71" s="79" t="s">
        <v>8</v>
      </c>
      <c r="P71" s="28" t="s">
        <v>3</v>
      </c>
      <c r="Q71" s="28" t="s">
        <v>4</v>
      </c>
      <c r="R71" s="28" t="s">
        <v>5</v>
      </c>
      <c r="S71" s="29" t="s">
        <v>6</v>
      </c>
    </row>
    <row r="72" spans="1:19" ht="21" thickBot="1">
      <c r="A72" s="140" t="s">
        <v>73</v>
      </c>
      <c r="B72" s="3"/>
      <c r="C72" s="30"/>
      <c r="D72" s="2"/>
      <c r="E72" s="171"/>
      <c r="F72" s="172"/>
      <c r="G72" s="172"/>
      <c r="H72" s="172"/>
      <c r="I72" s="172"/>
      <c r="J72" s="172"/>
      <c r="K72" s="172"/>
      <c r="L72" s="172"/>
      <c r="M72" s="172"/>
      <c r="N72" s="173"/>
      <c r="O72" s="4">
        <f>(R69*0.2+Z69*0.8)</f>
        <v>2.3832167832167834</v>
      </c>
      <c r="P72" s="4">
        <f>(S69*0.2+Z69*0.8)</f>
        <v>2.3832167832167834</v>
      </c>
      <c r="Q72" s="4">
        <f>(T69*0.2+Z69*0.8)</f>
        <v>2.3613986013986015</v>
      </c>
      <c r="R72" s="4">
        <f>(U69*0.2+Z69*0.8)</f>
        <v>2.3286713286713288</v>
      </c>
      <c r="S72" s="5">
        <f>(V69*0.2+Z69*0.8)</f>
        <v>2.295944055944056</v>
      </c>
    </row>
    <row r="73" spans="1:4" ht="20.25">
      <c r="A73" s="140" t="s">
        <v>74</v>
      </c>
      <c r="B73" s="3"/>
      <c r="C73" s="30"/>
      <c r="D73" s="2"/>
    </row>
    <row r="74" spans="1:4" ht="21" thickBot="1">
      <c r="A74" s="141" t="s">
        <v>75</v>
      </c>
      <c r="B74" s="31"/>
      <c r="C74" s="32"/>
      <c r="D74" s="2"/>
    </row>
  </sheetData>
  <mergeCells count="23">
    <mergeCell ref="A64:C64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71:N72"/>
    <mergeCell ref="A65:C65"/>
    <mergeCell ref="A66:C66"/>
    <mergeCell ref="A67:C67"/>
    <mergeCell ref="A68:C68"/>
    <mergeCell ref="A69:C69"/>
    <mergeCell ref="A71:C71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AA74"/>
  <sheetViews>
    <sheetView zoomScale="80" zoomScaleNormal="80" workbookViewId="0" topLeftCell="L1">
      <selection pane="topLeft" activeCell="AA11" sqref="AA11"/>
    </sheetView>
  </sheetViews>
  <sheetFormatPr defaultColWidth="8.854285714285714" defaultRowHeight="20.25"/>
  <cols>
    <col min="1" max="1" width="11.571428571428571" style="133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428571428571429" style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10.571428571428571" style="142" bestFit="1" customWidth="1"/>
    <col min="28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34"/>
      <c r="B3" s="134"/>
      <c r="C3" s="134"/>
      <c r="D3" s="134"/>
      <c r="E3" s="134"/>
      <c r="F3" s="186" t="s">
        <v>160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34"/>
      <c r="V3" s="134"/>
      <c r="W3" s="134"/>
      <c r="X3" s="134"/>
      <c r="Y3" s="134"/>
      <c r="Z3" s="134"/>
    </row>
    <row r="4" spans="1:26" ht="21" thickBot="1">
      <c r="A4" s="187" t="s">
        <v>77</v>
      </c>
      <c r="B4" s="188"/>
      <c r="C4" s="154" t="str">
        <f>'CO (All Subjects)'!D8</f>
        <v>Microbiology, Mycology and plant Pathology</v>
      </c>
      <c r="D4" s="113" t="s">
        <v>82</v>
      </c>
      <c r="E4" s="114"/>
      <c r="F4" s="189" t="s">
        <v>102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/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98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136" t="s">
        <v>83</v>
      </c>
      <c r="E7" s="136" t="s">
        <v>84</v>
      </c>
      <c r="F7" s="136" t="s">
        <v>85</v>
      </c>
      <c r="G7" s="136" t="s">
        <v>86</v>
      </c>
      <c r="H7" s="136" t="s">
        <v>87</v>
      </c>
      <c r="I7" s="136" t="s">
        <v>92</v>
      </c>
      <c r="J7" s="136" t="s">
        <v>79</v>
      </c>
      <c r="K7" s="137" t="s">
        <v>8</v>
      </c>
      <c r="L7" s="137" t="s">
        <v>84</v>
      </c>
      <c r="M7" s="137" t="s">
        <v>4</v>
      </c>
      <c r="N7" s="137" t="s">
        <v>86</v>
      </c>
      <c r="O7" s="137" t="s">
        <v>87</v>
      </c>
      <c r="P7" s="137" t="s">
        <v>93</v>
      </c>
      <c r="Q7" s="137" t="s">
        <v>80</v>
      </c>
      <c r="R7" s="115" t="s">
        <v>8</v>
      </c>
      <c r="S7" s="135" t="s">
        <v>3</v>
      </c>
      <c r="T7" s="135" t="s">
        <v>4</v>
      </c>
      <c r="U7" s="135" t="s">
        <v>5</v>
      </c>
      <c r="V7" s="135" t="s">
        <v>6</v>
      </c>
      <c r="W7" s="35" t="s">
        <v>95</v>
      </c>
      <c r="X7" s="201"/>
      <c r="Y7" s="202"/>
      <c r="Z7" s="202"/>
    </row>
    <row r="8" spans="1:27" ht="19.9" customHeight="1">
      <c r="A8" s="138">
        <v>1</v>
      </c>
      <c r="B8" s="165">
        <v>263464</v>
      </c>
      <c r="C8" s="148" t="s">
        <v>104</v>
      </c>
      <c r="D8" s="10">
        <v>6</v>
      </c>
      <c r="E8" s="10">
        <v>8.50</v>
      </c>
      <c r="F8" s="10">
        <v>7</v>
      </c>
      <c r="G8" s="10">
        <v>5</v>
      </c>
      <c r="H8" s="10">
        <v>8</v>
      </c>
      <c r="I8" s="10">
        <f>SUM(D8:H8)</f>
        <v>34.50</v>
      </c>
      <c r="J8" s="10">
        <f>I8*0.15</f>
        <v>5.175</v>
      </c>
      <c r="K8" s="18">
        <v>2</v>
      </c>
      <c r="L8" s="18">
        <v>3</v>
      </c>
      <c r="M8" s="18">
        <v>3</v>
      </c>
      <c r="N8" s="18">
        <v>5</v>
      </c>
      <c r="O8" s="18">
        <v>4</v>
      </c>
      <c r="P8" s="18">
        <f>SUM(K8:O8)</f>
        <v>17</v>
      </c>
      <c r="Q8" s="116">
        <f>P8*0.05</f>
        <v>0.85000000000000009</v>
      </c>
      <c r="R8" s="105">
        <f>(D8*0.15+K8*0.05)</f>
        <v>0.99999999999999989</v>
      </c>
      <c r="S8" s="105">
        <f>(E8*0.15+L8*0.05)</f>
        <v>1.4249999999999998</v>
      </c>
      <c r="T8" s="105">
        <f>(F8*0.15+M8*0.05)</f>
        <v>1.2000000000000002</v>
      </c>
      <c r="U8" s="105">
        <f>(G8*0.15+N8*0.05)</f>
        <v>1</v>
      </c>
      <c r="V8" s="105">
        <f>(H8*0.15+O8*0.05)</f>
        <v>1.40</v>
      </c>
      <c r="W8" s="117">
        <f>I8+P8</f>
        <v>51.50</v>
      </c>
      <c r="X8" s="117">
        <f>(W8*0.2)</f>
        <v>10.30</v>
      </c>
      <c r="Y8" s="166">
        <v>22</v>
      </c>
      <c r="Z8" s="116">
        <f>Y8*0.8</f>
        <v>17.60</v>
      </c>
      <c r="AA8" s="143"/>
    </row>
    <row r="9" spans="1:27" ht="19.9" customHeight="1">
      <c r="A9" s="138">
        <v>2</v>
      </c>
      <c r="B9" s="165">
        <v>263465</v>
      </c>
      <c r="C9" s="148" t="s">
        <v>105</v>
      </c>
      <c r="D9" s="10">
        <v>2</v>
      </c>
      <c r="E9" s="10">
        <v>5</v>
      </c>
      <c r="F9" s="10">
        <v>1</v>
      </c>
      <c r="G9" s="10">
        <v>2</v>
      </c>
      <c r="H9" s="10">
        <v>1</v>
      </c>
      <c r="I9" s="10">
        <f t="shared" si="0" ref="I9:I62">SUM(D9:H9)</f>
        <v>11</v>
      </c>
      <c r="J9" s="10">
        <f t="shared" si="1" ref="J9:J62">I9*0.15</f>
        <v>1.65</v>
      </c>
      <c r="K9" s="18">
        <v>3</v>
      </c>
      <c r="L9" s="18">
        <v>2</v>
      </c>
      <c r="M9" s="18">
        <v>2</v>
      </c>
      <c r="N9" s="18">
        <v>4</v>
      </c>
      <c r="O9" s="18">
        <v>3</v>
      </c>
      <c r="P9" s="18">
        <f t="shared" si="2" ref="P9:P62">SUM(K9:O9)</f>
        <v>14</v>
      </c>
      <c r="Q9" s="116">
        <f t="shared" si="3" ref="Q9:Q62">P9*0.05</f>
        <v>0.70</v>
      </c>
      <c r="R9" s="105">
        <f t="shared" si="4" ref="R9:R62">(D9*0.15+K9*0.05)</f>
        <v>0.45</v>
      </c>
      <c r="S9" s="105">
        <f t="shared" si="5" ref="S9:S62">(E9*0.15+L9*0.05)</f>
        <v>0.85</v>
      </c>
      <c r="T9" s="105">
        <f t="shared" si="6" ref="T9:T62">(F9*0.15+M9*0.05)</f>
        <v>0.25</v>
      </c>
      <c r="U9" s="105">
        <f t="shared" si="7" ref="U9:U62">(G9*0.15+N9*0.05)</f>
        <v>0.50</v>
      </c>
      <c r="V9" s="105">
        <f t="shared" si="8" ref="V9:V62">(H9*0.15+O9*0.05)</f>
        <v>0.30000000000000004</v>
      </c>
      <c r="W9" s="117">
        <f t="shared" si="9" ref="W9:W62">I9+P9</f>
        <v>25</v>
      </c>
      <c r="X9" s="117">
        <f t="shared" si="10" ref="X9:X62">(W9*0.2)</f>
        <v>5</v>
      </c>
      <c r="Y9" s="166">
        <v>3</v>
      </c>
      <c r="Z9" s="116">
        <f t="shared" si="11" ref="Z9:Z62">Y9*0.8</f>
        <v>2.4000000000000004</v>
      </c>
      <c r="AA9" s="143"/>
    </row>
    <row r="10" spans="1:27" ht="19.9" customHeight="1">
      <c r="A10" s="138">
        <v>3</v>
      </c>
      <c r="B10" s="165">
        <v>263469</v>
      </c>
      <c r="C10" s="148" t="s">
        <v>106</v>
      </c>
      <c r="D10" s="10">
        <v>8</v>
      </c>
      <c r="E10" s="10">
        <v>9</v>
      </c>
      <c r="F10" s="10">
        <v>7.50</v>
      </c>
      <c r="G10" s="10">
        <v>6</v>
      </c>
      <c r="H10" s="10">
        <v>7</v>
      </c>
      <c r="I10" s="10">
        <f t="shared" si="0"/>
        <v>37.50</v>
      </c>
      <c r="J10" s="10">
        <f t="shared" si="1"/>
        <v>5.625</v>
      </c>
      <c r="K10" s="18">
        <v>4</v>
      </c>
      <c r="L10" s="18">
        <v>4</v>
      </c>
      <c r="M10" s="18">
        <v>3</v>
      </c>
      <c r="N10" s="18">
        <v>2</v>
      </c>
      <c r="O10" s="18">
        <v>5</v>
      </c>
      <c r="P10" s="18">
        <f t="shared" si="2"/>
        <v>18</v>
      </c>
      <c r="Q10" s="116">
        <f t="shared" si="3"/>
        <v>0.90</v>
      </c>
      <c r="R10" s="105">
        <f t="shared" si="4"/>
        <v>1.40</v>
      </c>
      <c r="S10" s="105">
        <f t="shared" si="5"/>
        <v>1.5499999999999998</v>
      </c>
      <c r="T10" s="105">
        <f t="shared" si="6"/>
        <v>1.2749999999999999</v>
      </c>
      <c r="U10" s="105">
        <f t="shared" si="7"/>
        <v>0.99999999999999989</v>
      </c>
      <c r="V10" s="105">
        <f t="shared" si="8"/>
        <v>1.30</v>
      </c>
      <c r="W10" s="117">
        <f t="shared" si="9"/>
        <v>55.50</v>
      </c>
      <c r="X10" s="117">
        <f t="shared" si="10"/>
        <v>11.10</v>
      </c>
      <c r="Y10" s="166">
        <v>24</v>
      </c>
      <c r="Z10" s="116">
        <f t="shared" si="11"/>
        <v>19.200000000000003</v>
      </c>
      <c r="AA10" s="143"/>
    </row>
    <row r="11" spans="1:27" ht="19.5" customHeight="1">
      <c r="A11" s="138">
        <v>4</v>
      </c>
      <c r="B11" s="165">
        <v>263473</v>
      </c>
      <c r="C11" s="148" t="s">
        <v>107</v>
      </c>
      <c r="D11" s="10">
        <v>6</v>
      </c>
      <c r="E11" s="10">
        <v>5</v>
      </c>
      <c r="F11" s="10">
        <v>4</v>
      </c>
      <c r="G11" s="10">
        <v>3</v>
      </c>
      <c r="H11" s="10">
        <v>5</v>
      </c>
      <c r="I11" s="10">
        <f t="shared" si="0"/>
        <v>23</v>
      </c>
      <c r="J11" s="10">
        <f t="shared" si="1"/>
        <v>3.4499999999999997</v>
      </c>
      <c r="K11" s="18">
        <v>3</v>
      </c>
      <c r="L11" s="18">
        <v>2</v>
      </c>
      <c r="M11" s="18">
        <v>2</v>
      </c>
      <c r="N11" s="18">
        <v>1</v>
      </c>
      <c r="O11" s="18">
        <v>4</v>
      </c>
      <c r="P11" s="18">
        <f t="shared" si="2"/>
        <v>12</v>
      </c>
      <c r="Q11" s="116">
        <f t="shared" si="3"/>
        <v>0.60000000000000009</v>
      </c>
      <c r="R11" s="105">
        <f t="shared" si="4"/>
        <v>1.0499999999999998</v>
      </c>
      <c r="S11" s="105">
        <f t="shared" si="5"/>
        <v>0.85</v>
      </c>
      <c r="T11" s="105">
        <f t="shared" si="6"/>
        <v>0.70</v>
      </c>
      <c r="U11" s="105">
        <f t="shared" si="7"/>
        <v>0.49999999999999994</v>
      </c>
      <c r="V11" s="105">
        <f t="shared" si="8"/>
        <v>0.95</v>
      </c>
      <c r="W11" s="117">
        <f t="shared" si="9"/>
        <v>35</v>
      </c>
      <c r="X11" s="117">
        <f t="shared" si="10"/>
        <v>7</v>
      </c>
      <c r="Y11" s="166">
        <v>26</v>
      </c>
      <c r="Z11" s="116">
        <f t="shared" si="11"/>
        <v>20.80</v>
      </c>
      <c r="AA11" s="143"/>
    </row>
    <row r="12" spans="1:27" ht="19.9" customHeight="1">
      <c r="A12" s="138">
        <v>5</v>
      </c>
      <c r="B12" s="165">
        <v>263474</v>
      </c>
      <c r="C12" s="148" t="s">
        <v>108</v>
      </c>
      <c r="D12" s="10">
        <v>4</v>
      </c>
      <c r="E12" s="10">
        <v>5</v>
      </c>
      <c r="F12" s="10">
        <v>2</v>
      </c>
      <c r="G12" s="10">
        <v>7</v>
      </c>
      <c r="H12" s="10">
        <v>6</v>
      </c>
      <c r="I12" s="10">
        <f t="shared" si="0"/>
        <v>24</v>
      </c>
      <c r="J12" s="10">
        <f t="shared" si="1"/>
        <v>3.5999999999999996</v>
      </c>
      <c r="K12" s="18">
        <v>2</v>
      </c>
      <c r="L12" s="18">
        <v>3</v>
      </c>
      <c r="M12" s="18">
        <v>1</v>
      </c>
      <c r="N12" s="18">
        <v>3</v>
      </c>
      <c r="O12" s="18">
        <v>3</v>
      </c>
      <c r="P12" s="18">
        <f t="shared" si="2"/>
        <v>12</v>
      </c>
      <c r="Q12" s="116">
        <f t="shared" si="3"/>
        <v>0.60000000000000009</v>
      </c>
      <c r="R12" s="105">
        <f t="shared" si="4"/>
        <v>0.70</v>
      </c>
      <c r="S12" s="105">
        <f t="shared" si="5"/>
        <v>0.90</v>
      </c>
      <c r="T12" s="105">
        <f t="shared" si="6"/>
        <v>0.35</v>
      </c>
      <c r="U12" s="105">
        <f t="shared" si="7"/>
        <v>1.2000000000000002</v>
      </c>
      <c r="V12" s="105">
        <f t="shared" si="8"/>
        <v>1.0499999999999998</v>
      </c>
      <c r="W12" s="117">
        <f t="shared" si="9"/>
        <v>36</v>
      </c>
      <c r="X12" s="117">
        <f t="shared" si="10"/>
        <v>7.20</v>
      </c>
      <c r="Y12" s="166">
        <v>12</v>
      </c>
      <c r="Z12" s="116">
        <f t="shared" si="11"/>
        <v>9.6000000000000014</v>
      </c>
      <c r="AA12" s="143"/>
    </row>
    <row r="13" spans="1:27" ht="19.9" customHeight="1">
      <c r="A13" s="138">
        <v>6</v>
      </c>
      <c r="B13" s="165">
        <v>263480</v>
      </c>
      <c r="C13" s="148" t="s">
        <v>109</v>
      </c>
      <c r="D13" s="10">
        <v>1</v>
      </c>
      <c r="E13" s="10">
        <v>2</v>
      </c>
      <c r="F13" s="10">
        <v>1</v>
      </c>
      <c r="G13" s="10">
        <v>4</v>
      </c>
      <c r="H13" s="10">
        <v>4</v>
      </c>
      <c r="I13" s="10">
        <f t="shared" si="0"/>
        <v>12</v>
      </c>
      <c r="J13" s="10">
        <f t="shared" si="1"/>
        <v>1.7999999999999998</v>
      </c>
      <c r="K13" s="18">
        <v>1</v>
      </c>
      <c r="L13" s="18">
        <v>4</v>
      </c>
      <c r="M13" s="18">
        <v>4</v>
      </c>
      <c r="N13" s="18">
        <v>2</v>
      </c>
      <c r="O13" s="18">
        <v>5</v>
      </c>
      <c r="P13" s="18">
        <f t="shared" si="2"/>
        <v>16</v>
      </c>
      <c r="Q13" s="116">
        <f t="shared" si="3"/>
        <v>0.80</v>
      </c>
      <c r="R13" s="105">
        <f t="shared" si="4"/>
        <v>0.20</v>
      </c>
      <c r="S13" s="105">
        <f t="shared" si="5"/>
        <v>0.50</v>
      </c>
      <c r="T13" s="105">
        <f t="shared" si="6"/>
        <v>0.35</v>
      </c>
      <c r="U13" s="105">
        <f t="shared" si="7"/>
        <v>0.70</v>
      </c>
      <c r="V13" s="105">
        <f t="shared" si="8"/>
        <v>0.85</v>
      </c>
      <c r="W13" s="117">
        <f t="shared" si="9"/>
        <v>28</v>
      </c>
      <c r="X13" s="117">
        <f t="shared" si="10"/>
        <v>5.60</v>
      </c>
      <c r="Y13" s="166">
        <v>18</v>
      </c>
      <c r="Z13" s="116">
        <f t="shared" si="11"/>
        <v>14.40</v>
      </c>
      <c r="AA13" s="143"/>
    </row>
    <row r="14" spans="1:27" ht="19.9" customHeight="1">
      <c r="A14" s="138">
        <v>7</v>
      </c>
      <c r="B14" s="165">
        <v>263487</v>
      </c>
      <c r="C14" s="148" t="s">
        <v>110</v>
      </c>
      <c r="D14" s="10">
        <v>4</v>
      </c>
      <c r="E14" s="10">
        <v>2</v>
      </c>
      <c r="F14" s="10">
        <v>2</v>
      </c>
      <c r="G14" s="10">
        <v>1</v>
      </c>
      <c r="H14" s="10">
        <v>2</v>
      </c>
      <c r="I14" s="10">
        <f t="shared" si="0"/>
        <v>11</v>
      </c>
      <c r="J14" s="10">
        <f t="shared" si="1"/>
        <v>1.65</v>
      </c>
      <c r="K14" s="18">
        <v>3</v>
      </c>
      <c r="L14" s="18">
        <v>1</v>
      </c>
      <c r="M14" s="18">
        <v>2</v>
      </c>
      <c r="N14" s="18">
        <v>5</v>
      </c>
      <c r="O14" s="18">
        <v>1</v>
      </c>
      <c r="P14" s="18">
        <f t="shared" si="2"/>
        <v>12</v>
      </c>
      <c r="Q14" s="116">
        <f t="shared" si="3"/>
        <v>0.60000000000000009</v>
      </c>
      <c r="R14" s="105">
        <f t="shared" si="4"/>
        <v>0.75</v>
      </c>
      <c r="S14" s="105">
        <f t="shared" si="5"/>
        <v>0.35</v>
      </c>
      <c r="T14" s="105">
        <f t="shared" si="6"/>
        <v>0.40</v>
      </c>
      <c r="U14" s="105">
        <f t="shared" si="7"/>
        <v>0.40</v>
      </c>
      <c r="V14" s="105">
        <f t="shared" si="8"/>
        <v>0.35</v>
      </c>
      <c r="W14" s="117">
        <f t="shared" si="9"/>
        <v>23</v>
      </c>
      <c r="X14" s="117">
        <f t="shared" si="10"/>
        <v>4.6000000000000005</v>
      </c>
      <c r="Y14" s="166">
        <v>4</v>
      </c>
      <c r="Z14" s="116">
        <f t="shared" si="11"/>
        <v>3.20</v>
      </c>
      <c r="AA14" s="143"/>
    </row>
    <row r="15" spans="1:27" ht="19.9" customHeight="1">
      <c r="A15" s="138">
        <v>8</v>
      </c>
      <c r="B15" s="165">
        <v>263489</v>
      </c>
      <c r="C15" s="148" t="s">
        <v>101</v>
      </c>
      <c r="D15" s="10">
        <v>5</v>
      </c>
      <c r="E15" s="10">
        <v>6</v>
      </c>
      <c r="F15" s="10">
        <v>4</v>
      </c>
      <c r="G15" s="10">
        <v>5</v>
      </c>
      <c r="H15" s="10">
        <v>5</v>
      </c>
      <c r="I15" s="10">
        <f t="shared" si="0"/>
        <v>25</v>
      </c>
      <c r="J15" s="10">
        <f t="shared" si="1"/>
        <v>3.75</v>
      </c>
      <c r="K15" s="18">
        <v>5</v>
      </c>
      <c r="L15" s="18">
        <v>5</v>
      </c>
      <c r="M15" s="18">
        <v>2</v>
      </c>
      <c r="N15" s="18">
        <v>3</v>
      </c>
      <c r="O15" s="18">
        <v>2</v>
      </c>
      <c r="P15" s="18">
        <f t="shared" si="2"/>
        <v>17</v>
      </c>
      <c r="Q15" s="116">
        <f t="shared" si="3"/>
        <v>0.85000000000000009</v>
      </c>
      <c r="R15" s="105">
        <f t="shared" si="4"/>
        <v>1</v>
      </c>
      <c r="S15" s="105">
        <f t="shared" si="5"/>
        <v>1.1499999999999999</v>
      </c>
      <c r="T15" s="105">
        <f t="shared" si="6"/>
        <v>0.70</v>
      </c>
      <c r="U15" s="105">
        <f t="shared" si="7"/>
        <v>0.90</v>
      </c>
      <c r="V15" s="105">
        <f t="shared" si="8"/>
        <v>0.85</v>
      </c>
      <c r="W15" s="117">
        <f t="shared" si="9"/>
        <v>42</v>
      </c>
      <c r="X15" s="117">
        <f t="shared" si="10"/>
        <v>8.40</v>
      </c>
      <c r="Y15" s="166">
        <v>20</v>
      </c>
      <c r="Z15" s="116">
        <f t="shared" si="11"/>
        <v>16</v>
      </c>
      <c r="AA15" s="143"/>
    </row>
    <row r="16" spans="1:27" ht="19.9" customHeight="1">
      <c r="A16" s="138">
        <v>9</v>
      </c>
      <c r="B16" s="165">
        <v>263493</v>
      </c>
      <c r="C16" s="148" t="s">
        <v>111</v>
      </c>
      <c r="D16" s="10">
        <v>2</v>
      </c>
      <c r="E16" s="10">
        <v>1</v>
      </c>
      <c r="F16" s="10">
        <v>1</v>
      </c>
      <c r="G16" s="10">
        <v>3</v>
      </c>
      <c r="H16" s="10">
        <v>2</v>
      </c>
      <c r="I16" s="10">
        <f t="shared" si="0"/>
        <v>9</v>
      </c>
      <c r="J16" s="10">
        <f t="shared" si="1"/>
        <v>1.35</v>
      </c>
      <c r="K16" s="18">
        <v>2</v>
      </c>
      <c r="L16" s="18">
        <v>1</v>
      </c>
      <c r="M16" s="18">
        <v>1</v>
      </c>
      <c r="N16" s="18">
        <v>2</v>
      </c>
      <c r="O16" s="18">
        <v>1</v>
      </c>
      <c r="P16" s="18">
        <f t="shared" si="2"/>
        <v>7</v>
      </c>
      <c r="Q16" s="116">
        <f t="shared" si="3"/>
        <v>0.35</v>
      </c>
      <c r="R16" s="105">
        <f t="shared" si="4"/>
        <v>0.40</v>
      </c>
      <c r="S16" s="105">
        <f t="shared" si="5"/>
        <v>0.20</v>
      </c>
      <c r="T16" s="105">
        <f t="shared" si="6"/>
        <v>0.20</v>
      </c>
      <c r="U16" s="105">
        <f t="shared" si="7"/>
        <v>0.54999999999999993</v>
      </c>
      <c r="V16" s="105">
        <f t="shared" si="8"/>
        <v>0.35</v>
      </c>
      <c r="W16" s="117">
        <f t="shared" si="9"/>
        <v>16</v>
      </c>
      <c r="X16" s="117">
        <f t="shared" si="10"/>
        <v>3.20</v>
      </c>
      <c r="Y16" s="166">
        <v>2</v>
      </c>
      <c r="Z16" s="116">
        <f t="shared" si="11"/>
        <v>1.60</v>
      </c>
      <c r="AA16" s="143"/>
    </row>
    <row r="17" spans="1:27" ht="19.9" customHeight="1">
      <c r="A17" s="138">
        <v>10</v>
      </c>
      <c r="B17" s="165">
        <v>263499</v>
      </c>
      <c r="C17" s="148" t="s">
        <v>112</v>
      </c>
      <c r="D17" s="10">
        <v>1</v>
      </c>
      <c r="E17" s="10">
        <v>3</v>
      </c>
      <c r="F17" s="10">
        <v>2</v>
      </c>
      <c r="G17" s="10">
        <v>1</v>
      </c>
      <c r="H17" s="10">
        <v>2</v>
      </c>
      <c r="I17" s="10">
        <f t="shared" si="0"/>
        <v>9</v>
      </c>
      <c r="J17" s="10">
        <f t="shared" si="1"/>
        <v>1.35</v>
      </c>
      <c r="K17" s="18">
        <v>1</v>
      </c>
      <c r="L17" s="18">
        <v>3</v>
      </c>
      <c r="M17" s="18">
        <v>3</v>
      </c>
      <c r="N17" s="18">
        <v>1</v>
      </c>
      <c r="O17" s="18">
        <v>2</v>
      </c>
      <c r="P17" s="18">
        <f t="shared" si="2"/>
        <v>10</v>
      </c>
      <c r="Q17" s="116">
        <f t="shared" si="3"/>
        <v>0.50</v>
      </c>
      <c r="R17" s="105">
        <f t="shared" si="4"/>
        <v>0.20</v>
      </c>
      <c r="S17" s="105">
        <f t="shared" si="5"/>
        <v>0.60</v>
      </c>
      <c r="T17" s="105">
        <f t="shared" si="6"/>
        <v>0.45</v>
      </c>
      <c r="U17" s="105">
        <f t="shared" si="7"/>
        <v>0.20</v>
      </c>
      <c r="V17" s="105">
        <f t="shared" si="8"/>
        <v>0.40</v>
      </c>
      <c r="W17" s="117">
        <f t="shared" si="9"/>
        <v>19</v>
      </c>
      <c r="X17" s="117">
        <f t="shared" si="10"/>
        <v>3.8000000000000003</v>
      </c>
      <c r="Y17" s="166">
        <v>7</v>
      </c>
      <c r="Z17" s="116">
        <f t="shared" si="11"/>
        <v>5.60</v>
      </c>
      <c r="AA17" s="143"/>
    </row>
    <row r="18" spans="1:27" ht="19.9" customHeight="1">
      <c r="A18" s="138">
        <v>11</v>
      </c>
      <c r="B18" s="165">
        <v>263501</v>
      </c>
      <c r="C18" s="148" t="s">
        <v>113</v>
      </c>
      <c r="D18" s="10">
        <v>2</v>
      </c>
      <c r="E18" s="10">
        <v>1</v>
      </c>
      <c r="F18" s="10">
        <v>3</v>
      </c>
      <c r="G18" s="10">
        <v>2</v>
      </c>
      <c r="H18" s="10">
        <v>0</v>
      </c>
      <c r="I18" s="10">
        <f t="shared" si="0"/>
        <v>8</v>
      </c>
      <c r="J18" s="10">
        <f t="shared" si="1"/>
        <v>1.20</v>
      </c>
      <c r="K18" s="18">
        <v>1</v>
      </c>
      <c r="L18" s="18">
        <v>2</v>
      </c>
      <c r="M18" s="18">
        <v>1</v>
      </c>
      <c r="N18" s="18">
        <v>2</v>
      </c>
      <c r="O18" s="18">
        <v>1</v>
      </c>
      <c r="P18" s="18">
        <f t="shared" si="2"/>
        <v>7</v>
      </c>
      <c r="Q18" s="116">
        <f t="shared" si="3"/>
        <v>0.35</v>
      </c>
      <c r="R18" s="105">
        <f t="shared" si="4"/>
        <v>0.35</v>
      </c>
      <c r="S18" s="105">
        <f t="shared" si="5"/>
        <v>0.25</v>
      </c>
      <c r="T18" s="105">
        <f t="shared" si="6"/>
        <v>0.49999999999999994</v>
      </c>
      <c r="U18" s="105">
        <f t="shared" si="7"/>
        <v>0.40</v>
      </c>
      <c r="V18" s="105">
        <f t="shared" si="8"/>
        <v>0.05</v>
      </c>
      <c r="W18" s="117">
        <f t="shared" si="9"/>
        <v>15</v>
      </c>
      <c r="X18" s="117">
        <f t="shared" si="10"/>
        <v>3</v>
      </c>
      <c r="Y18" s="166">
        <v>5</v>
      </c>
      <c r="Z18" s="116">
        <f t="shared" si="11"/>
        <v>4</v>
      </c>
      <c r="AA18" s="143"/>
    </row>
    <row r="19" spans="1:27" ht="19.9" customHeight="1">
      <c r="A19" s="138">
        <v>12</v>
      </c>
      <c r="B19" s="165">
        <v>263507</v>
      </c>
      <c r="C19" s="148" t="s">
        <v>114</v>
      </c>
      <c r="D19" s="10">
        <v>1</v>
      </c>
      <c r="E19" s="10">
        <v>2</v>
      </c>
      <c r="F19" s="10">
        <v>1</v>
      </c>
      <c r="G19" s="10">
        <v>3</v>
      </c>
      <c r="H19" s="10">
        <v>2</v>
      </c>
      <c r="I19" s="10">
        <f t="shared" si="0"/>
        <v>9</v>
      </c>
      <c r="J19" s="10">
        <f t="shared" si="1"/>
        <v>1.35</v>
      </c>
      <c r="K19" s="18">
        <v>2</v>
      </c>
      <c r="L19" s="18">
        <v>3</v>
      </c>
      <c r="M19" s="18">
        <v>1</v>
      </c>
      <c r="N19" s="18">
        <v>2</v>
      </c>
      <c r="O19" s="18">
        <v>1</v>
      </c>
      <c r="P19" s="18">
        <f t="shared" si="2"/>
        <v>9</v>
      </c>
      <c r="Q19" s="116">
        <f t="shared" si="3"/>
        <v>0.45</v>
      </c>
      <c r="R19" s="105">
        <f t="shared" si="4"/>
        <v>0.25</v>
      </c>
      <c r="S19" s="105">
        <f t="shared" si="5"/>
        <v>0.45</v>
      </c>
      <c r="T19" s="105">
        <f t="shared" si="6"/>
        <v>0.20</v>
      </c>
      <c r="U19" s="105">
        <f t="shared" si="7"/>
        <v>0.54999999999999993</v>
      </c>
      <c r="V19" s="105">
        <f t="shared" si="8"/>
        <v>0.35</v>
      </c>
      <c r="W19" s="117">
        <f t="shared" si="9"/>
        <v>18</v>
      </c>
      <c r="X19" s="117">
        <f t="shared" si="10"/>
        <v>3.60</v>
      </c>
      <c r="Y19" s="166">
        <v>3</v>
      </c>
      <c r="Z19" s="116">
        <f t="shared" si="11"/>
        <v>2.4000000000000004</v>
      </c>
      <c r="AA19" s="143"/>
    </row>
    <row r="20" spans="1:27" ht="19.9" customHeight="1">
      <c r="A20" s="138">
        <v>13</v>
      </c>
      <c r="B20" s="165">
        <v>263510</v>
      </c>
      <c r="C20" s="148" t="s">
        <v>115</v>
      </c>
      <c r="D20" s="10">
        <v>7</v>
      </c>
      <c r="E20" s="10">
        <v>5</v>
      </c>
      <c r="F20" s="10">
        <v>7</v>
      </c>
      <c r="G20" s="10">
        <v>6</v>
      </c>
      <c r="H20" s="10">
        <v>5</v>
      </c>
      <c r="I20" s="10">
        <f t="shared" si="0"/>
        <v>30</v>
      </c>
      <c r="J20" s="10">
        <f t="shared" si="1"/>
        <v>4.50</v>
      </c>
      <c r="K20" s="18">
        <v>2</v>
      </c>
      <c r="L20" s="18">
        <v>4</v>
      </c>
      <c r="M20" s="18">
        <v>3</v>
      </c>
      <c r="N20" s="18">
        <v>2</v>
      </c>
      <c r="O20" s="18">
        <v>4</v>
      </c>
      <c r="P20" s="18">
        <f t="shared" si="2"/>
        <v>15</v>
      </c>
      <c r="Q20" s="116">
        <f t="shared" si="3"/>
        <v>0.75</v>
      </c>
      <c r="R20" s="105">
        <f t="shared" si="4"/>
        <v>1.1500000000000001</v>
      </c>
      <c r="S20" s="105">
        <f t="shared" si="5"/>
        <v>0.95</v>
      </c>
      <c r="T20" s="105">
        <f t="shared" si="6"/>
        <v>1.2000000000000002</v>
      </c>
      <c r="U20" s="105">
        <f t="shared" si="7"/>
        <v>0.99999999999999989</v>
      </c>
      <c r="V20" s="105">
        <f t="shared" si="8"/>
        <v>0.95</v>
      </c>
      <c r="W20" s="117">
        <f t="shared" si="9"/>
        <v>45</v>
      </c>
      <c r="X20" s="117">
        <f t="shared" si="10"/>
        <v>9</v>
      </c>
      <c r="Y20" s="166">
        <v>21</v>
      </c>
      <c r="Z20" s="116">
        <f t="shared" si="11"/>
        <v>16.80</v>
      </c>
      <c r="AA20" s="143"/>
    </row>
    <row r="21" spans="1:27" ht="19.9" customHeight="1">
      <c r="A21" s="138">
        <v>14</v>
      </c>
      <c r="B21" s="165">
        <v>263513</v>
      </c>
      <c r="C21" s="148" t="s">
        <v>116</v>
      </c>
      <c r="D21" s="10">
        <v>1</v>
      </c>
      <c r="E21" s="10">
        <v>3</v>
      </c>
      <c r="F21" s="10">
        <v>2</v>
      </c>
      <c r="G21" s="10">
        <v>1</v>
      </c>
      <c r="H21" s="10">
        <v>2</v>
      </c>
      <c r="I21" s="10">
        <f t="shared" si="0"/>
        <v>9</v>
      </c>
      <c r="J21" s="10">
        <f t="shared" si="1"/>
        <v>1.35</v>
      </c>
      <c r="K21" s="116">
        <v>1</v>
      </c>
      <c r="L21" s="116">
        <v>2</v>
      </c>
      <c r="M21" s="116">
        <v>1</v>
      </c>
      <c r="N21" s="116">
        <v>1</v>
      </c>
      <c r="O21" s="116">
        <v>3</v>
      </c>
      <c r="P21" s="18">
        <f t="shared" si="2"/>
        <v>8</v>
      </c>
      <c r="Q21" s="116">
        <f t="shared" si="3"/>
        <v>0.40</v>
      </c>
      <c r="R21" s="105">
        <f t="shared" si="4"/>
        <v>0.20</v>
      </c>
      <c r="S21" s="105">
        <f t="shared" si="5"/>
        <v>0.54999999999999993</v>
      </c>
      <c r="T21" s="105">
        <f t="shared" si="6"/>
        <v>0.35</v>
      </c>
      <c r="U21" s="105">
        <f t="shared" si="7"/>
        <v>0.20</v>
      </c>
      <c r="V21" s="105">
        <f t="shared" si="8"/>
        <v>0.45</v>
      </c>
      <c r="W21" s="117">
        <f t="shared" si="9"/>
        <v>17</v>
      </c>
      <c r="X21" s="117">
        <f t="shared" si="10"/>
        <v>3.4000000000000004</v>
      </c>
      <c r="Y21" s="166">
        <v>2</v>
      </c>
      <c r="Z21" s="116">
        <f t="shared" si="11"/>
        <v>1.60</v>
      </c>
      <c r="AA21" s="143"/>
    </row>
    <row r="22" spans="1:27" ht="19.9" customHeight="1">
      <c r="A22" s="138">
        <v>15</v>
      </c>
      <c r="B22" s="165">
        <v>263514</v>
      </c>
      <c r="C22" s="148" t="s">
        <v>117</v>
      </c>
      <c r="D22" s="10">
        <v>5</v>
      </c>
      <c r="E22" s="10">
        <v>8</v>
      </c>
      <c r="F22" s="10">
        <v>4</v>
      </c>
      <c r="G22" s="10">
        <v>8</v>
      </c>
      <c r="H22" s="10">
        <v>8</v>
      </c>
      <c r="I22" s="10">
        <f t="shared" si="0"/>
        <v>33</v>
      </c>
      <c r="J22" s="10">
        <f t="shared" si="1"/>
        <v>4.95</v>
      </c>
      <c r="K22" s="147">
        <v>5</v>
      </c>
      <c r="L22" s="147">
        <v>2</v>
      </c>
      <c r="M22" s="147">
        <v>2</v>
      </c>
      <c r="N22" s="147">
        <v>3</v>
      </c>
      <c r="O22" s="147">
        <v>5</v>
      </c>
      <c r="P22" s="18">
        <f t="shared" si="2"/>
        <v>17</v>
      </c>
      <c r="Q22" s="116">
        <f t="shared" si="3"/>
        <v>0.85000000000000009</v>
      </c>
      <c r="R22" s="105">
        <f t="shared" si="4"/>
        <v>1</v>
      </c>
      <c r="S22" s="105">
        <f t="shared" si="5"/>
        <v>1.30</v>
      </c>
      <c r="T22" s="105">
        <f t="shared" si="6"/>
        <v>0.70</v>
      </c>
      <c r="U22" s="105">
        <f t="shared" si="7"/>
        <v>1.35</v>
      </c>
      <c r="V22" s="105">
        <f t="shared" si="8"/>
        <v>1.45</v>
      </c>
      <c r="W22" s="117">
        <f t="shared" si="9"/>
        <v>50</v>
      </c>
      <c r="X22" s="117">
        <f t="shared" si="10"/>
        <v>10</v>
      </c>
      <c r="Y22" s="166">
        <v>12</v>
      </c>
      <c r="Z22" s="116">
        <f t="shared" si="11"/>
        <v>9.6000000000000014</v>
      </c>
      <c r="AA22" s="143"/>
    </row>
    <row r="23" spans="1:27" ht="19.9" customHeight="1">
      <c r="A23" s="138">
        <v>16</v>
      </c>
      <c r="B23" s="165">
        <v>263517</v>
      </c>
      <c r="C23" s="148" t="s">
        <v>118</v>
      </c>
      <c r="D23" s="10">
        <v>3</v>
      </c>
      <c r="E23" s="10">
        <v>6</v>
      </c>
      <c r="F23" s="10">
        <v>7</v>
      </c>
      <c r="G23" s="10">
        <v>5</v>
      </c>
      <c r="H23" s="10">
        <v>9</v>
      </c>
      <c r="I23" s="10">
        <f t="shared" si="0"/>
        <v>30</v>
      </c>
      <c r="J23" s="10">
        <f t="shared" si="1"/>
        <v>4.50</v>
      </c>
      <c r="K23" s="147">
        <v>2</v>
      </c>
      <c r="L23" s="147">
        <v>3</v>
      </c>
      <c r="M23" s="147">
        <v>2</v>
      </c>
      <c r="N23" s="147">
        <v>2</v>
      </c>
      <c r="O23" s="147">
        <v>3</v>
      </c>
      <c r="P23" s="18">
        <f t="shared" si="2"/>
        <v>12</v>
      </c>
      <c r="Q23" s="116">
        <f t="shared" si="3"/>
        <v>0.60000000000000009</v>
      </c>
      <c r="R23" s="105">
        <f t="shared" si="4"/>
        <v>0.54999999999999993</v>
      </c>
      <c r="S23" s="105">
        <f t="shared" si="5"/>
        <v>1.0499999999999998</v>
      </c>
      <c r="T23" s="105">
        <f t="shared" si="6"/>
        <v>1.1500000000000001</v>
      </c>
      <c r="U23" s="105">
        <f t="shared" si="7"/>
        <v>0.85</v>
      </c>
      <c r="V23" s="105">
        <f t="shared" si="8"/>
        <v>1.50</v>
      </c>
      <c r="W23" s="117">
        <f t="shared" si="9"/>
        <v>42</v>
      </c>
      <c r="X23" s="117">
        <f t="shared" si="10"/>
        <v>8.40</v>
      </c>
      <c r="Y23" s="166">
        <v>13</v>
      </c>
      <c r="Z23" s="116">
        <f t="shared" si="11"/>
        <v>10.40</v>
      </c>
      <c r="AA23" s="143"/>
    </row>
    <row r="24" spans="1:27" ht="19.9" customHeight="1">
      <c r="A24" s="138">
        <v>17</v>
      </c>
      <c r="B24" s="165">
        <v>263522</v>
      </c>
      <c r="C24" s="148" t="s">
        <v>119</v>
      </c>
      <c r="D24" s="10">
        <v>6</v>
      </c>
      <c r="E24" s="10">
        <v>4</v>
      </c>
      <c r="F24" s="10">
        <v>5</v>
      </c>
      <c r="G24" s="10">
        <v>8</v>
      </c>
      <c r="H24" s="10">
        <v>8</v>
      </c>
      <c r="I24" s="10">
        <f t="shared" si="0"/>
        <v>31</v>
      </c>
      <c r="J24" s="10">
        <f t="shared" si="1"/>
        <v>4.6499999999999995</v>
      </c>
      <c r="K24" s="147">
        <v>1</v>
      </c>
      <c r="L24" s="147">
        <v>4</v>
      </c>
      <c r="M24" s="147">
        <v>3</v>
      </c>
      <c r="N24" s="147">
        <v>3</v>
      </c>
      <c r="O24" s="147">
        <v>4</v>
      </c>
      <c r="P24" s="18">
        <f t="shared" si="2"/>
        <v>15</v>
      </c>
      <c r="Q24" s="116">
        <f t="shared" si="3"/>
        <v>0.75</v>
      </c>
      <c r="R24" s="105">
        <f t="shared" si="4"/>
        <v>0.95</v>
      </c>
      <c r="S24" s="105">
        <f t="shared" si="5"/>
        <v>0.80</v>
      </c>
      <c r="T24" s="105">
        <f t="shared" si="6"/>
        <v>0.90</v>
      </c>
      <c r="U24" s="105">
        <f t="shared" si="7"/>
        <v>1.35</v>
      </c>
      <c r="V24" s="105">
        <f t="shared" si="8"/>
        <v>1.40</v>
      </c>
      <c r="W24" s="117">
        <f t="shared" si="9"/>
        <v>46</v>
      </c>
      <c r="X24" s="117">
        <f t="shared" si="10"/>
        <v>9.2000000000000011</v>
      </c>
      <c r="Y24" s="166">
        <v>13</v>
      </c>
      <c r="Z24" s="116">
        <f t="shared" si="11"/>
        <v>10.40</v>
      </c>
      <c r="AA24" s="143"/>
    </row>
    <row r="25" spans="1:27" ht="19.9" customHeight="1">
      <c r="A25" s="138">
        <v>18</v>
      </c>
      <c r="B25" s="165">
        <v>263523</v>
      </c>
      <c r="C25" s="148" t="s">
        <v>120</v>
      </c>
      <c r="D25" s="10">
        <v>9</v>
      </c>
      <c r="E25" s="10">
        <v>2</v>
      </c>
      <c r="F25" s="10">
        <v>4</v>
      </c>
      <c r="G25" s="10">
        <v>7</v>
      </c>
      <c r="H25" s="10">
        <v>7</v>
      </c>
      <c r="I25" s="10">
        <f t="shared" si="0"/>
        <v>29</v>
      </c>
      <c r="J25" s="10">
        <f t="shared" si="1"/>
        <v>4.3499999999999996</v>
      </c>
      <c r="K25" s="18">
        <v>3</v>
      </c>
      <c r="L25" s="18">
        <v>3</v>
      </c>
      <c r="M25" s="18">
        <v>5</v>
      </c>
      <c r="N25" s="18">
        <v>2</v>
      </c>
      <c r="O25" s="18">
        <v>5</v>
      </c>
      <c r="P25" s="18">
        <f t="shared" si="2"/>
        <v>18</v>
      </c>
      <c r="Q25" s="116">
        <f t="shared" si="3"/>
        <v>0.90</v>
      </c>
      <c r="R25" s="105">
        <f t="shared" si="4"/>
        <v>1.50</v>
      </c>
      <c r="S25" s="105">
        <f t="shared" si="5"/>
        <v>0.45</v>
      </c>
      <c r="T25" s="105">
        <f t="shared" si="6"/>
        <v>0.85</v>
      </c>
      <c r="U25" s="105">
        <f t="shared" si="7"/>
        <v>1.1500000000000001</v>
      </c>
      <c r="V25" s="105">
        <f t="shared" si="8"/>
        <v>1.30</v>
      </c>
      <c r="W25" s="117">
        <f t="shared" si="9"/>
        <v>47</v>
      </c>
      <c r="X25" s="117">
        <f t="shared" si="10"/>
        <v>9.40</v>
      </c>
      <c r="Y25" s="166">
        <v>13</v>
      </c>
      <c r="Z25" s="116">
        <f t="shared" si="11"/>
        <v>10.40</v>
      </c>
      <c r="AA25" s="143"/>
    </row>
    <row r="26" spans="1:27" ht="19.9" customHeight="1">
      <c r="A26" s="138">
        <v>19</v>
      </c>
      <c r="B26" s="165">
        <v>263524</v>
      </c>
      <c r="C26" s="148" t="s">
        <v>121</v>
      </c>
      <c r="D26" s="10">
        <v>7</v>
      </c>
      <c r="E26" s="10">
        <v>7</v>
      </c>
      <c r="F26" s="10">
        <v>6</v>
      </c>
      <c r="G26" s="10">
        <v>6</v>
      </c>
      <c r="H26" s="10">
        <v>6</v>
      </c>
      <c r="I26" s="10">
        <f t="shared" si="0"/>
        <v>32</v>
      </c>
      <c r="J26" s="10">
        <f t="shared" si="1"/>
        <v>4.80</v>
      </c>
      <c r="K26" s="18">
        <v>4</v>
      </c>
      <c r="L26" s="18">
        <v>2</v>
      </c>
      <c r="M26" s="18">
        <v>4</v>
      </c>
      <c r="N26" s="18">
        <v>3</v>
      </c>
      <c r="O26" s="18">
        <v>3</v>
      </c>
      <c r="P26" s="18">
        <f t="shared" si="2"/>
        <v>16</v>
      </c>
      <c r="Q26" s="116">
        <f t="shared" si="3"/>
        <v>0.80</v>
      </c>
      <c r="R26" s="105">
        <f t="shared" si="4"/>
        <v>1.25</v>
      </c>
      <c r="S26" s="105">
        <f t="shared" si="5"/>
        <v>1.1500000000000001</v>
      </c>
      <c r="T26" s="105">
        <f t="shared" si="6"/>
        <v>1.0999999999999999</v>
      </c>
      <c r="U26" s="105">
        <f t="shared" si="7"/>
        <v>1.0499999999999998</v>
      </c>
      <c r="V26" s="105">
        <f t="shared" si="8"/>
        <v>1.0499999999999998</v>
      </c>
      <c r="W26" s="117">
        <f t="shared" si="9"/>
        <v>48</v>
      </c>
      <c r="X26" s="117">
        <f t="shared" si="10"/>
        <v>9.6000000000000014</v>
      </c>
      <c r="Y26" s="166">
        <v>20</v>
      </c>
      <c r="Z26" s="116">
        <f t="shared" si="11"/>
        <v>16</v>
      </c>
      <c r="AA26" s="143"/>
    </row>
    <row r="27" spans="1:27" ht="19.9" customHeight="1">
      <c r="A27" s="138">
        <v>20</v>
      </c>
      <c r="B27" s="165">
        <v>263527</v>
      </c>
      <c r="C27" s="148" t="s">
        <v>122</v>
      </c>
      <c r="D27" s="10">
        <v>5</v>
      </c>
      <c r="E27" s="10">
        <v>5</v>
      </c>
      <c r="F27" s="10">
        <v>7</v>
      </c>
      <c r="G27" s="10">
        <v>9</v>
      </c>
      <c r="H27" s="10">
        <v>5</v>
      </c>
      <c r="I27" s="10">
        <f t="shared" si="0"/>
        <v>31</v>
      </c>
      <c r="J27" s="10">
        <f t="shared" si="1"/>
        <v>4.6499999999999995</v>
      </c>
      <c r="K27" s="18">
        <v>5</v>
      </c>
      <c r="L27" s="18">
        <v>3</v>
      </c>
      <c r="M27" s="18">
        <v>3</v>
      </c>
      <c r="N27" s="18">
        <v>2</v>
      </c>
      <c r="O27" s="18">
        <v>2</v>
      </c>
      <c r="P27" s="18">
        <f t="shared" si="2"/>
        <v>15</v>
      </c>
      <c r="Q27" s="116">
        <f t="shared" si="3"/>
        <v>0.75</v>
      </c>
      <c r="R27" s="105">
        <f t="shared" si="4"/>
        <v>1</v>
      </c>
      <c r="S27" s="105">
        <f t="shared" si="5"/>
        <v>0.90</v>
      </c>
      <c r="T27" s="105">
        <f t="shared" si="6"/>
        <v>1.2000000000000002</v>
      </c>
      <c r="U27" s="105">
        <f t="shared" si="7"/>
        <v>1.45</v>
      </c>
      <c r="V27" s="105">
        <f t="shared" si="8"/>
        <v>0.85</v>
      </c>
      <c r="W27" s="117">
        <f t="shared" si="9"/>
        <v>46</v>
      </c>
      <c r="X27" s="117">
        <f t="shared" si="10"/>
        <v>9.2000000000000011</v>
      </c>
      <c r="Y27" s="166">
        <v>11</v>
      </c>
      <c r="Z27" s="116">
        <f t="shared" si="11"/>
        <v>8.8000000000000007</v>
      </c>
      <c r="AA27" s="143"/>
    </row>
    <row r="28" spans="1:27" ht="19.9" customHeight="1">
      <c r="A28" s="138">
        <v>21</v>
      </c>
      <c r="B28" s="165">
        <v>263530</v>
      </c>
      <c r="C28" s="148" t="s">
        <v>123</v>
      </c>
      <c r="D28" s="10">
        <v>8</v>
      </c>
      <c r="E28" s="10">
        <v>4</v>
      </c>
      <c r="F28" s="10">
        <v>8</v>
      </c>
      <c r="G28" s="10">
        <v>5</v>
      </c>
      <c r="H28" s="10">
        <v>4</v>
      </c>
      <c r="I28" s="10">
        <f t="shared" si="0"/>
        <v>29</v>
      </c>
      <c r="J28" s="10">
        <f t="shared" si="1"/>
        <v>4.3499999999999996</v>
      </c>
      <c r="K28" s="18">
        <v>3</v>
      </c>
      <c r="L28" s="18">
        <v>5</v>
      </c>
      <c r="M28" s="18">
        <v>2</v>
      </c>
      <c r="N28" s="18">
        <v>3</v>
      </c>
      <c r="O28" s="18">
        <v>3</v>
      </c>
      <c r="P28" s="18">
        <f t="shared" si="2"/>
        <v>16</v>
      </c>
      <c r="Q28" s="116">
        <f t="shared" si="3"/>
        <v>0.80</v>
      </c>
      <c r="R28" s="105">
        <f t="shared" si="4"/>
        <v>1.35</v>
      </c>
      <c r="S28" s="105">
        <f t="shared" si="5"/>
        <v>0.85</v>
      </c>
      <c r="T28" s="105">
        <f t="shared" si="6"/>
        <v>1.30</v>
      </c>
      <c r="U28" s="105">
        <f t="shared" si="7"/>
        <v>0.90</v>
      </c>
      <c r="V28" s="105">
        <f t="shared" si="8"/>
        <v>0.75</v>
      </c>
      <c r="W28" s="117">
        <f t="shared" si="9"/>
        <v>45</v>
      </c>
      <c r="X28" s="117">
        <f t="shared" si="10"/>
        <v>9</v>
      </c>
      <c r="Y28" s="166">
        <v>16</v>
      </c>
      <c r="Z28" s="116">
        <f t="shared" si="11"/>
        <v>12.80</v>
      </c>
      <c r="AA28" s="143"/>
    </row>
    <row r="29" spans="1:27" ht="19.9" customHeight="1">
      <c r="A29" s="138">
        <v>22</v>
      </c>
      <c r="B29" s="165">
        <v>263543</v>
      </c>
      <c r="C29" s="148" t="s">
        <v>124</v>
      </c>
      <c r="D29" s="10">
        <v>5</v>
      </c>
      <c r="E29" s="10">
        <v>5</v>
      </c>
      <c r="F29" s="10">
        <v>5</v>
      </c>
      <c r="G29" s="10">
        <v>7</v>
      </c>
      <c r="H29" s="10">
        <v>6</v>
      </c>
      <c r="I29" s="10">
        <f t="shared" si="0"/>
        <v>28</v>
      </c>
      <c r="J29" s="10">
        <f t="shared" si="1"/>
        <v>4.20</v>
      </c>
      <c r="K29" s="18">
        <v>4</v>
      </c>
      <c r="L29" s="18">
        <v>4</v>
      </c>
      <c r="M29" s="18">
        <v>3</v>
      </c>
      <c r="N29" s="18">
        <v>2</v>
      </c>
      <c r="O29" s="18">
        <v>4</v>
      </c>
      <c r="P29" s="18">
        <f t="shared" si="2"/>
        <v>17</v>
      </c>
      <c r="Q29" s="116">
        <f t="shared" si="3"/>
        <v>0.85000000000000009</v>
      </c>
      <c r="R29" s="105">
        <f t="shared" si="4"/>
        <v>0.95</v>
      </c>
      <c r="S29" s="105">
        <f t="shared" si="5"/>
        <v>0.95</v>
      </c>
      <c r="T29" s="105">
        <f t="shared" si="6"/>
        <v>0.90</v>
      </c>
      <c r="U29" s="105">
        <f t="shared" si="7"/>
        <v>1.1500000000000001</v>
      </c>
      <c r="V29" s="105">
        <f t="shared" si="8"/>
        <v>1.0999999999999999</v>
      </c>
      <c r="W29" s="117">
        <f t="shared" si="9"/>
        <v>45</v>
      </c>
      <c r="X29" s="117">
        <f t="shared" si="10"/>
        <v>9</v>
      </c>
      <c r="Y29" s="166">
        <v>12</v>
      </c>
      <c r="Z29" s="116">
        <f t="shared" si="11"/>
        <v>9.6000000000000014</v>
      </c>
      <c r="AA29" s="143"/>
    </row>
    <row r="30" spans="1:27" ht="19.9" customHeight="1">
      <c r="A30" s="138">
        <v>23</v>
      </c>
      <c r="B30" s="165">
        <v>263544</v>
      </c>
      <c r="C30" s="148" t="s">
        <v>125</v>
      </c>
      <c r="D30" s="10">
        <v>8</v>
      </c>
      <c r="E30" s="10">
        <v>7</v>
      </c>
      <c r="F30" s="10">
        <v>3</v>
      </c>
      <c r="G30" s="10">
        <v>8</v>
      </c>
      <c r="H30" s="10">
        <v>7</v>
      </c>
      <c r="I30" s="10">
        <f t="shared" si="0"/>
        <v>33</v>
      </c>
      <c r="J30" s="10">
        <f t="shared" si="1"/>
        <v>4.95</v>
      </c>
      <c r="K30" s="18">
        <v>2</v>
      </c>
      <c r="L30" s="18">
        <v>3</v>
      </c>
      <c r="M30" s="18">
        <v>1</v>
      </c>
      <c r="N30" s="18">
        <v>3</v>
      </c>
      <c r="O30" s="18">
        <v>3</v>
      </c>
      <c r="P30" s="18">
        <f t="shared" si="2"/>
        <v>12</v>
      </c>
      <c r="Q30" s="116">
        <f t="shared" si="3"/>
        <v>0.60000000000000009</v>
      </c>
      <c r="R30" s="105">
        <f t="shared" si="4"/>
        <v>1.30</v>
      </c>
      <c r="S30" s="105">
        <f t="shared" si="5"/>
        <v>1.2000000000000002</v>
      </c>
      <c r="T30" s="105">
        <f t="shared" si="6"/>
        <v>0.49999999999999994</v>
      </c>
      <c r="U30" s="105">
        <f t="shared" si="7"/>
        <v>1.35</v>
      </c>
      <c r="V30" s="105">
        <f t="shared" si="8"/>
        <v>1.2000000000000002</v>
      </c>
      <c r="W30" s="117">
        <f t="shared" si="9"/>
        <v>45</v>
      </c>
      <c r="X30" s="117">
        <f t="shared" si="10"/>
        <v>9</v>
      </c>
      <c r="Y30" s="166">
        <v>11</v>
      </c>
      <c r="Z30" s="116">
        <f t="shared" si="11"/>
        <v>8.8000000000000007</v>
      </c>
      <c r="AA30" s="143"/>
    </row>
    <row r="31" spans="1:27" s="132" customFormat="1" ht="18" customHeight="1">
      <c r="A31" s="138">
        <v>24</v>
      </c>
      <c r="B31" s="165">
        <v>263545</v>
      </c>
      <c r="C31" s="148" t="s">
        <v>126</v>
      </c>
      <c r="D31" s="10">
        <v>9</v>
      </c>
      <c r="E31" s="10">
        <v>3</v>
      </c>
      <c r="F31" s="10">
        <v>2</v>
      </c>
      <c r="G31" s="10">
        <v>5</v>
      </c>
      <c r="H31" s="10">
        <v>5</v>
      </c>
      <c r="I31" s="10">
        <f t="shared" si="0"/>
        <v>24</v>
      </c>
      <c r="J31" s="10">
        <f t="shared" si="1"/>
        <v>3.5999999999999996</v>
      </c>
      <c r="K31" s="18">
        <v>3</v>
      </c>
      <c r="L31" s="18">
        <v>2</v>
      </c>
      <c r="M31" s="18">
        <v>4</v>
      </c>
      <c r="N31" s="18">
        <v>2</v>
      </c>
      <c r="O31" s="18">
        <v>2</v>
      </c>
      <c r="P31" s="18">
        <f t="shared" si="2"/>
        <v>13</v>
      </c>
      <c r="Q31" s="116">
        <f t="shared" si="3"/>
        <v>0.65</v>
      </c>
      <c r="R31" s="105">
        <f t="shared" si="4"/>
        <v>1.50</v>
      </c>
      <c r="S31" s="105">
        <f t="shared" si="5"/>
        <v>0.54999999999999993</v>
      </c>
      <c r="T31" s="105">
        <f t="shared" si="6"/>
        <v>0.50</v>
      </c>
      <c r="U31" s="105">
        <f t="shared" si="7"/>
        <v>0.85</v>
      </c>
      <c r="V31" s="105">
        <f t="shared" si="8"/>
        <v>0.85</v>
      </c>
      <c r="W31" s="117">
        <f t="shared" si="9"/>
        <v>37</v>
      </c>
      <c r="X31" s="117">
        <f t="shared" si="10"/>
        <v>7.40</v>
      </c>
      <c r="Y31" s="166">
        <v>11</v>
      </c>
      <c r="Z31" s="116">
        <f t="shared" si="11"/>
        <v>8.8000000000000007</v>
      </c>
      <c r="AA31" s="144"/>
    </row>
    <row r="32" spans="1:27" ht="19.9" customHeight="1">
      <c r="A32" s="138">
        <v>25</v>
      </c>
      <c r="B32" s="165">
        <v>263549</v>
      </c>
      <c r="C32" s="148" t="s">
        <v>127</v>
      </c>
      <c r="D32" s="10">
        <v>6</v>
      </c>
      <c r="E32" s="10">
        <v>9</v>
      </c>
      <c r="F32" s="10">
        <v>5</v>
      </c>
      <c r="G32" s="10">
        <v>6</v>
      </c>
      <c r="H32" s="10">
        <v>8</v>
      </c>
      <c r="I32" s="10">
        <f t="shared" si="0"/>
        <v>34</v>
      </c>
      <c r="J32" s="10">
        <f t="shared" si="1"/>
        <v>5.0999999999999996</v>
      </c>
      <c r="K32" s="18">
        <v>2</v>
      </c>
      <c r="L32" s="18">
        <v>4</v>
      </c>
      <c r="M32" s="18">
        <v>3</v>
      </c>
      <c r="N32" s="18">
        <v>1</v>
      </c>
      <c r="O32" s="18">
        <v>5</v>
      </c>
      <c r="P32" s="18">
        <f t="shared" si="2"/>
        <v>15</v>
      </c>
      <c r="Q32" s="116">
        <f t="shared" si="3"/>
        <v>0.75</v>
      </c>
      <c r="R32" s="105">
        <f t="shared" si="4"/>
        <v>0.99999999999999989</v>
      </c>
      <c r="S32" s="105">
        <f t="shared" si="5"/>
        <v>1.5499999999999998</v>
      </c>
      <c r="T32" s="105">
        <f t="shared" si="6"/>
        <v>0.90</v>
      </c>
      <c r="U32" s="105">
        <f t="shared" si="7"/>
        <v>0.95</v>
      </c>
      <c r="V32" s="105">
        <f t="shared" si="8"/>
        <v>1.45</v>
      </c>
      <c r="W32" s="117">
        <f t="shared" si="9"/>
        <v>49</v>
      </c>
      <c r="X32" s="117">
        <f t="shared" si="10"/>
        <v>9.8000000000000007</v>
      </c>
      <c r="Y32" s="166">
        <v>19</v>
      </c>
      <c r="Z32" s="116">
        <f t="shared" si="11"/>
        <v>15.20</v>
      </c>
      <c r="AA32" s="143"/>
    </row>
    <row r="33" spans="1:27" ht="19.9" customHeight="1">
      <c r="A33" s="138">
        <v>26</v>
      </c>
      <c r="B33" s="165">
        <v>263556</v>
      </c>
      <c r="C33" s="148" t="s">
        <v>128</v>
      </c>
      <c r="D33" s="10">
        <v>4</v>
      </c>
      <c r="E33" s="10">
        <v>5</v>
      </c>
      <c r="F33" s="10">
        <v>6</v>
      </c>
      <c r="G33" s="10">
        <v>7</v>
      </c>
      <c r="H33" s="10">
        <v>4</v>
      </c>
      <c r="I33" s="10">
        <f t="shared" si="0"/>
        <v>26</v>
      </c>
      <c r="J33" s="10">
        <f t="shared" si="1"/>
        <v>3.90</v>
      </c>
      <c r="K33" s="18">
        <v>4</v>
      </c>
      <c r="L33" s="18">
        <v>3</v>
      </c>
      <c r="M33" s="18">
        <v>5</v>
      </c>
      <c r="N33" s="18">
        <v>4</v>
      </c>
      <c r="O33" s="18">
        <v>4</v>
      </c>
      <c r="P33" s="18">
        <f t="shared" si="2"/>
        <v>20</v>
      </c>
      <c r="Q33" s="116">
        <f t="shared" si="3"/>
        <v>1</v>
      </c>
      <c r="R33" s="105">
        <f t="shared" si="4"/>
        <v>0.80</v>
      </c>
      <c r="S33" s="105">
        <f t="shared" si="5"/>
        <v>0.90</v>
      </c>
      <c r="T33" s="105">
        <f t="shared" si="6"/>
        <v>1.1499999999999999</v>
      </c>
      <c r="U33" s="105">
        <f t="shared" si="7"/>
        <v>1.25</v>
      </c>
      <c r="V33" s="105">
        <f t="shared" si="8"/>
        <v>0.80</v>
      </c>
      <c r="W33" s="117">
        <f t="shared" si="9"/>
        <v>46</v>
      </c>
      <c r="X33" s="117">
        <f t="shared" si="10"/>
        <v>9.2000000000000011</v>
      </c>
      <c r="Y33" s="166">
        <v>11</v>
      </c>
      <c r="Z33" s="116">
        <f t="shared" si="11"/>
        <v>8.8000000000000007</v>
      </c>
      <c r="AA33" s="143"/>
    </row>
    <row r="34" spans="1:27" ht="19.9" customHeight="1">
      <c r="A34" s="138">
        <v>27</v>
      </c>
      <c r="B34" s="165">
        <v>263557</v>
      </c>
      <c r="C34" s="148" t="s">
        <v>129</v>
      </c>
      <c r="D34" s="10">
        <v>6</v>
      </c>
      <c r="E34" s="10">
        <v>3</v>
      </c>
      <c r="F34" s="10">
        <v>7</v>
      </c>
      <c r="G34" s="10">
        <v>8</v>
      </c>
      <c r="H34" s="10">
        <v>9</v>
      </c>
      <c r="I34" s="10">
        <f t="shared" si="0"/>
        <v>33</v>
      </c>
      <c r="J34" s="10">
        <f t="shared" si="1"/>
        <v>4.95</v>
      </c>
      <c r="K34" s="18">
        <v>3</v>
      </c>
      <c r="L34" s="18">
        <v>1</v>
      </c>
      <c r="M34" s="18">
        <v>4</v>
      </c>
      <c r="N34" s="18">
        <v>3</v>
      </c>
      <c r="O34" s="18">
        <v>1</v>
      </c>
      <c r="P34" s="18">
        <f t="shared" si="2"/>
        <v>12</v>
      </c>
      <c r="Q34" s="116">
        <f t="shared" si="3"/>
        <v>0.60000000000000009</v>
      </c>
      <c r="R34" s="105">
        <f t="shared" si="4"/>
        <v>1.0499999999999998</v>
      </c>
      <c r="S34" s="105">
        <f t="shared" si="5"/>
        <v>0.49999999999999994</v>
      </c>
      <c r="T34" s="105">
        <f t="shared" si="6"/>
        <v>1.25</v>
      </c>
      <c r="U34" s="105">
        <f t="shared" si="7"/>
        <v>1.35</v>
      </c>
      <c r="V34" s="105">
        <f t="shared" si="8"/>
        <v>1.40</v>
      </c>
      <c r="W34" s="117">
        <f t="shared" si="9"/>
        <v>45</v>
      </c>
      <c r="X34" s="117">
        <f t="shared" si="10"/>
        <v>9</v>
      </c>
      <c r="Y34" s="166">
        <v>19</v>
      </c>
      <c r="Z34" s="116">
        <f t="shared" si="11"/>
        <v>15.20</v>
      </c>
      <c r="AA34" s="143"/>
    </row>
    <row r="35" spans="1:27" ht="19.9" customHeight="1">
      <c r="A35" s="138">
        <v>28</v>
      </c>
      <c r="B35" s="165">
        <v>263563</v>
      </c>
      <c r="C35" s="148" t="s">
        <v>130</v>
      </c>
      <c r="D35" s="10">
        <v>8</v>
      </c>
      <c r="E35" s="10">
        <v>6</v>
      </c>
      <c r="F35" s="10">
        <v>4</v>
      </c>
      <c r="G35" s="10">
        <v>9</v>
      </c>
      <c r="H35" s="10">
        <v>4</v>
      </c>
      <c r="I35" s="10">
        <f t="shared" si="0"/>
        <v>31</v>
      </c>
      <c r="J35" s="10">
        <f t="shared" si="1"/>
        <v>4.6499999999999995</v>
      </c>
      <c r="K35" s="18">
        <v>2</v>
      </c>
      <c r="L35" s="18">
        <v>2</v>
      </c>
      <c r="M35" s="18">
        <v>3</v>
      </c>
      <c r="N35" s="18">
        <v>2</v>
      </c>
      <c r="O35" s="18">
        <v>4</v>
      </c>
      <c r="P35" s="18">
        <f t="shared" si="2"/>
        <v>13</v>
      </c>
      <c r="Q35" s="116">
        <f t="shared" si="3"/>
        <v>0.65</v>
      </c>
      <c r="R35" s="105">
        <f t="shared" si="4"/>
        <v>1.30</v>
      </c>
      <c r="S35" s="105">
        <f t="shared" si="5"/>
        <v>0.99999999999999989</v>
      </c>
      <c r="T35" s="105">
        <f t="shared" si="6"/>
        <v>0.75</v>
      </c>
      <c r="U35" s="105">
        <f t="shared" si="7"/>
        <v>1.45</v>
      </c>
      <c r="V35" s="105">
        <f t="shared" si="8"/>
        <v>0.80</v>
      </c>
      <c r="W35" s="117">
        <f t="shared" si="9"/>
        <v>44</v>
      </c>
      <c r="X35" s="117">
        <f t="shared" si="10"/>
        <v>8.8000000000000007</v>
      </c>
      <c r="Y35" s="166">
        <v>9</v>
      </c>
      <c r="Z35" s="116">
        <f t="shared" si="11"/>
        <v>7.20</v>
      </c>
      <c r="AA35" s="143"/>
    </row>
    <row r="36" spans="1:27" ht="19.9" customHeight="1">
      <c r="A36" s="138">
        <v>29</v>
      </c>
      <c r="B36" s="165">
        <v>263565</v>
      </c>
      <c r="C36" s="148" t="s">
        <v>131</v>
      </c>
      <c r="D36" s="10"/>
      <c r="E36" s="10"/>
      <c r="F36" s="10"/>
      <c r="G36" s="10"/>
      <c r="H36" s="10"/>
      <c r="I36" s="10"/>
      <c r="J36" s="10">
        <f t="shared" si="1"/>
        <v>0</v>
      </c>
      <c r="K36" s="18">
        <v>4</v>
      </c>
      <c r="L36" s="18">
        <v>3</v>
      </c>
      <c r="M36" s="18">
        <v>2</v>
      </c>
      <c r="N36" s="18">
        <v>4</v>
      </c>
      <c r="O36" s="18">
        <v>2</v>
      </c>
      <c r="P36" s="18">
        <f t="shared" si="2"/>
        <v>15</v>
      </c>
      <c r="Q36" s="116">
        <f t="shared" si="3"/>
        <v>0.75</v>
      </c>
      <c r="R36" s="105">
        <f t="shared" si="4"/>
        <v>0.20</v>
      </c>
      <c r="S36" s="105">
        <f t="shared" si="5"/>
        <v>0.15000000000000002</v>
      </c>
      <c r="T36" s="105"/>
      <c r="U36" s="105">
        <f t="shared" si="7"/>
        <v>0.20</v>
      </c>
      <c r="V36" s="105">
        <f t="shared" si="8"/>
        <v>0.10</v>
      </c>
      <c r="W36" s="117">
        <f t="shared" si="9"/>
        <v>15</v>
      </c>
      <c r="X36" s="117">
        <f t="shared" si="10"/>
        <v>3</v>
      </c>
      <c r="Y36" s="166" t="s">
        <v>99</v>
      </c>
      <c r="Z36" s="116" t="e">
        <f t="shared" si="11"/>
        <v>#VALUE!</v>
      </c>
      <c r="AA36" s="143"/>
    </row>
    <row r="37" spans="1:27" ht="19.9" customHeight="1">
      <c r="A37" s="138">
        <v>30</v>
      </c>
      <c r="B37" s="165">
        <v>263566</v>
      </c>
      <c r="C37" s="148" t="s">
        <v>132</v>
      </c>
      <c r="D37" s="10">
        <v>1</v>
      </c>
      <c r="E37" s="10">
        <v>2</v>
      </c>
      <c r="F37" s="10">
        <v>1</v>
      </c>
      <c r="G37" s="10">
        <v>8</v>
      </c>
      <c r="H37" s="10">
        <v>7</v>
      </c>
      <c r="I37" s="10">
        <f t="shared" si="0"/>
        <v>19</v>
      </c>
      <c r="J37" s="10">
        <f t="shared" si="1"/>
        <v>2.85</v>
      </c>
      <c r="K37" s="18">
        <v>1</v>
      </c>
      <c r="L37" s="18">
        <v>4</v>
      </c>
      <c r="M37" s="18">
        <v>3</v>
      </c>
      <c r="N37" s="18">
        <v>5</v>
      </c>
      <c r="O37" s="18">
        <v>4</v>
      </c>
      <c r="P37" s="18">
        <f t="shared" si="2"/>
        <v>17</v>
      </c>
      <c r="Q37" s="116">
        <f t="shared" si="3"/>
        <v>0.85000000000000009</v>
      </c>
      <c r="R37" s="105">
        <f t="shared" si="4"/>
        <v>0.20</v>
      </c>
      <c r="S37" s="105">
        <f t="shared" si="5"/>
        <v>0.50</v>
      </c>
      <c r="T37" s="105">
        <f t="shared" si="6"/>
        <v>0.30000000000000004</v>
      </c>
      <c r="U37" s="105">
        <f t="shared" si="7"/>
        <v>1.45</v>
      </c>
      <c r="V37" s="105">
        <f t="shared" si="8"/>
        <v>1.25</v>
      </c>
      <c r="W37" s="117">
        <f t="shared" si="9"/>
        <v>36</v>
      </c>
      <c r="X37" s="117">
        <f t="shared" si="10"/>
        <v>7.20</v>
      </c>
      <c r="Y37" s="166">
        <v>17</v>
      </c>
      <c r="Z37" s="116">
        <f t="shared" si="11"/>
        <v>13.60</v>
      </c>
      <c r="AA37" s="143"/>
    </row>
    <row r="38" spans="1:27" ht="19.9" customHeight="1">
      <c r="A38" s="138">
        <v>31</v>
      </c>
      <c r="B38" s="165">
        <v>263568</v>
      </c>
      <c r="C38" s="148" t="s">
        <v>133</v>
      </c>
      <c r="D38" s="10">
        <v>7</v>
      </c>
      <c r="E38" s="10">
        <v>8</v>
      </c>
      <c r="F38" s="10">
        <v>5</v>
      </c>
      <c r="G38" s="10">
        <v>6</v>
      </c>
      <c r="H38" s="10">
        <v>7</v>
      </c>
      <c r="I38" s="10">
        <f t="shared" si="0"/>
        <v>33</v>
      </c>
      <c r="J38" s="10">
        <f t="shared" si="1"/>
        <v>4.95</v>
      </c>
      <c r="K38" s="18">
        <v>3</v>
      </c>
      <c r="L38" s="18">
        <v>2</v>
      </c>
      <c r="M38" s="18">
        <v>2</v>
      </c>
      <c r="N38" s="18">
        <v>3</v>
      </c>
      <c r="O38" s="18">
        <v>5</v>
      </c>
      <c r="P38" s="18">
        <f t="shared" si="2"/>
        <v>15</v>
      </c>
      <c r="Q38" s="116">
        <f t="shared" si="3"/>
        <v>0.75</v>
      </c>
      <c r="R38" s="105">
        <f t="shared" si="4"/>
        <v>1.2000000000000002</v>
      </c>
      <c r="S38" s="105">
        <f t="shared" si="5"/>
        <v>1.30</v>
      </c>
      <c r="T38" s="105">
        <f t="shared" si="6"/>
        <v>0.85</v>
      </c>
      <c r="U38" s="105">
        <f t="shared" si="7"/>
        <v>1.0499999999999998</v>
      </c>
      <c r="V38" s="105">
        <f t="shared" si="8"/>
        <v>1.30</v>
      </c>
      <c r="W38" s="117">
        <f t="shared" si="9"/>
        <v>48</v>
      </c>
      <c r="X38" s="117">
        <f t="shared" si="10"/>
        <v>9.6000000000000014</v>
      </c>
      <c r="Y38" s="166">
        <v>12</v>
      </c>
      <c r="Z38" s="116">
        <f t="shared" si="11"/>
        <v>9.6000000000000014</v>
      </c>
      <c r="AA38" s="143"/>
    </row>
    <row r="39" spans="1:27" ht="19.9" customHeight="1">
      <c r="A39" s="138">
        <v>32</v>
      </c>
      <c r="B39" s="165">
        <v>263572</v>
      </c>
      <c r="C39" s="148" t="s">
        <v>134</v>
      </c>
      <c r="D39" s="10">
        <v>4</v>
      </c>
      <c r="E39" s="10">
        <v>3</v>
      </c>
      <c r="F39" s="10">
        <v>9</v>
      </c>
      <c r="G39" s="10">
        <v>8</v>
      </c>
      <c r="H39" s="10">
        <v>6</v>
      </c>
      <c r="I39" s="10">
        <f t="shared" si="0"/>
        <v>30</v>
      </c>
      <c r="J39" s="10">
        <f t="shared" si="1"/>
        <v>4.50</v>
      </c>
      <c r="K39" s="18">
        <v>4</v>
      </c>
      <c r="L39" s="18">
        <v>1</v>
      </c>
      <c r="M39" s="18">
        <v>3</v>
      </c>
      <c r="N39" s="18">
        <v>2</v>
      </c>
      <c r="O39" s="18">
        <v>4</v>
      </c>
      <c r="P39" s="18">
        <f t="shared" si="2"/>
        <v>14</v>
      </c>
      <c r="Q39" s="116">
        <f t="shared" si="3"/>
        <v>0.70</v>
      </c>
      <c r="R39" s="105">
        <f t="shared" si="4"/>
        <v>0.80</v>
      </c>
      <c r="S39" s="105">
        <f t="shared" si="5"/>
        <v>0.49999999999999994</v>
      </c>
      <c r="T39" s="105">
        <f t="shared" si="6"/>
        <v>1.50</v>
      </c>
      <c r="U39" s="105">
        <f t="shared" si="7"/>
        <v>1.30</v>
      </c>
      <c r="V39" s="105">
        <f t="shared" si="8"/>
        <v>1.0999999999999999</v>
      </c>
      <c r="W39" s="117">
        <f t="shared" si="9"/>
        <v>44</v>
      </c>
      <c r="X39" s="117">
        <f t="shared" si="10"/>
        <v>8.8000000000000007</v>
      </c>
      <c r="Y39" s="166">
        <v>20</v>
      </c>
      <c r="Z39" s="116">
        <f t="shared" si="11"/>
        <v>16</v>
      </c>
      <c r="AA39" s="143"/>
    </row>
    <row r="40" spans="1:27" ht="19.9" customHeight="1">
      <c r="A40" s="138">
        <v>33</v>
      </c>
      <c r="B40" s="165">
        <v>263579</v>
      </c>
      <c r="C40" s="148" t="s">
        <v>135</v>
      </c>
      <c r="D40" s="10">
        <v>5</v>
      </c>
      <c r="E40" s="10">
        <v>6</v>
      </c>
      <c r="F40" s="10">
        <v>3</v>
      </c>
      <c r="G40" s="10">
        <v>7</v>
      </c>
      <c r="H40" s="10">
        <v>8</v>
      </c>
      <c r="I40" s="10">
        <f t="shared" si="0"/>
        <v>29</v>
      </c>
      <c r="J40" s="10">
        <f t="shared" si="1"/>
        <v>4.3499999999999996</v>
      </c>
      <c r="K40" s="18">
        <v>5</v>
      </c>
      <c r="L40" s="18">
        <v>2</v>
      </c>
      <c r="M40" s="18">
        <v>2</v>
      </c>
      <c r="N40" s="18">
        <v>1</v>
      </c>
      <c r="O40" s="18">
        <v>3</v>
      </c>
      <c r="P40" s="18">
        <f t="shared" si="2"/>
        <v>13</v>
      </c>
      <c r="Q40" s="116">
        <f t="shared" si="3"/>
        <v>0.65</v>
      </c>
      <c r="R40" s="105">
        <f t="shared" si="4"/>
        <v>1</v>
      </c>
      <c r="S40" s="105">
        <f t="shared" si="5"/>
        <v>0.99999999999999989</v>
      </c>
      <c r="T40" s="105">
        <f t="shared" si="6"/>
        <v>0.54999999999999993</v>
      </c>
      <c r="U40" s="105">
        <f t="shared" si="7"/>
        <v>1.1000000000000001</v>
      </c>
      <c r="V40" s="105">
        <f t="shared" si="8"/>
        <v>1.35</v>
      </c>
      <c r="W40" s="117">
        <f t="shared" si="9"/>
        <v>42</v>
      </c>
      <c r="X40" s="117">
        <f t="shared" si="10"/>
        <v>8.40</v>
      </c>
      <c r="Y40" s="166">
        <v>5</v>
      </c>
      <c r="Z40" s="116">
        <f t="shared" si="11"/>
        <v>4</v>
      </c>
      <c r="AA40" s="143"/>
    </row>
    <row r="41" spans="1:27" ht="19.9" customHeight="1">
      <c r="A41" s="138">
        <v>34</v>
      </c>
      <c r="B41" s="165">
        <v>263584</v>
      </c>
      <c r="C41" s="148" t="s">
        <v>136</v>
      </c>
      <c r="D41" s="10">
        <v>8</v>
      </c>
      <c r="E41" s="10">
        <v>3</v>
      </c>
      <c r="F41" s="10">
        <v>6</v>
      </c>
      <c r="G41" s="10">
        <v>9</v>
      </c>
      <c r="H41" s="10">
        <v>9</v>
      </c>
      <c r="I41" s="10">
        <f t="shared" si="0"/>
        <v>35</v>
      </c>
      <c r="J41" s="10">
        <f t="shared" si="1"/>
        <v>5.25</v>
      </c>
      <c r="K41" s="18">
        <v>2</v>
      </c>
      <c r="L41" s="18">
        <v>3</v>
      </c>
      <c r="M41" s="18">
        <v>1</v>
      </c>
      <c r="N41" s="18">
        <v>4</v>
      </c>
      <c r="O41" s="18">
        <v>2</v>
      </c>
      <c r="P41" s="18">
        <f t="shared" si="2"/>
        <v>12</v>
      </c>
      <c r="Q41" s="116">
        <f t="shared" si="3"/>
        <v>0.60000000000000009</v>
      </c>
      <c r="R41" s="105">
        <f t="shared" si="4"/>
        <v>1.30</v>
      </c>
      <c r="S41" s="105">
        <f t="shared" si="5"/>
        <v>0.60</v>
      </c>
      <c r="T41" s="105">
        <f t="shared" si="6"/>
        <v>0.95</v>
      </c>
      <c r="U41" s="105">
        <f t="shared" si="7"/>
        <v>1.5499999999999998</v>
      </c>
      <c r="V41" s="105">
        <f t="shared" si="8"/>
        <v>1.45</v>
      </c>
      <c r="W41" s="117">
        <f t="shared" si="9"/>
        <v>47</v>
      </c>
      <c r="X41" s="117">
        <f t="shared" si="10"/>
        <v>9.40</v>
      </c>
      <c r="Y41" s="166">
        <v>12</v>
      </c>
      <c r="Z41" s="116">
        <f t="shared" si="11"/>
        <v>9.6000000000000014</v>
      </c>
      <c r="AA41" s="143"/>
    </row>
    <row r="42" spans="1:27" ht="19.9" customHeight="1">
      <c r="A42" s="138">
        <v>35</v>
      </c>
      <c r="B42" s="165">
        <v>263585</v>
      </c>
      <c r="C42" s="148" t="s">
        <v>137</v>
      </c>
      <c r="D42" s="10">
        <v>7</v>
      </c>
      <c r="E42" s="10">
        <v>8</v>
      </c>
      <c r="F42" s="10">
        <v>3</v>
      </c>
      <c r="G42" s="10">
        <v>6</v>
      </c>
      <c r="H42" s="10">
        <v>5</v>
      </c>
      <c r="I42" s="10">
        <f t="shared" si="0"/>
        <v>29</v>
      </c>
      <c r="J42" s="10">
        <f t="shared" si="1"/>
        <v>4.3499999999999996</v>
      </c>
      <c r="K42" s="18">
        <v>4</v>
      </c>
      <c r="L42" s="18">
        <v>2</v>
      </c>
      <c r="M42" s="18">
        <v>2</v>
      </c>
      <c r="N42" s="18">
        <v>5</v>
      </c>
      <c r="O42" s="18">
        <v>3</v>
      </c>
      <c r="P42" s="18">
        <f t="shared" si="2"/>
        <v>16</v>
      </c>
      <c r="Q42" s="116">
        <f t="shared" si="3"/>
        <v>0.80</v>
      </c>
      <c r="R42" s="105">
        <f t="shared" si="4"/>
        <v>1.25</v>
      </c>
      <c r="S42" s="105">
        <f t="shared" si="5"/>
        <v>1.30</v>
      </c>
      <c r="T42" s="105">
        <f t="shared" si="6"/>
        <v>0.54999999999999993</v>
      </c>
      <c r="U42" s="105">
        <f t="shared" si="7"/>
        <v>1.1499999999999999</v>
      </c>
      <c r="V42" s="105">
        <f t="shared" si="8"/>
        <v>0.90</v>
      </c>
      <c r="W42" s="117">
        <f t="shared" si="9"/>
        <v>45</v>
      </c>
      <c r="X42" s="117">
        <f t="shared" si="10"/>
        <v>9</v>
      </c>
      <c r="Y42" s="166">
        <v>1</v>
      </c>
      <c r="Z42" s="116">
        <f t="shared" si="11"/>
        <v>0.80</v>
      </c>
      <c r="AA42" s="143"/>
    </row>
    <row r="43" spans="1:27" ht="19.9" customHeight="1">
      <c r="A43" s="138">
        <v>36</v>
      </c>
      <c r="B43" s="165">
        <v>263590</v>
      </c>
      <c r="C43" s="148" t="s">
        <v>138</v>
      </c>
      <c r="D43" s="10"/>
      <c r="E43" s="10"/>
      <c r="F43" s="10"/>
      <c r="G43" s="10"/>
      <c r="H43" s="10"/>
      <c r="I43" s="10">
        <f t="shared" si="0"/>
        <v>0</v>
      </c>
      <c r="J43" s="10">
        <f t="shared" si="1"/>
        <v>0</v>
      </c>
      <c r="K43" s="18"/>
      <c r="L43" s="18"/>
      <c r="M43" s="18"/>
      <c r="N43" s="18"/>
      <c r="O43" s="18"/>
      <c r="P43" s="18">
        <f t="shared" si="2"/>
        <v>0</v>
      </c>
      <c r="Q43" s="116">
        <f t="shared" si="3"/>
        <v>0</v>
      </c>
      <c r="R43" s="105">
        <f t="shared" si="4"/>
        <v>0</v>
      </c>
      <c r="S43" s="105">
        <f t="shared" si="5"/>
        <v>0</v>
      </c>
      <c r="T43" s="105">
        <f t="shared" si="6"/>
        <v>0</v>
      </c>
      <c r="U43" s="105">
        <f t="shared" si="7"/>
        <v>0</v>
      </c>
      <c r="V43" s="105">
        <f t="shared" si="8"/>
        <v>0</v>
      </c>
      <c r="W43" s="117">
        <f t="shared" si="9"/>
        <v>0</v>
      </c>
      <c r="X43" s="117">
        <f t="shared" si="10"/>
        <v>0</v>
      </c>
      <c r="Y43" s="166"/>
      <c r="Z43" s="116">
        <f t="shared" si="11"/>
        <v>0</v>
      </c>
      <c r="AA43" s="143"/>
    </row>
    <row r="44" spans="1:27" ht="19.9" customHeight="1">
      <c r="A44" s="138">
        <v>37</v>
      </c>
      <c r="B44" s="165">
        <v>263591</v>
      </c>
      <c r="C44" s="148" t="s">
        <v>139</v>
      </c>
      <c r="D44" s="10">
        <v>7</v>
      </c>
      <c r="E44" s="10">
        <v>2</v>
      </c>
      <c r="F44" s="10">
        <v>5</v>
      </c>
      <c r="G44" s="10">
        <v>7</v>
      </c>
      <c r="H44" s="10">
        <v>8</v>
      </c>
      <c r="I44" s="10">
        <f t="shared" si="0"/>
        <v>29</v>
      </c>
      <c r="J44" s="10">
        <f t="shared" si="1"/>
        <v>4.3499999999999996</v>
      </c>
      <c r="K44" s="18">
        <v>2</v>
      </c>
      <c r="L44" s="18">
        <v>4</v>
      </c>
      <c r="M44" s="18">
        <v>4</v>
      </c>
      <c r="N44" s="18">
        <v>2</v>
      </c>
      <c r="O44" s="18">
        <v>5</v>
      </c>
      <c r="P44" s="18">
        <f t="shared" si="2"/>
        <v>17</v>
      </c>
      <c r="Q44" s="116">
        <f t="shared" si="3"/>
        <v>0.85000000000000009</v>
      </c>
      <c r="R44" s="105">
        <f t="shared" si="4"/>
        <v>1.1500000000000001</v>
      </c>
      <c r="S44" s="105">
        <f t="shared" si="5"/>
        <v>0.50</v>
      </c>
      <c r="T44" s="105">
        <f t="shared" si="6"/>
        <v>0.95</v>
      </c>
      <c r="U44" s="105">
        <f t="shared" si="7"/>
        <v>1.1500000000000001</v>
      </c>
      <c r="V44" s="105">
        <f t="shared" si="8"/>
        <v>1.45</v>
      </c>
      <c r="W44" s="117">
        <f t="shared" si="9"/>
        <v>46</v>
      </c>
      <c r="X44" s="117">
        <f t="shared" si="10"/>
        <v>9.2000000000000011</v>
      </c>
      <c r="Y44" s="166">
        <v>12</v>
      </c>
      <c r="Z44" s="116">
        <f t="shared" si="11"/>
        <v>9.6000000000000014</v>
      </c>
      <c r="AA44" s="143"/>
    </row>
    <row r="45" spans="1:27" ht="19.9" customHeight="1">
      <c r="A45" s="138">
        <v>38</v>
      </c>
      <c r="B45" s="165">
        <v>263595</v>
      </c>
      <c r="C45" s="148" t="s">
        <v>140</v>
      </c>
      <c r="D45" s="10">
        <v>3</v>
      </c>
      <c r="E45" s="10">
        <v>4</v>
      </c>
      <c r="F45" s="10">
        <v>7</v>
      </c>
      <c r="G45" s="10">
        <v>8</v>
      </c>
      <c r="H45" s="10">
        <v>4</v>
      </c>
      <c r="I45" s="10">
        <f t="shared" si="0"/>
        <v>26</v>
      </c>
      <c r="J45" s="10">
        <f t="shared" si="1"/>
        <v>3.90</v>
      </c>
      <c r="K45" s="18">
        <v>1</v>
      </c>
      <c r="L45" s="18">
        <v>5</v>
      </c>
      <c r="M45" s="18">
        <v>5</v>
      </c>
      <c r="N45" s="18">
        <v>4</v>
      </c>
      <c r="O45" s="18">
        <v>3</v>
      </c>
      <c r="P45" s="18">
        <f t="shared" si="2"/>
        <v>18</v>
      </c>
      <c r="Q45" s="116">
        <f t="shared" si="3"/>
        <v>0.90</v>
      </c>
      <c r="R45" s="105">
        <f t="shared" si="4"/>
        <v>0.49999999999999994</v>
      </c>
      <c r="S45" s="105">
        <f t="shared" si="5"/>
        <v>0.85</v>
      </c>
      <c r="T45" s="105">
        <f t="shared" si="6"/>
        <v>1.30</v>
      </c>
      <c r="U45" s="105">
        <f t="shared" si="7"/>
        <v>1.40</v>
      </c>
      <c r="V45" s="105">
        <f t="shared" si="8"/>
        <v>0.75</v>
      </c>
      <c r="W45" s="117">
        <f t="shared" si="9"/>
        <v>44</v>
      </c>
      <c r="X45" s="117">
        <f t="shared" si="10"/>
        <v>8.8000000000000007</v>
      </c>
      <c r="Y45" s="166">
        <v>12</v>
      </c>
      <c r="Z45" s="116">
        <f t="shared" si="11"/>
        <v>9.6000000000000014</v>
      </c>
      <c r="AA45" s="143"/>
    </row>
    <row r="46" spans="1:27" ht="19.9" customHeight="1">
      <c r="A46" s="138">
        <v>39</v>
      </c>
      <c r="B46" s="165">
        <v>263596</v>
      </c>
      <c r="C46" s="148" t="s">
        <v>141</v>
      </c>
      <c r="D46" s="10">
        <v>4</v>
      </c>
      <c r="E46" s="10">
        <v>5</v>
      </c>
      <c r="F46" s="10">
        <v>8</v>
      </c>
      <c r="G46" s="10">
        <v>6</v>
      </c>
      <c r="H46" s="10">
        <v>3</v>
      </c>
      <c r="I46" s="10">
        <f t="shared" si="0"/>
        <v>26</v>
      </c>
      <c r="J46" s="10">
        <f t="shared" si="1"/>
        <v>3.90</v>
      </c>
      <c r="K46" s="18">
        <v>3</v>
      </c>
      <c r="L46" s="18">
        <v>4</v>
      </c>
      <c r="M46" s="18">
        <v>3</v>
      </c>
      <c r="N46" s="18">
        <v>3</v>
      </c>
      <c r="O46" s="18">
        <v>4</v>
      </c>
      <c r="P46" s="18">
        <f t="shared" si="2"/>
        <v>17</v>
      </c>
      <c r="Q46" s="116">
        <f t="shared" si="3"/>
        <v>0.85000000000000009</v>
      </c>
      <c r="R46" s="105">
        <f t="shared" si="4"/>
        <v>0.75</v>
      </c>
      <c r="S46" s="105">
        <f t="shared" si="5"/>
        <v>0.95</v>
      </c>
      <c r="T46" s="105">
        <f t="shared" si="6"/>
        <v>1.35</v>
      </c>
      <c r="U46" s="105">
        <f t="shared" si="7"/>
        <v>1.0499999999999998</v>
      </c>
      <c r="V46" s="105">
        <f t="shared" si="8"/>
        <v>0.64999999999999991</v>
      </c>
      <c r="W46" s="117">
        <f t="shared" si="9"/>
        <v>43</v>
      </c>
      <c r="X46" s="117">
        <f t="shared" si="10"/>
        <v>8.60</v>
      </c>
      <c r="Y46" s="166">
        <v>9</v>
      </c>
      <c r="Z46" s="116">
        <f t="shared" si="11"/>
        <v>7.20</v>
      </c>
      <c r="AA46" s="143"/>
    </row>
    <row r="47" spans="1:27" ht="19.9" customHeight="1">
      <c r="A47" s="138">
        <v>40</v>
      </c>
      <c r="B47" s="165">
        <v>263600</v>
      </c>
      <c r="C47" s="148" t="s">
        <v>142</v>
      </c>
      <c r="D47" s="10">
        <v>8</v>
      </c>
      <c r="E47" s="10">
        <v>6</v>
      </c>
      <c r="F47" s="10">
        <v>5</v>
      </c>
      <c r="G47" s="10">
        <v>9</v>
      </c>
      <c r="H47" s="10">
        <v>6</v>
      </c>
      <c r="I47" s="10">
        <f t="shared" si="0"/>
        <v>34</v>
      </c>
      <c r="J47" s="10">
        <f t="shared" si="1"/>
        <v>5.0999999999999996</v>
      </c>
      <c r="K47" s="18">
        <v>2</v>
      </c>
      <c r="L47" s="18">
        <v>3</v>
      </c>
      <c r="M47" s="18">
        <v>2</v>
      </c>
      <c r="N47" s="18">
        <v>2</v>
      </c>
      <c r="O47" s="18">
        <v>5</v>
      </c>
      <c r="P47" s="18">
        <f t="shared" si="2"/>
        <v>14</v>
      </c>
      <c r="Q47" s="116">
        <f t="shared" si="3"/>
        <v>0.70</v>
      </c>
      <c r="R47" s="105">
        <f t="shared" si="4"/>
        <v>1.30</v>
      </c>
      <c r="S47" s="105">
        <f t="shared" si="5"/>
        <v>1.0499999999999998</v>
      </c>
      <c r="T47" s="105">
        <f t="shared" si="6"/>
        <v>0.85</v>
      </c>
      <c r="U47" s="105">
        <f t="shared" si="7"/>
        <v>1.45</v>
      </c>
      <c r="V47" s="105">
        <f t="shared" si="8"/>
        <v>1.1499999999999999</v>
      </c>
      <c r="W47" s="117">
        <f t="shared" si="9"/>
        <v>48</v>
      </c>
      <c r="X47" s="117">
        <f t="shared" si="10"/>
        <v>9.6000000000000014</v>
      </c>
      <c r="Y47" s="166">
        <v>9</v>
      </c>
      <c r="Z47" s="116">
        <f t="shared" si="11"/>
        <v>7.20</v>
      </c>
      <c r="AA47" s="143"/>
    </row>
    <row r="48" spans="1:27" ht="19.9" customHeight="1">
      <c r="A48" s="138">
        <v>41</v>
      </c>
      <c r="B48" s="165">
        <v>263601</v>
      </c>
      <c r="C48" s="148" t="s">
        <v>143</v>
      </c>
      <c r="D48" s="10">
        <v>5</v>
      </c>
      <c r="E48" s="10">
        <v>7</v>
      </c>
      <c r="F48" s="10">
        <v>4</v>
      </c>
      <c r="G48" s="10">
        <v>6</v>
      </c>
      <c r="H48" s="10">
        <v>8</v>
      </c>
      <c r="I48" s="10">
        <f t="shared" si="0"/>
        <v>30</v>
      </c>
      <c r="J48" s="10">
        <f t="shared" si="1"/>
        <v>4.50</v>
      </c>
      <c r="K48" s="18">
        <v>4</v>
      </c>
      <c r="L48" s="18">
        <v>2</v>
      </c>
      <c r="M48" s="18">
        <v>5</v>
      </c>
      <c r="N48" s="18">
        <v>1</v>
      </c>
      <c r="O48" s="18">
        <v>3</v>
      </c>
      <c r="P48" s="18">
        <f t="shared" si="2"/>
        <v>15</v>
      </c>
      <c r="Q48" s="116">
        <f t="shared" si="3"/>
        <v>0.75</v>
      </c>
      <c r="R48" s="105">
        <f t="shared" si="4"/>
        <v>0.95</v>
      </c>
      <c r="S48" s="105">
        <f t="shared" si="5"/>
        <v>1.1500000000000001</v>
      </c>
      <c r="T48" s="105">
        <f t="shared" si="6"/>
        <v>0.85</v>
      </c>
      <c r="U48" s="105">
        <f t="shared" si="7"/>
        <v>0.95</v>
      </c>
      <c r="V48" s="105">
        <f t="shared" si="8"/>
        <v>1.35</v>
      </c>
      <c r="W48" s="117">
        <f t="shared" si="9"/>
        <v>45</v>
      </c>
      <c r="X48" s="117">
        <f t="shared" si="10"/>
        <v>9</v>
      </c>
      <c r="Y48" s="166" t="s">
        <v>99</v>
      </c>
      <c r="Z48" s="116" t="e">
        <f t="shared" si="11"/>
        <v>#VALUE!</v>
      </c>
      <c r="AA48" s="143"/>
    </row>
    <row r="49" spans="1:27" ht="19.9" customHeight="1">
      <c r="A49" s="138">
        <v>42</v>
      </c>
      <c r="B49" s="165">
        <v>263602</v>
      </c>
      <c r="C49" s="148" t="s">
        <v>144</v>
      </c>
      <c r="D49" s="10">
        <v>9</v>
      </c>
      <c r="E49" s="10">
        <v>3</v>
      </c>
      <c r="F49" s="10">
        <v>8</v>
      </c>
      <c r="G49" s="10">
        <v>5</v>
      </c>
      <c r="H49" s="10">
        <v>7</v>
      </c>
      <c r="I49" s="10">
        <f t="shared" si="0"/>
        <v>32</v>
      </c>
      <c r="J49" s="10">
        <f t="shared" si="1"/>
        <v>4.80</v>
      </c>
      <c r="K49" s="18">
        <v>5</v>
      </c>
      <c r="L49" s="18">
        <v>3</v>
      </c>
      <c r="M49" s="18">
        <v>3</v>
      </c>
      <c r="N49" s="18">
        <v>4</v>
      </c>
      <c r="O49" s="18">
        <v>4</v>
      </c>
      <c r="P49" s="18">
        <f t="shared" si="2"/>
        <v>19</v>
      </c>
      <c r="Q49" s="116">
        <f t="shared" si="3"/>
        <v>0.95</v>
      </c>
      <c r="R49" s="105">
        <f t="shared" si="4"/>
        <v>1.60</v>
      </c>
      <c r="S49" s="105">
        <f t="shared" si="5"/>
        <v>0.60</v>
      </c>
      <c r="T49" s="105">
        <f t="shared" si="6"/>
        <v>1.35</v>
      </c>
      <c r="U49" s="105">
        <f t="shared" si="7"/>
        <v>0.95</v>
      </c>
      <c r="V49" s="105">
        <f t="shared" si="8"/>
        <v>1.25</v>
      </c>
      <c r="W49" s="117">
        <f t="shared" si="9"/>
        <v>51</v>
      </c>
      <c r="X49" s="117">
        <f t="shared" si="10"/>
        <v>10.200000000000001</v>
      </c>
      <c r="Y49" s="166">
        <v>6</v>
      </c>
      <c r="Z49" s="116">
        <f t="shared" si="11"/>
        <v>4.8000000000000007</v>
      </c>
      <c r="AA49" s="143"/>
    </row>
    <row r="50" spans="1:27" ht="19.9" customHeight="1">
      <c r="A50" s="138">
        <v>43</v>
      </c>
      <c r="B50" s="165">
        <v>263603</v>
      </c>
      <c r="C50" s="148" t="s">
        <v>145</v>
      </c>
      <c r="D50" s="10">
        <v>3</v>
      </c>
      <c r="E50" s="10">
        <v>7</v>
      </c>
      <c r="F50" s="10">
        <v>6</v>
      </c>
      <c r="G50" s="10">
        <v>7</v>
      </c>
      <c r="H50" s="10">
        <v>6</v>
      </c>
      <c r="I50" s="10">
        <f t="shared" si="0"/>
        <v>29</v>
      </c>
      <c r="J50" s="10">
        <f t="shared" si="1"/>
        <v>4.3499999999999996</v>
      </c>
      <c r="K50" s="18">
        <v>3</v>
      </c>
      <c r="L50" s="18">
        <v>4</v>
      </c>
      <c r="M50" s="18">
        <v>5</v>
      </c>
      <c r="N50" s="18">
        <v>3</v>
      </c>
      <c r="O50" s="18">
        <v>3</v>
      </c>
      <c r="P50" s="18">
        <f t="shared" si="2"/>
        <v>18</v>
      </c>
      <c r="Q50" s="116">
        <f t="shared" si="3"/>
        <v>0.90</v>
      </c>
      <c r="R50" s="105">
        <f t="shared" si="4"/>
        <v>0.60</v>
      </c>
      <c r="S50" s="105">
        <f t="shared" si="5"/>
        <v>1.25</v>
      </c>
      <c r="T50" s="105">
        <f t="shared" si="6"/>
        <v>1.1499999999999999</v>
      </c>
      <c r="U50" s="105">
        <f t="shared" si="7"/>
        <v>1.2000000000000002</v>
      </c>
      <c r="V50" s="105">
        <f t="shared" si="8"/>
        <v>1.0499999999999998</v>
      </c>
      <c r="W50" s="117">
        <f t="shared" si="9"/>
        <v>47</v>
      </c>
      <c r="X50" s="117">
        <f t="shared" si="10"/>
        <v>9.40</v>
      </c>
      <c r="Y50" s="166">
        <v>9</v>
      </c>
      <c r="Z50" s="116">
        <f t="shared" si="11"/>
        <v>7.20</v>
      </c>
      <c r="AA50" s="143"/>
    </row>
    <row r="51" spans="1:27" ht="19.9" customHeight="1">
      <c r="A51" s="138">
        <v>44</v>
      </c>
      <c r="B51" s="165">
        <v>263604</v>
      </c>
      <c r="C51" s="148" t="s">
        <v>146</v>
      </c>
      <c r="D51" s="10">
        <v>5</v>
      </c>
      <c r="E51" s="10">
        <v>9</v>
      </c>
      <c r="F51" s="10">
        <v>9</v>
      </c>
      <c r="G51" s="10">
        <v>8</v>
      </c>
      <c r="H51" s="10">
        <v>5</v>
      </c>
      <c r="I51" s="10">
        <f t="shared" si="0"/>
        <v>36</v>
      </c>
      <c r="J51" s="10">
        <f t="shared" si="1"/>
        <v>5.40</v>
      </c>
      <c r="K51" s="18">
        <v>2</v>
      </c>
      <c r="L51" s="18">
        <v>5</v>
      </c>
      <c r="M51" s="18">
        <v>3</v>
      </c>
      <c r="N51" s="18">
        <v>5</v>
      </c>
      <c r="O51" s="18">
        <v>4</v>
      </c>
      <c r="P51" s="18">
        <f t="shared" si="2"/>
        <v>19</v>
      </c>
      <c r="Q51" s="116">
        <f t="shared" si="3"/>
        <v>0.95</v>
      </c>
      <c r="R51" s="105">
        <f t="shared" si="4"/>
        <v>0.85</v>
      </c>
      <c r="S51" s="105">
        <f t="shared" si="5"/>
        <v>1.60</v>
      </c>
      <c r="T51" s="105">
        <f t="shared" si="6"/>
        <v>1.50</v>
      </c>
      <c r="U51" s="105">
        <f t="shared" si="7"/>
        <v>1.45</v>
      </c>
      <c r="V51" s="105">
        <f t="shared" si="8"/>
        <v>0.95</v>
      </c>
      <c r="W51" s="117">
        <f t="shared" si="9"/>
        <v>55</v>
      </c>
      <c r="X51" s="117">
        <f t="shared" si="10"/>
        <v>11</v>
      </c>
      <c r="Y51" s="166">
        <v>2</v>
      </c>
      <c r="Z51" s="116">
        <f t="shared" si="11"/>
        <v>1.60</v>
      </c>
      <c r="AA51" s="143"/>
    </row>
    <row r="52" spans="1:27" ht="19.9" customHeight="1">
      <c r="A52" s="138">
        <v>45</v>
      </c>
      <c r="B52" s="165">
        <v>263606</v>
      </c>
      <c r="C52" s="148" t="s">
        <v>147</v>
      </c>
      <c r="D52" s="10">
        <v>7</v>
      </c>
      <c r="E52" s="10">
        <v>5</v>
      </c>
      <c r="F52" s="10">
        <v>7</v>
      </c>
      <c r="G52" s="10">
        <v>5</v>
      </c>
      <c r="H52" s="10">
        <v>4</v>
      </c>
      <c r="I52" s="10">
        <f t="shared" si="0"/>
        <v>28</v>
      </c>
      <c r="J52" s="10">
        <f t="shared" si="1"/>
        <v>4.20</v>
      </c>
      <c r="K52" s="18">
        <v>4</v>
      </c>
      <c r="L52" s="18">
        <v>2</v>
      </c>
      <c r="M52" s="18">
        <v>2</v>
      </c>
      <c r="N52" s="18">
        <v>2</v>
      </c>
      <c r="O52" s="18">
        <v>3</v>
      </c>
      <c r="P52" s="18">
        <f t="shared" si="2"/>
        <v>13</v>
      </c>
      <c r="Q52" s="116">
        <f t="shared" si="3"/>
        <v>0.65</v>
      </c>
      <c r="R52" s="105">
        <f t="shared" si="4"/>
        <v>1.25</v>
      </c>
      <c r="S52" s="105">
        <f t="shared" si="5"/>
        <v>0.85</v>
      </c>
      <c r="T52" s="105">
        <f t="shared" si="6"/>
        <v>1.1500000000000001</v>
      </c>
      <c r="U52" s="105">
        <f t="shared" si="7"/>
        <v>0.85</v>
      </c>
      <c r="V52" s="105">
        <f t="shared" si="8"/>
        <v>0.75</v>
      </c>
      <c r="W52" s="117">
        <f t="shared" si="9"/>
        <v>41</v>
      </c>
      <c r="X52" s="117">
        <f t="shared" si="10"/>
        <v>8.2000000000000011</v>
      </c>
      <c r="Y52" s="166" t="s">
        <v>99</v>
      </c>
      <c r="Z52" s="116" t="e">
        <f t="shared" si="11"/>
        <v>#VALUE!</v>
      </c>
      <c r="AA52" s="143"/>
    </row>
    <row r="53" spans="1:27" ht="19.9" customHeight="1">
      <c r="A53" s="138">
        <v>46</v>
      </c>
      <c r="B53" s="165">
        <v>263607</v>
      </c>
      <c r="C53" s="148" t="s">
        <v>148</v>
      </c>
      <c r="D53" s="10">
        <v>8</v>
      </c>
      <c r="E53" s="10">
        <v>3</v>
      </c>
      <c r="F53" s="10">
        <v>6</v>
      </c>
      <c r="G53" s="10">
        <v>4</v>
      </c>
      <c r="H53" s="10">
        <v>8</v>
      </c>
      <c r="I53" s="10">
        <f t="shared" si="0"/>
        <v>29</v>
      </c>
      <c r="J53" s="10">
        <f t="shared" si="1"/>
        <v>4.3499999999999996</v>
      </c>
      <c r="K53" s="18">
        <v>1</v>
      </c>
      <c r="L53" s="18">
        <v>1</v>
      </c>
      <c r="M53" s="18">
        <v>4</v>
      </c>
      <c r="N53" s="18">
        <v>4</v>
      </c>
      <c r="O53" s="18">
        <v>2</v>
      </c>
      <c r="P53" s="18">
        <f t="shared" si="2"/>
        <v>12</v>
      </c>
      <c r="Q53" s="116">
        <f t="shared" si="3"/>
        <v>0.60000000000000009</v>
      </c>
      <c r="R53" s="105">
        <f t="shared" si="4"/>
        <v>1.25</v>
      </c>
      <c r="S53" s="105">
        <f t="shared" si="5"/>
        <v>0.49999999999999994</v>
      </c>
      <c r="T53" s="105">
        <f t="shared" si="6"/>
        <v>1.0999999999999999</v>
      </c>
      <c r="U53" s="105">
        <f t="shared" si="7"/>
        <v>0.80</v>
      </c>
      <c r="V53" s="105">
        <f t="shared" si="8"/>
        <v>1.30</v>
      </c>
      <c r="W53" s="117">
        <f t="shared" si="9"/>
        <v>41</v>
      </c>
      <c r="X53" s="117">
        <f t="shared" si="10"/>
        <v>8.2000000000000011</v>
      </c>
      <c r="Y53" s="166">
        <v>8</v>
      </c>
      <c r="Z53" s="116">
        <f t="shared" si="11"/>
        <v>6.40</v>
      </c>
      <c r="AA53" s="143"/>
    </row>
    <row r="54" spans="1:27" ht="19.9" customHeight="1">
      <c r="A54" s="138">
        <v>47</v>
      </c>
      <c r="B54" s="165">
        <v>263608</v>
      </c>
      <c r="C54" s="148" t="s">
        <v>149</v>
      </c>
      <c r="D54" s="10">
        <v>4</v>
      </c>
      <c r="E54" s="10">
        <v>8</v>
      </c>
      <c r="F54" s="10">
        <v>5</v>
      </c>
      <c r="G54" s="10">
        <v>6</v>
      </c>
      <c r="H54" s="10">
        <v>6</v>
      </c>
      <c r="I54" s="10">
        <f t="shared" si="0"/>
        <v>29</v>
      </c>
      <c r="J54" s="10">
        <f t="shared" si="1"/>
        <v>4.3499999999999996</v>
      </c>
      <c r="K54" s="18">
        <v>2</v>
      </c>
      <c r="L54" s="18">
        <v>2</v>
      </c>
      <c r="M54" s="18">
        <v>1</v>
      </c>
      <c r="N54" s="18">
        <v>3</v>
      </c>
      <c r="O54" s="18">
        <v>4</v>
      </c>
      <c r="P54" s="18">
        <f t="shared" si="2"/>
        <v>12</v>
      </c>
      <c r="Q54" s="116">
        <f t="shared" si="3"/>
        <v>0.60000000000000009</v>
      </c>
      <c r="R54" s="105">
        <f t="shared" si="4"/>
        <v>0.70</v>
      </c>
      <c r="S54" s="105">
        <f t="shared" si="5"/>
        <v>1.30</v>
      </c>
      <c r="T54" s="105">
        <f t="shared" si="6"/>
        <v>0.80</v>
      </c>
      <c r="U54" s="105">
        <f t="shared" si="7"/>
        <v>1.0499999999999998</v>
      </c>
      <c r="V54" s="105">
        <f t="shared" si="8"/>
        <v>1.0999999999999999</v>
      </c>
      <c r="W54" s="117">
        <f t="shared" si="9"/>
        <v>41</v>
      </c>
      <c r="X54" s="117">
        <f t="shared" si="10"/>
        <v>8.2000000000000011</v>
      </c>
      <c r="Y54" s="166">
        <v>6</v>
      </c>
      <c r="Z54" s="116">
        <f t="shared" si="11"/>
        <v>4.8000000000000007</v>
      </c>
      <c r="AA54" s="143"/>
    </row>
    <row r="55" spans="1:27" ht="19.9" customHeight="1">
      <c r="A55" s="138">
        <v>48</v>
      </c>
      <c r="B55" s="165">
        <v>263613</v>
      </c>
      <c r="C55" s="148" t="s">
        <v>150</v>
      </c>
      <c r="D55" s="10">
        <v>7</v>
      </c>
      <c r="E55" s="10">
        <v>6</v>
      </c>
      <c r="F55" s="10">
        <v>7</v>
      </c>
      <c r="G55" s="10">
        <v>5</v>
      </c>
      <c r="H55" s="10">
        <v>3</v>
      </c>
      <c r="I55" s="10">
        <f t="shared" si="0"/>
        <v>28</v>
      </c>
      <c r="J55" s="10">
        <f t="shared" si="1"/>
        <v>4.20</v>
      </c>
      <c r="K55" s="18">
        <v>3</v>
      </c>
      <c r="L55" s="18">
        <v>3</v>
      </c>
      <c r="M55" s="18">
        <v>5</v>
      </c>
      <c r="N55" s="18">
        <v>4</v>
      </c>
      <c r="O55" s="18">
        <v>3</v>
      </c>
      <c r="P55" s="18">
        <f t="shared" si="2"/>
        <v>18</v>
      </c>
      <c r="Q55" s="116">
        <f t="shared" si="3"/>
        <v>0.90</v>
      </c>
      <c r="R55" s="105">
        <f t="shared" si="4"/>
        <v>1.2000000000000002</v>
      </c>
      <c r="S55" s="105">
        <f t="shared" si="5"/>
        <v>1.0499999999999998</v>
      </c>
      <c r="T55" s="105">
        <f t="shared" si="6"/>
        <v>1.30</v>
      </c>
      <c r="U55" s="105">
        <f t="shared" si="7"/>
        <v>0.95</v>
      </c>
      <c r="V55" s="105">
        <f t="shared" si="8"/>
        <v>0.60</v>
      </c>
      <c r="W55" s="117">
        <f t="shared" si="9"/>
        <v>46</v>
      </c>
      <c r="X55" s="117">
        <f t="shared" si="10"/>
        <v>9.2000000000000011</v>
      </c>
      <c r="Y55" s="166">
        <v>10</v>
      </c>
      <c r="Z55" s="116">
        <f t="shared" si="11"/>
        <v>8</v>
      </c>
      <c r="AA55" s="143"/>
    </row>
    <row r="56" spans="1:27" ht="19.9" customHeight="1">
      <c r="A56" s="138">
        <v>49</v>
      </c>
      <c r="B56" s="165">
        <v>263614</v>
      </c>
      <c r="C56" s="148" t="s">
        <v>151</v>
      </c>
      <c r="D56" s="10">
        <v>8</v>
      </c>
      <c r="E56" s="10">
        <v>7</v>
      </c>
      <c r="F56" s="10">
        <v>8</v>
      </c>
      <c r="G56" s="10">
        <v>7</v>
      </c>
      <c r="H56" s="10">
        <v>9</v>
      </c>
      <c r="I56" s="10">
        <f t="shared" si="0"/>
        <v>39</v>
      </c>
      <c r="J56" s="10">
        <f t="shared" si="1"/>
        <v>5.85</v>
      </c>
      <c r="K56" s="150">
        <v>4</v>
      </c>
      <c r="L56" s="150">
        <v>5</v>
      </c>
      <c r="M56" s="150">
        <v>3</v>
      </c>
      <c r="N56" s="150">
        <v>4</v>
      </c>
      <c r="O56" s="150">
        <v>2</v>
      </c>
      <c r="P56" s="18">
        <f t="shared" si="2"/>
        <v>18</v>
      </c>
      <c r="Q56" s="116">
        <f t="shared" si="3"/>
        <v>0.90</v>
      </c>
      <c r="R56" s="105">
        <f t="shared" si="4"/>
        <v>1.40</v>
      </c>
      <c r="S56" s="105">
        <f t="shared" si="5"/>
        <v>1.30</v>
      </c>
      <c r="T56" s="105">
        <f t="shared" si="6"/>
        <v>1.35</v>
      </c>
      <c r="U56" s="105">
        <f t="shared" si="7"/>
        <v>1.25</v>
      </c>
      <c r="V56" s="105">
        <f t="shared" si="8"/>
        <v>1.45</v>
      </c>
      <c r="W56" s="117">
        <f t="shared" si="9"/>
        <v>57</v>
      </c>
      <c r="X56" s="117">
        <f t="shared" si="10"/>
        <v>11.40</v>
      </c>
      <c r="Y56" s="166">
        <v>7</v>
      </c>
      <c r="Z56" s="116">
        <f t="shared" si="11"/>
        <v>5.60</v>
      </c>
      <c r="AA56" s="143"/>
    </row>
    <row r="57" spans="1:27" s="131" customFormat="1" ht="19.9" customHeight="1">
      <c r="A57" s="138">
        <v>50</v>
      </c>
      <c r="B57" s="165">
        <v>263615</v>
      </c>
      <c r="C57" s="148" t="s">
        <v>152</v>
      </c>
      <c r="D57" s="10">
        <v>4</v>
      </c>
      <c r="E57" s="10">
        <v>3</v>
      </c>
      <c r="F57" s="10">
        <v>5</v>
      </c>
      <c r="G57" s="10">
        <v>6</v>
      </c>
      <c r="H57" s="10">
        <v>3</v>
      </c>
      <c r="I57" s="10">
        <f t="shared" si="0"/>
        <v>21</v>
      </c>
      <c r="J57" s="10">
        <f t="shared" si="1"/>
        <v>3.15</v>
      </c>
      <c r="K57" s="18">
        <v>3</v>
      </c>
      <c r="L57" s="18">
        <v>5</v>
      </c>
      <c r="M57" s="18">
        <v>2</v>
      </c>
      <c r="N57" s="18">
        <v>3</v>
      </c>
      <c r="O57" s="18">
        <v>4</v>
      </c>
      <c r="P57" s="18">
        <f t="shared" si="2"/>
        <v>17</v>
      </c>
      <c r="Q57" s="116">
        <f t="shared" si="3"/>
        <v>0.85000000000000009</v>
      </c>
      <c r="R57" s="105">
        <f t="shared" si="4"/>
        <v>0.75</v>
      </c>
      <c r="S57" s="105">
        <f t="shared" si="5"/>
        <v>0.70</v>
      </c>
      <c r="T57" s="105">
        <f t="shared" si="6"/>
        <v>0.85</v>
      </c>
      <c r="U57" s="105">
        <f t="shared" si="7"/>
        <v>1.0499999999999998</v>
      </c>
      <c r="V57" s="105">
        <f t="shared" si="8"/>
        <v>0.64999999999999991</v>
      </c>
      <c r="W57" s="117">
        <f t="shared" si="9"/>
        <v>38</v>
      </c>
      <c r="X57" s="117">
        <f t="shared" si="10"/>
        <v>7.60</v>
      </c>
      <c r="Y57" s="166">
        <v>12</v>
      </c>
      <c r="Z57" s="116">
        <f t="shared" si="11"/>
        <v>9.6000000000000014</v>
      </c>
      <c r="AA57" s="145"/>
    </row>
    <row r="58" spans="1:27" ht="19.9" customHeight="1">
      <c r="A58" s="138">
        <v>51</v>
      </c>
      <c r="B58" s="165">
        <v>263617</v>
      </c>
      <c r="C58" s="148" t="s">
        <v>153</v>
      </c>
      <c r="D58" s="10">
        <v>9</v>
      </c>
      <c r="E58" s="10">
        <v>9</v>
      </c>
      <c r="F58" s="10">
        <v>9</v>
      </c>
      <c r="G58" s="10">
        <v>9</v>
      </c>
      <c r="H58" s="10">
        <v>7</v>
      </c>
      <c r="I58" s="10">
        <f t="shared" si="0"/>
        <v>43</v>
      </c>
      <c r="J58" s="10">
        <f t="shared" si="1"/>
        <v>6.45</v>
      </c>
      <c r="K58" s="18">
        <v>2</v>
      </c>
      <c r="L58" s="18">
        <v>3</v>
      </c>
      <c r="M58" s="18">
        <v>3</v>
      </c>
      <c r="N58" s="18">
        <v>2</v>
      </c>
      <c r="O58" s="18">
        <v>3</v>
      </c>
      <c r="P58" s="18">
        <f t="shared" si="2"/>
        <v>13</v>
      </c>
      <c r="Q58" s="116">
        <f t="shared" si="3"/>
        <v>0.65</v>
      </c>
      <c r="R58" s="105">
        <f t="shared" si="4"/>
        <v>1.45</v>
      </c>
      <c r="S58" s="105">
        <f t="shared" si="5"/>
        <v>1.50</v>
      </c>
      <c r="T58" s="105">
        <f t="shared" si="6"/>
        <v>1.50</v>
      </c>
      <c r="U58" s="105">
        <f t="shared" si="7"/>
        <v>1.45</v>
      </c>
      <c r="V58" s="105">
        <f t="shared" si="8"/>
        <v>1.2000000000000002</v>
      </c>
      <c r="W58" s="117">
        <f t="shared" si="9"/>
        <v>56</v>
      </c>
      <c r="X58" s="117">
        <f t="shared" si="10"/>
        <v>11.20</v>
      </c>
      <c r="Y58" s="166">
        <v>14</v>
      </c>
      <c r="Z58" s="116">
        <f t="shared" si="11"/>
        <v>11.20</v>
      </c>
      <c r="AA58" s="143"/>
    </row>
    <row r="59" spans="1:27" ht="19.9" customHeight="1">
      <c r="A59" s="138">
        <v>52</v>
      </c>
      <c r="B59" s="165">
        <v>263621</v>
      </c>
      <c r="C59" s="149" t="s">
        <v>154</v>
      </c>
      <c r="D59" s="10">
        <v>5</v>
      </c>
      <c r="E59" s="10">
        <v>8</v>
      </c>
      <c r="F59" s="10">
        <v>8</v>
      </c>
      <c r="G59" s="10">
        <v>5</v>
      </c>
      <c r="H59" s="10">
        <v>6</v>
      </c>
      <c r="I59" s="10">
        <f t="shared" si="0"/>
        <v>32</v>
      </c>
      <c r="J59" s="10">
        <f t="shared" si="1"/>
        <v>4.80</v>
      </c>
      <c r="K59" s="18">
        <v>1</v>
      </c>
      <c r="L59" s="18">
        <v>2</v>
      </c>
      <c r="M59" s="18">
        <v>5</v>
      </c>
      <c r="N59" s="18">
        <v>5</v>
      </c>
      <c r="O59" s="18">
        <v>4</v>
      </c>
      <c r="P59" s="18">
        <f t="shared" si="2"/>
        <v>17</v>
      </c>
      <c r="Q59" s="116">
        <f t="shared" si="3"/>
        <v>0.85000000000000009</v>
      </c>
      <c r="R59" s="105">
        <f t="shared" si="4"/>
        <v>0.80</v>
      </c>
      <c r="S59" s="105">
        <f t="shared" si="5"/>
        <v>1.30</v>
      </c>
      <c r="T59" s="105">
        <f t="shared" si="6"/>
        <v>1.45</v>
      </c>
      <c r="U59" s="105">
        <f t="shared" si="7"/>
        <v>1</v>
      </c>
      <c r="V59" s="105">
        <f t="shared" si="8"/>
        <v>1.0999999999999999</v>
      </c>
      <c r="W59" s="117">
        <f t="shared" si="9"/>
        <v>49</v>
      </c>
      <c r="X59" s="117">
        <f t="shared" si="10"/>
        <v>9.8000000000000007</v>
      </c>
      <c r="Y59" s="167">
        <v>7</v>
      </c>
      <c r="Z59" s="116">
        <f t="shared" si="11"/>
        <v>5.60</v>
      </c>
      <c r="AA59" s="143"/>
    </row>
    <row r="60" spans="1:27" ht="19.9" customHeight="1">
      <c r="A60" s="138">
        <v>53</v>
      </c>
      <c r="B60" s="165">
        <v>263622</v>
      </c>
      <c r="C60" s="149" t="s">
        <v>155</v>
      </c>
      <c r="D60" s="10">
        <v>3</v>
      </c>
      <c r="E60" s="10">
        <v>6</v>
      </c>
      <c r="F60" s="10">
        <v>5</v>
      </c>
      <c r="G60" s="10">
        <v>7</v>
      </c>
      <c r="H60" s="10">
        <v>5</v>
      </c>
      <c r="I60" s="10">
        <f t="shared" si="0"/>
        <v>26</v>
      </c>
      <c r="J60" s="10">
        <f t="shared" si="1"/>
        <v>3.90</v>
      </c>
      <c r="K60" s="18">
        <v>4</v>
      </c>
      <c r="L60" s="18">
        <v>1</v>
      </c>
      <c r="M60" s="18">
        <v>4</v>
      </c>
      <c r="N60" s="18">
        <v>2</v>
      </c>
      <c r="O60" s="18">
        <v>2</v>
      </c>
      <c r="P60" s="18">
        <f t="shared" si="2"/>
        <v>13</v>
      </c>
      <c r="Q60" s="116">
        <f t="shared" si="3"/>
        <v>0.65</v>
      </c>
      <c r="R60" s="105">
        <f t="shared" si="4"/>
        <v>0.64999999999999991</v>
      </c>
      <c r="S60" s="105">
        <f t="shared" si="5"/>
        <v>0.95</v>
      </c>
      <c r="T60" s="105">
        <f t="shared" si="6"/>
        <v>0.95</v>
      </c>
      <c r="U60" s="105">
        <f t="shared" si="7"/>
        <v>1.1500000000000001</v>
      </c>
      <c r="V60" s="105">
        <f t="shared" si="8"/>
        <v>0.85</v>
      </c>
      <c r="W60" s="117">
        <f t="shared" si="9"/>
        <v>39</v>
      </c>
      <c r="X60" s="117">
        <f t="shared" si="10"/>
        <v>7.8000000000000007</v>
      </c>
      <c r="Y60" s="167">
        <v>15</v>
      </c>
      <c r="Z60" s="116">
        <f t="shared" si="11"/>
        <v>12</v>
      </c>
      <c r="AA60" s="143"/>
    </row>
    <row r="61" spans="1:27" ht="19.9" customHeight="1">
      <c r="A61" s="138">
        <v>54</v>
      </c>
      <c r="B61" s="165">
        <v>263623</v>
      </c>
      <c r="C61" s="149" t="s">
        <v>156</v>
      </c>
      <c r="D61" s="10">
        <v>6</v>
      </c>
      <c r="E61" s="10">
        <v>5</v>
      </c>
      <c r="F61" s="10">
        <v>8</v>
      </c>
      <c r="G61" s="10">
        <v>4</v>
      </c>
      <c r="H61" s="10">
        <v>8</v>
      </c>
      <c r="I61" s="10">
        <f t="shared" si="0"/>
        <v>31</v>
      </c>
      <c r="J61" s="10">
        <f t="shared" si="1"/>
        <v>4.6499999999999995</v>
      </c>
      <c r="K61" s="18">
        <v>5</v>
      </c>
      <c r="L61" s="18">
        <v>2</v>
      </c>
      <c r="M61" s="18">
        <v>2</v>
      </c>
      <c r="N61" s="18">
        <v>3</v>
      </c>
      <c r="O61" s="18">
        <v>5</v>
      </c>
      <c r="P61" s="18">
        <f t="shared" si="2"/>
        <v>17</v>
      </c>
      <c r="Q61" s="116">
        <f t="shared" si="3"/>
        <v>0.85000000000000009</v>
      </c>
      <c r="R61" s="105">
        <f t="shared" si="4"/>
        <v>1.1499999999999999</v>
      </c>
      <c r="S61" s="105">
        <f t="shared" si="5"/>
        <v>0.85</v>
      </c>
      <c r="T61" s="105">
        <f t="shared" si="6"/>
        <v>1.30</v>
      </c>
      <c r="U61" s="105">
        <f t="shared" si="7"/>
        <v>0.75</v>
      </c>
      <c r="V61" s="105">
        <f t="shared" si="8"/>
        <v>1.45</v>
      </c>
      <c r="W61" s="117">
        <f t="shared" si="9"/>
        <v>48</v>
      </c>
      <c r="X61" s="117">
        <f t="shared" si="10"/>
        <v>9.6000000000000014</v>
      </c>
      <c r="Y61" s="167">
        <v>13</v>
      </c>
      <c r="Z61" s="116">
        <f t="shared" si="11"/>
        <v>10.40</v>
      </c>
      <c r="AA61" s="143"/>
    </row>
    <row r="62" spans="1:27" ht="19.9" customHeight="1">
      <c r="A62" s="138">
        <v>55</v>
      </c>
      <c r="B62" s="165">
        <v>263625</v>
      </c>
      <c r="C62" s="148" t="s">
        <v>157</v>
      </c>
      <c r="D62" s="10">
        <v>7</v>
      </c>
      <c r="E62" s="10">
        <v>3</v>
      </c>
      <c r="F62" s="10">
        <v>5</v>
      </c>
      <c r="G62" s="10">
        <v>7</v>
      </c>
      <c r="H62" s="10">
        <v>4</v>
      </c>
      <c r="I62" s="10">
        <f t="shared" si="0"/>
        <v>26</v>
      </c>
      <c r="J62" s="10">
        <f t="shared" si="1"/>
        <v>3.90</v>
      </c>
      <c r="K62" s="18">
        <v>3</v>
      </c>
      <c r="L62" s="18">
        <v>1</v>
      </c>
      <c r="M62" s="18">
        <v>4</v>
      </c>
      <c r="N62" s="18">
        <v>3</v>
      </c>
      <c r="O62" s="18">
        <v>1</v>
      </c>
      <c r="P62" s="18">
        <f t="shared" si="2"/>
        <v>12</v>
      </c>
      <c r="Q62" s="116">
        <f t="shared" si="3"/>
        <v>0.60000000000000009</v>
      </c>
      <c r="R62" s="105">
        <f t="shared" si="4"/>
        <v>1.2000000000000002</v>
      </c>
      <c r="S62" s="105">
        <f t="shared" si="5"/>
        <v>0.49999999999999994</v>
      </c>
      <c r="T62" s="105">
        <f t="shared" si="6"/>
        <v>0.95</v>
      </c>
      <c r="U62" s="105">
        <f t="shared" si="7"/>
        <v>1.2000000000000002</v>
      </c>
      <c r="V62" s="105">
        <f t="shared" si="8"/>
        <v>0.65</v>
      </c>
      <c r="W62" s="117">
        <f t="shared" si="9"/>
        <v>38</v>
      </c>
      <c r="X62" s="117">
        <f t="shared" si="10"/>
        <v>7.60</v>
      </c>
      <c r="Y62" s="166" t="s">
        <v>99</v>
      </c>
      <c r="Z62" s="116" t="e">
        <f t="shared" si="11"/>
        <v>#VALUE!</v>
      </c>
      <c r="AA62" s="143"/>
    </row>
    <row r="63" ht="21" thickBot="1"/>
    <row r="64" spans="1:26" ht="20.25">
      <c r="A64" s="183"/>
      <c r="B64" s="184"/>
      <c r="C64" s="185"/>
      <c r="D64" s="6">
        <f t="shared" si="12" ref="D64:Z64">COUNT(D8:D62)</f>
        <v>53</v>
      </c>
      <c r="E64" s="7">
        <f t="shared" si="12"/>
        <v>53</v>
      </c>
      <c r="F64" s="7">
        <f t="shared" si="12"/>
        <v>53</v>
      </c>
      <c r="G64" s="7">
        <f t="shared" si="12"/>
        <v>53</v>
      </c>
      <c r="H64" s="87">
        <f t="shared" si="12"/>
        <v>53</v>
      </c>
      <c r="I64" s="8">
        <f t="shared" si="12"/>
        <v>54</v>
      </c>
      <c r="J64" s="88">
        <f t="shared" si="12"/>
        <v>55</v>
      </c>
      <c r="K64" s="80">
        <f t="shared" si="12"/>
        <v>54</v>
      </c>
      <c r="L64" s="15">
        <f t="shared" si="12"/>
        <v>54</v>
      </c>
      <c r="M64" s="15">
        <f t="shared" si="12"/>
        <v>54</v>
      </c>
      <c r="N64" s="15">
        <f t="shared" si="12"/>
        <v>54</v>
      </c>
      <c r="O64" s="81">
        <f t="shared" si="12"/>
        <v>54</v>
      </c>
      <c r="P64" s="76">
        <f t="shared" si="12"/>
        <v>55</v>
      </c>
      <c r="Q64" s="94">
        <f t="shared" si="12"/>
        <v>55</v>
      </c>
      <c r="R64" s="97">
        <f t="shared" si="12"/>
        <v>55</v>
      </c>
      <c r="S64" s="22">
        <f t="shared" si="12"/>
        <v>55</v>
      </c>
      <c r="T64" s="22">
        <f t="shared" si="12"/>
        <v>54</v>
      </c>
      <c r="U64" s="22">
        <f t="shared" si="12"/>
        <v>55</v>
      </c>
      <c r="V64" s="23">
        <f t="shared" si="12"/>
        <v>55</v>
      </c>
      <c r="W64" s="106">
        <f t="shared" si="12"/>
        <v>55</v>
      </c>
      <c r="X64" s="100">
        <f t="shared" si="12"/>
        <v>55</v>
      </c>
      <c r="Y64" s="16">
        <f t="shared" si="12"/>
        <v>50</v>
      </c>
      <c r="Z64" s="104">
        <f t="shared" si="12"/>
        <v>51</v>
      </c>
    </row>
    <row r="65" spans="1:26" ht="21" customHeight="1">
      <c r="A65" s="174"/>
      <c r="B65" s="175"/>
      <c r="C65" s="176"/>
      <c r="D65" s="9">
        <v>10</v>
      </c>
      <c r="E65" s="10">
        <v>10</v>
      </c>
      <c r="F65" s="10">
        <v>10</v>
      </c>
      <c r="G65" s="10">
        <v>10</v>
      </c>
      <c r="H65" s="89">
        <v>10</v>
      </c>
      <c r="I65" s="11">
        <f>SUM(D65:H65)</f>
        <v>50</v>
      </c>
      <c r="J65" s="90">
        <f>I65*0.15</f>
        <v>7.50</v>
      </c>
      <c r="K65" s="82">
        <v>5</v>
      </c>
      <c r="L65" s="18">
        <v>5</v>
      </c>
      <c r="M65" s="18">
        <v>5</v>
      </c>
      <c r="N65" s="18">
        <v>5</v>
      </c>
      <c r="O65" s="83">
        <v>5</v>
      </c>
      <c r="P65" s="77">
        <f>SUM(K65:O65)</f>
        <v>25</v>
      </c>
      <c r="Q65" s="95">
        <f>P65*0.05</f>
        <v>1.25</v>
      </c>
      <c r="R65" s="98">
        <f>(D65*0.15+K65*0.05)</f>
        <v>1.75</v>
      </c>
      <c r="S65" s="24">
        <f>((E65*0.15+L65*0.05))</f>
        <v>1.75</v>
      </c>
      <c r="T65" s="24">
        <f>((F65*0.15+M65*0.05))</f>
        <v>1.75</v>
      </c>
      <c r="U65" s="24">
        <f>((G65*0.15+N65*0.05))</f>
        <v>1.75</v>
      </c>
      <c r="V65" s="25">
        <f>((H65*0.15+O65*0.05))</f>
        <v>1.75</v>
      </c>
      <c r="W65" s="107">
        <v>75</v>
      </c>
      <c r="X65" s="101">
        <f>W65*0.2</f>
        <v>15</v>
      </c>
      <c r="Y65" s="19">
        <v>33</v>
      </c>
      <c r="Z65" s="84">
        <f>Y65*0.8</f>
        <v>26.40</v>
      </c>
    </row>
    <row r="66" spans="1:26" ht="20.25">
      <c r="A66" s="174" t="s">
        <v>72</v>
      </c>
      <c r="B66" s="175"/>
      <c r="C66" s="176"/>
      <c r="D66" s="9">
        <f t="shared" si="13" ref="D66:L66">D65*0.4</f>
        <v>4</v>
      </c>
      <c r="E66" s="10">
        <f t="shared" si="13"/>
        <v>4</v>
      </c>
      <c r="F66" s="10">
        <f t="shared" si="13"/>
        <v>4</v>
      </c>
      <c r="G66" s="10">
        <f t="shared" si="13"/>
        <v>4</v>
      </c>
      <c r="H66" s="89">
        <f t="shared" si="13"/>
        <v>4</v>
      </c>
      <c r="I66" s="11">
        <f t="shared" si="13"/>
        <v>20</v>
      </c>
      <c r="J66" s="90">
        <f t="shared" si="13"/>
        <v>3</v>
      </c>
      <c r="K66" s="82">
        <f t="shared" si="13"/>
        <v>2</v>
      </c>
      <c r="L66" s="18">
        <f t="shared" si="13"/>
        <v>2</v>
      </c>
      <c r="M66" s="18">
        <f t="shared" si="14" ref="M66:Z66">M65*0.4</f>
        <v>2</v>
      </c>
      <c r="N66" s="18">
        <f t="shared" si="14"/>
        <v>2</v>
      </c>
      <c r="O66" s="83">
        <f t="shared" si="14"/>
        <v>2</v>
      </c>
      <c r="P66" s="77">
        <f t="shared" si="14"/>
        <v>10</v>
      </c>
      <c r="Q66" s="95">
        <f t="shared" si="14"/>
        <v>0.50</v>
      </c>
      <c r="R66" s="98">
        <f t="shared" si="14"/>
        <v>0.70</v>
      </c>
      <c r="S66" s="24">
        <f t="shared" si="14"/>
        <v>0.70</v>
      </c>
      <c r="T66" s="24">
        <f t="shared" si="14"/>
        <v>0.70</v>
      </c>
      <c r="U66" s="24">
        <f t="shared" si="14"/>
        <v>0.70</v>
      </c>
      <c r="V66" s="25">
        <f t="shared" si="14"/>
        <v>0.70</v>
      </c>
      <c r="W66" s="107">
        <f t="shared" si="14"/>
        <v>30</v>
      </c>
      <c r="X66" s="101">
        <f t="shared" si="14"/>
        <v>6</v>
      </c>
      <c r="Y66" s="19">
        <f t="shared" si="14"/>
        <v>13.20</v>
      </c>
      <c r="Z66" s="84">
        <f t="shared" si="14"/>
        <v>10.560000000000002</v>
      </c>
    </row>
    <row r="67" spans="1:26" ht="21" customHeight="1">
      <c r="A67" s="174" t="s">
        <v>12</v>
      </c>
      <c r="B67" s="175"/>
      <c r="C67" s="176"/>
      <c r="D67" s="9">
        <f>COUNTIF(D8:D62,"&gt;=4")</f>
        <v>41</v>
      </c>
      <c r="E67" s="9">
        <f>COUNTIF(E8:E62,"&gt;=4")</f>
        <v>35</v>
      </c>
      <c r="F67" s="9">
        <f>COUNTIF(F8:F62,"&gt;=4")</f>
        <v>39</v>
      </c>
      <c r="G67" s="9">
        <f>COUNTIF(G8:G62,"&gt;=4")</f>
        <v>45</v>
      </c>
      <c r="H67" s="9">
        <f>COUNTIF(H8:H62,"&gt;=4")</f>
        <v>43</v>
      </c>
      <c r="I67" s="11">
        <f>COUNTIF(I8:I62,"&gt;=20")</f>
        <v>44</v>
      </c>
      <c r="J67" s="90">
        <f>COUNTIF(J8:J62,"&gt;=3")</f>
        <v>44</v>
      </c>
      <c r="K67" s="82">
        <f>COUNTIF(K8:K62,"&gt;=2")</f>
        <v>45</v>
      </c>
      <c r="L67" s="82">
        <f>COUNTIF(L8:L62,"&gt;=2")</f>
        <v>47</v>
      </c>
      <c r="M67" s="82">
        <f>COUNTIF(M8:M62,"&gt;=2")</f>
        <v>46</v>
      </c>
      <c r="N67" s="82">
        <f>COUNTIF(N8:N62,"&gt;=2")</f>
        <v>48</v>
      </c>
      <c r="O67" s="82">
        <f>COUNTIF(O8:O62,"&gt;=2")</f>
        <v>48</v>
      </c>
      <c r="P67" s="77">
        <f>COUNTIF(P8:P62,"&gt;=10")</f>
        <v>50</v>
      </c>
      <c r="Q67" s="95">
        <f>COUNTIF(Q8:Q62,"&gt;=0.5")</f>
        <v>50</v>
      </c>
      <c r="R67" s="98">
        <f>COUNTIF(R8:R62,"&gt;=.7")</f>
        <v>41</v>
      </c>
      <c r="S67" s="98">
        <f>COUNTIF(S8:S62,"&gt;=.7")</f>
        <v>36</v>
      </c>
      <c r="T67" s="98">
        <f>COUNTIF(T8:T62,"&gt;=.7")</f>
        <v>39</v>
      </c>
      <c r="U67" s="98">
        <f>COUNTIF(U8:U62,"&gt;=.7")</f>
        <v>45</v>
      </c>
      <c r="V67" s="98">
        <f>COUNTIF(V8:V62,"&gt;=.7")</f>
        <v>42</v>
      </c>
      <c r="W67" s="107">
        <f>COUNTIF(W8:W62,"&gt;=30")</f>
        <v>45</v>
      </c>
      <c r="X67" s="101">
        <f>COUNTIF(X8:X62,"&gt;=6")</f>
        <v>45</v>
      </c>
      <c r="Y67" s="19">
        <f>COUNTIF(Y8:Y62,"&gt;=13.2")</f>
        <v>14</v>
      </c>
      <c r="Z67" s="84">
        <f>COUNTIF(Z8:Z62,"&gt;=10.56")</f>
        <v>14</v>
      </c>
    </row>
    <row r="68" spans="1:26" ht="20.25">
      <c r="A68" s="174" t="s">
        <v>13</v>
      </c>
      <c r="B68" s="175"/>
      <c r="C68" s="176"/>
      <c r="D68" s="91" t="str">
        <f t="shared" si="15" ref="D68:Z68">IF(((D67/COUNT(D8:D62))*100)&gt;=60,"3",IF(AND(((D67/COUNT(D8:D62))*100)&lt;60,((D67/COUNT(D8:D62))*100)&gt;=50),"2",IF(AND(((D67/COUNT(D8:D62))*100)&lt;50,((D67/COUNT(D8:D62))*100)&gt;=40),"1","0")))</f>
        <v>3</v>
      </c>
      <c r="E68" s="10" t="str">
        <f t="shared" si="15"/>
        <v>3</v>
      </c>
      <c r="F68" s="10" t="str">
        <f t="shared" si="15"/>
        <v>3</v>
      </c>
      <c r="G68" s="10" t="str">
        <f t="shared" si="15"/>
        <v>3</v>
      </c>
      <c r="H68" s="89" t="str">
        <f t="shared" si="15"/>
        <v>3</v>
      </c>
      <c r="I68" s="11" t="str">
        <f t="shared" si="15"/>
        <v>3</v>
      </c>
      <c r="J68" s="90" t="str">
        <f t="shared" si="15"/>
        <v>3</v>
      </c>
      <c r="K68" s="82" t="str">
        <f t="shared" si="15"/>
        <v>3</v>
      </c>
      <c r="L68" s="17" t="str">
        <f t="shared" si="15"/>
        <v>3</v>
      </c>
      <c r="M68" s="17" t="str">
        <f t="shared" si="15"/>
        <v>3</v>
      </c>
      <c r="N68" s="17" t="str">
        <f t="shared" si="15"/>
        <v>3</v>
      </c>
      <c r="O68" s="84" t="str">
        <f t="shared" si="15"/>
        <v>3</v>
      </c>
      <c r="P68" s="77" t="str">
        <f t="shared" si="15"/>
        <v>3</v>
      </c>
      <c r="Q68" s="95" t="str">
        <f t="shared" si="15"/>
        <v>3</v>
      </c>
      <c r="R68" s="98" t="str">
        <f t="shared" si="15"/>
        <v>3</v>
      </c>
      <c r="S68" s="24" t="str">
        <f t="shared" si="15"/>
        <v>3</v>
      </c>
      <c r="T68" s="24" t="str">
        <f t="shared" si="15"/>
        <v>3</v>
      </c>
      <c r="U68" s="24" t="str">
        <f t="shared" si="15"/>
        <v>3</v>
      </c>
      <c r="V68" s="25" t="str">
        <f t="shared" si="15"/>
        <v>3</v>
      </c>
      <c r="W68" s="101" t="str">
        <f t="shared" si="15"/>
        <v>3</v>
      </c>
      <c r="X68" s="102" t="str">
        <f t="shared" si="15"/>
        <v>3</v>
      </c>
      <c r="Y68" s="95" t="str">
        <f t="shared" si="15"/>
        <v>0</v>
      </c>
      <c r="Z68" s="19" t="str">
        <f t="shared" si="15"/>
        <v>0</v>
      </c>
    </row>
    <row r="69" spans="1:26" ht="21" thickBot="1">
      <c r="A69" s="177" t="s">
        <v>14</v>
      </c>
      <c r="B69" s="178"/>
      <c r="C69" s="179"/>
      <c r="D69" s="12">
        <f t="shared" si="16" ref="D69:Z69">((D67/COUNT(D8:D62))*D68)</f>
        <v>2.3207547169811322</v>
      </c>
      <c r="E69" s="13">
        <f t="shared" si="16"/>
        <v>1.9811320754716979</v>
      </c>
      <c r="F69" s="13">
        <f t="shared" si="16"/>
        <v>2.2075471698113205</v>
      </c>
      <c r="G69" s="13">
        <f t="shared" si="16"/>
        <v>2.5471698113207548</v>
      </c>
      <c r="H69" s="92">
        <f t="shared" si="16"/>
        <v>2.4339622641509435</v>
      </c>
      <c r="I69" s="14">
        <f t="shared" si="16"/>
        <v>2.4444444444444442</v>
      </c>
      <c r="J69" s="93">
        <f t="shared" si="16"/>
        <v>2.4000000000000004</v>
      </c>
      <c r="K69" s="85">
        <f t="shared" si="16"/>
        <v>2.50</v>
      </c>
      <c r="L69" s="20">
        <f t="shared" si="16"/>
        <v>2.6111111111111112</v>
      </c>
      <c r="M69" s="20">
        <f t="shared" si="16"/>
        <v>2.5555555555555554</v>
      </c>
      <c r="N69" s="20">
        <f t="shared" si="16"/>
        <v>2.6666666666666665</v>
      </c>
      <c r="O69" s="86">
        <f t="shared" si="16"/>
        <v>2.6666666666666665</v>
      </c>
      <c r="P69" s="78">
        <f t="shared" si="16"/>
        <v>2.7272727272727271</v>
      </c>
      <c r="Q69" s="96">
        <f t="shared" si="16"/>
        <v>2.7272727272727271</v>
      </c>
      <c r="R69" s="99">
        <f t="shared" si="16"/>
        <v>2.2363636363636363</v>
      </c>
      <c r="S69" s="26">
        <f t="shared" si="16"/>
        <v>1.9636363636363636</v>
      </c>
      <c r="T69" s="26">
        <f t="shared" si="16"/>
        <v>2.1666666666666665</v>
      </c>
      <c r="U69" s="26">
        <f t="shared" si="16"/>
        <v>2.4545454545454546</v>
      </c>
      <c r="V69" s="27">
        <f t="shared" si="16"/>
        <v>2.290909090909091</v>
      </c>
      <c r="W69" s="108">
        <f t="shared" si="16"/>
        <v>2.4545454545454546</v>
      </c>
      <c r="X69" s="103">
        <f t="shared" si="16"/>
        <v>2.4545454545454546</v>
      </c>
      <c r="Y69" s="96">
        <f t="shared" si="16"/>
        <v>0</v>
      </c>
      <c r="Z69" s="21">
        <f t="shared" si="16"/>
        <v>0</v>
      </c>
    </row>
    <row r="70" spans="1:4" ht="21" thickBot="1">
      <c r="A70" s="139"/>
      <c r="B70" s="2"/>
      <c r="C70" s="2"/>
      <c r="D70" s="2"/>
    </row>
    <row r="71" spans="1:19" ht="20.25">
      <c r="A71" s="180" t="s">
        <v>15</v>
      </c>
      <c r="B71" s="181"/>
      <c r="C71" s="182"/>
      <c r="D71" s="2"/>
      <c r="E71" s="168" t="s">
        <v>16</v>
      </c>
      <c r="F71" s="169"/>
      <c r="G71" s="169"/>
      <c r="H71" s="169"/>
      <c r="I71" s="169"/>
      <c r="J71" s="169"/>
      <c r="K71" s="169"/>
      <c r="L71" s="169"/>
      <c r="M71" s="169"/>
      <c r="N71" s="170"/>
      <c r="O71" s="79" t="s">
        <v>8</v>
      </c>
      <c r="P71" s="28" t="s">
        <v>3</v>
      </c>
      <c r="Q71" s="28" t="s">
        <v>4</v>
      </c>
      <c r="R71" s="28" t="s">
        <v>5</v>
      </c>
      <c r="S71" s="29" t="s">
        <v>6</v>
      </c>
    </row>
    <row r="72" spans="1:19" ht="21" thickBot="1">
      <c r="A72" s="140" t="s">
        <v>73</v>
      </c>
      <c r="B72" s="3"/>
      <c r="C72" s="30"/>
      <c r="D72" s="2"/>
      <c r="E72" s="171"/>
      <c r="F72" s="172"/>
      <c r="G72" s="172"/>
      <c r="H72" s="172"/>
      <c r="I72" s="172"/>
      <c r="J72" s="172"/>
      <c r="K72" s="172"/>
      <c r="L72" s="172"/>
      <c r="M72" s="172"/>
      <c r="N72" s="173"/>
      <c r="O72" s="4">
        <f>(R69*0.2+Z69*0.8)</f>
        <v>0.44727272727272727</v>
      </c>
      <c r="P72" s="4">
        <f>(S69*0.2+Z69*0.8)</f>
        <v>0.39272727272727276</v>
      </c>
      <c r="Q72" s="4">
        <f>(T69*0.2+Z69*0.8)</f>
        <v>0.43333333333333335</v>
      </c>
      <c r="R72" s="4">
        <f>(U69*0.2+Z69*0.8)</f>
        <v>0.49090909090909096</v>
      </c>
      <c r="S72" s="5">
        <f>(V69*0.2+Z69*0.8)</f>
        <v>0.45818181818181825</v>
      </c>
    </row>
    <row r="73" spans="1:4" ht="20.25">
      <c r="A73" s="140" t="s">
        <v>74</v>
      </c>
      <c r="B73" s="3"/>
      <c r="C73" s="30"/>
      <c r="D73" s="2"/>
    </row>
    <row r="74" spans="1:4" ht="21" thickBot="1">
      <c r="A74" s="141" t="s">
        <v>75</v>
      </c>
      <c r="B74" s="31"/>
      <c r="C74" s="32"/>
      <c r="D74" s="2"/>
    </row>
  </sheetData>
  <mergeCells count="23">
    <mergeCell ref="A64:C64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71:N72"/>
    <mergeCell ref="A65:C65"/>
    <mergeCell ref="A66:C66"/>
    <mergeCell ref="A67:C67"/>
    <mergeCell ref="A68:C68"/>
    <mergeCell ref="A69:C69"/>
    <mergeCell ref="A71:C71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Z74"/>
  <sheetViews>
    <sheetView zoomScale="80" zoomScaleNormal="80" workbookViewId="0" topLeftCell="D1">
      <selection pane="topLeft" activeCell="S69" sqref="S69"/>
    </sheetView>
  </sheetViews>
  <sheetFormatPr defaultColWidth="8.854285714285714" defaultRowHeight="20.25"/>
  <cols>
    <col min="1" max="1" width="11.571428571428571" style="133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428571428571429" style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34"/>
      <c r="B3" s="134"/>
      <c r="C3" s="134"/>
      <c r="D3" s="134"/>
      <c r="E3" s="134"/>
      <c r="F3" s="186" t="s">
        <v>158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34"/>
      <c r="V3" s="134"/>
      <c r="W3" s="134"/>
      <c r="X3" s="134"/>
      <c r="Y3" s="134"/>
      <c r="Z3" s="134"/>
    </row>
    <row r="4" spans="1:26" ht="21" thickBot="1">
      <c r="A4" s="187" t="s">
        <v>77</v>
      </c>
      <c r="B4" s="188"/>
      <c r="C4" s="155" t="str">
        <f>'CO (All Subjects)'!D9</f>
        <v>Algae, Lichen and Bryophyte</v>
      </c>
      <c r="D4" s="113" t="s">
        <v>82</v>
      </c>
      <c r="E4" s="114"/>
      <c r="F4" s="189" t="s">
        <v>102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100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136" t="s">
        <v>83</v>
      </c>
      <c r="E7" s="136" t="s">
        <v>84</v>
      </c>
      <c r="F7" s="136" t="s">
        <v>85</v>
      </c>
      <c r="G7" s="136" t="s">
        <v>86</v>
      </c>
      <c r="H7" s="136" t="s">
        <v>87</v>
      </c>
      <c r="I7" s="136" t="s">
        <v>92</v>
      </c>
      <c r="J7" s="136" t="s">
        <v>79</v>
      </c>
      <c r="K7" s="137" t="s">
        <v>8</v>
      </c>
      <c r="L7" s="137" t="s">
        <v>84</v>
      </c>
      <c r="M7" s="137" t="s">
        <v>4</v>
      </c>
      <c r="N7" s="137" t="s">
        <v>86</v>
      </c>
      <c r="O7" s="137" t="s">
        <v>87</v>
      </c>
      <c r="P7" s="137" t="s">
        <v>93</v>
      </c>
      <c r="Q7" s="137" t="s">
        <v>80</v>
      </c>
      <c r="R7" s="115" t="s">
        <v>8</v>
      </c>
      <c r="S7" s="135" t="s">
        <v>3</v>
      </c>
      <c r="T7" s="135" t="s">
        <v>4</v>
      </c>
      <c r="U7" s="135" t="s">
        <v>5</v>
      </c>
      <c r="V7" s="135" t="s">
        <v>6</v>
      </c>
      <c r="W7" s="35" t="s">
        <v>95</v>
      </c>
      <c r="X7" s="201"/>
      <c r="Y7" s="202"/>
      <c r="Z7" s="202"/>
    </row>
    <row r="8" spans="1:26" ht="19.9" customHeight="1">
      <c r="A8" s="138">
        <v>1</v>
      </c>
      <c r="B8" s="165">
        <v>263464</v>
      </c>
      <c r="C8" s="148" t="s">
        <v>104</v>
      </c>
      <c r="D8" s="10">
        <v>4</v>
      </c>
      <c r="E8" s="10">
        <v>6</v>
      </c>
      <c r="F8" s="10">
        <v>4</v>
      </c>
      <c r="G8" s="10">
        <v>5</v>
      </c>
      <c r="H8" s="10">
        <v>2.50</v>
      </c>
      <c r="I8" s="10">
        <f t="shared" si="0" ref="I8:I62">SUM(D8:H8)</f>
        <v>21.50</v>
      </c>
      <c r="J8" s="10">
        <f>I8*0.15</f>
        <v>3.225</v>
      </c>
      <c r="K8" s="18">
        <v>4</v>
      </c>
      <c r="L8" s="18">
        <v>1</v>
      </c>
      <c r="M8" s="18">
        <v>2</v>
      </c>
      <c r="N8" s="18">
        <v>0.50</v>
      </c>
      <c r="O8" s="18">
        <v>4</v>
      </c>
      <c r="P8" s="18">
        <f>SUM(K8:O8)</f>
        <v>11.50</v>
      </c>
      <c r="Q8" s="116">
        <f>P8*0.05</f>
        <v>0.57500000000000007</v>
      </c>
      <c r="R8" s="105">
        <f t="shared" si="1" ref="R8:V23">(D8*0.15+K8*0.05)</f>
        <v>0.80</v>
      </c>
      <c r="S8" s="105">
        <f t="shared" si="1"/>
        <v>0.95</v>
      </c>
      <c r="T8" s="105">
        <f t="shared" si="1"/>
        <v>0.70</v>
      </c>
      <c r="U8" s="105">
        <f t="shared" si="1"/>
        <v>0.775</v>
      </c>
      <c r="V8" s="105">
        <f t="shared" si="1"/>
        <v>0.57499999999999996</v>
      </c>
      <c r="W8" s="117">
        <f t="shared" si="2" ref="W8:W62">I8+P8</f>
        <v>33</v>
      </c>
      <c r="X8" s="117">
        <f>(W8*0.2)</f>
        <v>6.60</v>
      </c>
      <c r="Y8" s="166">
        <v>15</v>
      </c>
      <c r="Z8" s="116">
        <f>Y8*0.8</f>
        <v>12</v>
      </c>
    </row>
    <row r="9" spans="1:26" ht="19.9" customHeight="1">
      <c r="A9" s="138">
        <v>2</v>
      </c>
      <c r="B9" s="165">
        <v>263465</v>
      </c>
      <c r="C9" s="148" t="s">
        <v>105</v>
      </c>
      <c r="D9" s="10">
        <v>1</v>
      </c>
      <c r="E9" s="10">
        <v>0</v>
      </c>
      <c r="F9" s="10">
        <v>0.50</v>
      </c>
      <c r="G9" s="10">
        <v>0</v>
      </c>
      <c r="H9" s="10">
        <v>0</v>
      </c>
      <c r="I9" s="10">
        <f t="shared" si="0"/>
        <v>1.50</v>
      </c>
      <c r="J9" s="10">
        <f t="shared" si="3" ref="J9:J62">I9*0.15</f>
        <v>0.22499999999999998</v>
      </c>
      <c r="K9" s="18">
        <v>0.50</v>
      </c>
      <c r="L9" s="18">
        <v>0</v>
      </c>
      <c r="M9" s="18">
        <v>0</v>
      </c>
      <c r="N9" s="18">
        <v>0</v>
      </c>
      <c r="O9" s="18">
        <v>0.50</v>
      </c>
      <c r="P9" s="18">
        <f t="shared" si="4" ref="P9:P62">SUM(K9:O9)</f>
        <v>1</v>
      </c>
      <c r="Q9" s="116">
        <f t="shared" si="5" ref="Q9:Q62">P9*0.05</f>
        <v>0.05</v>
      </c>
      <c r="R9" s="105">
        <f t="shared" si="1"/>
        <v>0.175</v>
      </c>
      <c r="S9" s="105">
        <f t="shared" si="1"/>
        <v>0</v>
      </c>
      <c r="T9" s="105">
        <f t="shared" si="1"/>
        <v>0.074999999999999997</v>
      </c>
      <c r="U9" s="105">
        <f t="shared" si="1"/>
        <v>0</v>
      </c>
      <c r="V9" s="105">
        <f t="shared" si="1"/>
        <v>0.025000000000000001</v>
      </c>
      <c r="W9" s="117">
        <f t="shared" si="2"/>
        <v>2.50</v>
      </c>
      <c r="X9" s="117">
        <f t="shared" si="6" ref="X9:X62">(W9*0.2)</f>
        <v>0.50</v>
      </c>
      <c r="Y9" s="166">
        <v>1</v>
      </c>
      <c r="Z9" s="116">
        <f t="shared" si="7" ref="Z9:Z62">Y9*0.8</f>
        <v>0.80</v>
      </c>
    </row>
    <row r="10" spans="1:26" ht="19.9" customHeight="1">
      <c r="A10" s="138">
        <v>3</v>
      </c>
      <c r="B10" s="165">
        <v>263469</v>
      </c>
      <c r="C10" s="148" t="s">
        <v>106</v>
      </c>
      <c r="D10" s="10">
        <v>7</v>
      </c>
      <c r="E10" s="10">
        <v>3</v>
      </c>
      <c r="F10" s="10">
        <v>4</v>
      </c>
      <c r="G10" s="10">
        <v>6</v>
      </c>
      <c r="H10" s="10">
        <v>3.50</v>
      </c>
      <c r="I10" s="10">
        <f t="shared" si="0"/>
        <v>23.50</v>
      </c>
      <c r="J10" s="10">
        <f t="shared" si="3"/>
        <v>3.525</v>
      </c>
      <c r="K10" s="18">
        <v>1.50</v>
      </c>
      <c r="L10" s="18">
        <v>3</v>
      </c>
      <c r="M10" s="18">
        <v>1</v>
      </c>
      <c r="N10" s="18">
        <v>4</v>
      </c>
      <c r="O10" s="18">
        <v>2</v>
      </c>
      <c r="P10" s="18">
        <f t="shared" si="4"/>
        <v>11.50</v>
      </c>
      <c r="Q10" s="116">
        <f t="shared" si="5"/>
        <v>0.57500000000000007</v>
      </c>
      <c r="R10" s="105">
        <f t="shared" si="1"/>
        <v>1.125</v>
      </c>
      <c r="S10" s="105">
        <f t="shared" si="1"/>
        <v>0.60</v>
      </c>
      <c r="T10" s="105">
        <f t="shared" si="1"/>
        <v>0.65</v>
      </c>
      <c r="U10" s="105">
        <f t="shared" si="1"/>
        <v>1.0999999999999999</v>
      </c>
      <c r="V10" s="105">
        <f t="shared" si="1"/>
        <v>0.625</v>
      </c>
      <c r="W10" s="117">
        <f t="shared" si="2"/>
        <v>35</v>
      </c>
      <c r="X10" s="117">
        <f t="shared" si="6"/>
        <v>7</v>
      </c>
      <c r="Y10" s="166">
        <v>16</v>
      </c>
      <c r="Z10" s="116">
        <f t="shared" si="7"/>
        <v>12.80</v>
      </c>
    </row>
    <row r="11" spans="1:26" ht="27.75" customHeight="1">
      <c r="A11" s="138">
        <v>4</v>
      </c>
      <c r="B11" s="165">
        <v>263473</v>
      </c>
      <c r="C11" s="148" t="s">
        <v>107</v>
      </c>
      <c r="D11" s="10">
        <v>5</v>
      </c>
      <c r="E11" s="10">
        <v>6.50</v>
      </c>
      <c r="F11" s="10">
        <v>4</v>
      </c>
      <c r="G11" s="10">
        <v>4.50</v>
      </c>
      <c r="H11" s="10">
        <v>7</v>
      </c>
      <c r="I11" s="10">
        <f t="shared" si="0"/>
        <v>27</v>
      </c>
      <c r="J11" s="10">
        <f t="shared" si="3"/>
        <v>4.05</v>
      </c>
      <c r="K11" s="18">
        <v>2</v>
      </c>
      <c r="L11" s="18">
        <v>4</v>
      </c>
      <c r="M11" s="18">
        <v>2</v>
      </c>
      <c r="N11" s="18">
        <v>3.50</v>
      </c>
      <c r="O11" s="18">
        <v>2</v>
      </c>
      <c r="P11" s="18">
        <f t="shared" si="4"/>
        <v>13.50</v>
      </c>
      <c r="Q11" s="116">
        <f t="shared" si="5"/>
        <v>0.675</v>
      </c>
      <c r="R11" s="105">
        <f t="shared" si="1"/>
        <v>0.85</v>
      </c>
      <c r="S11" s="105">
        <f t="shared" si="1"/>
        <v>1.175</v>
      </c>
      <c r="T11" s="105">
        <f t="shared" si="1"/>
        <v>0.70</v>
      </c>
      <c r="U11" s="105">
        <f t="shared" si="1"/>
        <v>0.85</v>
      </c>
      <c r="V11" s="105">
        <f t="shared" si="1"/>
        <v>1.1500000000000001</v>
      </c>
      <c r="W11" s="117">
        <f t="shared" si="2"/>
        <v>40.50</v>
      </c>
      <c r="X11" s="117">
        <f t="shared" si="6"/>
        <v>8.10</v>
      </c>
      <c r="Y11" s="166">
        <v>19</v>
      </c>
      <c r="Z11" s="116">
        <f t="shared" si="7"/>
        <v>15.20</v>
      </c>
    </row>
    <row r="12" spans="1:26" ht="19.9" customHeight="1">
      <c r="A12" s="138">
        <v>5</v>
      </c>
      <c r="B12" s="165">
        <v>263474</v>
      </c>
      <c r="C12" s="148" t="s">
        <v>108</v>
      </c>
      <c r="D12" s="10">
        <v>2</v>
      </c>
      <c r="E12" s="10">
        <v>3.50</v>
      </c>
      <c r="F12" s="10">
        <v>1</v>
      </c>
      <c r="G12" s="10">
        <v>2.50</v>
      </c>
      <c r="H12" s="10">
        <v>2</v>
      </c>
      <c r="I12" s="10">
        <f t="shared" si="0"/>
        <v>11</v>
      </c>
      <c r="J12" s="10">
        <f t="shared" si="3"/>
        <v>1.65</v>
      </c>
      <c r="K12" s="18">
        <v>1</v>
      </c>
      <c r="L12" s="18">
        <v>1.50</v>
      </c>
      <c r="M12" s="18">
        <v>1.50</v>
      </c>
      <c r="N12" s="18">
        <v>0.50</v>
      </c>
      <c r="O12" s="18">
        <v>1</v>
      </c>
      <c r="P12" s="18">
        <f t="shared" si="4"/>
        <v>5.50</v>
      </c>
      <c r="Q12" s="116">
        <f t="shared" si="5"/>
        <v>0.27500000000000002</v>
      </c>
      <c r="R12" s="105">
        <f t="shared" si="1"/>
        <v>0.35</v>
      </c>
      <c r="S12" s="105">
        <f t="shared" si="1"/>
        <v>0.60000000000000009</v>
      </c>
      <c r="T12" s="105">
        <f t="shared" si="1"/>
        <v>0.225</v>
      </c>
      <c r="U12" s="105">
        <f t="shared" si="1"/>
        <v>0.40</v>
      </c>
      <c r="V12" s="105">
        <f t="shared" si="1"/>
        <v>0.35</v>
      </c>
      <c r="W12" s="117">
        <f t="shared" si="2"/>
        <v>16.50</v>
      </c>
      <c r="X12" s="117">
        <f t="shared" si="6"/>
        <v>3.3000000000000003</v>
      </c>
      <c r="Y12" s="166">
        <v>7</v>
      </c>
      <c r="Z12" s="116">
        <f t="shared" si="7"/>
        <v>5.60</v>
      </c>
    </row>
    <row r="13" spans="1:26" ht="19.9" customHeight="1">
      <c r="A13" s="138">
        <v>6</v>
      </c>
      <c r="B13" s="165">
        <v>263480</v>
      </c>
      <c r="C13" s="148" t="s">
        <v>109</v>
      </c>
      <c r="D13" s="10">
        <v>3</v>
      </c>
      <c r="E13" s="10">
        <v>1.50</v>
      </c>
      <c r="F13" s="10">
        <v>0</v>
      </c>
      <c r="G13" s="10">
        <v>1.50</v>
      </c>
      <c r="H13" s="10">
        <v>1</v>
      </c>
      <c r="I13" s="10">
        <f t="shared" si="0"/>
        <v>7</v>
      </c>
      <c r="J13" s="10">
        <f t="shared" si="3"/>
        <v>1.05</v>
      </c>
      <c r="K13" s="18">
        <v>0.50</v>
      </c>
      <c r="L13" s="18">
        <v>0.50</v>
      </c>
      <c r="M13" s="18">
        <v>1</v>
      </c>
      <c r="N13" s="18">
        <v>1.50</v>
      </c>
      <c r="O13" s="18">
        <v>0</v>
      </c>
      <c r="P13" s="18">
        <f t="shared" si="4"/>
        <v>3.50</v>
      </c>
      <c r="Q13" s="116">
        <f t="shared" si="5"/>
        <v>0.17500000000000002</v>
      </c>
      <c r="R13" s="105">
        <f t="shared" si="1"/>
        <v>0.475</v>
      </c>
      <c r="S13" s="105">
        <f t="shared" si="1"/>
        <v>0.24999999999999997</v>
      </c>
      <c r="T13" s="105">
        <f t="shared" si="1"/>
        <v>0.05</v>
      </c>
      <c r="U13" s="105">
        <f t="shared" si="1"/>
        <v>0.30</v>
      </c>
      <c r="V13" s="105">
        <f t="shared" si="1"/>
        <v>0.15</v>
      </c>
      <c r="W13" s="117">
        <f t="shared" si="2"/>
        <v>10.50</v>
      </c>
      <c r="X13" s="117">
        <f t="shared" si="6"/>
        <v>2.10</v>
      </c>
      <c r="Y13" s="166">
        <v>5</v>
      </c>
      <c r="Z13" s="116">
        <f t="shared" si="7"/>
        <v>4</v>
      </c>
    </row>
    <row r="14" spans="1:26" ht="19.9" customHeight="1">
      <c r="A14" s="138">
        <v>7</v>
      </c>
      <c r="B14" s="165">
        <v>263487</v>
      </c>
      <c r="C14" s="148" t="s">
        <v>110</v>
      </c>
      <c r="D14" s="10">
        <v>2</v>
      </c>
      <c r="E14" s="10">
        <v>4</v>
      </c>
      <c r="F14" s="10">
        <v>3.50</v>
      </c>
      <c r="G14" s="10">
        <v>2</v>
      </c>
      <c r="H14" s="10">
        <v>1.50</v>
      </c>
      <c r="I14" s="10">
        <f t="shared" si="0"/>
        <v>13</v>
      </c>
      <c r="J14" s="10">
        <f t="shared" si="3"/>
        <v>1.95</v>
      </c>
      <c r="K14" s="18">
        <v>1</v>
      </c>
      <c r="L14" s="18">
        <v>0</v>
      </c>
      <c r="M14" s="18">
        <v>2</v>
      </c>
      <c r="N14" s="18">
        <v>1.50</v>
      </c>
      <c r="O14" s="18">
        <v>1</v>
      </c>
      <c r="P14" s="18">
        <f t="shared" si="4"/>
        <v>5.50</v>
      </c>
      <c r="Q14" s="116">
        <f t="shared" si="5"/>
        <v>0.27500000000000002</v>
      </c>
      <c r="R14" s="105">
        <f t="shared" si="1"/>
        <v>0.35</v>
      </c>
      <c r="S14" s="105">
        <f t="shared" si="1"/>
        <v>0.60</v>
      </c>
      <c r="T14" s="105">
        <f t="shared" si="1"/>
        <v>0.625</v>
      </c>
      <c r="U14" s="105">
        <f t="shared" si="1"/>
        <v>0.375</v>
      </c>
      <c r="V14" s="105">
        <f t="shared" si="1"/>
        <v>0.27499999999999997</v>
      </c>
      <c r="W14" s="117">
        <f t="shared" si="2"/>
        <v>18.50</v>
      </c>
      <c r="X14" s="117">
        <f t="shared" si="6"/>
        <v>3.70</v>
      </c>
      <c r="Y14" s="166">
        <v>8</v>
      </c>
      <c r="Z14" s="116">
        <f t="shared" si="7"/>
        <v>6.40</v>
      </c>
    </row>
    <row r="15" spans="1:26" ht="19.9" customHeight="1">
      <c r="A15" s="138">
        <v>8</v>
      </c>
      <c r="B15" s="165">
        <v>263489</v>
      </c>
      <c r="C15" s="148" t="s">
        <v>101</v>
      </c>
      <c r="D15" s="10">
        <v>4.50</v>
      </c>
      <c r="E15" s="10">
        <v>6</v>
      </c>
      <c r="F15" s="10">
        <v>5</v>
      </c>
      <c r="G15" s="10">
        <v>6.50</v>
      </c>
      <c r="H15" s="10">
        <v>3</v>
      </c>
      <c r="I15" s="10">
        <f t="shared" si="0"/>
        <v>25</v>
      </c>
      <c r="J15" s="10">
        <f t="shared" si="3"/>
        <v>3.75</v>
      </c>
      <c r="K15" s="18">
        <v>4</v>
      </c>
      <c r="L15" s="18">
        <v>1</v>
      </c>
      <c r="M15" s="18">
        <v>2.50</v>
      </c>
      <c r="N15" s="18">
        <v>1</v>
      </c>
      <c r="O15" s="18">
        <v>4</v>
      </c>
      <c r="P15" s="18">
        <f t="shared" si="4"/>
        <v>12.50</v>
      </c>
      <c r="Q15" s="116">
        <f t="shared" si="5"/>
        <v>0.625</v>
      </c>
      <c r="R15" s="105">
        <f t="shared" si="1"/>
        <v>0.875</v>
      </c>
      <c r="S15" s="105">
        <f t="shared" si="1"/>
        <v>0.95</v>
      </c>
      <c r="T15" s="105">
        <f t="shared" si="1"/>
        <v>0.875</v>
      </c>
      <c r="U15" s="105">
        <f t="shared" si="1"/>
        <v>1.0249999999999999</v>
      </c>
      <c r="V15" s="105">
        <f t="shared" si="1"/>
        <v>0.64999999999999991</v>
      </c>
      <c r="W15" s="117">
        <f t="shared" si="2"/>
        <v>37.50</v>
      </c>
      <c r="X15" s="117">
        <f t="shared" si="6"/>
        <v>7.50</v>
      </c>
      <c r="Y15" s="166">
        <v>17</v>
      </c>
      <c r="Z15" s="116">
        <f t="shared" si="7"/>
        <v>13.60</v>
      </c>
    </row>
    <row r="16" spans="1:26" ht="19.9" customHeight="1">
      <c r="A16" s="138">
        <v>9</v>
      </c>
      <c r="B16" s="165">
        <v>263493</v>
      </c>
      <c r="C16" s="148" t="s">
        <v>111</v>
      </c>
      <c r="D16" s="10">
        <v>0.50</v>
      </c>
      <c r="E16" s="10">
        <v>1</v>
      </c>
      <c r="F16" s="10">
        <v>0</v>
      </c>
      <c r="G16" s="10">
        <v>0.50</v>
      </c>
      <c r="H16" s="10">
        <v>0</v>
      </c>
      <c r="I16" s="10">
        <f t="shared" si="0"/>
        <v>2</v>
      </c>
      <c r="J16" s="10">
        <f t="shared" si="3"/>
        <v>0.30</v>
      </c>
      <c r="K16" s="18">
        <v>0.50</v>
      </c>
      <c r="L16" s="18">
        <v>0</v>
      </c>
      <c r="M16" s="18">
        <v>1</v>
      </c>
      <c r="N16" s="18">
        <v>0.50</v>
      </c>
      <c r="O16" s="18">
        <v>0</v>
      </c>
      <c r="P16" s="18">
        <f t="shared" si="4"/>
        <v>2</v>
      </c>
      <c r="Q16" s="116">
        <f t="shared" si="5"/>
        <v>0.10</v>
      </c>
      <c r="R16" s="105">
        <f t="shared" si="1"/>
        <v>0.10</v>
      </c>
      <c r="S16" s="105">
        <f t="shared" si="1"/>
        <v>0.15</v>
      </c>
      <c r="T16" s="105">
        <f t="shared" si="1"/>
        <v>0.05</v>
      </c>
      <c r="U16" s="105">
        <f t="shared" si="1"/>
        <v>0.10</v>
      </c>
      <c r="V16" s="105">
        <f t="shared" si="1"/>
        <v>0</v>
      </c>
      <c r="W16" s="117">
        <f t="shared" si="2"/>
        <v>4</v>
      </c>
      <c r="X16" s="117">
        <f t="shared" si="6"/>
        <v>0.80</v>
      </c>
      <c r="Y16" s="166">
        <v>2</v>
      </c>
      <c r="Z16" s="116">
        <f t="shared" si="7"/>
        <v>1.60</v>
      </c>
    </row>
    <row r="17" spans="1:26" ht="19.9" customHeight="1">
      <c r="A17" s="138">
        <v>10</v>
      </c>
      <c r="B17" s="165">
        <v>263499</v>
      </c>
      <c r="C17" s="148" t="s">
        <v>112</v>
      </c>
      <c r="D17" s="10">
        <v>5</v>
      </c>
      <c r="E17" s="10">
        <v>3</v>
      </c>
      <c r="F17" s="10">
        <v>6</v>
      </c>
      <c r="G17" s="10">
        <v>5</v>
      </c>
      <c r="H17" s="10">
        <v>3</v>
      </c>
      <c r="I17" s="10">
        <f t="shared" si="0"/>
        <v>22</v>
      </c>
      <c r="J17" s="10">
        <f t="shared" si="3"/>
        <v>3.30</v>
      </c>
      <c r="K17" s="18">
        <v>0.50</v>
      </c>
      <c r="L17" s="18">
        <v>4</v>
      </c>
      <c r="M17" s="18">
        <v>3</v>
      </c>
      <c r="N17" s="18">
        <v>1.50</v>
      </c>
      <c r="O17" s="18">
        <v>2</v>
      </c>
      <c r="P17" s="18">
        <f t="shared" si="4"/>
        <v>11</v>
      </c>
      <c r="Q17" s="116">
        <f t="shared" si="5"/>
        <v>0.55000000000000004</v>
      </c>
      <c r="R17" s="105">
        <f t="shared" si="1"/>
        <v>0.775</v>
      </c>
      <c r="S17" s="105">
        <f t="shared" si="1"/>
        <v>0.64999999999999991</v>
      </c>
      <c r="T17" s="105">
        <f t="shared" si="1"/>
        <v>1.0499999999999998</v>
      </c>
      <c r="U17" s="105">
        <f t="shared" si="1"/>
        <v>0.825</v>
      </c>
      <c r="V17" s="105">
        <f t="shared" si="1"/>
        <v>0.54999999999999993</v>
      </c>
      <c r="W17" s="117">
        <f t="shared" si="2"/>
        <v>33</v>
      </c>
      <c r="X17" s="117">
        <f t="shared" si="6"/>
        <v>6.60</v>
      </c>
      <c r="Y17" s="166">
        <v>15</v>
      </c>
      <c r="Z17" s="116">
        <f t="shared" si="7"/>
        <v>12</v>
      </c>
    </row>
    <row r="18" spans="1:26" ht="19.9" customHeight="1">
      <c r="A18" s="138">
        <v>11</v>
      </c>
      <c r="B18" s="165">
        <v>263501</v>
      </c>
      <c r="C18" s="148" t="s">
        <v>113</v>
      </c>
      <c r="D18" s="10">
        <v>2.50</v>
      </c>
      <c r="E18" s="10">
        <v>3</v>
      </c>
      <c r="F18" s="10">
        <v>1.50</v>
      </c>
      <c r="G18" s="10">
        <v>3.50</v>
      </c>
      <c r="H18" s="10">
        <v>3</v>
      </c>
      <c r="I18" s="10">
        <f t="shared" si="0"/>
        <v>13.50</v>
      </c>
      <c r="J18" s="10">
        <f t="shared" si="3"/>
        <v>2.025</v>
      </c>
      <c r="K18" s="18">
        <v>3</v>
      </c>
      <c r="L18" s="18">
        <v>1</v>
      </c>
      <c r="M18" s="18">
        <v>1.50</v>
      </c>
      <c r="N18" s="18">
        <v>2</v>
      </c>
      <c r="O18" s="18">
        <v>1</v>
      </c>
      <c r="P18" s="18">
        <f t="shared" si="4"/>
        <v>8.50</v>
      </c>
      <c r="Q18" s="116">
        <f t="shared" si="5"/>
        <v>0.42500000000000004</v>
      </c>
      <c r="R18" s="105">
        <f t="shared" si="1"/>
        <v>0.525</v>
      </c>
      <c r="S18" s="105">
        <f t="shared" si="1"/>
        <v>0.49999999999999994</v>
      </c>
      <c r="T18" s="105">
        <f t="shared" si="1"/>
        <v>0.30</v>
      </c>
      <c r="U18" s="105">
        <f t="shared" si="1"/>
        <v>0.625</v>
      </c>
      <c r="V18" s="105">
        <f t="shared" si="1"/>
        <v>0.49999999999999994</v>
      </c>
      <c r="W18" s="117">
        <f t="shared" si="2"/>
        <v>22</v>
      </c>
      <c r="X18" s="117">
        <f t="shared" si="6"/>
        <v>4.4000000000000004</v>
      </c>
      <c r="Y18" s="166">
        <v>10</v>
      </c>
      <c r="Z18" s="116">
        <f t="shared" si="7"/>
        <v>8</v>
      </c>
    </row>
    <row r="19" spans="1:26" ht="19.9" customHeight="1">
      <c r="A19" s="138">
        <v>12</v>
      </c>
      <c r="B19" s="165">
        <v>263507</v>
      </c>
      <c r="C19" s="148" t="s">
        <v>114</v>
      </c>
      <c r="D19" s="10">
        <v>1.50</v>
      </c>
      <c r="E19" s="10">
        <v>3.50</v>
      </c>
      <c r="F19" s="10">
        <v>2.50</v>
      </c>
      <c r="G19" s="10">
        <v>2</v>
      </c>
      <c r="H19" s="10">
        <v>1</v>
      </c>
      <c r="I19" s="10">
        <f t="shared" si="0"/>
        <v>10.50</v>
      </c>
      <c r="J19" s="10">
        <f t="shared" si="3"/>
        <v>1.575</v>
      </c>
      <c r="K19" s="147">
        <v>1</v>
      </c>
      <c r="L19" s="147">
        <v>0.50</v>
      </c>
      <c r="M19" s="147">
        <v>2</v>
      </c>
      <c r="N19" s="147">
        <v>1</v>
      </c>
      <c r="O19" s="147">
        <v>1.50</v>
      </c>
      <c r="P19" s="18">
        <f t="shared" si="4"/>
        <v>6</v>
      </c>
      <c r="Q19" s="116">
        <f t="shared" si="5"/>
        <v>0.30000000000000004</v>
      </c>
      <c r="R19" s="105">
        <f t="shared" si="1"/>
        <v>0.27499999999999997</v>
      </c>
      <c r="S19" s="105">
        <f t="shared" si="1"/>
        <v>0.55000000000000004</v>
      </c>
      <c r="T19" s="105">
        <f t="shared" si="1"/>
        <v>0.475</v>
      </c>
      <c r="U19" s="105">
        <f t="shared" si="1"/>
        <v>0.35</v>
      </c>
      <c r="V19" s="105">
        <f t="shared" si="1"/>
        <v>0.225</v>
      </c>
      <c r="W19" s="117">
        <f t="shared" si="2"/>
        <v>16.50</v>
      </c>
      <c r="X19" s="117">
        <f t="shared" si="6"/>
        <v>3.3000000000000003</v>
      </c>
      <c r="Y19" s="166">
        <v>7</v>
      </c>
      <c r="Z19" s="116">
        <f t="shared" si="7"/>
        <v>5.60</v>
      </c>
    </row>
    <row r="20" spans="1:26" ht="19.9" customHeight="1">
      <c r="A20" s="138">
        <v>13</v>
      </c>
      <c r="B20" s="165">
        <v>263510</v>
      </c>
      <c r="C20" s="148" t="s">
        <v>115</v>
      </c>
      <c r="D20" s="10">
        <v>3.50</v>
      </c>
      <c r="E20" s="10">
        <v>2</v>
      </c>
      <c r="F20" s="10">
        <v>4</v>
      </c>
      <c r="G20" s="10">
        <v>1.50</v>
      </c>
      <c r="H20" s="10">
        <v>3</v>
      </c>
      <c r="I20" s="10">
        <f t="shared" si="0"/>
        <v>14</v>
      </c>
      <c r="J20" s="10">
        <f t="shared" si="3"/>
        <v>2.10</v>
      </c>
      <c r="K20" s="18">
        <v>2</v>
      </c>
      <c r="L20" s="18">
        <v>0</v>
      </c>
      <c r="M20" s="18">
        <v>1.50</v>
      </c>
      <c r="N20" s="18">
        <v>1.50</v>
      </c>
      <c r="O20" s="18">
        <v>1</v>
      </c>
      <c r="P20" s="18">
        <f t="shared" si="4"/>
        <v>6</v>
      </c>
      <c r="Q20" s="116">
        <f t="shared" si="5"/>
        <v>0.30000000000000004</v>
      </c>
      <c r="R20" s="105">
        <f t="shared" si="1"/>
        <v>0.625</v>
      </c>
      <c r="S20" s="105">
        <f t="shared" si="1"/>
        <v>0.30</v>
      </c>
      <c r="T20" s="105">
        <f t="shared" si="1"/>
        <v>0.675</v>
      </c>
      <c r="U20" s="105">
        <f t="shared" si="1"/>
        <v>0.30</v>
      </c>
      <c r="V20" s="105">
        <f t="shared" si="1"/>
        <v>0.49999999999999994</v>
      </c>
      <c r="W20" s="117">
        <f t="shared" si="2"/>
        <v>20</v>
      </c>
      <c r="X20" s="117">
        <f t="shared" si="6"/>
        <v>4</v>
      </c>
      <c r="Y20" s="166">
        <v>9</v>
      </c>
      <c r="Z20" s="116">
        <f t="shared" si="7"/>
        <v>7.20</v>
      </c>
    </row>
    <row r="21" spans="1:26" ht="19.9" customHeight="1">
      <c r="A21" s="138">
        <v>14</v>
      </c>
      <c r="B21" s="165">
        <v>263513</v>
      </c>
      <c r="C21" s="148" t="s">
        <v>116</v>
      </c>
      <c r="D21" s="10">
        <v>0.50</v>
      </c>
      <c r="E21" s="10">
        <v>0</v>
      </c>
      <c r="F21" s="10">
        <v>1</v>
      </c>
      <c r="G21" s="10">
        <v>2</v>
      </c>
      <c r="H21" s="10">
        <v>0</v>
      </c>
      <c r="I21" s="10">
        <f t="shared" si="0"/>
        <v>3.50</v>
      </c>
      <c r="J21" s="10">
        <f t="shared" si="3"/>
        <v>0.525</v>
      </c>
      <c r="K21" s="18">
        <v>0</v>
      </c>
      <c r="L21" s="18">
        <v>2</v>
      </c>
      <c r="M21" s="18">
        <v>0</v>
      </c>
      <c r="N21" s="18">
        <v>0.50</v>
      </c>
      <c r="O21" s="18">
        <v>0</v>
      </c>
      <c r="P21" s="18">
        <f t="shared" si="4"/>
        <v>2.50</v>
      </c>
      <c r="Q21" s="116">
        <f t="shared" si="5"/>
        <v>0.125</v>
      </c>
      <c r="R21" s="105">
        <f t="shared" si="1"/>
        <v>0.074999999999999997</v>
      </c>
      <c r="S21" s="105">
        <f t="shared" si="1"/>
        <v>0.10</v>
      </c>
      <c r="T21" s="105">
        <f t="shared" si="1"/>
        <v>0.15</v>
      </c>
      <c r="U21" s="105">
        <f t="shared" si="1"/>
        <v>0.325</v>
      </c>
      <c r="V21" s="105">
        <f t="shared" si="1"/>
        <v>0</v>
      </c>
      <c r="W21" s="117">
        <f t="shared" si="2"/>
        <v>6</v>
      </c>
      <c r="X21" s="117">
        <f t="shared" si="6"/>
        <v>1.2000000000000002</v>
      </c>
      <c r="Y21" s="166">
        <v>3</v>
      </c>
      <c r="Z21" s="116">
        <f t="shared" si="7"/>
        <v>2.4000000000000004</v>
      </c>
    </row>
    <row r="22" spans="1:26" ht="19.9" customHeight="1">
      <c r="A22" s="138">
        <v>15</v>
      </c>
      <c r="B22" s="165">
        <v>263514</v>
      </c>
      <c r="C22" s="148" t="s">
        <v>117</v>
      </c>
      <c r="D22" s="146">
        <v>1</v>
      </c>
      <c r="E22" s="146">
        <v>0.50</v>
      </c>
      <c r="F22" s="146">
        <v>0.50</v>
      </c>
      <c r="G22" s="146">
        <v>0</v>
      </c>
      <c r="H22" s="146">
        <v>1</v>
      </c>
      <c r="I22" s="10">
        <f t="shared" si="0"/>
        <v>3</v>
      </c>
      <c r="J22" s="10">
        <f t="shared" si="3"/>
        <v>0.44999999999999996</v>
      </c>
      <c r="K22" s="18">
        <v>1</v>
      </c>
      <c r="L22" s="18">
        <v>0</v>
      </c>
      <c r="M22" s="18">
        <v>1.50</v>
      </c>
      <c r="N22" s="18">
        <v>0</v>
      </c>
      <c r="O22" s="18">
        <v>0.50</v>
      </c>
      <c r="P22" s="18">
        <f t="shared" si="4"/>
        <v>3</v>
      </c>
      <c r="Q22" s="116">
        <f t="shared" si="5"/>
        <v>0.15000000000000002</v>
      </c>
      <c r="R22" s="105">
        <f t="shared" si="1"/>
        <v>0.20</v>
      </c>
      <c r="S22" s="105">
        <f t="shared" si="1"/>
        <v>0.074999999999999997</v>
      </c>
      <c r="T22" s="105">
        <f t="shared" si="1"/>
        <v>0.15000000000000002</v>
      </c>
      <c r="U22" s="105">
        <f t="shared" si="1"/>
        <v>0</v>
      </c>
      <c r="V22" s="105">
        <f t="shared" si="1"/>
        <v>0.175</v>
      </c>
      <c r="W22" s="117">
        <f t="shared" si="2"/>
        <v>6</v>
      </c>
      <c r="X22" s="117">
        <f t="shared" si="6"/>
        <v>1.2000000000000002</v>
      </c>
      <c r="Y22" s="166">
        <v>2</v>
      </c>
      <c r="Z22" s="116">
        <f t="shared" si="7"/>
        <v>1.60</v>
      </c>
    </row>
    <row r="23" spans="1:26" ht="19.9" customHeight="1">
      <c r="A23" s="138">
        <v>16</v>
      </c>
      <c r="B23" s="165">
        <v>263517</v>
      </c>
      <c r="C23" s="148" t="s">
        <v>118</v>
      </c>
      <c r="D23" s="10">
        <v>2</v>
      </c>
      <c r="E23" s="10">
        <v>0</v>
      </c>
      <c r="F23" s="10">
        <v>1</v>
      </c>
      <c r="G23" s="10">
        <v>2.50</v>
      </c>
      <c r="H23" s="10">
        <v>0</v>
      </c>
      <c r="I23" s="10">
        <f t="shared" si="0"/>
        <v>5.50</v>
      </c>
      <c r="J23" s="10">
        <f t="shared" si="3"/>
        <v>0.825</v>
      </c>
      <c r="K23" s="18">
        <v>2</v>
      </c>
      <c r="L23" s="18">
        <v>0.50</v>
      </c>
      <c r="M23" s="18">
        <v>0</v>
      </c>
      <c r="N23" s="18">
        <v>0.50</v>
      </c>
      <c r="O23" s="18">
        <v>0</v>
      </c>
      <c r="P23" s="18">
        <f t="shared" si="4"/>
        <v>3</v>
      </c>
      <c r="Q23" s="116">
        <f t="shared" si="5"/>
        <v>0.15000000000000002</v>
      </c>
      <c r="R23" s="105">
        <f t="shared" si="1"/>
        <v>0.40</v>
      </c>
      <c r="S23" s="105">
        <f t="shared" si="1"/>
        <v>0.025000000000000001</v>
      </c>
      <c r="T23" s="105">
        <f t="shared" si="1"/>
        <v>0.15</v>
      </c>
      <c r="U23" s="105">
        <f t="shared" si="1"/>
        <v>0.40</v>
      </c>
      <c r="V23" s="105">
        <f t="shared" si="1"/>
        <v>0</v>
      </c>
      <c r="W23" s="117">
        <f t="shared" si="2"/>
        <v>8.50</v>
      </c>
      <c r="X23" s="117">
        <f t="shared" si="6"/>
        <v>1.7000000000000002</v>
      </c>
      <c r="Y23" s="166">
        <v>4</v>
      </c>
      <c r="Z23" s="116">
        <f t="shared" si="7"/>
        <v>3.20</v>
      </c>
    </row>
    <row r="24" spans="1:26" ht="19.9" customHeight="1">
      <c r="A24" s="138">
        <v>17</v>
      </c>
      <c r="B24" s="165">
        <v>263522</v>
      </c>
      <c r="C24" s="148" t="s">
        <v>119</v>
      </c>
      <c r="D24" s="10">
        <v>3</v>
      </c>
      <c r="E24" s="10">
        <v>1</v>
      </c>
      <c r="F24" s="10">
        <v>2</v>
      </c>
      <c r="G24" s="10">
        <v>4</v>
      </c>
      <c r="H24" s="10">
        <v>3</v>
      </c>
      <c r="I24" s="10">
        <f t="shared" si="0"/>
        <v>13</v>
      </c>
      <c r="J24" s="10">
        <f t="shared" si="3"/>
        <v>1.95</v>
      </c>
      <c r="K24" s="18">
        <v>2.50</v>
      </c>
      <c r="L24" s="18">
        <v>1</v>
      </c>
      <c r="M24" s="18">
        <v>1.50</v>
      </c>
      <c r="N24" s="18">
        <v>0</v>
      </c>
      <c r="O24" s="18">
        <v>1</v>
      </c>
      <c r="P24" s="18">
        <f t="shared" si="4"/>
        <v>6</v>
      </c>
      <c r="Q24" s="116">
        <f t="shared" si="5"/>
        <v>0.30000000000000004</v>
      </c>
      <c r="R24" s="105">
        <f t="shared" si="8" ref="R24:V62">(D24*0.15+K24*0.05)</f>
        <v>0.57499999999999996</v>
      </c>
      <c r="S24" s="105">
        <f t="shared" si="8"/>
        <v>0.20</v>
      </c>
      <c r="T24" s="105">
        <f t="shared" si="8"/>
        <v>0.375</v>
      </c>
      <c r="U24" s="105">
        <f t="shared" si="8"/>
        <v>0.60</v>
      </c>
      <c r="V24" s="105">
        <f t="shared" si="8"/>
        <v>0.49999999999999994</v>
      </c>
      <c r="W24" s="117">
        <f t="shared" si="2"/>
        <v>19</v>
      </c>
      <c r="X24" s="117">
        <f t="shared" si="6"/>
        <v>3.8000000000000003</v>
      </c>
      <c r="Y24" s="166">
        <v>9</v>
      </c>
      <c r="Z24" s="116">
        <f t="shared" si="7"/>
        <v>7.20</v>
      </c>
    </row>
    <row r="25" spans="1:26" ht="19.9" customHeight="1">
      <c r="A25" s="138">
        <v>18</v>
      </c>
      <c r="B25" s="165">
        <v>263523</v>
      </c>
      <c r="C25" s="148" t="s">
        <v>120</v>
      </c>
      <c r="D25" s="146">
        <v>0</v>
      </c>
      <c r="E25" s="146">
        <v>0.50</v>
      </c>
      <c r="F25" s="146">
        <v>2</v>
      </c>
      <c r="G25" s="146">
        <v>0</v>
      </c>
      <c r="H25" s="146">
        <v>0.50</v>
      </c>
      <c r="I25" s="10">
        <f t="shared" si="0"/>
        <v>3</v>
      </c>
      <c r="J25" s="10">
        <f t="shared" si="3"/>
        <v>0.44999999999999996</v>
      </c>
      <c r="K25" s="18">
        <v>0</v>
      </c>
      <c r="L25" s="18">
        <v>0</v>
      </c>
      <c r="M25" s="18">
        <v>0</v>
      </c>
      <c r="N25" s="18">
        <v>2</v>
      </c>
      <c r="O25" s="18">
        <v>0.50</v>
      </c>
      <c r="P25" s="18">
        <f t="shared" si="4"/>
        <v>2.50</v>
      </c>
      <c r="Q25" s="116">
        <f t="shared" si="5"/>
        <v>0.125</v>
      </c>
      <c r="R25" s="105">
        <f t="shared" si="8"/>
        <v>0</v>
      </c>
      <c r="S25" s="105">
        <f t="shared" si="8"/>
        <v>0.074999999999999997</v>
      </c>
      <c r="T25" s="105">
        <f t="shared" si="8"/>
        <v>0.30</v>
      </c>
      <c r="U25" s="105">
        <f t="shared" si="8"/>
        <v>0.10</v>
      </c>
      <c r="V25" s="105">
        <f t="shared" si="8"/>
        <v>0.10</v>
      </c>
      <c r="W25" s="117">
        <f t="shared" si="2"/>
        <v>5.50</v>
      </c>
      <c r="X25" s="117">
        <f t="shared" si="6"/>
        <v>1.1000000000000001</v>
      </c>
      <c r="Y25" s="166">
        <v>2</v>
      </c>
      <c r="Z25" s="116">
        <f t="shared" si="7"/>
        <v>1.60</v>
      </c>
    </row>
    <row r="26" spans="1:26" ht="19.9" customHeight="1">
      <c r="A26" s="138">
        <v>19</v>
      </c>
      <c r="B26" s="165">
        <v>263524</v>
      </c>
      <c r="C26" s="148" t="s">
        <v>121</v>
      </c>
      <c r="D26" s="10">
        <v>1.50</v>
      </c>
      <c r="E26" s="10">
        <v>2</v>
      </c>
      <c r="F26" s="10">
        <v>0.50</v>
      </c>
      <c r="G26" s="10">
        <v>2</v>
      </c>
      <c r="H26" s="10">
        <v>4</v>
      </c>
      <c r="I26" s="10">
        <f t="shared" si="0"/>
        <v>10</v>
      </c>
      <c r="J26" s="10">
        <f t="shared" si="3"/>
        <v>1.50</v>
      </c>
      <c r="K26" s="18">
        <v>1</v>
      </c>
      <c r="L26" s="18">
        <v>1.50</v>
      </c>
      <c r="M26" s="18">
        <v>1</v>
      </c>
      <c r="N26" s="18">
        <v>0.50</v>
      </c>
      <c r="O26" s="18">
        <v>1.50</v>
      </c>
      <c r="P26" s="18">
        <f t="shared" si="4"/>
        <v>5.50</v>
      </c>
      <c r="Q26" s="116">
        <f t="shared" si="5"/>
        <v>0.27500000000000002</v>
      </c>
      <c r="R26" s="105">
        <f t="shared" si="8"/>
        <v>0.27499999999999997</v>
      </c>
      <c r="S26" s="105">
        <f t="shared" si="8"/>
        <v>0.375</v>
      </c>
      <c r="T26" s="105">
        <f t="shared" si="8"/>
        <v>0.125</v>
      </c>
      <c r="U26" s="105">
        <f t="shared" si="8"/>
        <v>0.325</v>
      </c>
      <c r="V26" s="105">
        <f t="shared" si="8"/>
        <v>0.675</v>
      </c>
      <c r="W26" s="117">
        <f t="shared" si="2"/>
        <v>15.50</v>
      </c>
      <c r="X26" s="117">
        <f t="shared" si="6"/>
        <v>3.10</v>
      </c>
      <c r="Y26" s="166">
        <v>8</v>
      </c>
      <c r="Z26" s="116">
        <f t="shared" si="7"/>
        <v>6.40</v>
      </c>
    </row>
    <row r="27" spans="1:26" ht="19.9" customHeight="1">
      <c r="A27" s="138">
        <v>20</v>
      </c>
      <c r="B27" s="165">
        <v>263527</v>
      </c>
      <c r="C27" s="148" t="s">
        <v>122</v>
      </c>
      <c r="D27" s="146">
        <v>0.50</v>
      </c>
      <c r="E27" s="146">
        <v>0</v>
      </c>
      <c r="F27" s="146">
        <v>1</v>
      </c>
      <c r="G27" s="146">
        <v>1</v>
      </c>
      <c r="H27" s="146">
        <v>0</v>
      </c>
      <c r="I27" s="10">
        <f t="shared" si="0"/>
        <v>2.50</v>
      </c>
      <c r="J27" s="10">
        <f t="shared" si="3"/>
        <v>0.375</v>
      </c>
      <c r="K27" s="18">
        <v>0</v>
      </c>
      <c r="L27" s="18">
        <v>0.50</v>
      </c>
      <c r="M27" s="18">
        <v>0.50</v>
      </c>
      <c r="N27" s="18">
        <v>0</v>
      </c>
      <c r="O27" s="18">
        <v>0</v>
      </c>
      <c r="P27" s="18">
        <f t="shared" si="4"/>
        <v>1</v>
      </c>
      <c r="Q27" s="116">
        <f t="shared" si="5"/>
        <v>0.05</v>
      </c>
      <c r="R27" s="105">
        <f t="shared" si="8"/>
        <v>0.074999999999999997</v>
      </c>
      <c r="S27" s="105">
        <f t="shared" si="8"/>
        <v>0.025000000000000001</v>
      </c>
      <c r="T27" s="105">
        <f t="shared" si="8"/>
        <v>0.175</v>
      </c>
      <c r="U27" s="105">
        <f t="shared" si="8"/>
        <v>0.15</v>
      </c>
      <c r="V27" s="105">
        <f t="shared" si="8"/>
        <v>0</v>
      </c>
      <c r="W27" s="117">
        <f t="shared" si="2"/>
        <v>3.50</v>
      </c>
      <c r="X27" s="117">
        <f t="shared" si="6"/>
        <v>0.70</v>
      </c>
      <c r="Y27" s="166">
        <v>1</v>
      </c>
      <c r="Z27" s="116">
        <f t="shared" si="7"/>
        <v>0.80</v>
      </c>
    </row>
    <row r="28" spans="1:26" ht="19.9" customHeight="1">
      <c r="A28" s="138">
        <v>21</v>
      </c>
      <c r="B28" s="165">
        <v>263530</v>
      </c>
      <c r="C28" s="148" t="s">
        <v>123</v>
      </c>
      <c r="D28" s="10">
        <v>1.50</v>
      </c>
      <c r="E28" s="10">
        <v>3</v>
      </c>
      <c r="F28" s="10">
        <v>1.50</v>
      </c>
      <c r="G28" s="10">
        <v>0</v>
      </c>
      <c r="H28" s="10">
        <v>2.50</v>
      </c>
      <c r="I28" s="10">
        <f t="shared" si="0"/>
        <v>8.50</v>
      </c>
      <c r="J28" s="10">
        <f t="shared" si="3"/>
        <v>1.2749999999999999</v>
      </c>
      <c r="K28" s="18">
        <v>1</v>
      </c>
      <c r="L28" s="18">
        <v>0</v>
      </c>
      <c r="M28" s="18">
        <v>1.50</v>
      </c>
      <c r="N28" s="18">
        <v>1</v>
      </c>
      <c r="O28" s="18">
        <v>0.50</v>
      </c>
      <c r="P28" s="18">
        <f t="shared" si="4"/>
        <v>4</v>
      </c>
      <c r="Q28" s="116">
        <f t="shared" si="5"/>
        <v>0.20</v>
      </c>
      <c r="R28" s="105">
        <f t="shared" si="8"/>
        <v>0.27499999999999997</v>
      </c>
      <c r="S28" s="105">
        <f t="shared" si="8"/>
        <v>0.44999999999999996</v>
      </c>
      <c r="T28" s="105">
        <f t="shared" si="8"/>
        <v>0.30</v>
      </c>
      <c r="U28" s="105">
        <f t="shared" si="8"/>
        <v>0.05</v>
      </c>
      <c r="V28" s="105">
        <f t="shared" si="8"/>
        <v>0.40</v>
      </c>
      <c r="W28" s="117">
        <f t="shared" si="2"/>
        <v>12.50</v>
      </c>
      <c r="X28" s="117">
        <f t="shared" si="6"/>
        <v>2.50</v>
      </c>
      <c r="Y28" s="166">
        <v>6</v>
      </c>
      <c r="Z28" s="116">
        <f t="shared" si="7"/>
        <v>4.8000000000000007</v>
      </c>
    </row>
    <row r="29" spans="1:26" ht="19.9" customHeight="1">
      <c r="A29" s="138">
        <v>22</v>
      </c>
      <c r="B29" s="165">
        <v>263543</v>
      </c>
      <c r="C29" s="148" t="s">
        <v>124</v>
      </c>
      <c r="D29" s="10">
        <v>0</v>
      </c>
      <c r="E29" s="10">
        <v>0</v>
      </c>
      <c r="F29" s="10">
        <v>0.50</v>
      </c>
      <c r="G29" s="10">
        <v>0</v>
      </c>
      <c r="H29" s="10">
        <v>0.50</v>
      </c>
      <c r="I29" s="10">
        <f t="shared" si="0"/>
        <v>1</v>
      </c>
      <c r="J29" s="10">
        <f t="shared" si="3"/>
        <v>0.15</v>
      </c>
      <c r="K29" s="18">
        <v>0</v>
      </c>
      <c r="L29" s="18">
        <v>0.50</v>
      </c>
      <c r="M29" s="18">
        <v>0</v>
      </c>
      <c r="N29" s="18">
        <v>0.50</v>
      </c>
      <c r="O29" s="18">
        <v>0</v>
      </c>
      <c r="P29" s="18">
        <f t="shared" si="4"/>
        <v>1</v>
      </c>
      <c r="Q29" s="116">
        <f t="shared" si="5"/>
        <v>0.05</v>
      </c>
      <c r="R29" s="105">
        <f t="shared" si="8"/>
        <v>0</v>
      </c>
      <c r="S29" s="105">
        <f t="shared" si="8"/>
        <v>0.025000000000000001</v>
      </c>
      <c r="T29" s="105">
        <f t="shared" si="8"/>
        <v>0.074999999999999997</v>
      </c>
      <c r="U29" s="105">
        <f t="shared" si="8"/>
        <v>0.025000000000000001</v>
      </c>
      <c r="V29" s="105">
        <f t="shared" si="8"/>
        <v>0.074999999999999997</v>
      </c>
      <c r="W29" s="117">
        <f t="shared" si="2"/>
        <v>2</v>
      </c>
      <c r="X29" s="117">
        <f t="shared" si="6"/>
        <v>0.40</v>
      </c>
      <c r="Y29" s="166">
        <v>1</v>
      </c>
      <c r="Z29" s="116">
        <f t="shared" si="7"/>
        <v>0.80</v>
      </c>
    </row>
    <row r="30" spans="1:26" ht="19.9" customHeight="1">
      <c r="A30" s="138">
        <v>23</v>
      </c>
      <c r="B30" s="165">
        <v>263544</v>
      </c>
      <c r="C30" s="148" t="s">
        <v>125</v>
      </c>
      <c r="D30" s="10">
        <v>0.50</v>
      </c>
      <c r="E30" s="10">
        <v>0.50</v>
      </c>
      <c r="F30" s="10">
        <v>0</v>
      </c>
      <c r="G30" s="10">
        <v>0.50</v>
      </c>
      <c r="H30" s="10">
        <v>0</v>
      </c>
      <c r="I30" s="10">
        <f t="shared" si="0"/>
        <v>1.50</v>
      </c>
      <c r="J30" s="10">
        <f t="shared" si="3"/>
        <v>0.22499999999999998</v>
      </c>
      <c r="K30" s="18">
        <v>0.50</v>
      </c>
      <c r="L30" s="18">
        <v>0</v>
      </c>
      <c r="M30" s="18">
        <v>0</v>
      </c>
      <c r="N30" s="18">
        <v>0</v>
      </c>
      <c r="O30" s="18">
        <v>1</v>
      </c>
      <c r="P30" s="18">
        <f t="shared" si="4"/>
        <v>1.50</v>
      </c>
      <c r="Q30" s="116">
        <f t="shared" si="5"/>
        <v>0.075000000000000011</v>
      </c>
      <c r="R30" s="105">
        <f t="shared" si="8"/>
        <v>0.10</v>
      </c>
      <c r="S30" s="105">
        <f t="shared" si="8"/>
        <v>0.074999999999999997</v>
      </c>
      <c r="T30" s="105">
        <f t="shared" si="8"/>
        <v>0</v>
      </c>
      <c r="U30" s="105">
        <f t="shared" si="8"/>
        <v>0.074999999999999997</v>
      </c>
      <c r="V30" s="105">
        <f t="shared" si="8"/>
        <v>0.05</v>
      </c>
      <c r="W30" s="117">
        <f t="shared" si="2"/>
        <v>3</v>
      </c>
      <c r="X30" s="117">
        <f t="shared" si="6"/>
        <v>0.60000000000000009</v>
      </c>
      <c r="Y30" s="166">
        <v>1</v>
      </c>
      <c r="Z30" s="116">
        <f t="shared" si="7"/>
        <v>0.80</v>
      </c>
    </row>
    <row r="31" spans="1:26" s="132" customFormat="1" ht="18" customHeight="1">
      <c r="A31" s="138">
        <v>24</v>
      </c>
      <c r="B31" s="165">
        <v>263545</v>
      </c>
      <c r="C31" s="148" t="s">
        <v>126</v>
      </c>
      <c r="D31" s="10">
        <v>1</v>
      </c>
      <c r="E31" s="10">
        <v>0</v>
      </c>
      <c r="F31" s="10">
        <v>1.50</v>
      </c>
      <c r="G31" s="10">
        <v>0</v>
      </c>
      <c r="H31" s="10">
        <v>0.50</v>
      </c>
      <c r="I31" s="10">
        <f t="shared" si="0"/>
        <v>3</v>
      </c>
      <c r="J31" s="10">
        <f t="shared" si="3"/>
        <v>0.44999999999999996</v>
      </c>
      <c r="K31" s="18">
        <v>0</v>
      </c>
      <c r="L31" s="18">
        <v>0.50</v>
      </c>
      <c r="M31" s="18">
        <v>1</v>
      </c>
      <c r="N31" s="18">
        <v>0.50</v>
      </c>
      <c r="O31" s="18">
        <v>0</v>
      </c>
      <c r="P31" s="18">
        <f t="shared" si="4"/>
        <v>2</v>
      </c>
      <c r="Q31" s="116">
        <f t="shared" si="5"/>
        <v>0.10</v>
      </c>
      <c r="R31" s="105">
        <f t="shared" si="8"/>
        <v>0.15</v>
      </c>
      <c r="S31" s="105">
        <f t="shared" si="8"/>
        <v>0.025000000000000001</v>
      </c>
      <c r="T31" s="105">
        <f t="shared" si="8"/>
        <v>0.27499999999999997</v>
      </c>
      <c r="U31" s="105">
        <f t="shared" si="8"/>
        <v>0.025000000000000001</v>
      </c>
      <c r="V31" s="105">
        <f t="shared" si="8"/>
        <v>0.074999999999999997</v>
      </c>
      <c r="W31" s="117">
        <f t="shared" si="2"/>
        <v>5</v>
      </c>
      <c r="X31" s="117">
        <f t="shared" si="6"/>
        <v>1</v>
      </c>
      <c r="Y31" s="166">
        <v>1</v>
      </c>
      <c r="Z31" s="116">
        <f t="shared" si="7"/>
        <v>0.80</v>
      </c>
    </row>
    <row r="32" spans="1:26" ht="19.9" customHeight="1">
      <c r="A32" s="138">
        <v>25</v>
      </c>
      <c r="B32" s="165">
        <v>263549</v>
      </c>
      <c r="C32" s="148" t="s">
        <v>127</v>
      </c>
      <c r="D32" s="10">
        <v>0.50</v>
      </c>
      <c r="E32" s="10">
        <v>0.50</v>
      </c>
      <c r="F32" s="10">
        <v>1.50</v>
      </c>
      <c r="G32" s="10">
        <v>0.50</v>
      </c>
      <c r="H32" s="10">
        <v>1</v>
      </c>
      <c r="I32" s="10">
        <f t="shared" si="0"/>
        <v>4</v>
      </c>
      <c r="J32" s="10">
        <f t="shared" si="3"/>
        <v>0.60</v>
      </c>
      <c r="K32" s="18">
        <v>1</v>
      </c>
      <c r="L32" s="18">
        <v>0</v>
      </c>
      <c r="M32" s="18">
        <v>0.50</v>
      </c>
      <c r="N32" s="18">
        <v>0</v>
      </c>
      <c r="O32" s="18">
        <v>1</v>
      </c>
      <c r="P32" s="18">
        <f t="shared" si="4"/>
        <v>2.50</v>
      </c>
      <c r="Q32" s="116">
        <f t="shared" si="5"/>
        <v>0.125</v>
      </c>
      <c r="R32" s="105">
        <f t="shared" si="8"/>
        <v>0.125</v>
      </c>
      <c r="S32" s="105">
        <f t="shared" si="8"/>
        <v>0.074999999999999997</v>
      </c>
      <c r="T32" s="105">
        <f t="shared" si="8"/>
        <v>0.24999999999999997</v>
      </c>
      <c r="U32" s="105">
        <f t="shared" si="8"/>
        <v>0.074999999999999997</v>
      </c>
      <c r="V32" s="105">
        <f t="shared" si="8"/>
        <v>0.20</v>
      </c>
      <c r="W32" s="117">
        <f t="shared" si="2"/>
        <v>6.50</v>
      </c>
      <c r="X32" s="117">
        <f t="shared" si="6"/>
        <v>1.30</v>
      </c>
      <c r="Y32" s="166">
        <v>3</v>
      </c>
      <c r="Z32" s="116">
        <f t="shared" si="7"/>
        <v>2.4000000000000004</v>
      </c>
    </row>
    <row r="33" spans="1:26" ht="19.9" customHeight="1">
      <c r="A33" s="138">
        <v>26</v>
      </c>
      <c r="B33" s="165">
        <v>263556</v>
      </c>
      <c r="C33" s="148" t="s">
        <v>128</v>
      </c>
      <c r="D33" s="10">
        <v>0</v>
      </c>
      <c r="E33" s="10">
        <v>1.50</v>
      </c>
      <c r="F33" s="10">
        <v>0</v>
      </c>
      <c r="G33" s="10">
        <v>1</v>
      </c>
      <c r="H33" s="10">
        <v>0.50</v>
      </c>
      <c r="I33" s="10">
        <f t="shared" si="0"/>
        <v>3</v>
      </c>
      <c r="J33" s="10">
        <f t="shared" si="3"/>
        <v>0.44999999999999996</v>
      </c>
      <c r="K33" s="18">
        <v>0</v>
      </c>
      <c r="L33" s="18">
        <v>0.50</v>
      </c>
      <c r="M33" s="18">
        <v>0</v>
      </c>
      <c r="N33" s="18">
        <v>0.50</v>
      </c>
      <c r="O33" s="18">
        <v>1.50</v>
      </c>
      <c r="P33" s="18">
        <f t="shared" si="4"/>
        <v>2.50</v>
      </c>
      <c r="Q33" s="116">
        <f t="shared" si="5"/>
        <v>0.125</v>
      </c>
      <c r="R33" s="105">
        <f t="shared" si="8"/>
        <v>0</v>
      </c>
      <c r="S33" s="105">
        <f t="shared" si="8"/>
        <v>0.24999999999999997</v>
      </c>
      <c r="T33" s="105">
        <f t="shared" si="8"/>
        <v>0</v>
      </c>
      <c r="U33" s="105">
        <f t="shared" si="8"/>
        <v>0.175</v>
      </c>
      <c r="V33" s="105">
        <f t="shared" si="8"/>
        <v>0.15000000000000002</v>
      </c>
      <c r="W33" s="117">
        <f t="shared" si="2"/>
        <v>5.50</v>
      </c>
      <c r="X33" s="117">
        <f t="shared" si="6"/>
        <v>1.1000000000000001</v>
      </c>
      <c r="Y33" s="166">
        <v>2</v>
      </c>
      <c r="Z33" s="116">
        <f t="shared" si="7"/>
        <v>1.60</v>
      </c>
    </row>
    <row r="34" spans="1:26" ht="19.9" customHeight="1">
      <c r="A34" s="138">
        <v>27</v>
      </c>
      <c r="B34" s="165">
        <v>263557</v>
      </c>
      <c r="C34" s="148" t="s">
        <v>129</v>
      </c>
      <c r="D34" s="10">
        <v>1.50</v>
      </c>
      <c r="E34" s="10">
        <v>1</v>
      </c>
      <c r="F34" s="10">
        <v>2.50</v>
      </c>
      <c r="G34" s="10">
        <v>2</v>
      </c>
      <c r="H34" s="10">
        <v>4</v>
      </c>
      <c r="I34" s="10">
        <f t="shared" si="0"/>
        <v>11</v>
      </c>
      <c r="J34" s="10">
        <f t="shared" si="3"/>
        <v>1.65</v>
      </c>
      <c r="K34" s="147">
        <v>1</v>
      </c>
      <c r="L34" s="147">
        <v>2</v>
      </c>
      <c r="M34" s="147">
        <v>1</v>
      </c>
      <c r="N34" s="147">
        <v>0</v>
      </c>
      <c r="O34" s="147">
        <v>0.50</v>
      </c>
      <c r="P34" s="18">
        <f t="shared" si="4"/>
        <v>4.50</v>
      </c>
      <c r="Q34" s="116">
        <f t="shared" si="5"/>
        <v>0.225</v>
      </c>
      <c r="R34" s="105">
        <f t="shared" si="8"/>
        <v>0.27499999999999997</v>
      </c>
      <c r="S34" s="105">
        <f t="shared" si="8"/>
        <v>0.25</v>
      </c>
      <c r="T34" s="105">
        <f t="shared" si="8"/>
        <v>0.425</v>
      </c>
      <c r="U34" s="105">
        <f t="shared" si="8"/>
        <v>0.30</v>
      </c>
      <c r="V34" s="105">
        <f t="shared" si="8"/>
        <v>0.625</v>
      </c>
      <c r="W34" s="117">
        <f t="shared" si="2"/>
        <v>15.50</v>
      </c>
      <c r="X34" s="117">
        <f t="shared" si="6"/>
        <v>3.10</v>
      </c>
      <c r="Y34" s="166">
        <v>8</v>
      </c>
      <c r="Z34" s="116">
        <f t="shared" si="7"/>
        <v>6.40</v>
      </c>
    </row>
    <row r="35" spans="1:26" ht="19.9" customHeight="1">
      <c r="A35" s="138">
        <v>28</v>
      </c>
      <c r="B35" s="165">
        <v>263563</v>
      </c>
      <c r="C35" s="148" t="s">
        <v>130</v>
      </c>
      <c r="D35" s="146">
        <v>0</v>
      </c>
      <c r="E35" s="146">
        <v>0</v>
      </c>
      <c r="F35" s="146">
        <v>0.50</v>
      </c>
      <c r="G35" s="146">
        <v>0.50</v>
      </c>
      <c r="H35" s="146">
        <v>2</v>
      </c>
      <c r="I35" s="10">
        <f t="shared" si="0"/>
        <v>3</v>
      </c>
      <c r="J35" s="10">
        <f t="shared" si="3"/>
        <v>0.44999999999999996</v>
      </c>
      <c r="K35" s="18">
        <v>2</v>
      </c>
      <c r="L35" s="18">
        <v>0</v>
      </c>
      <c r="M35" s="18">
        <v>0.50</v>
      </c>
      <c r="N35" s="18">
        <v>1</v>
      </c>
      <c r="O35" s="18">
        <v>0</v>
      </c>
      <c r="P35" s="18">
        <f t="shared" si="4"/>
        <v>3.50</v>
      </c>
      <c r="Q35" s="116">
        <f t="shared" si="5"/>
        <v>0.17500000000000002</v>
      </c>
      <c r="R35" s="105">
        <f t="shared" si="8"/>
        <v>0.10</v>
      </c>
      <c r="S35" s="105">
        <f t="shared" si="8"/>
        <v>0</v>
      </c>
      <c r="T35" s="105">
        <f t="shared" si="8"/>
        <v>0.10</v>
      </c>
      <c r="U35" s="105">
        <f t="shared" si="8"/>
        <v>0.125</v>
      </c>
      <c r="V35" s="105">
        <f t="shared" si="8"/>
        <v>0.30</v>
      </c>
      <c r="W35" s="117">
        <f t="shared" si="2"/>
        <v>6.50</v>
      </c>
      <c r="X35" s="117">
        <f t="shared" si="6"/>
        <v>1.30</v>
      </c>
      <c r="Y35" s="166">
        <v>1</v>
      </c>
      <c r="Z35" s="116">
        <f t="shared" si="7"/>
        <v>0.80</v>
      </c>
    </row>
    <row r="36" spans="1:26" ht="19.9" customHeight="1">
      <c r="A36" s="138">
        <v>29</v>
      </c>
      <c r="B36" s="165">
        <v>263565</v>
      </c>
      <c r="C36" s="148" t="s">
        <v>131</v>
      </c>
      <c r="D36" s="10">
        <v>4</v>
      </c>
      <c r="E36" s="10">
        <v>5</v>
      </c>
      <c r="F36" s="10">
        <v>7</v>
      </c>
      <c r="G36" s="10">
        <v>3</v>
      </c>
      <c r="H36" s="10">
        <v>6</v>
      </c>
      <c r="I36" s="10">
        <f t="shared" si="0"/>
        <v>25</v>
      </c>
      <c r="J36" s="10">
        <f t="shared" si="3"/>
        <v>3.75</v>
      </c>
      <c r="K36" s="18">
        <v>4</v>
      </c>
      <c r="L36" s="18">
        <v>2</v>
      </c>
      <c r="M36" s="18">
        <v>3</v>
      </c>
      <c r="N36" s="18">
        <v>2.50</v>
      </c>
      <c r="O36" s="18">
        <v>1</v>
      </c>
      <c r="P36" s="18">
        <f t="shared" si="4"/>
        <v>12.50</v>
      </c>
      <c r="Q36" s="116">
        <f t="shared" si="5"/>
        <v>0.625</v>
      </c>
      <c r="R36" s="105">
        <f t="shared" si="8"/>
        <v>0.80</v>
      </c>
      <c r="S36" s="105">
        <f t="shared" si="8"/>
        <v>0.85</v>
      </c>
      <c r="T36" s="105">
        <f t="shared" si="8"/>
        <v>1.2000000000000002</v>
      </c>
      <c r="U36" s="105">
        <f t="shared" si="8"/>
        <v>0.57499999999999996</v>
      </c>
      <c r="V36" s="105">
        <f t="shared" si="8"/>
        <v>0.95</v>
      </c>
      <c r="W36" s="117">
        <f t="shared" si="2"/>
        <v>37.50</v>
      </c>
      <c r="X36" s="117">
        <f t="shared" si="6"/>
        <v>7.50</v>
      </c>
      <c r="Y36" s="166">
        <v>17</v>
      </c>
      <c r="Z36" s="116">
        <f t="shared" si="7"/>
        <v>13.60</v>
      </c>
    </row>
    <row r="37" spans="1:26" ht="19.9" customHeight="1">
      <c r="A37" s="138">
        <v>30</v>
      </c>
      <c r="B37" s="165">
        <v>263566</v>
      </c>
      <c r="C37" s="148" t="s">
        <v>132</v>
      </c>
      <c r="D37" s="10">
        <v>3</v>
      </c>
      <c r="E37" s="10">
        <v>2.50</v>
      </c>
      <c r="F37" s="10">
        <v>5</v>
      </c>
      <c r="G37" s="10">
        <v>4</v>
      </c>
      <c r="H37" s="10">
        <v>2</v>
      </c>
      <c r="I37" s="10">
        <f t="shared" si="0"/>
        <v>16.50</v>
      </c>
      <c r="J37" s="10">
        <f t="shared" si="3"/>
        <v>2.475</v>
      </c>
      <c r="K37" s="18">
        <v>2</v>
      </c>
      <c r="L37" s="18">
        <v>3</v>
      </c>
      <c r="M37" s="18">
        <v>1</v>
      </c>
      <c r="N37" s="18">
        <v>1.50</v>
      </c>
      <c r="O37" s="18">
        <v>2</v>
      </c>
      <c r="P37" s="18">
        <f t="shared" si="4"/>
        <v>9.50</v>
      </c>
      <c r="Q37" s="116">
        <f t="shared" si="5"/>
        <v>0.475</v>
      </c>
      <c r="R37" s="105">
        <f t="shared" si="8"/>
        <v>0.54999999999999993</v>
      </c>
      <c r="S37" s="105">
        <f t="shared" si="8"/>
        <v>0.525</v>
      </c>
      <c r="T37" s="105">
        <f t="shared" si="8"/>
        <v>0.80</v>
      </c>
      <c r="U37" s="105">
        <f t="shared" si="8"/>
        <v>0.675</v>
      </c>
      <c r="V37" s="105">
        <f t="shared" si="8"/>
        <v>0.40</v>
      </c>
      <c r="W37" s="117">
        <f t="shared" si="2"/>
        <v>26</v>
      </c>
      <c r="X37" s="117">
        <f t="shared" si="6"/>
        <v>5.20</v>
      </c>
      <c r="Y37" s="166">
        <v>11</v>
      </c>
      <c r="Z37" s="116">
        <f t="shared" si="7"/>
        <v>8.8000000000000007</v>
      </c>
    </row>
    <row r="38" spans="1:26" ht="19.9" customHeight="1">
      <c r="A38" s="138">
        <v>31</v>
      </c>
      <c r="B38" s="165">
        <v>263568</v>
      </c>
      <c r="C38" s="148" t="s">
        <v>133</v>
      </c>
      <c r="D38" s="10">
        <v>6</v>
      </c>
      <c r="E38" s="10">
        <v>8</v>
      </c>
      <c r="F38" s="10">
        <v>6.50</v>
      </c>
      <c r="G38" s="10">
        <v>7.50</v>
      </c>
      <c r="H38" s="10">
        <v>4</v>
      </c>
      <c r="I38" s="10">
        <f t="shared" si="0"/>
        <v>32</v>
      </c>
      <c r="J38" s="10">
        <f t="shared" si="3"/>
        <v>4.80</v>
      </c>
      <c r="K38" s="18">
        <v>4</v>
      </c>
      <c r="L38" s="18">
        <v>3.50</v>
      </c>
      <c r="M38" s="18">
        <v>6</v>
      </c>
      <c r="N38" s="18">
        <v>2</v>
      </c>
      <c r="O38" s="18">
        <v>1</v>
      </c>
      <c r="P38" s="18">
        <f t="shared" si="4"/>
        <v>16.50</v>
      </c>
      <c r="Q38" s="116">
        <f t="shared" si="5"/>
        <v>0.825</v>
      </c>
      <c r="R38" s="105">
        <f t="shared" si="8"/>
        <v>1.0999999999999999</v>
      </c>
      <c r="S38" s="105">
        <f t="shared" si="8"/>
        <v>1.375</v>
      </c>
      <c r="T38" s="105">
        <f t="shared" si="8"/>
        <v>1.2749999999999999</v>
      </c>
      <c r="U38" s="105">
        <f t="shared" si="8"/>
        <v>1.2250000000000001</v>
      </c>
      <c r="V38" s="105">
        <f t="shared" si="8"/>
        <v>0.65</v>
      </c>
      <c r="W38" s="117">
        <f t="shared" si="2"/>
        <v>48.50</v>
      </c>
      <c r="X38" s="117">
        <f t="shared" si="6"/>
        <v>9.7000000000000011</v>
      </c>
      <c r="Y38" s="166">
        <v>22</v>
      </c>
      <c r="Z38" s="116">
        <f t="shared" si="7"/>
        <v>17.60</v>
      </c>
    </row>
    <row r="39" spans="1:26" ht="19.9" customHeight="1">
      <c r="A39" s="138">
        <v>32</v>
      </c>
      <c r="B39" s="165">
        <v>263572</v>
      </c>
      <c r="C39" s="148" t="s">
        <v>134</v>
      </c>
      <c r="D39" s="10">
        <v>3</v>
      </c>
      <c r="E39" s="10">
        <v>4</v>
      </c>
      <c r="F39" s="10">
        <v>7</v>
      </c>
      <c r="G39" s="10">
        <v>3</v>
      </c>
      <c r="H39" s="10">
        <v>5</v>
      </c>
      <c r="I39" s="10">
        <f t="shared" si="0"/>
        <v>22</v>
      </c>
      <c r="J39" s="10">
        <f t="shared" si="3"/>
        <v>3.30</v>
      </c>
      <c r="K39" s="18">
        <v>3</v>
      </c>
      <c r="L39" s="18">
        <v>2</v>
      </c>
      <c r="M39" s="18">
        <v>1</v>
      </c>
      <c r="N39" s="18">
        <v>1.50</v>
      </c>
      <c r="O39" s="18">
        <v>4</v>
      </c>
      <c r="P39" s="18">
        <f t="shared" si="4"/>
        <v>11.50</v>
      </c>
      <c r="Q39" s="116">
        <f t="shared" si="5"/>
        <v>0.57500000000000007</v>
      </c>
      <c r="R39" s="105">
        <f t="shared" si="8"/>
        <v>0.60</v>
      </c>
      <c r="S39" s="105">
        <f t="shared" si="8"/>
        <v>0.70</v>
      </c>
      <c r="T39" s="105">
        <f t="shared" si="8"/>
        <v>1.1000000000000001</v>
      </c>
      <c r="U39" s="105">
        <f t="shared" si="8"/>
        <v>0.52499999999999991</v>
      </c>
      <c r="V39" s="105">
        <f t="shared" si="8"/>
        <v>0.95</v>
      </c>
      <c r="W39" s="117">
        <f t="shared" si="2"/>
        <v>33.50</v>
      </c>
      <c r="X39" s="117">
        <f t="shared" si="6"/>
        <v>6.70</v>
      </c>
      <c r="Y39" s="166">
        <v>15</v>
      </c>
      <c r="Z39" s="116">
        <f t="shared" si="7"/>
        <v>12</v>
      </c>
    </row>
    <row r="40" spans="1:26" ht="19.9" customHeight="1">
      <c r="A40" s="138">
        <v>33</v>
      </c>
      <c r="B40" s="165">
        <v>263579</v>
      </c>
      <c r="C40" s="148" t="s">
        <v>135</v>
      </c>
      <c r="D40" s="10">
        <v>1.50</v>
      </c>
      <c r="E40" s="10">
        <v>3</v>
      </c>
      <c r="F40" s="10">
        <v>1</v>
      </c>
      <c r="G40" s="10">
        <v>1.50</v>
      </c>
      <c r="H40" s="10">
        <v>2</v>
      </c>
      <c r="I40" s="10">
        <f t="shared" si="0"/>
        <v>9</v>
      </c>
      <c r="J40" s="10">
        <f t="shared" si="3"/>
        <v>1.35</v>
      </c>
      <c r="K40" s="18">
        <v>1</v>
      </c>
      <c r="L40" s="18">
        <v>3</v>
      </c>
      <c r="M40" s="18">
        <v>0</v>
      </c>
      <c r="N40" s="18">
        <v>0.50</v>
      </c>
      <c r="O40" s="18">
        <v>0</v>
      </c>
      <c r="P40" s="18">
        <f t="shared" si="4"/>
        <v>4.50</v>
      </c>
      <c r="Q40" s="116">
        <f t="shared" si="5"/>
        <v>0.225</v>
      </c>
      <c r="R40" s="105">
        <f t="shared" si="8"/>
        <v>0.27499999999999997</v>
      </c>
      <c r="S40" s="105">
        <f t="shared" si="8"/>
        <v>0.60</v>
      </c>
      <c r="T40" s="105">
        <f t="shared" si="8"/>
        <v>0.15</v>
      </c>
      <c r="U40" s="105">
        <f t="shared" si="8"/>
        <v>0.24999999999999997</v>
      </c>
      <c r="V40" s="105">
        <f t="shared" si="8"/>
        <v>0.30</v>
      </c>
      <c r="W40" s="117">
        <f t="shared" si="2"/>
        <v>13.50</v>
      </c>
      <c r="X40" s="117">
        <f t="shared" si="6"/>
        <v>2.70</v>
      </c>
      <c r="Y40" s="166">
        <v>6</v>
      </c>
      <c r="Z40" s="116">
        <f t="shared" si="7"/>
        <v>4.8000000000000007</v>
      </c>
    </row>
    <row r="41" spans="1:26" ht="19.9" customHeight="1">
      <c r="A41" s="138">
        <v>34</v>
      </c>
      <c r="B41" s="165">
        <v>263584</v>
      </c>
      <c r="C41" s="148" t="s">
        <v>136</v>
      </c>
      <c r="D41" s="146">
        <v>4</v>
      </c>
      <c r="E41" s="146">
        <v>6</v>
      </c>
      <c r="F41" s="146">
        <v>5</v>
      </c>
      <c r="G41" s="146">
        <v>7</v>
      </c>
      <c r="H41" s="146">
        <v>3</v>
      </c>
      <c r="I41" s="10">
        <f t="shared" si="0"/>
        <v>25</v>
      </c>
      <c r="J41" s="10">
        <f t="shared" si="3"/>
        <v>3.75</v>
      </c>
      <c r="K41" s="18">
        <v>2</v>
      </c>
      <c r="L41" s="18">
        <v>4</v>
      </c>
      <c r="M41" s="18">
        <v>3</v>
      </c>
      <c r="N41" s="18">
        <v>2.50</v>
      </c>
      <c r="O41" s="18">
        <v>1</v>
      </c>
      <c r="P41" s="18">
        <f t="shared" si="4"/>
        <v>12.50</v>
      </c>
      <c r="Q41" s="116">
        <f t="shared" si="5"/>
        <v>0.625</v>
      </c>
      <c r="R41" s="105">
        <f t="shared" si="8"/>
        <v>0.70</v>
      </c>
      <c r="S41" s="105">
        <f t="shared" si="8"/>
        <v>1.0999999999999999</v>
      </c>
      <c r="T41" s="105">
        <f t="shared" si="8"/>
        <v>0.90</v>
      </c>
      <c r="U41" s="105">
        <f t="shared" si="8"/>
        <v>1.175</v>
      </c>
      <c r="V41" s="105">
        <f t="shared" si="8"/>
        <v>0.49999999999999994</v>
      </c>
      <c r="W41" s="117">
        <f t="shared" si="2"/>
        <v>37.50</v>
      </c>
      <c r="X41" s="117">
        <f t="shared" si="6"/>
        <v>7.50</v>
      </c>
      <c r="Y41" s="166">
        <v>17</v>
      </c>
      <c r="Z41" s="116">
        <f t="shared" si="7"/>
        <v>13.60</v>
      </c>
    </row>
    <row r="42" spans="1:26" ht="19.9" customHeight="1">
      <c r="A42" s="138">
        <v>35</v>
      </c>
      <c r="B42" s="165">
        <v>263585</v>
      </c>
      <c r="C42" s="148" t="s">
        <v>137</v>
      </c>
      <c r="D42" s="10">
        <v>1.50</v>
      </c>
      <c r="E42" s="10">
        <v>3</v>
      </c>
      <c r="F42" s="10">
        <v>0.50</v>
      </c>
      <c r="G42" s="10">
        <v>1.50</v>
      </c>
      <c r="H42" s="10">
        <v>1</v>
      </c>
      <c r="I42" s="10">
        <f t="shared" si="0"/>
        <v>7.50</v>
      </c>
      <c r="J42" s="10">
        <f t="shared" si="3"/>
        <v>1.125</v>
      </c>
      <c r="K42" s="18">
        <v>1.50</v>
      </c>
      <c r="L42" s="18">
        <v>1</v>
      </c>
      <c r="M42" s="18">
        <v>0</v>
      </c>
      <c r="N42" s="18">
        <v>1</v>
      </c>
      <c r="O42" s="18">
        <v>0</v>
      </c>
      <c r="P42" s="18">
        <f t="shared" si="4"/>
        <v>3.50</v>
      </c>
      <c r="Q42" s="116">
        <f t="shared" si="5"/>
        <v>0.17500000000000002</v>
      </c>
      <c r="R42" s="105">
        <f t="shared" si="8"/>
        <v>0.30</v>
      </c>
      <c r="S42" s="105">
        <f t="shared" si="8"/>
        <v>0.49999999999999994</v>
      </c>
      <c r="T42" s="105">
        <f t="shared" si="8"/>
        <v>0.074999999999999997</v>
      </c>
      <c r="U42" s="105">
        <f t="shared" si="8"/>
        <v>0.27499999999999997</v>
      </c>
      <c r="V42" s="105">
        <f t="shared" si="8"/>
        <v>0.15</v>
      </c>
      <c r="W42" s="117">
        <f t="shared" si="2"/>
        <v>11</v>
      </c>
      <c r="X42" s="117">
        <f t="shared" si="6"/>
        <v>2.2000000000000002</v>
      </c>
      <c r="Y42" s="166">
        <v>5</v>
      </c>
      <c r="Z42" s="116">
        <f t="shared" si="7"/>
        <v>4</v>
      </c>
    </row>
    <row r="43" spans="1:26" ht="19.9" customHeight="1">
      <c r="A43" s="138">
        <v>36</v>
      </c>
      <c r="B43" s="165">
        <v>263590</v>
      </c>
      <c r="C43" s="148" t="s">
        <v>138</v>
      </c>
      <c r="D43" s="146"/>
      <c r="E43" s="146"/>
      <c r="F43" s="146"/>
      <c r="G43" s="146"/>
      <c r="H43" s="146"/>
      <c r="I43" s="10">
        <f t="shared" si="0"/>
        <v>0</v>
      </c>
      <c r="J43" s="10">
        <f t="shared" si="3"/>
        <v>0</v>
      </c>
      <c r="K43" s="18"/>
      <c r="L43" s="18"/>
      <c r="M43" s="18"/>
      <c r="N43" s="18"/>
      <c r="O43" s="18"/>
      <c r="P43" s="18">
        <f t="shared" si="4"/>
        <v>0</v>
      </c>
      <c r="Q43" s="116">
        <f t="shared" si="5"/>
        <v>0</v>
      </c>
      <c r="R43" s="105">
        <f t="shared" si="8"/>
        <v>0</v>
      </c>
      <c r="S43" s="105">
        <f t="shared" si="8"/>
        <v>0</v>
      </c>
      <c r="T43" s="105">
        <f t="shared" si="8"/>
        <v>0</v>
      </c>
      <c r="U43" s="105">
        <f t="shared" si="8"/>
        <v>0</v>
      </c>
      <c r="V43" s="105">
        <f t="shared" si="8"/>
        <v>0</v>
      </c>
      <c r="W43" s="117">
        <f t="shared" si="2"/>
        <v>0</v>
      </c>
      <c r="X43" s="117">
        <f t="shared" si="6"/>
        <v>0</v>
      </c>
      <c r="Y43" s="166"/>
      <c r="Z43" s="116">
        <f t="shared" si="7"/>
        <v>0</v>
      </c>
    </row>
    <row r="44" spans="1:26" ht="19.9" customHeight="1">
      <c r="A44" s="138">
        <v>37</v>
      </c>
      <c r="B44" s="165">
        <v>263591</v>
      </c>
      <c r="C44" s="148" t="s">
        <v>139</v>
      </c>
      <c r="D44" s="146">
        <v>3</v>
      </c>
      <c r="E44" s="146">
        <v>5</v>
      </c>
      <c r="F44" s="146">
        <v>4</v>
      </c>
      <c r="G44" s="146">
        <v>6</v>
      </c>
      <c r="H44" s="146">
        <v>2.50</v>
      </c>
      <c r="I44" s="10">
        <f t="shared" si="0"/>
        <v>20.50</v>
      </c>
      <c r="J44" s="10">
        <f t="shared" si="3"/>
        <v>3.0749999999999997</v>
      </c>
      <c r="K44" s="18">
        <v>1</v>
      </c>
      <c r="L44" s="18">
        <v>3.50</v>
      </c>
      <c r="M44" s="18">
        <v>1</v>
      </c>
      <c r="N44" s="18">
        <v>2</v>
      </c>
      <c r="O44" s="18">
        <v>3</v>
      </c>
      <c r="P44" s="18">
        <f t="shared" si="4"/>
        <v>10.50</v>
      </c>
      <c r="Q44" s="116">
        <f t="shared" si="5"/>
        <v>0.525</v>
      </c>
      <c r="R44" s="105">
        <f t="shared" si="8"/>
        <v>0.49999999999999994</v>
      </c>
      <c r="S44" s="105">
        <f t="shared" si="8"/>
        <v>0.925</v>
      </c>
      <c r="T44" s="105">
        <f t="shared" si="8"/>
        <v>0.65</v>
      </c>
      <c r="U44" s="105">
        <f t="shared" si="8"/>
        <v>0.99999999999999989</v>
      </c>
      <c r="V44" s="105">
        <f t="shared" si="8"/>
        <v>0.525</v>
      </c>
      <c r="W44" s="117">
        <f t="shared" si="2"/>
        <v>31</v>
      </c>
      <c r="X44" s="117">
        <f t="shared" si="6"/>
        <v>6.20</v>
      </c>
      <c r="Y44" s="166">
        <v>14</v>
      </c>
      <c r="Z44" s="116">
        <f t="shared" si="7"/>
        <v>11.20</v>
      </c>
    </row>
    <row r="45" spans="1:26" ht="19.9" customHeight="1">
      <c r="A45" s="138">
        <v>38</v>
      </c>
      <c r="B45" s="165">
        <v>263595</v>
      </c>
      <c r="C45" s="148" t="s">
        <v>140</v>
      </c>
      <c r="D45" s="146">
        <v>4</v>
      </c>
      <c r="E45" s="146">
        <v>1.50</v>
      </c>
      <c r="F45" s="146">
        <v>6</v>
      </c>
      <c r="G45" s="146">
        <v>5</v>
      </c>
      <c r="H45" s="146">
        <v>3</v>
      </c>
      <c r="I45" s="10">
        <f t="shared" si="0"/>
        <v>19.50</v>
      </c>
      <c r="J45" s="10">
        <f t="shared" si="3"/>
        <v>2.925</v>
      </c>
      <c r="K45" s="18">
        <v>2</v>
      </c>
      <c r="L45" s="18">
        <v>1.50</v>
      </c>
      <c r="M45" s="18">
        <v>3</v>
      </c>
      <c r="N45" s="18">
        <v>0.50</v>
      </c>
      <c r="O45" s="18">
        <v>2</v>
      </c>
      <c r="P45" s="18">
        <f t="shared" si="4"/>
        <v>9</v>
      </c>
      <c r="Q45" s="116">
        <f t="shared" si="5"/>
        <v>0.45</v>
      </c>
      <c r="R45" s="105">
        <f t="shared" si="8"/>
        <v>0.70</v>
      </c>
      <c r="S45" s="105">
        <f t="shared" si="8"/>
        <v>0.30</v>
      </c>
      <c r="T45" s="105">
        <f t="shared" si="8"/>
        <v>1.0499999999999998</v>
      </c>
      <c r="U45" s="105">
        <f t="shared" si="8"/>
        <v>0.775</v>
      </c>
      <c r="V45" s="105">
        <f t="shared" si="8"/>
        <v>0.54999999999999993</v>
      </c>
      <c r="W45" s="117">
        <f t="shared" si="2"/>
        <v>28.50</v>
      </c>
      <c r="X45" s="117">
        <f t="shared" si="6"/>
        <v>5.70</v>
      </c>
      <c r="Y45" s="166">
        <v>13</v>
      </c>
      <c r="Z45" s="116">
        <f t="shared" si="7"/>
        <v>10.40</v>
      </c>
    </row>
    <row r="46" spans="1:26" ht="19.9" customHeight="1">
      <c r="A46" s="138">
        <v>39</v>
      </c>
      <c r="B46" s="165">
        <v>263596</v>
      </c>
      <c r="C46" s="148" t="s">
        <v>141</v>
      </c>
      <c r="D46" s="10">
        <v>5</v>
      </c>
      <c r="E46" s="10">
        <v>4.50</v>
      </c>
      <c r="F46" s="10">
        <v>3</v>
      </c>
      <c r="G46" s="10">
        <v>1</v>
      </c>
      <c r="H46" s="10">
        <v>4</v>
      </c>
      <c r="I46" s="10">
        <f t="shared" si="0"/>
        <v>17.50</v>
      </c>
      <c r="J46" s="10">
        <f t="shared" si="3"/>
        <v>2.625</v>
      </c>
      <c r="K46" s="18">
        <v>1.50</v>
      </c>
      <c r="L46" s="18">
        <v>2.50</v>
      </c>
      <c r="M46" s="18">
        <v>2</v>
      </c>
      <c r="N46" s="18">
        <v>1.50</v>
      </c>
      <c r="O46" s="18">
        <v>1</v>
      </c>
      <c r="P46" s="18">
        <f t="shared" si="4"/>
        <v>8.50</v>
      </c>
      <c r="Q46" s="116">
        <f t="shared" si="5"/>
        <v>0.42500000000000004</v>
      </c>
      <c r="R46" s="105">
        <f t="shared" si="8"/>
        <v>0.825</v>
      </c>
      <c r="S46" s="105">
        <f t="shared" si="8"/>
        <v>0.80</v>
      </c>
      <c r="T46" s="105">
        <f t="shared" si="8"/>
        <v>0.54999999999999993</v>
      </c>
      <c r="U46" s="105">
        <f t="shared" si="8"/>
        <v>0.225</v>
      </c>
      <c r="V46" s="105">
        <f t="shared" si="8"/>
        <v>0.65</v>
      </c>
      <c r="W46" s="117">
        <f t="shared" si="2"/>
        <v>26</v>
      </c>
      <c r="X46" s="117">
        <f t="shared" si="6"/>
        <v>5.20</v>
      </c>
      <c r="Y46" s="166">
        <v>12</v>
      </c>
      <c r="Z46" s="116">
        <f t="shared" si="7"/>
        <v>9.6000000000000014</v>
      </c>
    </row>
    <row r="47" spans="1:26" ht="19.9" customHeight="1">
      <c r="A47" s="138">
        <v>40</v>
      </c>
      <c r="B47" s="165">
        <v>263600</v>
      </c>
      <c r="C47" s="148" t="s">
        <v>142</v>
      </c>
      <c r="D47" s="146">
        <v>2</v>
      </c>
      <c r="E47" s="146">
        <v>3.50</v>
      </c>
      <c r="F47" s="146">
        <v>4</v>
      </c>
      <c r="G47" s="146">
        <v>2</v>
      </c>
      <c r="H47" s="146">
        <v>3</v>
      </c>
      <c r="I47" s="10">
        <f t="shared" si="0"/>
        <v>14.50</v>
      </c>
      <c r="J47" s="10">
        <f t="shared" si="3"/>
        <v>2.1749999999999998</v>
      </c>
      <c r="K47" s="18">
        <v>2</v>
      </c>
      <c r="L47" s="18">
        <v>1.50</v>
      </c>
      <c r="M47" s="18">
        <v>2.50</v>
      </c>
      <c r="N47" s="18">
        <v>1</v>
      </c>
      <c r="O47" s="18">
        <v>0.50</v>
      </c>
      <c r="P47" s="18">
        <f t="shared" si="4"/>
        <v>7.50</v>
      </c>
      <c r="Q47" s="116">
        <f t="shared" si="5"/>
        <v>0.375</v>
      </c>
      <c r="R47" s="105">
        <f t="shared" si="8"/>
        <v>0.40</v>
      </c>
      <c r="S47" s="105">
        <f t="shared" si="8"/>
        <v>0.60000000000000009</v>
      </c>
      <c r="T47" s="105">
        <f t="shared" si="8"/>
        <v>0.725</v>
      </c>
      <c r="U47" s="105">
        <f t="shared" si="8"/>
        <v>0.35</v>
      </c>
      <c r="V47" s="105">
        <f t="shared" si="8"/>
        <v>0.475</v>
      </c>
      <c r="W47" s="117">
        <f t="shared" si="2"/>
        <v>22</v>
      </c>
      <c r="X47" s="117">
        <f t="shared" si="6"/>
        <v>4.4000000000000004</v>
      </c>
      <c r="Y47" s="166">
        <v>10</v>
      </c>
      <c r="Z47" s="116">
        <f t="shared" si="7"/>
        <v>8</v>
      </c>
    </row>
    <row r="48" spans="1:26" ht="19.9" customHeight="1">
      <c r="A48" s="138">
        <v>41</v>
      </c>
      <c r="B48" s="165">
        <v>263601</v>
      </c>
      <c r="C48" s="148" t="s">
        <v>143</v>
      </c>
      <c r="D48" s="10">
        <v>1.50</v>
      </c>
      <c r="E48" s="10">
        <v>3</v>
      </c>
      <c r="F48" s="10">
        <v>2</v>
      </c>
      <c r="G48" s="10">
        <v>2.50</v>
      </c>
      <c r="H48" s="10">
        <v>4</v>
      </c>
      <c r="I48" s="10">
        <f t="shared" si="0"/>
        <v>13</v>
      </c>
      <c r="J48" s="10">
        <f t="shared" si="3"/>
        <v>1.95</v>
      </c>
      <c r="K48" s="18">
        <v>4</v>
      </c>
      <c r="L48" s="18">
        <v>2</v>
      </c>
      <c r="M48" s="18">
        <v>1</v>
      </c>
      <c r="N48" s="18">
        <v>3</v>
      </c>
      <c r="O48" s="18">
        <v>5</v>
      </c>
      <c r="P48" s="18">
        <f t="shared" si="4"/>
        <v>15</v>
      </c>
      <c r="Q48" s="116">
        <f t="shared" si="5"/>
        <v>0.75</v>
      </c>
      <c r="R48" s="105">
        <f t="shared" si="8"/>
        <v>0.425</v>
      </c>
      <c r="S48" s="105">
        <f t="shared" si="8"/>
        <v>0.54999999999999993</v>
      </c>
      <c r="T48" s="105">
        <f t="shared" si="8"/>
        <v>0.35</v>
      </c>
      <c r="U48" s="105">
        <f t="shared" si="8"/>
        <v>0.525</v>
      </c>
      <c r="V48" s="105">
        <f t="shared" si="8"/>
        <v>0.85</v>
      </c>
      <c r="W48" s="117">
        <f t="shared" si="2"/>
        <v>28</v>
      </c>
      <c r="X48" s="117">
        <f t="shared" si="6"/>
        <v>5.60</v>
      </c>
      <c r="Y48" s="166" t="s">
        <v>99</v>
      </c>
      <c r="Z48" s="116" t="e">
        <f t="shared" si="7"/>
        <v>#VALUE!</v>
      </c>
    </row>
    <row r="49" spans="1:26" ht="19.9" customHeight="1">
      <c r="A49" s="138">
        <v>42</v>
      </c>
      <c r="B49" s="165">
        <v>263602</v>
      </c>
      <c r="C49" s="148" t="s">
        <v>144</v>
      </c>
      <c r="D49" s="10">
        <v>3</v>
      </c>
      <c r="E49" s="10">
        <v>1</v>
      </c>
      <c r="F49" s="10">
        <v>4</v>
      </c>
      <c r="G49" s="10">
        <v>4.50</v>
      </c>
      <c r="H49" s="10">
        <v>2</v>
      </c>
      <c r="I49" s="10">
        <f t="shared" si="0"/>
        <v>14.50</v>
      </c>
      <c r="J49" s="10">
        <f t="shared" si="3"/>
        <v>2.1749999999999998</v>
      </c>
      <c r="K49" s="18">
        <v>2</v>
      </c>
      <c r="L49" s="18">
        <v>1.50</v>
      </c>
      <c r="M49" s="18">
        <v>2.50</v>
      </c>
      <c r="N49" s="18">
        <v>1</v>
      </c>
      <c r="O49" s="18">
        <v>0.50</v>
      </c>
      <c r="P49" s="18">
        <f t="shared" si="4"/>
        <v>7.50</v>
      </c>
      <c r="Q49" s="116">
        <f t="shared" si="5"/>
        <v>0.375</v>
      </c>
      <c r="R49" s="105">
        <f t="shared" si="8"/>
        <v>0.54999999999999993</v>
      </c>
      <c r="S49" s="105">
        <f t="shared" si="8"/>
        <v>0.225</v>
      </c>
      <c r="T49" s="105">
        <f t="shared" si="8"/>
        <v>0.725</v>
      </c>
      <c r="U49" s="105">
        <f t="shared" si="8"/>
        <v>0.725</v>
      </c>
      <c r="V49" s="105">
        <f t="shared" si="8"/>
        <v>0.325</v>
      </c>
      <c r="W49" s="117">
        <f t="shared" si="2"/>
        <v>22</v>
      </c>
      <c r="X49" s="117">
        <f t="shared" si="6"/>
        <v>4.4000000000000004</v>
      </c>
      <c r="Y49" s="166">
        <v>10</v>
      </c>
      <c r="Z49" s="116">
        <f t="shared" si="7"/>
        <v>8</v>
      </c>
    </row>
    <row r="50" spans="1:26" ht="19.9" customHeight="1">
      <c r="A50" s="138">
        <v>43</v>
      </c>
      <c r="B50" s="165">
        <v>263603</v>
      </c>
      <c r="C50" s="148" t="s">
        <v>145</v>
      </c>
      <c r="D50" s="146">
        <v>4</v>
      </c>
      <c r="E50" s="146">
        <v>3.50</v>
      </c>
      <c r="F50" s="146">
        <v>2</v>
      </c>
      <c r="G50" s="146">
        <v>4</v>
      </c>
      <c r="H50" s="146">
        <v>1</v>
      </c>
      <c r="I50" s="10">
        <f t="shared" si="0"/>
        <v>14.50</v>
      </c>
      <c r="J50" s="10">
        <f t="shared" si="3"/>
        <v>2.1749999999999998</v>
      </c>
      <c r="K50" s="18">
        <v>1.50</v>
      </c>
      <c r="L50" s="18">
        <v>0.50</v>
      </c>
      <c r="M50" s="18">
        <v>1</v>
      </c>
      <c r="N50" s="18">
        <v>3</v>
      </c>
      <c r="O50" s="18">
        <v>1.50</v>
      </c>
      <c r="P50" s="18">
        <f t="shared" si="4"/>
        <v>7.50</v>
      </c>
      <c r="Q50" s="116">
        <f t="shared" si="5"/>
        <v>0.375</v>
      </c>
      <c r="R50" s="105">
        <f t="shared" si="8"/>
        <v>0.675</v>
      </c>
      <c r="S50" s="105">
        <f t="shared" si="8"/>
        <v>0.55000000000000004</v>
      </c>
      <c r="T50" s="105">
        <f t="shared" si="8"/>
        <v>0.35</v>
      </c>
      <c r="U50" s="105">
        <f t="shared" si="8"/>
        <v>0.75</v>
      </c>
      <c r="V50" s="105">
        <f t="shared" si="8"/>
        <v>0.225</v>
      </c>
      <c r="W50" s="117">
        <f t="shared" si="2"/>
        <v>22</v>
      </c>
      <c r="X50" s="117">
        <f t="shared" si="6"/>
        <v>4.4000000000000004</v>
      </c>
      <c r="Y50" s="166">
        <v>10</v>
      </c>
      <c r="Z50" s="116">
        <f t="shared" si="7"/>
        <v>8</v>
      </c>
    </row>
    <row r="51" spans="1:26" ht="19.9" customHeight="1">
      <c r="A51" s="138">
        <v>44</v>
      </c>
      <c r="B51" s="165">
        <v>263604</v>
      </c>
      <c r="C51" s="148" t="s">
        <v>146</v>
      </c>
      <c r="D51" s="10">
        <v>0.50</v>
      </c>
      <c r="E51" s="10">
        <v>0.50</v>
      </c>
      <c r="F51" s="10">
        <v>0</v>
      </c>
      <c r="G51" s="10">
        <v>1</v>
      </c>
      <c r="H51" s="146">
        <v>2.50</v>
      </c>
      <c r="I51" s="10">
        <f t="shared" si="0"/>
        <v>4.50</v>
      </c>
      <c r="J51" s="10">
        <f t="shared" si="3"/>
        <v>0.675</v>
      </c>
      <c r="K51" s="18">
        <v>0.50</v>
      </c>
      <c r="L51" s="18">
        <v>1</v>
      </c>
      <c r="M51" s="18">
        <v>0.50</v>
      </c>
      <c r="N51" s="18">
        <v>0</v>
      </c>
      <c r="O51" s="18">
        <v>0.50</v>
      </c>
      <c r="P51" s="18">
        <f t="shared" si="4"/>
        <v>2.50</v>
      </c>
      <c r="Q51" s="116">
        <f t="shared" si="5"/>
        <v>0.125</v>
      </c>
      <c r="R51" s="105">
        <f t="shared" si="8"/>
        <v>0.10</v>
      </c>
      <c r="S51" s="105">
        <f t="shared" si="8"/>
        <v>0.125</v>
      </c>
      <c r="T51" s="105">
        <f t="shared" si="8"/>
        <v>0.025000000000000001</v>
      </c>
      <c r="U51" s="105">
        <f t="shared" si="8"/>
        <v>0.15</v>
      </c>
      <c r="V51" s="105">
        <f t="shared" si="8"/>
        <v>0.40</v>
      </c>
      <c r="W51" s="117">
        <f t="shared" si="2"/>
        <v>7</v>
      </c>
      <c r="X51" s="117">
        <f t="shared" si="6"/>
        <v>1.40</v>
      </c>
      <c r="Y51" s="166">
        <v>3</v>
      </c>
      <c r="Z51" s="116">
        <f t="shared" si="7"/>
        <v>2.4000000000000004</v>
      </c>
    </row>
    <row r="52" spans="1:26" ht="19.9" customHeight="1">
      <c r="A52" s="138">
        <v>45</v>
      </c>
      <c r="B52" s="165">
        <v>263606</v>
      </c>
      <c r="C52" s="148" t="s">
        <v>147</v>
      </c>
      <c r="D52" s="146">
        <v>4.50</v>
      </c>
      <c r="E52" s="146">
        <v>3</v>
      </c>
      <c r="F52" s="146">
        <v>5</v>
      </c>
      <c r="G52" s="146">
        <v>3</v>
      </c>
      <c r="H52" s="146">
        <v>2</v>
      </c>
      <c r="I52" s="10">
        <f t="shared" si="0"/>
        <v>17.50</v>
      </c>
      <c r="J52" s="10">
        <f t="shared" si="3"/>
        <v>2.625</v>
      </c>
      <c r="K52" s="18">
        <v>4</v>
      </c>
      <c r="L52" s="18">
        <v>2</v>
      </c>
      <c r="M52" s="18">
        <v>1.50</v>
      </c>
      <c r="N52" s="18">
        <v>1</v>
      </c>
      <c r="O52" s="18">
        <v>3</v>
      </c>
      <c r="P52" s="18">
        <f t="shared" si="4"/>
        <v>11.50</v>
      </c>
      <c r="Q52" s="116">
        <f t="shared" si="5"/>
        <v>0.57500000000000007</v>
      </c>
      <c r="R52" s="105">
        <f t="shared" si="8"/>
        <v>0.875</v>
      </c>
      <c r="S52" s="105">
        <f t="shared" si="8"/>
        <v>0.54999999999999993</v>
      </c>
      <c r="T52" s="105">
        <f t="shared" si="8"/>
        <v>0.825</v>
      </c>
      <c r="U52" s="105">
        <f t="shared" si="8"/>
        <v>0.49999999999999994</v>
      </c>
      <c r="V52" s="105">
        <f t="shared" si="8"/>
        <v>0.45</v>
      </c>
      <c r="W52" s="117">
        <f t="shared" si="2"/>
        <v>29</v>
      </c>
      <c r="X52" s="117">
        <f t="shared" si="6"/>
        <v>5.8000000000000007</v>
      </c>
      <c r="Y52" s="166" t="s">
        <v>99</v>
      </c>
      <c r="Z52" s="116" t="e">
        <f t="shared" si="7"/>
        <v>#VALUE!</v>
      </c>
    </row>
    <row r="53" spans="1:26" ht="19.9" customHeight="1">
      <c r="A53" s="138">
        <v>46</v>
      </c>
      <c r="B53" s="165">
        <v>263607</v>
      </c>
      <c r="C53" s="148" t="s">
        <v>148</v>
      </c>
      <c r="D53" s="10">
        <v>4</v>
      </c>
      <c r="E53" s="10">
        <v>1</v>
      </c>
      <c r="F53" s="10">
        <v>1.50</v>
      </c>
      <c r="G53" s="10">
        <v>2</v>
      </c>
      <c r="H53" s="10">
        <v>0.50</v>
      </c>
      <c r="I53" s="10">
        <f t="shared" si="0"/>
        <v>9</v>
      </c>
      <c r="J53" s="10">
        <f t="shared" si="3"/>
        <v>1.35</v>
      </c>
      <c r="K53" s="18">
        <v>0</v>
      </c>
      <c r="L53" s="18">
        <v>1.50</v>
      </c>
      <c r="M53" s="18">
        <v>0.50</v>
      </c>
      <c r="N53" s="18">
        <v>0.50</v>
      </c>
      <c r="O53" s="18">
        <v>2</v>
      </c>
      <c r="P53" s="18">
        <f t="shared" si="4"/>
        <v>4.50</v>
      </c>
      <c r="Q53" s="116">
        <f t="shared" si="5"/>
        <v>0.225</v>
      </c>
      <c r="R53" s="105">
        <f t="shared" si="8"/>
        <v>0.60</v>
      </c>
      <c r="S53" s="105">
        <f t="shared" si="8"/>
        <v>0.225</v>
      </c>
      <c r="T53" s="105">
        <f t="shared" si="8"/>
        <v>0.24999999999999997</v>
      </c>
      <c r="U53" s="105">
        <f t="shared" si="8"/>
        <v>0.325</v>
      </c>
      <c r="V53" s="105">
        <f t="shared" si="8"/>
        <v>0.175</v>
      </c>
      <c r="W53" s="117">
        <f t="shared" si="2"/>
        <v>13.50</v>
      </c>
      <c r="X53" s="117">
        <f t="shared" si="6"/>
        <v>2.70</v>
      </c>
      <c r="Y53" s="166">
        <v>6</v>
      </c>
      <c r="Z53" s="116">
        <f t="shared" si="7"/>
        <v>4.8000000000000007</v>
      </c>
    </row>
    <row r="54" spans="1:26" ht="19.9" customHeight="1">
      <c r="A54" s="138">
        <v>47</v>
      </c>
      <c r="B54" s="165">
        <v>263608</v>
      </c>
      <c r="C54" s="148" t="s">
        <v>149</v>
      </c>
      <c r="D54" s="10">
        <v>1</v>
      </c>
      <c r="E54" s="10">
        <v>5</v>
      </c>
      <c r="F54" s="10">
        <v>4</v>
      </c>
      <c r="G54" s="10">
        <v>1</v>
      </c>
      <c r="H54" s="10">
        <v>3</v>
      </c>
      <c r="I54" s="10">
        <f t="shared" si="0"/>
        <v>14</v>
      </c>
      <c r="J54" s="10">
        <f t="shared" si="3"/>
        <v>2.10</v>
      </c>
      <c r="K54" s="18">
        <v>1</v>
      </c>
      <c r="L54" s="18">
        <v>1</v>
      </c>
      <c r="M54" s="18">
        <v>2</v>
      </c>
      <c r="N54" s="18">
        <v>1.50</v>
      </c>
      <c r="O54" s="18">
        <v>1</v>
      </c>
      <c r="P54" s="18">
        <f t="shared" si="4"/>
        <v>6.50</v>
      </c>
      <c r="Q54" s="116">
        <f t="shared" si="5"/>
        <v>0.325</v>
      </c>
      <c r="R54" s="105">
        <f t="shared" si="8"/>
        <v>0.20</v>
      </c>
      <c r="S54" s="105">
        <f t="shared" si="8"/>
        <v>0.80</v>
      </c>
      <c r="T54" s="105">
        <f t="shared" si="8"/>
        <v>0.70</v>
      </c>
      <c r="U54" s="105">
        <f t="shared" si="8"/>
        <v>0.225</v>
      </c>
      <c r="V54" s="105">
        <f t="shared" si="8"/>
        <v>0.49999999999999994</v>
      </c>
      <c r="W54" s="117">
        <f t="shared" si="2"/>
        <v>20.50</v>
      </c>
      <c r="X54" s="117">
        <f t="shared" si="6"/>
        <v>4.1000000000000005</v>
      </c>
      <c r="Y54" s="166">
        <v>9</v>
      </c>
      <c r="Z54" s="116">
        <f t="shared" si="7"/>
        <v>7.20</v>
      </c>
    </row>
    <row r="55" spans="1:26" ht="19.9" customHeight="1">
      <c r="A55" s="138">
        <v>48</v>
      </c>
      <c r="B55" s="165">
        <v>263613</v>
      </c>
      <c r="C55" s="148" t="s">
        <v>150</v>
      </c>
      <c r="D55" s="10">
        <v>2</v>
      </c>
      <c r="E55" s="10">
        <v>4</v>
      </c>
      <c r="F55" s="10">
        <v>3</v>
      </c>
      <c r="G55" s="10">
        <v>0.50</v>
      </c>
      <c r="H55" s="10">
        <v>2.50</v>
      </c>
      <c r="I55" s="10">
        <f t="shared" si="0"/>
        <v>12</v>
      </c>
      <c r="J55" s="10">
        <f t="shared" si="3"/>
        <v>1.7999999999999998</v>
      </c>
      <c r="K55" s="18">
        <v>1.50</v>
      </c>
      <c r="L55" s="18">
        <v>0.50</v>
      </c>
      <c r="M55" s="18">
        <v>1</v>
      </c>
      <c r="N55" s="18">
        <v>0.50</v>
      </c>
      <c r="O55" s="18">
        <v>2</v>
      </c>
      <c r="P55" s="18">
        <f t="shared" si="4"/>
        <v>5.50</v>
      </c>
      <c r="Q55" s="116">
        <f t="shared" si="5"/>
        <v>0.27500000000000002</v>
      </c>
      <c r="R55" s="105">
        <f t="shared" si="8"/>
        <v>0.375</v>
      </c>
      <c r="S55" s="105">
        <f t="shared" si="8"/>
        <v>0.625</v>
      </c>
      <c r="T55" s="105">
        <f t="shared" si="8"/>
        <v>0.49999999999999994</v>
      </c>
      <c r="U55" s="105">
        <f t="shared" si="8"/>
        <v>0.10</v>
      </c>
      <c r="V55" s="105">
        <f t="shared" si="8"/>
        <v>0.475</v>
      </c>
      <c r="W55" s="117">
        <f t="shared" si="2"/>
        <v>17.50</v>
      </c>
      <c r="X55" s="117">
        <f t="shared" si="6"/>
        <v>3.50</v>
      </c>
      <c r="Y55" s="166">
        <v>8</v>
      </c>
      <c r="Z55" s="116">
        <f t="shared" si="7"/>
        <v>6.40</v>
      </c>
    </row>
    <row r="56" spans="1:26" ht="19.9" customHeight="1">
      <c r="A56" s="138">
        <v>49</v>
      </c>
      <c r="B56" s="165">
        <v>263614</v>
      </c>
      <c r="C56" s="148" t="s">
        <v>151</v>
      </c>
      <c r="D56" s="146">
        <v>3</v>
      </c>
      <c r="E56" s="146">
        <v>2</v>
      </c>
      <c r="F56" s="146">
        <v>2.50</v>
      </c>
      <c r="G56" s="146">
        <v>1</v>
      </c>
      <c r="H56" s="146">
        <v>2</v>
      </c>
      <c r="I56" s="10">
        <f t="shared" si="0"/>
        <v>10.50</v>
      </c>
      <c r="J56" s="10">
        <f t="shared" si="3"/>
        <v>1.575</v>
      </c>
      <c r="K56" s="147">
        <v>1</v>
      </c>
      <c r="L56" s="147">
        <v>2</v>
      </c>
      <c r="M56" s="147">
        <v>1.50</v>
      </c>
      <c r="N56" s="147">
        <v>0</v>
      </c>
      <c r="O56" s="147">
        <v>1.50</v>
      </c>
      <c r="P56" s="18">
        <f t="shared" si="4"/>
        <v>6</v>
      </c>
      <c r="Q56" s="116">
        <f t="shared" si="5"/>
        <v>0.30000000000000004</v>
      </c>
      <c r="R56" s="105">
        <f t="shared" si="8"/>
        <v>0.49999999999999994</v>
      </c>
      <c r="S56" s="105">
        <f t="shared" si="8"/>
        <v>0.40</v>
      </c>
      <c r="T56" s="105">
        <f t="shared" si="8"/>
        <v>0.45</v>
      </c>
      <c r="U56" s="105">
        <f t="shared" si="8"/>
        <v>0.15</v>
      </c>
      <c r="V56" s="105">
        <f t="shared" si="8"/>
        <v>0.375</v>
      </c>
      <c r="W56" s="117">
        <f t="shared" si="2"/>
        <v>16.50</v>
      </c>
      <c r="X56" s="117">
        <f t="shared" si="6"/>
        <v>3.3000000000000003</v>
      </c>
      <c r="Y56" s="166">
        <v>7</v>
      </c>
      <c r="Z56" s="116">
        <f t="shared" si="7"/>
        <v>5.60</v>
      </c>
    </row>
    <row r="57" spans="1:26" s="131" customFormat="1" ht="19.9" customHeight="1">
      <c r="A57" s="138">
        <v>50</v>
      </c>
      <c r="B57" s="165">
        <v>263615</v>
      </c>
      <c r="C57" s="148" t="s">
        <v>152</v>
      </c>
      <c r="D57" s="10">
        <v>4</v>
      </c>
      <c r="E57" s="10">
        <v>2</v>
      </c>
      <c r="F57" s="10">
        <v>1</v>
      </c>
      <c r="G57" s="10">
        <v>2</v>
      </c>
      <c r="H57" s="10">
        <v>3</v>
      </c>
      <c r="I57" s="10">
        <f t="shared" si="0"/>
        <v>12</v>
      </c>
      <c r="J57" s="10">
        <f t="shared" si="3"/>
        <v>1.7999999999999998</v>
      </c>
      <c r="K57" s="18">
        <v>1.50</v>
      </c>
      <c r="L57" s="18">
        <v>1</v>
      </c>
      <c r="M57" s="18">
        <v>0.50</v>
      </c>
      <c r="N57" s="18">
        <v>2</v>
      </c>
      <c r="O57" s="18">
        <v>0.50</v>
      </c>
      <c r="P57" s="18">
        <f t="shared" si="4"/>
        <v>5.50</v>
      </c>
      <c r="Q57" s="116">
        <f t="shared" si="5"/>
        <v>0.27500000000000002</v>
      </c>
      <c r="R57" s="105">
        <f t="shared" si="8"/>
        <v>0.675</v>
      </c>
      <c r="S57" s="105">
        <f t="shared" si="8"/>
        <v>0.35</v>
      </c>
      <c r="T57" s="105">
        <f t="shared" si="8"/>
        <v>0.175</v>
      </c>
      <c r="U57" s="105">
        <f t="shared" si="8"/>
        <v>0.40</v>
      </c>
      <c r="V57" s="105">
        <f t="shared" si="8"/>
        <v>0.475</v>
      </c>
      <c r="W57" s="117">
        <f t="shared" si="2"/>
        <v>17.50</v>
      </c>
      <c r="X57" s="117">
        <f t="shared" si="6"/>
        <v>3.50</v>
      </c>
      <c r="Y57" s="166">
        <v>8</v>
      </c>
      <c r="Z57" s="116">
        <f t="shared" si="7"/>
        <v>6.40</v>
      </c>
    </row>
    <row r="58" spans="1:26" ht="19.9" customHeight="1">
      <c r="A58" s="138">
        <v>51</v>
      </c>
      <c r="B58" s="165">
        <v>263617</v>
      </c>
      <c r="C58" s="148" t="s">
        <v>153</v>
      </c>
      <c r="D58" s="10">
        <v>6</v>
      </c>
      <c r="E58" s="10">
        <v>3</v>
      </c>
      <c r="F58" s="10">
        <v>5.50</v>
      </c>
      <c r="G58" s="10">
        <v>4</v>
      </c>
      <c r="H58" s="10">
        <v>5</v>
      </c>
      <c r="I58" s="10">
        <f t="shared" si="0"/>
        <v>23.50</v>
      </c>
      <c r="J58" s="10">
        <f t="shared" si="3"/>
        <v>3.525</v>
      </c>
      <c r="K58" s="18">
        <v>4</v>
      </c>
      <c r="L58" s="18">
        <v>2</v>
      </c>
      <c r="M58" s="18">
        <v>1</v>
      </c>
      <c r="N58" s="18">
        <v>0.50</v>
      </c>
      <c r="O58" s="18">
        <v>4</v>
      </c>
      <c r="P58" s="18">
        <f t="shared" si="4"/>
        <v>11.50</v>
      </c>
      <c r="Q58" s="116">
        <f t="shared" si="5"/>
        <v>0.57500000000000007</v>
      </c>
      <c r="R58" s="105">
        <f t="shared" si="8"/>
        <v>1.0999999999999999</v>
      </c>
      <c r="S58" s="105">
        <f t="shared" si="8"/>
        <v>0.54999999999999993</v>
      </c>
      <c r="T58" s="105">
        <f t="shared" si="8"/>
        <v>0.875</v>
      </c>
      <c r="U58" s="105">
        <f t="shared" si="8"/>
        <v>0.625</v>
      </c>
      <c r="V58" s="105">
        <f t="shared" si="8"/>
        <v>0.95</v>
      </c>
      <c r="W58" s="117">
        <f t="shared" si="2"/>
        <v>35</v>
      </c>
      <c r="X58" s="117">
        <f t="shared" si="6"/>
        <v>7</v>
      </c>
      <c r="Y58" s="166">
        <v>16</v>
      </c>
      <c r="Z58" s="116">
        <f t="shared" si="7"/>
        <v>12.80</v>
      </c>
    </row>
    <row r="59" spans="1:26" ht="19.9" customHeight="1">
      <c r="A59" s="138">
        <v>52</v>
      </c>
      <c r="B59" s="165">
        <v>263621</v>
      </c>
      <c r="C59" s="149" t="s">
        <v>154</v>
      </c>
      <c r="D59" s="10">
        <v>3</v>
      </c>
      <c r="E59" s="10">
        <v>4</v>
      </c>
      <c r="F59" s="10">
        <v>6</v>
      </c>
      <c r="G59" s="10">
        <v>5</v>
      </c>
      <c r="H59" s="10">
        <v>4.50</v>
      </c>
      <c r="I59" s="10">
        <f t="shared" si="0"/>
        <v>22.50</v>
      </c>
      <c r="J59" s="10">
        <f t="shared" si="3"/>
        <v>3.375</v>
      </c>
      <c r="K59" s="18">
        <v>1.50</v>
      </c>
      <c r="L59" s="18">
        <v>3</v>
      </c>
      <c r="M59" s="18">
        <v>4</v>
      </c>
      <c r="N59" s="18">
        <v>1</v>
      </c>
      <c r="O59" s="18">
        <v>2</v>
      </c>
      <c r="P59" s="18">
        <f t="shared" si="4"/>
        <v>11.50</v>
      </c>
      <c r="Q59" s="116">
        <f t="shared" si="5"/>
        <v>0.57500000000000007</v>
      </c>
      <c r="R59" s="105">
        <f t="shared" si="8"/>
        <v>0.52499999999999991</v>
      </c>
      <c r="S59" s="105">
        <f t="shared" si="8"/>
        <v>0.75</v>
      </c>
      <c r="T59" s="105">
        <f t="shared" si="8"/>
        <v>1.0999999999999999</v>
      </c>
      <c r="U59" s="105">
        <f t="shared" si="8"/>
        <v>0.80</v>
      </c>
      <c r="V59" s="105">
        <f t="shared" si="8"/>
        <v>0.77499999999999991</v>
      </c>
      <c r="W59" s="117">
        <f t="shared" si="2"/>
        <v>34</v>
      </c>
      <c r="X59" s="117">
        <f t="shared" si="6"/>
        <v>6.8000000000000007</v>
      </c>
      <c r="Y59" s="167">
        <v>15</v>
      </c>
      <c r="Z59" s="116">
        <f t="shared" si="7"/>
        <v>12</v>
      </c>
    </row>
    <row r="60" spans="1:26" ht="19.9" customHeight="1">
      <c r="A60" s="138">
        <v>53</v>
      </c>
      <c r="B60" s="165">
        <v>263622</v>
      </c>
      <c r="C60" s="149" t="s">
        <v>155</v>
      </c>
      <c r="D60" s="10">
        <v>5</v>
      </c>
      <c r="E60" s="10">
        <v>3.50</v>
      </c>
      <c r="F60" s="10">
        <v>2</v>
      </c>
      <c r="G60" s="10">
        <v>6</v>
      </c>
      <c r="H60" s="10">
        <v>3</v>
      </c>
      <c r="I60" s="10">
        <f t="shared" si="0"/>
        <v>19.50</v>
      </c>
      <c r="J60" s="10">
        <f t="shared" si="3"/>
        <v>2.925</v>
      </c>
      <c r="K60" s="18">
        <v>0.50</v>
      </c>
      <c r="L60" s="18">
        <v>1</v>
      </c>
      <c r="M60" s="18">
        <v>3</v>
      </c>
      <c r="N60" s="18">
        <v>2</v>
      </c>
      <c r="O60" s="18">
        <v>2.50</v>
      </c>
      <c r="P60" s="18">
        <f t="shared" si="4"/>
        <v>9</v>
      </c>
      <c r="Q60" s="116">
        <f t="shared" si="5"/>
        <v>0.45</v>
      </c>
      <c r="R60" s="105">
        <f t="shared" si="8"/>
        <v>0.775</v>
      </c>
      <c r="S60" s="105">
        <f t="shared" si="8"/>
        <v>0.57500000000000007</v>
      </c>
      <c r="T60" s="105">
        <f t="shared" si="8"/>
        <v>0.45</v>
      </c>
      <c r="U60" s="105">
        <f t="shared" si="8"/>
        <v>0.99999999999999989</v>
      </c>
      <c r="V60" s="105">
        <f t="shared" si="8"/>
        <v>0.57499999999999996</v>
      </c>
      <c r="W60" s="117">
        <f t="shared" si="2"/>
        <v>28.50</v>
      </c>
      <c r="X60" s="117">
        <f t="shared" si="6"/>
        <v>5.70</v>
      </c>
      <c r="Y60" s="167">
        <v>13</v>
      </c>
      <c r="Z60" s="116">
        <f t="shared" si="7"/>
        <v>10.40</v>
      </c>
    </row>
    <row r="61" spans="1:26" ht="19.9" customHeight="1">
      <c r="A61" s="138">
        <v>54</v>
      </c>
      <c r="B61" s="165">
        <v>263623</v>
      </c>
      <c r="C61" s="149" t="s">
        <v>156</v>
      </c>
      <c r="D61" s="10">
        <v>1.50</v>
      </c>
      <c r="E61" s="10">
        <v>2</v>
      </c>
      <c r="F61" s="10">
        <v>7</v>
      </c>
      <c r="G61" s="10">
        <v>5</v>
      </c>
      <c r="H61" s="10">
        <v>4</v>
      </c>
      <c r="I61" s="10">
        <f t="shared" si="0"/>
        <v>19.50</v>
      </c>
      <c r="J61" s="10">
        <f t="shared" si="3"/>
        <v>2.925</v>
      </c>
      <c r="K61" s="18">
        <v>2.50</v>
      </c>
      <c r="L61" s="18">
        <v>3</v>
      </c>
      <c r="M61" s="18">
        <v>2</v>
      </c>
      <c r="N61" s="18">
        <v>0.50</v>
      </c>
      <c r="O61" s="18">
        <v>1</v>
      </c>
      <c r="P61" s="18">
        <f t="shared" si="4"/>
        <v>9</v>
      </c>
      <c r="Q61" s="116">
        <f t="shared" si="5"/>
        <v>0.45</v>
      </c>
      <c r="R61" s="105">
        <f t="shared" si="8"/>
        <v>0.35</v>
      </c>
      <c r="S61" s="105">
        <f t="shared" si="8"/>
        <v>0.45</v>
      </c>
      <c r="T61" s="105">
        <f t="shared" si="8"/>
        <v>1.1500000000000001</v>
      </c>
      <c r="U61" s="105">
        <f t="shared" si="8"/>
        <v>0.775</v>
      </c>
      <c r="V61" s="105">
        <f t="shared" si="8"/>
        <v>0.65</v>
      </c>
      <c r="W61" s="117">
        <f t="shared" si="2"/>
        <v>28.50</v>
      </c>
      <c r="X61" s="117">
        <f t="shared" si="6"/>
        <v>5.70</v>
      </c>
      <c r="Y61" s="167">
        <v>13</v>
      </c>
      <c r="Z61" s="116">
        <f t="shared" si="7"/>
        <v>10.40</v>
      </c>
    </row>
    <row r="62" spans="1:26" ht="19.9" customHeight="1">
      <c r="A62" s="138">
        <v>55</v>
      </c>
      <c r="B62" s="165">
        <v>263625</v>
      </c>
      <c r="C62" s="148" t="s">
        <v>157</v>
      </c>
      <c r="D62" s="10">
        <v>1</v>
      </c>
      <c r="E62" s="10">
        <v>4</v>
      </c>
      <c r="F62" s="10">
        <v>3</v>
      </c>
      <c r="G62" s="10">
        <v>3.50</v>
      </c>
      <c r="H62" s="10">
        <v>5</v>
      </c>
      <c r="I62" s="10">
        <f t="shared" si="0"/>
        <v>16.50</v>
      </c>
      <c r="J62" s="10">
        <f t="shared" si="3"/>
        <v>2.475</v>
      </c>
      <c r="K62" s="147">
        <v>2</v>
      </c>
      <c r="L62" s="147">
        <v>4</v>
      </c>
      <c r="M62" s="147">
        <v>4.50</v>
      </c>
      <c r="N62" s="147">
        <v>1</v>
      </c>
      <c r="O62" s="147">
        <v>3</v>
      </c>
      <c r="P62" s="18">
        <f t="shared" si="4"/>
        <v>14.50</v>
      </c>
      <c r="Q62" s="116">
        <f t="shared" si="5"/>
        <v>0.72500000000000009</v>
      </c>
      <c r="R62" s="105">
        <f t="shared" si="8"/>
        <v>0.25</v>
      </c>
      <c r="S62" s="105">
        <f t="shared" si="8"/>
        <v>0.80</v>
      </c>
      <c r="T62" s="105">
        <f t="shared" si="8"/>
        <v>0.675</v>
      </c>
      <c r="U62" s="105">
        <f t="shared" si="8"/>
        <v>0.57500000000000007</v>
      </c>
      <c r="V62" s="105">
        <f t="shared" si="8"/>
        <v>0.90</v>
      </c>
      <c r="W62" s="117">
        <f t="shared" si="2"/>
        <v>31</v>
      </c>
      <c r="X62" s="117">
        <f t="shared" si="6"/>
        <v>6.20</v>
      </c>
      <c r="Y62" s="166" t="s">
        <v>99</v>
      </c>
      <c r="Z62" s="116" t="e">
        <f t="shared" si="7"/>
        <v>#VALUE!</v>
      </c>
    </row>
    <row r="63" ht="21" thickBot="1"/>
    <row r="64" spans="1:26" ht="20.25">
      <c r="A64" s="183"/>
      <c r="B64" s="184"/>
      <c r="C64" s="185"/>
      <c r="D64" s="6">
        <f t="shared" si="9" ref="D64:Z64">COUNT(D8:D62)</f>
        <v>54</v>
      </c>
      <c r="E64" s="7">
        <f t="shared" si="9"/>
        <v>54</v>
      </c>
      <c r="F64" s="7">
        <f t="shared" si="9"/>
        <v>54</v>
      </c>
      <c r="G64" s="7">
        <f t="shared" si="9"/>
        <v>54</v>
      </c>
      <c r="H64" s="87">
        <f t="shared" si="9"/>
        <v>54</v>
      </c>
      <c r="I64" s="8">
        <f t="shared" si="9"/>
        <v>55</v>
      </c>
      <c r="J64" s="88">
        <f t="shared" si="9"/>
        <v>55</v>
      </c>
      <c r="K64" s="80">
        <f t="shared" si="9"/>
        <v>54</v>
      </c>
      <c r="L64" s="15">
        <f t="shared" si="9"/>
        <v>54</v>
      </c>
      <c r="M64" s="15">
        <f t="shared" si="9"/>
        <v>54</v>
      </c>
      <c r="N64" s="15">
        <f t="shared" si="9"/>
        <v>54</v>
      </c>
      <c r="O64" s="81">
        <f t="shared" si="9"/>
        <v>54</v>
      </c>
      <c r="P64" s="76">
        <f t="shared" si="9"/>
        <v>55</v>
      </c>
      <c r="Q64" s="94">
        <f t="shared" si="9"/>
        <v>55</v>
      </c>
      <c r="R64" s="97">
        <f t="shared" si="9"/>
        <v>55</v>
      </c>
      <c r="S64" s="22">
        <f t="shared" si="9"/>
        <v>55</v>
      </c>
      <c r="T64" s="22">
        <f t="shared" si="9"/>
        <v>55</v>
      </c>
      <c r="U64" s="22">
        <f t="shared" si="9"/>
        <v>55</v>
      </c>
      <c r="V64" s="23">
        <f t="shared" si="9"/>
        <v>55</v>
      </c>
      <c r="W64" s="106">
        <f t="shared" si="9"/>
        <v>55</v>
      </c>
      <c r="X64" s="100">
        <f t="shared" si="9"/>
        <v>55</v>
      </c>
      <c r="Y64" s="16">
        <f t="shared" si="9"/>
        <v>51</v>
      </c>
      <c r="Z64" s="104">
        <f t="shared" si="9"/>
        <v>52</v>
      </c>
    </row>
    <row r="65" spans="1:26" ht="21" customHeight="1">
      <c r="A65" s="174"/>
      <c r="B65" s="175"/>
      <c r="C65" s="176"/>
      <c r="D65" s="9">
        <v>10</v>
      </c>
      <c r="E65" s="10">
        <v>10</v>
      </c>
      <c r="F65" s="10">
        <v>10</v>
      </c>
      <c r="G65" s="10">
        <v>10</v>
      </c>
      <c r="H65" s="89">
        <v>10</v>
      </c>
      <c r="I65" s="11">
        <f>SUM(D65:H65)</f>
        <v>50</v>
      </c>
      <c r="J65" s="90">
        <f>I65*0.15</f>
        <v>7.50</v>
      </c>
      <c r="K65" s="82">
        <v>5</v>
      </c>
      <c r="L65" s="18">
        <v>5</v>
      </c>
      <c r="M65" s="18">
        <v>5</v>
      </c>
      <c r="N65" s="18">
        <v>5</v>
      </c>
      <c r="O65" s="83">
        <v>5</v>
      </c>
      <c r="P65" s="77">
        <f>SUM(K65:O65)</f>
        <v>25</v>
      </c>
      <c r="Q65" s="95">
        <f>P65*0.05</f>
        <v>1.25</v>
      </c>
      <c r="R65" s="98">
        <f>(D65*0.15+K65*0.05)</f>
        <v>1.75</v>
      </c>
      <c r="S65" s="24">
        <f>((E65*0.15+L65*0.05))</f>
        <v>1.75</v>
      </c>
      <c r="T65" s="24">
        <f>((F65*0.15+M65*0.05))</f>
        <v>1.75</v>
      </c>
      <c r="U65" s="24">
        <f>((G65*0.15+N65*0.05))</f>
        <v>1.75</v>
      </c>
      <c r="V65" s="25">
        <f>((H65*0.15+O65*0.05))</f>
        <v>1.75</v>
      </c>
      <c r="W65" s="107">
        <v>75</v>
      </c>
      <c r="X65" s="101">
        <f>W65*0.2</f>
        <v>15</v>
      </c>
      <c r="Y65" s="19">
        <v>33</v>
      </c>
      <c r="Z65" s="84">
        <f>Y65*0.8</f>
        <v>26.40</v>
      </c>
    </row>
    <row r="66" spans="1:26" ht="20.25">
      <c r="A66" s="174" t="s">
        <v>72</v>
      </c>
      <c r="B66" s="175"/>
      <c r="C66" s="176"/>
      <c r="D66" s="9">
        <f t="shared" si="10" ref="D66:L66">D65*0.4</f>
        <v>4</v>
      </c>
      <c r="E66" s="10">
        <f t="shared" si="10"/>
        <v>4</v>
      </c>
      <c r="F66" s="10">
        <f t="shared" si="10"/>
        <v>4</v>
      </c>
      <c r="G66" s="10">
        <f t="shared" si="10"/>
        <v>4</v>
      </c>
      <c r="H66" s="89">
        <f t="shared" si="10"/>
        <v>4</v>
      </c>
      <c r="I66" s="11">
        <f t="shared" si="10"/>
        <v>20</v>
      </c>
      <c r="J66" s="90">
        <f t="shared" si="10"/>
        <v>3</v>
      </c>
      <c r="K66" s="82">
        <f t="shared" si="10"/>
        <v>2</v>
      </c>
      <c r="L66" s="18">
        <f t="shared" si="10"/>
        <v>2</v>
      </c>
      <c r="M66" s="18">
        <f t="shared" si="11" ref="M66:Z66">M65*0.4</f>
        <v>2</v>
      </c>
      <c r="N66" s="18">
        <f t="shared" si="11"/>
        <v>2</v>
      </c>
      <c r="O66" s="83">
        <f t="shared" si="11"/>
        <v>2</v>
      </c>
      <c r="P66" s="77">
        <f t="shared" si="11"/>
        <v>10</v>
      </c>
      <c r="Q66" s="95">
        <f t="shared" si="11"/>
        <v>0.50</v>
      </c>
      <c r="R66" s="98">
        <f t="shared" si="11"/>
        <v>0.70</v>
      </c>
      <c r="S66" s="24">
        <f t="shared" si="11"/>
        <v>0.70</v>
      </c>
      <c r="T66" s="24">
        <f t="shared" si="11"/>
        <v>0.70</v>
      </c>
      <c r="U66" s="24">
        <f t="shared" si="11"/>
        <v>0.70</v>
      </c>
      <c r="V66" s="25">
        <f t="shared" si="11"/>
        <v>0.70</v>
      </c>
      <c r="W66" s="107">
        <f t="shared" si="11"/>
        <v>30</v>
      </c>
      <c r="X66" s="101">
        <f t="shared" si="11"/>
        <v>6</v>
      </c>
      <c r="Y66" s="19">
        <f t="shared" si="11"/>
        <v>13.20</v>
      </c>
      <c r="Z66" s="84">
        <f t="shared" si="11"/>
        <v>10.560000000000002</v>
      </c>
    </row>
    <row r="67" spans="1:26" ht="21" customHeight="1">
      <c r="A67" s="174" t="s">
        <v>12</v>
      </c>
      <c r="B67" s="175"/>
      <c r="C67" s="176"/>
      <c r="D67" s="9">
        <f>COUNTIF(D8:D62,"&gt;=4")</f>
        <v>16</v>
      </c>
      <c r="E67" s="9">
        <f>COUNTIF(E8:E62,"&gt;=4")</f>
        <v>14</v>
      </c>
      <c r="F67" s="9">
        <f>COUNTIF(F8:F62,"&gt;=4")</f>
        <v>20</v>
      </c>
      <c r="G67" s="9">
        <f>COUNTIF(G8:G62,"&gt;=4")</f>
        <v>17</v>
      </c>
      <c r="H67" s="9">
        <f>COUNTIF(H8:H62,"&gt;=4")</f>
        <v>12</v>
      </c>
      <c r="I67" s="11">
        <f>COUNTIF(I8:I62,"&gt;=20")</f>
        <v>12</v>
      </c>
      <c r="J67" s="90">
        <f>COUNTIF(J8:J62,"&gt;=3")</f>
        <v>12</v>
      </c>
      <c r="K67" s="82">
        <f>COUNTIF(K8:K62,"&gt;=2")</f>
        <v>21</v>
      </c>
      <c r="L67" s="82">
        <f>COUNTIF(L8:L62,"&gt;=2")</f>
        <v>20</v>
      </c>
      <c r="M67" s="82">
        <f>COUNTIF(M8:M62,"&gt;=2")</f>
        <v>18</v>
      </c>
      <c r="N67" s="82">
        <f>COUNTIF(N8:N62,"&gt;=2")</f>
        <v>12</v>
      </c>
      <c r="O67" s="82">
        <f>COUNTIF(O8:O62,"&gt;=2")</f>
        <v>17</v>
      </c>
      <c r="P67" s="77">
        <f>COUNTIF(P8:P62,"&gt;=10")</f>
        <v>15</v>
      </c>
      <c r="Q67" s="95">
        <f>COUNTIF(Q8:Q62,"&gt;=0.5")</f>
        <v>15</v>
      </c>
      <c r="R67" s="98">
        <f>COUNTIF(R8:R62,"&gt;=.7")</f>
        <v>13</v>
      </c>
      <c r="S67" s="98">
        <f>COUNTIF(S8:S62,"&gt;=.7")</f>
        <v>12</v>
      </c>
      <c r="T67" s="98">
        <f>COUNTIF(T8:T62,"&gt;=.7")</f>
        <v>17</v>
      </c>
      <c r="U67" s="98">
        <f>COUNTIF(U8:U62,"&gt;=.7")</f>
        <v>14</v>
      </c>
      <c r="V67" s="98">
        <f>COUNTIF(V8:V62,"&gt;=.7")</f>
        <v>7</v>
      </c>
      <c r="W67" s="107">
        <f>COUNTIF(W8:W62,"&gt;=30")</f>
        <v>13</v>
      </c>
      <c r="X67" s="101">
        <f>COUNTIF(X8:X62,"&gt;=6")</f>
        <v>13</v>
      </c>
      <c r="Y67" s="19">
        <f>COUNTIF(Y8:Y62,"&gt;=13.2")</f>
        <v>12</v>
      </c>
      <c r="Z67" s="84">
        <f>COUNTIF(Z8:Z62,"&gt;=10.56")</f>
        <v>12</v>
      </c>
    </row>
    <row r="68" spans="1:26" ht="20.25">
      <c r="A68" s="174" t="s">
        <v>13</v>
      </c>
      <c r="B68" s="175"/>
      <c r="C68" s="176"/>
      <c r="D68" s="91" t="str">
        <f t="shared" si="12" ref="D68:Z68">IF(((D67/COUNT(D8:D62))*100)&gt;=60,"3",IF(AND(((D67/COUNT(D8:D62))*100)&lt;60,((D67/COUNT(D8:D62))*100)&gt;=50),"2",IF(AND(((D67/COUNT(D8:D62))*100)&lt;50,((D67/COUNT(D8:D62))*100)&gt;=40),"1","0")))</f>
        <v>0</v>
      </c>
      <c r="E68" s="10" t="str">
        <f t="shared" si="12"/>
        <v>0</v>
      </c>
      <c r="F68" s="10" t="str">
        <f t="shared" si="12"/>
        <v>0</v>
      </c>
      <c r="G68" s="10" t="str">
        <f t="shared" si="12"/>
        <v>0</v>
      </c>
      <c r="H68" s="89" t="str">
        <f t="shared" si="12"/>
        <v>0</v>
      </c>
      <c r="I68" s="11" t="str">
        <f t="shared" si="12"/>
        <v>0</v>
      </c>
      <c r="J68" s="90" t="str">
        <f t="shared" si="12"/>
        <v>0</v>
      </c>
      <c r="K68" s="82" t="str">
        <f t="shared" si="12"/>
        <v>0</v>
      </c>
      <c r="L68" s="17" t="str">
        <f t="shared" si="12"/>
        <v>0</v>
      </c>
      <c r="M68" s="17" t="str">
        <f t="shared" si="12"/>
        <v>0</v>
      </c>
      <c r="N68" s="17" t="str">
        <f t="shared" si="12"/>
        <v>0</v>
      </c>
      <c r="O68" s="84" t="str">
        <f t="shared" si="12"/>
        <v>0</v>
      </c>
      <c r="P68" s="77" t="str">
        <f t="shared" si="12"/>
        <v>0</v>
      </c>
      <c r="Q68" s="95" t="str">
        <f t="shared" si="12"/>
        <v>0</v>
      </c>
      <c r="R68" s="98" t="str">
        <f t="shared" si="12"/>
        <v>0</v>
      </c>
      <c r="S68" s="24" t="str">
        <f t="shared" si="12"/>
        <v>0</v>
      </c>
      <c r="T68" s="24" t="str">
        <f t="shared" si="12"/>
        <v>0</v>
      </c>
      <c r="U68" s="24" t="str">
        <f t="shared" si="12"/>
        <v>0</v>
      </c>
      <c r="V68" s="25" t="str">
        <f t="shared" si="12"/>
        <v>0</v>
      </c>
      <c r="W68" s="101" t="str">
        <f t="shared" si="12"/>
        <v>0</v>
      </c>
      <c r="X68" s="102" t="str">
        <f t="shared" si="12"/>
        <v>0</v>
      </c>
      <c r="Y68" s="95" t="str">
        <f t="shared" si="12"/>
        <v>0</v>
      </c>
      <c r="Z68" s="19" t="str">
        <f t="shared" si="12"/>
        <v>0</v>
      </c>
    </row>
    <row r="69" spans="1:26" ht="21" thickBot="1">
      <c r="A69" s="177" t="s">
        <v>14</v>
      </c>
      <c r="B69" s="178"/>
      <c r="C69" s="179"/>
      <c r="D69" s="12">
        <f t="shared" si="13" ref="D69:Z69">((D67/COUNT(D8:D62))*D68)</f>
        <v>0</v>
      </c>
      <c r="E69" s="13">
        <f t="shared" si="13"/>
        <v>0</v>
      </c>
      <c r="F69" s="13">
        <f t="shared" si="13"/>
        <v>0</v>
      </c>
      <c r="G69" s="13">
        <f t="shared" si="13"/>
        <v>0</v>
      </c>
      <c r="H69" s="92">
        <f t="shared" si="13"/>
        <v>0</v>
      </c>
      <c r="I69" s="14">
        <f t="shared" si="13"/>
        <v>0</v>
      </c>
      <c r="J69" s="93">
        <f t="shared" si="13"/>
        <v>0</v>
      </c>
      <c r="K69" s="85">
        <f t="shared" si="13"/>
        <v>0</v>
      </c>
      <c r="L69" s="20">
        <f t="shared" si="13"/>
        <v>0</v>
      </c>
      <c r="M69" s="20">
        <f t="shared" si="13"/>
        <v>0</v>
      </c>
      <c r="N69" s="20">
        <f t="shared" si="13"/>
        <v>0</v>
      </c>
      <c r="O69" s="86">
        <f t="shared" si="13"/>
        <v>0</v>
      </c>
      <c r="P69" s="78">
        <f t="shared" si="13"/>
        <v>0</v>
      </c>
      <c r="Q69" s="96">
        <f t="shared" si="13"/>
        <v>0</v>
      </c>
      <c r="R69" s="99">
        <f t="shared" si="13"/>
        <v>0</v>
      </c>
      <c r="S69" s="26">
        <f t="shared" si="13"/>
        <v>0</v>
      </c>
      <c r="T69" s="26">
        <f t="shared" si="13"/>
        <v>0</v>
      </c>
      <c r="U69" s="26">
        <f t="shared" si="13"/>
        <v>0</v>
      </c>
      <c r="V69" s="27">
        <f t="shared" si="13"/>
        <v>0</v>
      </c>
      <c r="W69" s="108">
        <f t="shared" si="13"/>
        <v>0</v>
      </c>
      <c r="X69" s="103">
        <f t="shared" si="13"/>
        <v>0</v>
      </c>
      <c r="Y69" s="96">
        <f t="shared" si="13"/>
        <v>0</v>
      </c>
      <c r="Z69" s="21">
        <f t="shared" si="13"/>
        <v>0</v>
      </c>
    </row>
    <row r="70" spans="1:4" ht="21" thickBot="1">
      <c r="A70" s="139"/>
      <c r="B70" s="2"/>
      <c r="C70" s="2"/>
      <c r="D70" s="2"/>
    </row>
    <row r="71" spans="1:19" ht="20.25">
      <c r="A71" s="180" t="s">
        <v>15</v>
      </c>
      <c r="B71" s="181"/>
      <c r="C71" s="182"/>
      <c r="D71" s="2"/>
      <c r="E71" s="168" t="s">
        <v>16</v>
      </c>
      <c r="F71" s="169"/>
      <c r="G71" s="169"/>
      <c r="H71" s="169"/>
      <c r="I71" s="169"/>
      <c r="J71" s="169"/>
      <c r="K71" s="169"/>
      <c r="L71" s="169"/>
      <c r="M71" s="169"/>
      <c r="N71" s="170"/>
      <c r="O71" s="79" t="s">
        <v>8</v>
      </c>
      <c r="P71" s="28" t="s">
        <v>3</v>
      </c>
      <c r="Q71" s="28" t="s">
        <v>4</v>
      </c>
      <c r="R71" s="28" t="s">
        <v>5</v>
      </c>
      <c r="S71" s="29" t="s">
        <v>6</v>
      </c>
    </row>
    <row r="72" spans="1:19" ht="21" thickBot="1">
      <c r="A72" s="140" t="s">
        <v>73</v>
      </c>
      <c r="B72" s="3"/>
      <c r="C72" s="30"/>
      <c r="D72" s="2"/>
      <c r="E72" s="171"/>
      <c r="F72" s="172"/>
      <c r="G72" s="172"/>
      <c r="H72" s="172"/>
      <c r="I72" s="172"/>
      <c r="J72" s="172"/>
      <c r="K72" s="172"/>
      <c r="L72" s="172"/>
      <c r="M72" s="172"/>
      <c r="N72" s="173"/>
      <c r="O72" s="4">
        <f>(R69*0.2+Z69*0.8)</f>
        <v>0</v>
      </c>
      <c r="P72" s="4">
        <f>(S69*0.2+Z69*0.8)</f>
        <v>0</v>
      </c>
      <c r="Q72" s="4">
        <f>(T69*0.2+Z69*0.8)</f>
        <v>0</v>
      </c>
      <c r="R72" s="4">
        <f>(U69*0.2+Z69*0.8)</f>
        <v>0</v>
      </c>
      <c r="S72" s="5">
        <f>(V69*0.2+Z69*0.8)</f>
        <v>0</v>
      </c>
    </row>
    <row r="73" spans="1:4" ht="20.25">
      <c r="A73" s="140" t="s">
        <v>74</v>
      </c>
      <c r="B73" s="3"/>
      <c r="C73" s="30"/>
      <c r="D73" s="2"/>
    </row>
    <row r="74" spans="1:4" ht="21" thickBot="1">
      <c r="A74" s="141" t="s">
        <v>75</v>
      </c>
      <c r="B74" s="31"/>
      <c r="C74" s="32"/>
      <c r="D74" s="2"/>
    </row>
  </sheetData>
  <mergeCells count="23">
    <mergeCell ref="A64:C64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71:N72"/>
    <mergeCell ref="A65:C65"/>
    <mergeCell ref="A66:C66"/>
    <mergeCell ref="A67:C67"/>
    <mergeCell ref="A68:C68"/>
    <mergeCell ref="A69:C69"/>
    <mergeCell ref="A71:C71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J18"/>
  <sheetViews>
    <sheetView workbookViewId="0" topLeftCell="A1">
      <selection pane="topLeft" activeCell="D9" sqref="D9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207" t="str">
        <f>'1'!A1:Z1</f>
        <v xml:space="preserve">ST. WILFRED'S PG COLLEGE 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15.75">
      <c r="A2" s="207" t="s">
        <v>88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.75">
      <c r="A3" s="207" t="s">
        <v>91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5.75">
      <c r="A4" s="206"/>
      <c r="B4" s="206"/>
      <c r="C4" s="206"/>
      <c r="D4" s="206"/>
      <c r="E4" s="206"/>
      <c r="F4" s="206"/>
      <c r="G4" s="206"/>
      <c r="H4" s="206"/>
      <c r="I4" s="206"/>
      <c r="J4" s="206"/>
    </row>
    <row r="5" spans="1:10" ht="15.75">
      <c r="A5" s="206"/>
      <c r="B5" s="206"/>
      <c r="C5" s="206"/>
      <c r="D5" s="206"/>
      <c r="E5" s="206"/>
      <c r="F5" s="206"/>
      <c r="G5" s="206"/>
      <c r="H5" s="206"/>
      <c r="I5" s="206"/>
      <c r="J5" s="20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96</v>
      </c>
      <c r="C7" s="34"/>
      <c r="D7" s="233" t="s">
        <v>161</v>
      </c>
      <c r="E7" s="33">
        <f>'1'!O72</f>
        <v>2.3832167832167834</v>
      </c>
      <c r="F7" s="33">
        <f>'1'!P72</f>
        <v>2.3832167832167834</v>
      </c>
      <c r="G7" s="33">
        <f>'1'!Q72</f>
        <v>2.3613986013986015</v>
      </c>
      <c r="H7" s="33">
        <f>'1'!R72</f>
        <v>2.3286713286713288</v>
      </c>
      <c r="I7" s="33">
        <f>'1'!S72</f>
        <v>2.295944055944056</v>
      </c>
      <c r="J7" s="37">
        <f>AVERAGE(E7:I7)</f>
        <v>2.3504895104895107</v>
      </c>
    </row>
    <row r="8" spans="1:10" ht="15.75">
      <c r="A8" s="33">
        <v>2</v>
      </c>
      <c r="B8" s="119" t="s">
        <v>96</v>
      </c>
      <c r="C8" s="34"/>
      <c r="D8" s="234" t="s">
        <v>162</v>
      </c>
      <c r="E8" s="33">
        <f>'2'!O72</f>
        <v>0.44727272727272727</v>
      </c>
      <c r="F8" s="33">
        <f>'2'!P72</f>
        <v>0.39272727272727276</v>
      </c>
      <c r="G8" s="33">
        <f>'2'!Q72</f>
        <v>0.43333333333333335</v>
      </c>
      <c r="H8" s="33">
        <f>'2'!R72</f>
        <v>0.49090909090909096</v>
      </c>
      <c r="I8" s="33">
        <f>'2'!S72</f>
        <v>0.45818181818181825</v>
      </c>
      <c r="J8" s="37">
        <f t="shared" si="0" ref="J8:J9">AVERAGE(E8:I8)</f>
        <v>0.44448484848484854</v>
      </c>
    </row>
    <row r="9" spans="1:10" ht="15.75">
      <c r="A9" s="33">
        <v>3</v>
      </c>
      <c r="B9" s="119" t="s">
        <v>96</v>
      </c>
      <c r="C9" s="34"/>
      <c r="D9" s="235" t="s">
        <v>163</v>
      </c>
      <c r="E9" s="33">
        <f>'3'!O72</f>
        <v>0</v>
      </c>
      <c r="F9" s="33">
        <f>'3'!P72</f>
        <v>0</v>
      </c>
      <c r="G9" s="33">
        <f>'3'!Q72</f>
        <v>0</v>
      </c>
      <c r="H9" s="33">
        <f>'3'!R72</f>
        <v>0</v>
      </c>
      <c r="I9" s="33">
        <f>'3'!S72</f>
        <v>0</v>
      </c>
      <c r="J9" s="37">
        <f t="shared" si="0"/>
        <v>0</v>
      </c>
    </row>
    <row r="10" spans="1:10" ht="30.6" customHeight="1">
      <c r="A10" s="205" t="s">
        <v>26</v>
      </c>
      <c r="B10" s="205"/>
      <c r="C10" s="205"/>
      <c r="D10" s="205"/>
      <c r="E10" s="37">
        <f>AVERAGE(E7:E8)</f>
        <v>1.4152447552447553</v>
      </c>
      <c r="F10" s="37">
        <f>AVERAGE(F7:F8)</f>
        <v>1.387972027972028</v>
      </c>
      <c r="G10" s="37">
        <f>AVERAGE(G7:G8)</f>
        <v>1.3973659673659675</v>
      </c>
      <c r="H10" s="37">
        <f>AVERAGE(H7:H8)</f>
        <v>1.4097902097902097</v>
      </c>
      <c r="I10" s="37">
        <f>AVERAGE(I7:I8)</f>
        <v>1.377062937062937</v>
      </c>
      <c r="J10" s="37">
        <f>AVERAGE(E10:I10)</f>
        <v>1.3974871794871793</v>
      </c>
    </row>
    <row r="13" spans="5:9" ht="20.25">
      <c r="E13" s="1"/>
      <c r="F13" s="1"/>
      <c r="G13" s="1"/>
      <c r="H13" s="1"/>
      <c r="I13" s="1"/>
    </row>
    <row r="14" spans="5:9" ht="20.25">
      <c r="E14" s="1"/>
      <c r="F14" s="1"/>
      <c r="G14" s="1"/>
      <c r="H14" s="1"/>
      <c r="I14" s="1"/>
    </row>
    <row r="16" spans="5:9" ht="20.25">
      <c r="E16" s="1"/>
      <c r="F16" s="1"/>
      <c r="G16" s="1"/>
      <c r="H16" s="1"/>
      <c r="I16" s="1"/>
    </row>
    <row r="18" spans="5:9" ht="20.25">
      <c r="E18" s="1"/>
      <c r="F18" s="1"/>
      <c r="G18" s="1"/>
      <c r="H18" s="1"/>
      <c r="I18" s="1"/>
    </row>
  </sheetData>
  <mergeCells count="6">
    <mergeCell ref="A10:D10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A48"/>
  <sheetViews>
    <sheetView zoomScale="79" zoomScaleNormal="79" workbookViewId="0" topLeftCell="A1">
      <selection pane="topLeft" activeCell="C41" sqref="C41:N45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8">
        <f>'1'!A1:Z1</f>
        <v>0</v>
      </c>
      <c r="E1" s="208"/>
      <c r="F1" s="208"/>
      <c r="G1" s="208"/>
      <c r="H1" s="208"/>
      <c r="I1" s="208"/>
      <c r="J1" s="208"/>
      <c r="K1" s="208"/>
      <c r="L1" s="39"/>
      <c r="M1" s="39"/>
      <c r="N1" s="39"/>
    </row>
    <row r="2" spans="1:18" ht="18" customHeight="1">
      <c r="A2" s="40"/>
      <c r="B2" s="39"/>
      <c r="C2" s="39"/>
      <c r="D2" s="208" t="s">
        <v>88</v>
      </c>
      <c r="E2" s="208"/>
      <c r="F2" s="208"/>
      <c r="G2" s="208"/>
      <c r="H2" s="208"/>
      <c r="I2" s="208"/>
      <c r="J2" s="208"/>
      <c r="K2" s="208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09" t="s">
        <v>91</v>
      </c>
      <c r="E3" s="209"/>
      <c r="F3" s="209"/>
      <c r="G3" s="209"/>
      <c r="H3" s="209"/>
      <c r="I3" s="209"/>
      <c r="J3" s="209"/>
      <c r="K3" s="209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5" t="s">
        <v>52</v>
      </c>
      <c r="E4" s="215"/>
      <c r="F4" s="215"/>
      <c r="G4" s="215"/>
      <c r="H4" s="215"/>
      <c r="I4" s="215"/>
      <c r="J4" s="215"/>
      <c r="K4" s="215"/>
      <c r="L4" s="39"/>
      <c r="M4" s="39"/>
      <c r="N4" s="39"/>
      <c r="P4" s="46">
        <v>1</v>
      </c>
      <c r="Q4" s="47" t="s">
        <v>8</v>
      </c>
      <c r="R4" s="51">
        <f>'CO (All Subjects)'!E10</f>
        <v>1.4152447552447553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46">
        <v>2</v>
      </c>
      <c r="Q5" s="47" t="s">
        <v>3</v>
      </c>
      <c r="R5" s="51">
        <f>'CO (All Subjects)'!F10</f>
        <v>1.387972027972028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46">
        <v>3</v>
      </c>
      <c r="Q6" s="47" t="s">
        <v>4</v>
      </c>
      <c r="R6" s="51">
        <f>'CO (All Subjects)'!G10</f>
        <v>1.3973659673659675</v>
      </c>
    </row>
    <row r="7" spans="2:18" ht="15.75">
      <c r="B7" s="45" t="s">
        <v>81</v>
      </c>
      <c r="C7" s="45"/>
      <c r="D7" s="216" t="str">
        <f>'CO (All Subjects)'!D7</f>
        <v xml:space="preserve"> Cell Biology, Genetics and Plant Breeding</v>
      </c>
      <c r="E7" s="217"/>
      <c r="F7" s="45"/>
      <c r="G7" s="45"/>
      <c r="H7" s="45"/>
      <c r="I7" s="45"/>
      <c r="J7" s="45"/>
      <c r="K7" s="39"/>
      <c r="L7" s="39"/>
      <c r="M7" s="39"/>
      <c r="N7" s="39"/>
      <c r="P7" s="46">
        <v>4</v>
      </c>
      <c r="Q7" s="47" t="s">
        <v>5</v>
      </c>
      <c r="R7" s="51">
        <f>'CO (All Subjects)'!H10</f>
        <v>1.4097902097902097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46">
        <v>5</v>
      </c>
      <c r="Q8" s="47" t="s">
        <v>6</v>
      </c>
      <c r="R8" s="51">
        <f>'CO (All Subjects)'!I10</f>
        <v>1.377062937062937</v>
      </c>
    </row>
    <row r="9" spans="1:14" ht="16.5" thickBot="1">
      <c r="A9" s="40"/>
      <c r="B9" s="210" t="s">
        <v>29</v>
      </c>
      <c r="C9" s="41"/>
      <c r="D9" s="213" t="s">
        <v>30</v>
      </c>
      <c r="E9" s="214"/>
      <c r="F9" s="214"/>
      <c r="G9" s="214"/>
      <c r="H9" s="214"/>
      <c r="I9" s="214"/>
      <c r="J9" s="214"/>
      <c r="K9" s="214"/>
      <c r="L9" s="214"/>
      <c r="M9" s="213" t="s">
        <v>31</v>
      </c>
      <c r="N9" s="218"/>
    </row>
    <row r="10" spans="1:14" ht="15.75">
      <c r="A10" s="40"/>
      <c r="B10" s="211"/>
      <c r="C10" s="219" t="s">
        <v>32</v>
      </c>
      <c r="D10" s="221" t="s">
        <v>33</v>
      </c>
      <c r="E10" s="221" t="s">
        <v>34</v>
      </c>
      <c r="F10" s="221" t="s">
        <v>35</v>
      </c>
      <c r="G10" s="221" t="s">
        <v>36</v>
      </c>
      <c r="H10" s="221" t="s">
        <v>37</v>
      </c>
      <c r="I10" s="221" t="s">
        <v>38</v>
      </c>
      <c r="J10" s="221" t="s">
        <v>39</v>
      </c>
      <c r="K10" s="221" t="s">
        <v>40</v>
      </c>
      <c r="L10" s="221" t="s">
        <v>41</v>
      </c>
      <c r="M10" s="42"/>
      <c r="N10" s="42"/>
    </row>
    <row r="11" spans="1:14" ht="16.5" thickBot="1">
      <c r="A11" s="40"/>
      <c r="B11" s="212"/>
      <c r="C11" s="220"/>
      <c r="D11" s="222"/>
      <c r="E11" s="222"/>
      <c r="F11" s="222"/>
      <c r="G11" s="222"/>
      <c r="H11" s="222"/>
      <c r="I11" s="222"/>
      <c r="J11" s="222"/>
      <c r="K11" s="222"/>
      <c r="L11" s="222"/>
      <c r="M11" s="44" t="s">
        <v>42</v>
      </c>
      <c r="N11" s="44" t="s">
        <v>43</v>
      </c>
    </row>
    <row r="12" spans="1:14" ht="17.25" customHeight="1" thickBot="1">
      <c r="A12" s="40"/>
      <c r="B12" s="43" t="s">
        <v>44</v>
      </c>
      <c r="C12" s="124">
        <v>2</v>
      </c>
      <c r="D12" s="125">
        <v>1</v>
      </c>
      <c r="E12" s="125">
        <v>1</v>
      </c>
      <c r="F12" s="125">
        <v>2</v>
      </c>
      <c r="G12" s="125"/>
      <c r="H12" s="125">
        <v>1</v>
      </c>
      <c r="I12" s="125">
        <v>2</v>
      </c>
      <c r="J12" s="125">
        <v>1</v>
      </c>
      <c r="K12" s="125">
        <v>1</v>
      </c>
      <c r="L12" s="125">
        <v>2</v>
      </c>
      <c r="M12" s="125">
        <v>3</v>
      </c>
      <c r="N12" s="125">
        <v>2</v>
      </c>
    </row>
    <row r="13" spans="1:14" ht="17.25" customHeight="1" thickBot="1">
      <c r="A13" s="40"/>
      <c r="B13" s="43" t="s">
        <v>45</v>
      </c>
      <c r="C13" s="126">
        <v>1</v>
      </c>
      <c r="D13" s="127">
        <v>1</v>
      </c>
      <c r="E13" s="127">
        <v>2</v>
      </c>
      <c r="F13" s="127">
        <v>1</v>
      </c>
      <c r="G13" s="127"/>
      <c r="H13" s="127">
        <v>2</v>
      </c>
      <c r="I13" s="127">
        <v>3</v>
      </c>
      <c r="J13" s="127"/>
      <c r="K13" s="127"/>
      <c r="L13" s="127">
        <v>1</v>
      </c>
      <c r="M13" s="127">
        <v>1</v>
      </c>
      <c r="N13" s="127">
        <v>1</v>
      </c>
    </row>
    <row r="14" spans="1:14" ht="17.25" customHeight="1" thickBot="1">
      <c r="A14" s="40"/>
      <c r="B14" s="43" t="s">
        <v>46</v>
      </c>
      <c r="C14" s="126">
        <v>2</v>
      </c>
      <c r="D14" s="127">
        <v>2</v>
      </c>
      <c r="E14" s="127">
        <v>2</v>
      </c>
      <c r="F14" s="127"/>
      <c r="G14" s="127">
        <v>1</v>
      </c>
      <c r="H14" s="127">
        <v>3</v>
      </c>
      <c r="I14" s="127">
        <v>3</v>
      </c>
      <c r="J14" s="127">
        <v>1</v>
      </c>
      <c r="K14" s="127"/>
      <c r="L14" s="127">
        <v>1</v>
      </c>
      <c r="M14" s="127">
        <v>2</v>
      </c>
      <c r="N14" s="127">
        <v>2</v>
      </c>
    </row>
    <row r="15" spans="1:14" ht="17.25" customHeight="1" thickBot="1">
      <c r="A15" s="40"/>
      <c r="B15" s="43" t="s">
        <v>47</v>
      </c>
      <c r="C15" s="126">
        <v>2</v>
      </c>
      <c r="D15" s="127">
        <v>2</v>
      </c>
      <c r="E15" s="127">
        <v>2</v>
      </c>
      <c r="F15" s="127">
        <v>1</v>
      </c>
      <c r="G15" s="127">
        <v>1</v>
      </c>
      <c r="H15" s="127">
        <v>3</v>
      </c>
      <c r="I15" s="127">
        <v>3</v>
      </c>
      <c r="J15" s="127">
        <v>1</v>
      </c>
      <c r="K15" s="127">
        <v>1</v>
      </c>
      <c r="L15" s="127">
        <v>2</v>
      </c>
      <c r="M15" s="127">
        <v>2</v>
      </c>
      <c r="N15" s="127">
        <v>1</v>
      </c>
    </row>
    <row r="16" spans="1:14" ht="17.25" customHeight="1" thickBot="1">
      <c r="A16" s="40"/>
      <c r="B16" s="43" t="s">
        <v>48</v>
      </c>
      <c r="C16" s="126">
        <v>1</v>
      </c>
      <c r="D16" s="127">
        <v>2</v>
      </c>
      <c r="E16" s="127">
        <v>2</v>
      </c>
      <c r="F16" s="127">
        <v>3</v>
      </c>
      <c r="G16" s="127">
        <v>2</v>
      </c>
      <c r="H16" s="127">
        <v>3</v>
      </c>
      <c r="I16" s="127">
        <v>3</v>
      </c>
      <c r="J16" s="127">
        <v>2</v>
      </c>
      <c r="K16" s="127">
        <v>2</v>
      </c>
      <c r="L16" s="127">
        <v>3</v>
      </c>
      <c r="M16" s="127">
        <v>3</v>
      </c>
      <c r="N16" s="127">
        <v>3</v>
      </c>
    </row>
    <row r="17" spans="1:14" ht="17.25" customHeight="1" thickBot="1">
      <c r="A17" s="40"/>
      <c r="B17" s="43" t="s">
        <v>49</v>
      </c>
      <c r="C17" s="48">
        <f t="shared" si="0" ref="C17:N17">($R$4*C12+$R$5*C13+$R$6*C14+$R$7*C15+$R$8*C16)/(C12+C13+C14+C15+C16)</f>
        <v>1.4012296037296039</v>
      </c>
      <c r="D17" s="48">
        <f t="shared" si="0"/>
        <v>1.3964568764568763</v>
      </c>
      <c r="E17" s="48">
        <f t="shared" si="0"/>
        <v>1.3955141155141155</v>
      </c>
      <c r="F17" s="48">
        <f t="shared" si="0"/>
        <v>1.3942057942057942</v>
      </c>
      <c r="G17" s="48">
        <f t="shared" si="0"/>
        <v>1.3903205128205127</v>
      </c>
      <c r="H17" s="48">
        <f t="shared" si="0"/>
        <v>1.3953205128205131</v>
      </c>
      <c r="I17" s="48">
        <f t="shared" si="0"/>
        <v>1.3962187812187814</v>
      </c>
      <c r="J17" s="48">
        <f t="shared" si="0"/>
        <v>1.3953053613053612</v>
      </c>
      <c r="K17" s="48">
        <f t="shared" si="0"/>
        <v>1.3947902097902098</v>
      </c>
      <c r="L17" s="48">
        <f t="shared" si="0"/>
        <v>1.3962885262885263</v>
      </c>
      <c r="M17" s="48">
        <f t="shared" si="0"/>
        <v>1.3981097690188597</v>
      </c>
      <c r="N17" s="48">
        <f t="shared" si="0"/>
        <v>1.394908054908055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20:27" ht="15.75">
      <c r="T20" s="2">
        <v>2.5499999999999998</v>
      </c>
      <c r="U20" s="2">
        <v>2.575</v>
      </c>
      <c r="V20" s="2">
        <v>2.5785714285714287</v>
      </c>
      <c r="W20" s="2">
        <v>2.56</v>
      </c>
      <c r="X20" s="2">
        <v>2.5499999999999998</v>
      </c>
      <c r="Y20" s="2">
        <v>2.5666666666666669</v>
      </c>
      <c r="Z20" s="2">
        <v>2.5727272727272728</v>
      </c>
      <c r="AA20" s="2">
        <v>2.5666666666666669</v>
      </c>
    </row>
    <row r="21" spans="4:27" ht="15.75">
      <c r="D21" s="217" t="str">
        <f>'CO (All Subjects)'!D8</f>
        <v>Microbiology, Mycology and plant Pathology</v>
      </c>
      <c r="E21" s="217"/>
      <c r="T21" s="2">
        <v>2.5666666666666669</v>
      </c>
      <c r="U21" s="2">
        <v>2.5833333333333335</v>
      </c>
      <c r="V21" s="2">
        <v>2.575</v>
      </c>
      <c r="W21" s="2">
        <v>2.5499999999999998</v>
      </c>
      <c r="X21" s="2">
        <v>2.5666666666666669</v>
      </c>
      <c r="Y21" s="2">
        <v>2.58</v>
      </c>
      <c r="Z21" s="2">
        <v>2.5857142857142859</v>
      </c>
      <c r="AA21" s="2">
        <v>2.5777777777777779</v>
      </c>
    </row>
    <row r="22" spans="2:27" ht="15.75">
      <c r="B22" s="45" t="s">
        <v>81</v>
      </c>
      <c r="C22" s="45"/>
      <c r="D22" s="217"/>
      <c r="E22" s="217"/>
      <c r="F22" s="45"/>
      <c r="G22" s="45"/>
      <c r="H22" s="45"/>
      <c r="I22" s="45"/>
      <c r="J22" s="45"/>
      <c r="K22" s="39"/>
      <c r="L22" s="39"/>
      <c r="M22" s="39"/>
      <c r="N22" s="39"/>
      <c r="T22" s="2">
        <v>2.5333333333333332</v>
      </c>
      <c r="U22" s="2">
        <v>2.5714285714285716</v>
      </c>
      <c r="V22" s="2">
        <v>2.58</v>
      </c>
      <c r="W22" s="2">
        <v>2.5499999999999998</v>
      </c>
      <c r="X22" s="2">
        <v>2.5499999999999998</v>
      </c>
      <c r="Y22" s="2">
        <v>2.5500000000000003</v>
      </c>
      <c r="Z22" s="2">
        <v>2.54</v>
      </c>
      <c r="AA22" s="2">
        <v>2.5571428571428569</v>
      </c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210" t="s">
        <v>29</v>
      </c>
      <c r="C24" s="41"/>
      <c r="D24" s="213" t="s">
        <v>30</v>
      </c>
      <c r="E24" s="214"/>
      <c r="F24" s="214"/>
      <c r="G24" s="214"/>
      <c r="H24" s="214"/>
      <c r="I24" s="214"/>
      <c r="J24" s="214"/>
      <c r="K24" s="214"/>
      <c r="L24" s="214"/>
      <c r="M24" s="213" t="s">
        <v>31</v>
      </c>
      <c r="N24" s="218"/>
    </row>
    <row r="25" spans="2:14" ht="15.75">
      <c r="B25" s="211"/>
      <c r="C25" s="219" t="s">
        <v>32</v>
      </c>
      <c r="D25" s="221" t="s">
        <v>33</v>
      </c>
      <c r="E25" s="221" t="s">
        <v>34</v>
      </c>
      <c r="F25" s="221" t="s">
        <v>35</v>
      </c>
      <c r="G25" s="221" t="s">
        <v>36</v>
      </c>
      <c r="H25" s="221" t="s">
        <v>37</v>
      </c>
      <c r="I25" s="221" t="s">
        <v>38</v>
      </c>
      <c r="J25" s="221" t="s">
        <v>39</v>
      </c>
      <c r="K25" s="221" t="s">
        <v>40</v>
      </c>
      <c r="L25" s="221" t="s">
        <v>41</v>
      </c>
      <c r="M25" s="42"/>
      <c r="N25" s="42"/>
    </row>
    <row r="26" spans="2:14" ht="16.5" thickBot="1">
      <c r="B26" s="212"/>
      <c r="C26" s="220"/>
      <c r="D26" s="222"/>
      <c r="E26" s="222"/>
      <c r="F26" s="222"/>
      <c r="G26" s="222"/>
      <c r="H26" s="222"/>
      <c r="I26" s="222"/>
      <c r="J26" s="222"/>
      <c r="K26" s="222"/>
      <c r="L26" s="222"/>
      <c r="M26" s="44" t="s">
        <v>42</v>
      </c>
      <c r="N26" s="44" t="s">
        <v>43</v>
      </c>
    </row>
    <row r="27" spans="2:14" ht="16.5" thickBot="1">
      <c r="B27" s="43" t="s">
        <v>44</v>
      </c>
      <c r="C27" s="124"/>
      <c r="D27" s="125">
        <v>1</v>
      </c>
      <c r="E27" s="125">
        <v>1</v>
      </c>
      <c r="F27" s="125">
        <v>1</v>
      </c>
      <c r="G27" s="125">
        <v>1</v>
      </c>
      <c r="H27" s="125">
        <v>1</v>
      </c>
      <c r="I27" s="125">
        <v>1</v>
      </c>
      <c r="J27" s="125"/>
      <c r="K27" s="125">
        <v>1</v>
      </c>
      <c r="L27" s="125">
        <v>1</v>
      </c>
      <c r="M27" s="125">
        <v>2</v>
      </c>
      <c r="N27" s="125">
        <v>3</v>
      </c>
    </row>
    <row r="28" spans="2:14" ht="16.5" thickBot="1">
      <c r="B28" s="43" t="s">
        <v>45</v>
      </c>
      <c r="C28" s="126"/>
      <c r="D28" s="127"/>
      <c r="E28" s="127"/>
      <c r="F28" s="127">
        <v>1</v>
      </c>
      <c r="G28" s="127">
        <v>1</v>
      </c>
      <c r="H28" s="127">
        <v>1</v>
      </c>
      <c r="I28" s="127"/>
      <c r="J28" s="127">
        <v>1</v>
      </c>
      <c r="K28" s="127"/>
      <c r="L28" s="127"/>
      <c r="M28" s="127">
        <v>1</v>
      </c>
      <c r="N28" s="127">
        <v>1</v>
      </c>
    </row>
    <row r="29" spans="2:14" ht="16.5" thickBot="1">
      <c r="B29" s="43" t="s">
        <v>46</v>
      </c>
      <c r="C29" s="126">
        <v>1</v>
      </c>
      <c r="D29" s="127">
        <v>1</v>
      </c>
      <c r="E29" s="127">
        <v>1</v>
      </c>
      <c r="F29" s="127">
        <v>1</v>
      </c>
      <c r="G29" s="127"/>
      <c r="H29" s="127">
        <v>1</v>
      </c>
      <c r="I29" s="127"/>
      <c r="J29" s="127"/>
      <c r="K29" s="127"/>
      <c r="L29" s="127"/>
      <c r="M29" s="127">
        <v>1</v>
      </c>
      <c r="N29" s="127">
        <v>2</v>
      </c>
    </row>
    <row r="30" spans="2:14" ht="16.5" thickBot="1">
      <c r="B30" s="43" t="s">
        <v>47</v>
      </c>
      <c r="C30" s="126">
        <v>1</v>
      </c>
      <c r="D30" s="127">
        <v>1</v>
      </c>
      <c r="E30" s="127">
        <v>1</v>
      </c>
      <c r="F30" s="127">
        <v>1</v>
      </c>
      <c r="G30" s="127"/>
      <c r="H30" s="127">
        <v>2</v>
      </c>
      <c r="I30" s="127">
        <v>3</v>
      </c>
      <c r="J30" s="127"/>
      <c r="K30" s="127">
        <v>1</v>
      </c>
      <c r="L30" s="127"/>
      <c r="M30" s="127">
        <v>2</v>
      </c>
      <c r="N30" s="127">
        <v>1</v>
      </c>
    </row>
    <row r="31" spans="2:14" ht="16.5" thickBot="1">
      <c r="B31" s="43" t="s">
        <v>48</v>
      </c>
      <c r="C31" s="126"/>
      <c r="D31" s="127">
        <v>1</v>
      </c>
      <c r="E31" s="127">
        <v>2</v>
      </c>
      <c r="F31" s="127">
        <v>1</v>
      </c>
      <c r="G31" s="127">
        <v>1</v>
      </c>
      <c r="H31" s="127">
        <v>1</v>
      </c>
      <c r="I31" s="127">
        <v>2</v>
      </c>
      <c r="J31" s="127">
        <v>1</v>
      </c>
      <c r="K31" s="127">
        <v>1</v>
      </c>
      <c r="L31" s="127">
        <v>1</v>
      </c>
      <c r="M31" s="127">
        <v>1</v>
      </c>
      <c r="N31" s="127">
        <v>2</v>
      </c>
    </row>
    <row r="32" spans="2:14" ht="16.5" thickBot="1">
      <c r="B32" s="43" t="s">
        <v>49</v>
      </c>
      <c r="C32" s="48">
        <f t="shared" si="1" ref="C32:N32">($R$4*C27+$R$5*C28+$R$6*C29+$R$7*C30+$R$8*C31)/(C27+C28+C29+C30+C31)</f>
        <v>1.4035780885780886</v>
      </c>
      <c r="D32" s="48">
        <f t="shared" si="1"/>
        <v>1.3998659673659672</v>
      </c>
      <c r="E32" s="48">
        <f t="shared" si="1"/>
        <v>1.3953053613053612</v>
      </c>
      <c r="F32" s="48">
        <f t="shared" si="1"/>
        <v>1.3974871794871793</v>
      </c>
      <c r="G32" s="48">
        <f t="shared" si="1"/>
        <v>1.3934265734265736</v>
      </c>
      <c r="H32" s="48">
        <f t="shared" si="1"/>
        <v>1.3995376845376846</v>
      </c>
      <c r="I32" s="48">
        <f t="shared" si="1"/>
        <v>1.3997902097902097</v>
      </c>
      <c r="J32" s="48">
        <f t="shared" si="1"/>
        <v>1.3825174825174824</v>
      </c>
      <c r="K32" s="48">
        <f t="shared" si="1"/>
        <v>1.4006993006993007</v>
      </c>
      <c r="L32" s="48">
        <f t="shared" si="1"/>
        <v>1.3961538461538461</v>
      </c>
      <c r="M32" s="48">
        <f t="shared" si="1"/>
        <v>1.4017815517815519</v>
      </c>
      <c r="N32" s="48">
        <f t="shared" si="1"/>
        <v>1.399150479150479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6" spans="2:14" ht="15.75">
      <c r="B36" s="45" t="s">
        <v>81</v>
      </c>
      <c r="C36" s="45"/>
      <c r="D36" s="216" t="str">
        <f>'CO (All Subjects)'!D9</f>
        <v>Algae, Lichen and Bryophyte</v>
      </c>
      <c r="E36" s="217"/>
      <c r="F36" s="45"/>
      <c r="G36" s="45"/>
      <c r="H36" s="45"/>
      <c r="I36" s="45"/>
      <c r="J36" s="45"/>
      <c r="K36" s="39"/>
      <c r="L36" s="39"/>
      <c r="M36" s="39"/>
      <c r="N36" s="39"/>
    </row>
    <row r="37" spans="1:14" ht="16.5" thickBot="1">
      <c r="A37" s="40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4" ht="16.5" thickBot="1">
      <c r="A38" s="40"/>
      <c r="B38" s="210" t="s">
        <v>29</v>
      </c>
      <c r="C38" s="151"/>
      <c r="D38" s="213" t="s">
        <v>30</v>
      </c>
      <c r="E38" s="214"/>
      <c r="F38" s="214"/>
      <c r="G38" s="214"/>
      <c r="H38" s="214"/>
      <c r="I38" s="214"/>
      <c r="J38" s="214"/>
      <c r="K38" s="214"/>
      <c r="L38" s="214"/>
      <c r="M38" s="213" t="s">
        <v>31</v>
      </c>
      <c r="N38" s="218"/>
    </row>
    <row r="39" spans="1:14" ht="16.5" customHeight="1">
      <c r="A39" s="40"/>
      <c r="B39" s="211"/>
      <c r="C39" s="219" t="s">
        <v>32</v>
      </c>
      <c r="D39" s="221" t="s">
        <v>33</v>
      </c>
      <c r="E39" s="221" t="s">
        <v>34</v>
      </c>
      <c r="F39" s="221" t="s">
        <v>35</v>
      </c>
      <c r="G39" s="221" t="s">
        <v>36</v>
      </c>
      <c r="H39" s="221" t="s">
        <v>37</v>
      </c>
      <c r="I39" s="221" t="s">
        <v>38</v>
      </c>
      <c r="J39" s="221" t="s">
        <v>39</v>
      </c>
      <c r="K39" s="221" t="s">
        <v>40</v>
      </c>
      <c r="L39" s="221" t="s">
        <v>41</v>
      </c>
      <c r="M39" s="42"/>
      <c r="N39" s="42"/>
    </row>
    <row r="40" spans="1:14" ht="16.5" thickBot="1">
      <c r="A40" s="40"/>
      <c r="B40" s="212"/>
      <c r="C40" s="220"/>
      <c r="D40" s="222"/>
      <c r="E40" s="222"/>
      <c r="F40" s="222"/>
      <c r="G40" s="222"/>
      <c r="H40" s="222"/>
      <c r="I40" s="222"/>
      <c r="J40" s="222"/>
      <c r="K40" s="222"/>
      <c r="L40" s="222"/>
      <c r="M40" s="44" t="s">
        <v>42</v>
      </c>
      <c r="N40" s="44" t="s">
        <v>43</v>
      </c>
    </row>
    <row r="41" spans="1:14" ht="16.5" thickBot="1">
      <c r="A41" s="40"/>
      <c r="B41" s="152" t="s">
        <v>44</v>
      </c>
      <c r="C41" s="124">
        <v>3</v>
      </c>
      <c r="D41" s="125">
        <v>1</v>
      </c>
      <c r="E41" s="125">
        <v>1</v>
      </c>
      <c r="F41" s="125"/>
      <c r="G41" s="125"/>
      <c r="H41" s="125">
        <v>1</v>
      </c>
      <c r="I41" s="125">
        <v>1</v>
      </c>
      <c r="J41" s="125"/>
      <c r="K41" s="125"/>
      <c r="L41" s="125"/>
      <c r="M41" s="125">
        <v>1</v>
      </c>
      <c r="N41" s="125">
        <v>1</v>
      </c>
    </row>
    <row r="42" spans="1:14" ht="16.5" thickBot="1">
      <c r="A42" s="40"/>
      <c r="B42" s="152" t="s">
        <v>45</v>
      </c>
      <c r="C42" s="126"/>
      <c r="D42" s="127">
        <v>1</v>
      </c>
      <c r="E42" s="127">
        <v>1</v>
      </c>
      <c r="F42" s="127"/>
      <c r="G42" s="127"/>
      <c r="H42" s="127">
        <v>1</v>
      </c>
      <c r="I42" s="127">
        <v>1</v>
      </c>
      <c r="J42" s="127">
        <v>1</v>
      </c>
      <c r="K42" s="127">
        <v>1</v>
      </c>
      <c r="L42" s="127">
        <v>1</v>
      </c>
      <c r="M42" s="127"/>
      <c r="N42" s="127">
        <v>1</v>
      </c>
    </row>
    <row r="43" spans="1:14" ht="16.5" thickBot="1">
      <c r="A43" s="40"/>
      <c r="B43" s="152" t="s">
        <v>46</v>
      </c>
      <c r="C43" s="126"/>
      <c r="D43" s="127">
        <v>2</v>
      </c>
      <c r="E43" s="127">
        <v>1</v>
      </c>
      <c r="F43" s="127"/>
      <c r="G43" s="127"/>
      <c r="H43" s="127">
        <v>1</v>
      </c>
      <c r="I43" s="127">
        <v>1</v>
      </c>
      <c r="J43" s="127"/>
      <c r="K43" s="127">
        <v>1</v>
      </c>
      <c r="L43" s="127">
        <v>1</v>
      </c>
      <c r="M43" s="127">
        <v>1</v>
      </c>
      <c r="N43" s="127">
        <v>1</v>
      </c>
    </row>
    <row r="44" spans="1:14" ht="16.5" thickBot="1">
      <c r="A44" s="40"/>
      <c r="B44" s="152" t="s">
        <v>47</v>
      </c>
      <c r="C44" s="126">
        <v>1</v>
      </c>
      <c r="D44" s="127">
        <v>2</v>
      </c>
      <c r="E44" s="127">
        <v>1</v>
      </c>
      <c r="F44" s="127"/>
      <c r="G44" s="127">
        <v>1</v>
      </c>
      <c r="H44" s="127">
        <v>2</v>
      </c>
      <c r="I44" s="127">
        <v>1</v>
      </c>
      <c r="J44" s="127">
        <v>1</v>
      </c>
      <c r="K44" s="127"/>
      <c r="L44" s="127">
        <v>1</v>
      </c>
      <c r="M44" s="127"/>
      <c r="N44" s="127">
        <v>1</v>
      </c>
    </row>
    <row r="45" spans="1:14" ht="16.5" thickBot="1">
      <c r="A45" s="40"/>
      <c r="B45" s="152" t="s">
        <v>48</v>
      </c>
      <c r="C45" s="126">
        <v>1</v>
      </c>
      <c r="D45" s="127"/>
      <c r="E45" s="127">
        <v>1</v>
      </c>
      <c r="F45" s="127">
        <v>2</v>
      </c>
      <c r="G45" s="127">
        <v>1</v>
      </c>
      <c r="H45" s="127">
        <v>1</v>
      </c>
      <c r="I45" s="127"/>
      <c r="J45" s="127"/>
      <c r="K45" s="127"/>
      <c r="L45" s="127"/>
      <c r="M45" s="127">
        <v>2</v>
      </c>
      <c r="N45" s="127">
        <v>2</v>
      </c>
    </row>
    <row r="46" spans="1:14" ht="16.5" thickBot="1">
      <c r="A46" s="40"/>
      <c r="B46" s="152" t="s">
        <v>49</v>
      </c>
      <c r="C46" s="48">
        <f t="shared" si="2" ref="C46:N46">($R$4*C41+$R$5*C42+$R$6*C43+$R$7*C44+$R$8*C45)/(C41+C42+C43+C44+C45)</f>
        <v>1.4065174825174827</v>
      </c>
      <c r="D46" s="48">
        <f t="shared" si="2"/>
        <v>1.4029215229215228</v>
      </c>
      <c r="E46" s="48">
        <f t="shared" si="2"/>
        <v>1.3974871794871793</v>
      </c>
      <c r="F46" s="48">
        <f t="shared" si="2"/>
        <v>1.377062937062937</v>
      </c>
      <c r="G46" s="48">
        <f t="shared" si="2"/>
        <v>1.3934265734265734</v>
      </c>
      <c r="H46" s="48">
        <f t="shared" si="2"/>
        <v>1.3995376845376846</v>
      </c>
      <c r="I46" s="48">
        <f t="shared" si="2"/>
        <v>1.4025932400932399</v>
      </c>
      <c r="J46" s="48">
        <f t="shared" si="2"/>
        <v>1.398881118881119</v>
      </c>
      <c r="K46" s="48">
        <f t="shared" si="2"/>
        <v>1.3926689976689977</v>
      </c>
      <c r="L46" s="48">
        <f t="shared" si="2"/>
        <v>1.3983760683760682</v>
      </c>
      <c r="M46" s="48">
        <f t="shared" si="2"/>
        <v>1.3916841491841492</v>
      </c>
      <c r="N46" s="48">
        <f t="shared" si="2"/>
        <v>1.394083139083139</v>
      </c>
    </row>
    <row r="47" spans="1:14" ht="15.75">
      <c r="A47" s="40"/>
      <c r="B47" s="45" t="s">
        <v>50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14" ht="15.75">
      <c r="A48" s="40"/>
      <c r="B48" s="45" t="s">
        <v>51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</sheetData>
  <mergeCells count="46">
    <mergeCell ref="D36:E36"/>
    <mergeCell ref="B38:B40"/>
    <mergeCell ref="D38:L38"/>
    <mergeCell ref="M38:N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</mergeCells>
  <pageMargins left="0.7" right="0.7" top="0.75" bottom="0.75" header="0.3" footer="0.3"/>
  <pageSetup orientation="portrait" paperSize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AB21"/>
  <sheetViews>
    <sheetView tabSelected="1" zoomScale="90" zoomScaleNormal="90" workbookViewId="0" topLeftCell="A1">
      <selection pane="topLeft" activeCell="A17" sqref="A17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8.714285714285714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23" t="s">
        <v>103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2:27" ht="22.5">
      <c r="B2" s="223" t="s">
        <v>88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</row>
    <row r="3" spans="2:27" ht="22.5">
      <c r="B3" s="224" t="s">
        <v>91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27" ht="15">
      <c r="A4" s="226" t="s">
        <v>63</v>
      </c>
      <c r="B4" s="227"/>
      <c r="C4" s="228"/>
      <c r="D4" s="225" t="s">
        <v>32</v>
      </c>
      <c r="E4" s="225"/>
      <c r="F4" s="225" t="s">
        <v>33</v>
      </c>
      <c r="G4" s="225"/>
      <c r="H4" s="225" t="s">
        <v>34</v>
      </c>
      <c r="I4" s="225"/>
      <c r="J4" s="225" t="s">
        <v>35</v>
      </c>
      <c r="K4" s="225"/>
      <c r="L4" s="225" t="s">
        <v>36</v>
      </c>
      <c r="M4" s="225"/>
      <c r="N4" s="225" t="s">
        <v>37</v>
      </c>
      <c r="O4" s="225"/>
      <c r="P4" s="225" t="s">
        <v>38</v>
      </c>
      <c r="Q4" s="225"/>
      <c r="R4" s="225" t="s">
        <v>39</v>
      </c>
      <c r="S4" s="225"/>
      <c r="T4" s="225" t="s">
        <v>40</v>
      </c>
      <c r="U4" s="225"/>
      <c r="V4" s="225" t="s">
        <v>41</v>
      </c>
      <c r="W4" s="225"/>
      <c r="X4" s="225" t="s">
        <v>42</v>
      </c>
      <c r="Y4" s="225"/>
      <c r="Z4" s="225" t="s">
        <v>43</v>
      </c>
      <c r="AA4" s="225"/>
    </row>
    <row r="5" spans="1:27" ht="42.75">
      <c r="A5" s="229"/>
      <c r="B5" s="230"/>
      <c r="C5" s="231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64" t="s">
        <v>17</v>
      </c>
      <c r="B6" s="64" t="s">
        <v>19</v>
      </c>
      <c r="C6" s="64" t="s">
        <v>7</v>
      </c>
      <c r="D6" s="64"/>
      <c r="E6" s="65" t="s">
        <v>53</v>
      </c>
      <c r="F6" s="64"/>
      <c r="G6" s="128" t="s">
        <v>54</v>
      </c>
      <c r="H6" s="64"/>
      <c r="I6" s="128" t="s">
        <v>55</v>
      </c>
      <c r="J6" s="64"/>
      <c r="K6" s="128" t="s">
        <v>56</v>
      </c>
      <c r="L6" s="64"/>
      <c r="M6" s="128" t="s">
        <v>57</v>
      </c>
      <c r="N6" s="64"/>
      <c r="O6" s="128" t="s">
        <v>58</v>
      </c>
      <c r="P6" s="64"/>
      <c r="Q6" s="128" t="s">
        <v>59</v>
      </c>
      <c r="R6" s="64"/>
      <c r="S6" s="128" t="s">
        <v>60</v>
      </c>
      <c r="T6" s="64"/>
      <c r="U6" s="128" t="s">
        <v>61</v>
      </c>
      <c r="V6" s="64"/>
      <c r="W6" s="128" t="s">
        <v>62</v>
      </c>
      <c r="X6" s="64"/>
      <c r="Y6" s="129" t="s">
        <v>66</v>
      </c>
      <c r="Z6" s="64"/>
      <c r="AA6" s="129" t="s">
        <v>67</v>
      </c>
      <c r="AB6" s="66"/>
    </row>
    <row r="7" spans="1:28" ht="29.25" customHeight="1">
      <c r="A7" s="53">
        <v>1</v>
      </c>
      <c r="B7" s="67"/>
      <c r="C7" s="118" t="str">
        <f>'CO (All Subjects)'!D7</f>
        <v xml:space="preserve"> Cell Biology, Genetics and Plant Breeding</v>
      </c>
      <c r="D7" s="67">
        <v>1.50</v>
      </c>
      <c r="E7" s="130">
        <f>'CO-PO Mapping'!C17</f>
        <v>1.4012296037296039</v>
      </c>
      <c r="F7" s="67">
        <v>1.50</v>
      </c>
      <c r="G7" s="130">
        <f>'CO-PO Mapping'!D17</f>
        <v>1.3964568764568763</v>
      </c>
      <c r="H7" s="67">
        <v>1.50</v>
      </c>
      <c r="I7" s="130">
        <f>'CO-PO Mapping'!E17</f>
        <v>1.3955141155141155</v>
      </c>
      <c r="J7" s="67">
        <v>1.50</v>
      </c>
      <c r="K7" s="130">
        <f>'CO-PO Mapping'!F17</f>
        <v>1.3942057942057942</v>
      </c>
      <c r="L7" s="67">
        <v>1.50</v>
      </c>
      <c r="M7" s="130">
        <f>'CO-PO Mapping'!G17</f>
        <v>1.3903205128205127</v>
      </c>
      <c r="N7" s="67">
        <v>1.50</v>
      </c>
      <c r="O7" s="130">
        <f>'CO-PO Mapping'!H17</f>
        <v>1.3953205128205131</v>
      </c>
      <c r="P7" s="67">
        <v>1.50</v>
      </c>
      <c r="Q7" s="130">
        <f>'CO-PO Mapping'!I17</f>
        <v>1.3962187812187814</v>
      </c>
      <c r="R7" s="67">
        <v>1.50</v>
      </c>
      <c r="S7" s="130">
        <f>'CO-PO Mapping'!J17</f>
        <v>1.3953053613053612</v>
      </c>
      <c r="T7" s="67">
        <v>1.50</v>
      </c>
      <c r="U7" s="130">
        <f>'CO-PO Mapping'!K17</f>
        <v>1.3947902097902098</v>
      </c>
      <c r="V7" s="67">
        <v>1.50</v>
      </c>
      <c r="W7" s="130">
        <f>'CO-PO Mapping'!L17</f>
        <v>1.3962885262885263</v>
      </c>
      <c r="X7" s="67">
        <v>1.50</v>
      </c>
      <c r="Y7" s="130">
        <f>'CO-PO Mapping'!M17</f>
        <v>1.3981097690188597</v>
      </c>
      <c r="Z7" s="67">
        <v>1.50</v>
      </c>
      <c r="AA7" s="130">
        <f>'CO-PO Mapping'!N17</f>
        <v>1.394908054908055</v>
      </c>
      <c r="AB7" s="68"/>
    </row>
    <row r="8" spans="1:28" ht="15.75">
      <c r="A8" s="156">
        <v>2</v>
      </c>
      <c r="B8" s="157"/>
      <c r="C8" s="158" t="str">
        <f>'CO (All Subjects)'!D8</f>
        <v>Microbiology, Mycology and plant Pathology</v>
      </c>
      <c r="D8" s="157">
        <v>1.30</v>
      </c>
      <c r="E8" s="159">
        <f>'CO-PO Mapping'!C32</f>
        <v>1.4035780885780886</v>
      </c>
      <c r="F8" s="157">
        <v>2.2999999999999998</v>
      </c>
      <c r="G8" s="159">
        <f>'CO-PO Mapping'!D32</f>
        <v>1.3998659673659672</v>
      </c>
      <c r="H8" s="157">
        <v>1.30</v>
      </c>
      <c r="I8" s="159">
        <f>'CO-PO Mapping'!E32</f>
        <v>1.3953053613053612</v>
      </c>
      <c r="J8" s="157">
        <v>1.30</v>
      </c>
      <c r="K8" s="159">
        <f>'CO-PO Mapping'!F32</f>
        <v>1.3974871794871793</v>
      </c>
      <c r="L8" s="157">
        <v>1.30</v>
      </c>
      <c r="M8" s="159">
        <f>'CO-PO Mapping'!G32</f>
        <v>1.3934265734265736</v>
      </c>
      <c r="N8" s="157">
        <v>1.30</v>
      </c>
      <c r="O8" s="159">
        <f>'CO-PO Mapping'!H32</f>
        <v>1.3995376845376846</v>
      </c>
      <c r="P8" s="157">
        <v>1.30</v>
      </c>
      <c r="Q8" s="159">
        <f>'CO-PO Mapping'!I32</f>
        <v>1.3997902097902097</v>
      </c>
      <c r="R8" s="157">
        <v>1.30</v>
      </c>
      <c r="S8" s="159">
        <f>'CO-PO Mapping'!J32</f>
        <v>1.3825174825174824</v>
      </c>
      <c r="T8" s="157">
        <v>1.30</v>
      </c>
      <c r="U8" s="159">
        <f>'CO-PO Mapping'!K32</f>
        <v>1.4006993006993007</v>
      </c>
      <c r="V8" s="157">
        <v>1.30</v>
      </c>
      <c r="W8" s="159">
        <f>'CO-PO Mapping'!L32</f>
        <v>1.3961538461538461</v>
      </c>
      <c r="X8" s="157">
        <v>1.30</v>
      </c>
      <c r="Y8" s="159">
        <f>'CO-PO Mapping'!M32</f>
        <v>1.4017815517815519</v>
      </c>
      <c r="Z8" s="157">
        <v>1.30</v>
      </c>
      <c r="AA8" s="159">
        <f>'CO-PO Mapping'!N32</f>
        <v>1.399150479150479</v>
      </c>
      <c r="AB8" s="68"/>
    </row>
    <row r="9" spans="1:28" s="163" customFormat="1" ht="15.75">
      <c r="A9" s="160">
        <v>3</v>
      </c>
      <c r="B9" s="161"/>
      <c r="C9" s="118" t="str">
        <f>'CO (All Subjects)'!D9</f>
        <v>Algae, Lichen and Bryophyte</v>
      </c>
      <c r="D9" s="161">
        <v>1.20</v>
      </c>
      <c r="E9" s="162">
        <f>'CO-PO Mapping'!C46</f>
        <v>1.4065174825174827</v>
      </c>
      <c r="F9" s="161">
        <v>1</v>
      </c>
      <c r="G9" s="162">
        <f>'CO-PO Mapping'!D46</f>
        <v>1.4029215229215228</v>
      </c>
      <c r="H9" s="161">
        <v>1.20</v>
      </c>
      <c r="I9" s="162">
        <f>'CO-PO Mapping'!E46</f>
        <v>1.3974871794871793</v>
      </c>
      <c r="J9" s="161">
        <v>1</v>
      </c>
      <c r="K9" s="162">
        <f>'CO-PO Mapping'!F46</f>
        <v>1.377062937062937</v>
      </c>
      <c r="L9" s="161">
        <v>1.30</v>
      </c>
      <c r="M9" s="162">
        <f>'CO-PO Mapping'!G46</f>
        <v>1.3934265734265734</v>
      </c>
      <c r="N9" s="161">
        <v>1.50</v>
      </c>
      <c r="O9" s="162">
        <f>'CO-PO Mapping'!H46</f>
        <v>1.3995376845376846</v>
      </c>
      <c r="P9" s="161">
        <v>1</v>
      </c>
      <c r="Q9" s="162">
        <f>'CO-PO Mapping'!I46</f>
        <v>1.4025932400932399</v>
      </c>
      <c r="R9" s="161">
        <v>1.30</v>
      </c>
      <c r="S9" s="162">
        <f>'CO-PO Mapping'!J46</f>
        <v>1.398881118881119</v>
      </c>
      <c r="T9" s="161">
        <v>1.20</v>
      </c>
      <c r="U9" s="162">
        <f>'CO-PO Mapping'!K46</f>
        <v>1.3926689976689977</v>
      </c>
      <c r="V9" s="161">
        <v>1.50</v>
      </c>
      <c r="W9" s="162">
        <f>'CO-PO Mapping'!L46</f>
        <v>1.3983760683760682</v>
      </c>
      <c r="X9" s="161">
        <v>1.30</v>
      </c>
      <c r="Y9" s="162">
        <f>'CO-PO Mapping'!M46</f>
        <v>1.3916841491841492</v>
      </c>
      <c r="Z9" s="161">
        <v>1.30</v>
      </c>
      <c r="AA9" s="162">
        <f>'CO-PO Mapping'!N46</f>
        <v>1.394083139083139</v>
      </c>
      <c r="AB9" s="160"/>
    </row>
    <row r="10" spans="1:27" ht="15">
      <c r="A10" s="68"/>
      <c r="B10" s="69"/>
      <c r="C10" s="70"/>
      <c r="D10" s="55"/>
      <c r="E10" s="68"/>
      <c r="F10" s="55"/>
      <c r="G10" s="68"/>
      <c r="H10" s="55"/>
      <c r="I10" s="68"/>
      <c r="J10" s="55"/>
      <c r="K10" s="68"/>
      <c r="L10" s="55"/>
      <c r="M10" s="68"/>
      <c r="N10" s="55"/>
      <c r="O10" s="68"/>
      <c r="P10" s="55"/>
      <c r="Q10" s="68"/>
      <c r="R10" s="55"/>
      <c r="S10" s="68"/>
      <c r="T10" s="55"/>
      <c r="U10" s="68"/>
      <c r="V10" s="55"/>
      <c r="W10" s="68"/>
      <c r="X10" s="55"/>
      <c r="Y10" s="68"/>
      <c r="Z10" s="55"/>
      <c r="AA10" s="68"/>
    </row>
    <row r="12" spans="3:27" ht="15">
      <c r="C12" s="52" t="s">
        <v>68</v>
      </c>
      <c r="D12" s="56">
        <f>AVERAGE(D7:D9)</f>
        <v>1.3333333333333333</v>
      </c>
      <c r="E12" s="57"/>
      <c r="F12" s="58">
        <f>AVERAGE(F7:F9)</f>
        <v>1.60</v>
      </c>
      <c r="G12" s="57"/>
      <c r="H12" s="58">
        <f>AVERAGE(H7:H9)</f>
        <v>1.3333333333333333</v>
      </c>
      <c r="I12" s="57"/>
      <c r="J12" s="58">
        <f>AVERAGE(J7:J9)</f>
        <v>1.2666666666666666</v>
      </c>
      <c r="K12" s="57"/>
      <c r="L12" s="58">
        <f>AVERAGE(L7:L9)</f>
        <v>1.3666666666666665</v>
      </c>
      <c r="M12" s="57"/>
      <c r="N12" s="58">
        <f>AVERAGE(N7:N9)</f>
        <v>1.4333333333333333</v>
      </c>
      <c r="O12" s="57"/>
      <c r="P12" s="58">
        <f>AVERAGE(P7:P9)</f>
        <v>1.2666666666666666</v>
      </c>
      <c r="Q12" s="57"/>
      <c r="R12" s="58">
        <f>AVERAGE(R7:R9)</f>
        <v>1.3666666666666665</v>
      </c>
      <c r="S12" s="57"/>
      <c r="T12" s="58">
        <f>AVERAGE(T7:T9)</f>
        <v>1.3333333333333333</v>
      </c>
      <c r="U12" s="57"/>
      <c r="V12" s="58">
        <f>AVERAGE(V7:V9)</f>
        <v>1.4333333333333333</v>
      </c>
      <c r="W12" s="57"/>
      <c r="X12" s="58">
        <f>AVERAGE(X7:X9)</f>
        <v>1.3666666666666665</v>
      </c>
      <c r="Y12" s="57"/>
      <c r="Z12" s="58">
        <f>AVERAGE(Z7:Z9)</f>
        <v>1.3666666666666665</v>
      </c>
      <c r="AA12" s="59"/>
    </row>
    <row r="13" spans="4:27" ht="15">
      <c r="D13" s="6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61"/>
    </row>
    <row r="14" spans="3:27" ht="15">
      <c r="C14" s="52" t="s">
        <v>69</v>
      </c>
      <c r="D14" s="60"/>
      <c r="E14" s="164">
        <f>AVERAGE(E7:E9)</f>
        <v>1.4037750582750583</v>
      </c>
      <c r="F14" s="60"/>
      <c r="G14" s="164">
        <f>AVERAGE(G7:G9)</f>
        <v>1.3997481222481223</v>
      </c>
      <c r="H14" s="60"/>
      <c r="I14" s="164">
        <f>AVERAGE(I7:I9)</f>
        <v>1.3961022187688854</v>
      </c>
      <c r="J14" s="60"/>
      <c r="K14" s="164">
        <f>AVERAGE(K7:K9)</f>
        <v>1.3895853035853036</v>
      </c>
      <c r="L14" s="60"/>
      <c r="M14" s="60">
        <f t="shared" si="0" ref="M14">AVERAGE(M7:M8)</f>
        <v>1.3918735431235432</v>
      </c>
      <c r="N14" s="60"/>
      <c r="O14" s="164">
        <f>AVERAGE(O7:O9)</f>
        <v>1.3981319606319609</v>
      </c>
      <c r="P14" s="60"/>
      <c r="Q14" s="164">
        <f>AVERAGE(Q7:Q9)</f>
        <v>1.399534077034077</v>
      </c>
      <c r="R14" s="60"/>
      <c r="S14" s="164">
        <f>AVERAGE(S7:S9)</f>
        <v>1.3922346542346542</v>
      </c>
      <c r="T14" s="60"/>
      <c r="U14" s="164">
        <f>AVERAGE(U7:U9)</f>
        <v>1.3960528360528361</v>
      </c>
      <c r="V14" s="60"/>
      <c r="W14" s="164">
        <f>AVERAGE(W7:W9)</f>
        <v>1.3969394802728134</v>
      </c>
      <c r="X14" s="60"/>
      <c r="Y14" s="164">
        <f>AVERAGE(Y7:Y9)</f>
        <v>1.397191823328187</v>
      </c>
      <c r="Z14" s="60"/>
      <c r="AA14" s="164">
        <f>AVERAGE(AA7:AA9)</f>
        <v>1.3960472243805577</v>
      </c>
    </row>
    <row r="15" spans="4:27" ht="15">
      <c r="D15" s="60"/>
      <c r="E15" s="72"/>
      <c r="F15" s="71"/>
      <c r="G15" s="72"/>
      <c r="H15" s="71"/>
      <c r="I15" s="72"/>
      <c r="J15" s="71"/>
      <c r="K15" s="72"/>
      <c r="L15" s="71"/>
      <c r="M15" s="72"/>
      <c r="N15" s="71"/>
      <c r="O15" s="72"/>
      <c r="P15" s="71"/>
      <c r="Q15" s="72"/>
      <c r="R15" s="71"/>
      <c r="S15" s="72"/>
      <c r="T15" s="71"/>
      <c r="U15" s="72"/>
      <c r="V15" s="71"/>
      <c r="W15" s="72"/>
      <c r="X15" s="71"/>
      <c r="Y15" s="72"/>
      <c r="Z15" s="71"/>
      <c r="AA15" s="62"/>
    </row>
    <row r="16" spans="3:27" ht="15">
      <c r="C16" s="52" t="s">
        <v>70</v>
      </c>
      <c r="D16" s="60"/>
      <c r="E16" s="109">
        <v>2</v>
      </c>
      <c r="F16" s="71"/>
      <c r="G16" s="109">
        <v>2.2000000000000002</v>
      </c>
      <c r="H16" s="71"/>
      <c r="I16" s="109">
        <v>2</v>
      </c>
      <c r="J16" s="71"/>
      <c r="K16" s="109">
        <v>1.80</v>
      </c>
      <c r="L16" s="71"/>
      <c r="M16" s="109">
        <v>1.70</v>
      </c>
      <c r="N16" s="71"/>
      <c r="O16" s="109">
        <v>1.80</v>
      </c>
      <c r="P16" s="71"/>
      <c r="Q16" s="109">
        <v>1.90</v>
      </c>
      <c r="R16" s="71"/>
      <c r="S16" s="109">
        <v>1.80</v>
      </c>
      <c r="T16" s="71"/>
      <c r="U16" s="109">
        <v>2.10</v>
      </c>
      <c r="V16" s="71"/>
      <c r="W16" s="109">
        <v>2</v>
      </c>
      <c r="X16" s="71"/>
      <c r="Y16" s="109">
        <v>1.70</v>
      </c>
      <c r="Z16" s="71"/>
      <c r="AA16" s="110">
        <v>1.80</v>
      </c>
    </row>
    <row r="17" spans="4:27" ht="15">
      <c r="D17" s="60"/>
      <c r="E17" s="72"/>
      <c r="F17" s="71"/>
      <c r="G17" s="72"/>
      <c r="H17" s="71"/>
      <c r="I17" s="72"/>
      <c r="J17" s="71"/>
      <c r="K17" s="72"/>
      <c r="L17" s="71"/>
      <c r="M17" s="72"/>
      <c r="N17" s="71"/>
      <c r="O17" s="72"/>
      <c r="P17" s="71"/>
      <c r="Q17" s="72"/>
      <c r="R17" s="71"/>
      <c r="S17" s="72"/>
      <c r="T17" s="71"/>
      <c r="U17" s="72"/>
      <c r="V17" s="71"/>
      <c r="W17" s="72"/>
      <c r="X17" s="71"/>
      <c r="Y17" s="72"/>
      <c r="Z17" s="71"/>
      <c r="AA17" s="62"/>
    </row>
    <row r="18" spans="3:27" ht="15">
      <c r="C18" s="52" t="s">
        <v>71</v>
      </c>
      <c r="D18" s="60"/>
      <c r="E18" s="111">
        <f>(E14+E16)/2</f>
        <v>1.7018875291375291</v>
      </c>
      <c r="F18" s="71"/>
      <c r="G18" s="111">
        <f>(G14+G16)/2</f>
        <v>1.7998740611240613</v>
      </c>
      <c r="H18" s="71"/>
      <c r="I18" s="111">
        <f>(I14+I16)/2</f>
        <v>1.6980511093844428</v>
      </c>
      <c r="J18" s="71"/>
      <c r="K18" s="111">
        <f>(K14+K16)/2</f>
        <v>1.5947926517926518</v>
      </c>
      <c r="L18" s="71"/>
      <c r="M18" s="111">
        <f>(M14+M16)/2</f>
        <v>1.5459367715617716</v>
      </c>
      <c r="N18" s="71"/>
      <c r="O18" s="111">
        <f>(O14+O16)/2</f>
        <v>1.5990659803159804</v>
      </c>
      <c r="P18" s="71"/>
      <c r="Q18" s="111">
        <f>(Q14+Q16)/2</f>
        <v>1.6497670385170384</v>
      </c>
      <c r="R18" s="71"/>
      <c r="S18" s="111">
        <f>(S14+S16)/2</f>
        <v>1.596117327117327</v>
      </c>
      <c r="T18" s="71"/>
      <c r="U18" s="111">
        <f>(U14+U16)/2</f>
        <v>1.7480264180264182</v>
      </c>
      <c r="V18" s="71"/>
      <c r="W18" s="111">
        <f>(W14+W16)/2</f>
        <v>1.6984697401364066</v>
      </c>
      <c r="X18" s="71"/>
      <c r="Y18" s="111">
        <f>(Y14+Y16)/2</f>
        <v>1.5485959116640935</v>
      </c>
      <c r="Z18" s="71"/>
      <c r="AA18" s="112">
        <f>(AA14+AA16)/2</f>
        <v>1.5980236121902789</v>
      </c>
    </row>
    <row r="19" spans="4:27" ht="15">
      <c r="D19" s="73"/>
      <c r="E19" s="74"/>
      <c r="F19" s="63"/>
      <c r="G19" s="74"/>
      <c r="H19" s="63"/>
      <c r="I19" s="74"/>
      <c r="J19" s="63"/>
      <c r="K19" s="74"/>
      <c r="L19" s="63"/>
      <c r="M19" s="74"/>
      <c r="N19" s="63"/>
      <c r="O19" s="74"/>
      <c r="P19" s="63"/>
      <c r="Q19" s="74"/>
      <c r="R19" s="63"/>
      <c r="S19" s="74"/>
      <c r="T19" s="63"/>
      <c r="U19" s="74"/>
      <c r="V19" s="63"/>
      <c r="W19" s="74"/>
      <c r="X19" s="63"/>
      <c r="Y19" s="74"/>
      <c r="Z19" s="63"/>
      <c r="AA19" s="75"/>
    </row>
    <row r="20" spans="4:27" ht="15">
      <c r="D20" s="232" t="s">
        <v>32</v>
      </c>
      <c r="E20" s="232"/>
      <c r="F20" s="232" t="s">
        <v>33</v>
      </c>
      <c r="G20" s="232"/>
      <c r="H20" s="232" t="s">
        <v>34</v>
      </c>
      <c r="I20" s="232"/>
      <c r="J20" s="232" t="s">
        <v>35</v>
      </c>
      <c r="K20" s="232"/>
      <c r="L20" s="232" t="s">
        <v>36</v>
      </c>
      <c r="M20" s="232"/>
      <c r="N20" s="232" t="s">
        <v>37</v>
      </c>
      <c r="O20" s="232"/>
      <c r="P20" s="232" t="s">
        <v>38</v>
      </c>
      <c r="Q20" s="232"/>
      <c r="R20" s="232" t="s">
        <v>39</v>
      </c>
      <c r="S20" s="232"/>
      <c r="T20" s="232" t="s">
        <v>40</v>
      </c>
      <c r="U20" s="232"/>
      <c r="V20" s="232" t="s">
        <v>41</v>
      </c>
      <c r="W20" s="232"/>
      <c r="X20" s="232" t="s">
        <v>42</v>
      </c>
      <c r="Y20" s="232"/>
      <c r="Z20" s="232" t="s">
        <v>43</v>
      </c>
      <c r="AA20" s="232"/>
    </row>
    <row r="21" spans="4:27" ht="15">
      <c r="D21" s="232" t="str">
        <f>IF(E18&gt;D12,"Achieve","Not Achive")</f>
        <v>Achieve</v>
      </c>
      <c r="E21" s="232"/>
      <c r="F21" s="232" t="str">
        <f>IF(G18&gt;F12,"Achieve","Not Achive")</f>
        <v>Achieve</v>
      </c>
      <c r="G21" s="232"/>
      <c r="H21" s="232" t="str">
        <f>IF(I18&gt;H12,"Achieve","Not Achive")</f>
        <v>Achieve</v>
      </c>
      <c r="I21" s="232"/>
      <c r="J21" s="232" t="str">
        <f>IF(K18&gt;J12,"Achieve","Not Achive")</f>
        <v>Achieve</v>
      </c>
      <c r="K21" s="232"/>
      <c r="L21" s="232" t="str">
        <f>IF(M18&gt;L12,"Achieve","Not Achive")</f>
        <v>Achieve</v>
      </c>
      <c r="M21" s="232"/>
      <c r="N21" s="232" t="str">
        <f>IF(O18&gt;N12,"Achieve","Not Achive")</f>
        <v>Achieve</v>
      </c>
      <c r="O21" s="232"/>
      <c r="P21" s="232" t="str">
        <f>IF(Q18&gt;P12,"Achieve","Not Achive")</f>
        <v>Achieve</v>
      </c>
      <c r="Q21" s="232"/>
      <c r="R21" s="232" t="str">
        <f>IF(S18&gt;R12,"Achieve","Not Achive")</f>
        <v>Achieve</v>
      </c>
      <c r="S21" s="232"/>
      <c r="T21" s="232" t="str">
        <f>IF(U18&gt;T12,"Achieve","Not Achive")</f>
        <v>Achieve</v>
      </c>
      <c r="U21" s="232"/>
      <c r="V21" s="232" t="str">
        <f>IF(W18&gt;V12,"Achieve","Not Achive")</f>
        <v>Achieve</v>
      </c>
      <c r="W21" s="232"/>
      <c r="X21" s="232" t="str">
        <f>IF(Y18&gt;X12,"Achieve","Not Achive")</f>
        <v>Achieve</v>
      </c>
      <c r="Y21" s="232"/>
      <c r="Z21" s="232" t="str">
        <f>IF(AA18&gt;Z12,"Achieve","Not Achive")</f>
        <v>Achieve</v>
      </c>
      <c r="AA21" s="232"/>
    </row>
  </sheetData>
  <mergeCells count="40">
    <mergeCell ref="Z21:AA21"/>
    <mergeCell ref="V20:W20"/>
    <mergeCell ref="X20:Y20"/>
    <mergeCell ref="Z20:AA20"/>
    <mergeCell ref="L20:M20"/>
    <mergeCell ref="N20:O20"/>
    <mergeCell ref="P20:Q20"/>
    <mergeCell ref="R20:S20"/>
    <mergeCell ref="T20:U20"/>
    <mergeCell ref="P21:Q21"/>
    <mergeCell ref="T21:U21"/>
    <mergeCell ref="X21:Y21"/>
    <mergeCell ref="R21:S21"/>
    <mergeCell ref="V21:W21"/>
    <mergeCell ref="D21:E21"/>
    <mergeCell ref="H21:I21"/>
    <mergeCell ref="J21:K21"/>
    <mergeCell ref="N21:O21"/>
    <mergeCell ref="D4:E4"/>
    <mergeCell ref="F4:G4"/>
    <mergeCell ref="H4:I4"/>
    <mergeCell ref="J4:K4"/>
    <mergeCell ref="L4:M4"/>
    <mergeCell ref="D20:E20"/>
    <mergeCell ref="F21:G21"/>
    <mergeCell ref="L21:M21"/>
    <mergeCell ref="F20:G20"/>
    <mergeCell ref="H20:I20"/>
    <mergeCell ref="J20:K20"/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</mergeCells>
  <pageMargins left="0.7" right="0.7" top="0.75" bottom="0.75" header="0.3" footer="0.3"/>
  <pageSetup orientation="portrait" paperSize="1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4d35ecd-be63-4fc8-a950-7472468f8ada}">
  <sheetPr codeName="Sheet7">
    <pageSetUpPr fitToPage="1"/>
  </sheetPr>
  <dimension ref="A1:AA124"/>
  <sheetViews>
    <sheetView zoomScale="80" zoomScaleNormal="80" workbookViewId="0" topLeftCell="L30">
      <selection pane="topLeft" activeCell="AA30" sqref="AA30"/>
    </sheetView>
  </sheetViews>
  <sheetFormatPr defaultColWidth="8.854285714285714" defaultRowHeight="20.25"/>
  <cols>
    <col min="1" max="1" width="11.571428571428571" style="133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428571428571429" style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10.571428571428571" style="142" bestFit="1" customWidth="1"/>
    <col min="28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164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153" t="s">
        <v>165</v>
      </c>
      <c r="D4" s="113" t="s">
        <v>82</v>
      </c>
      <c r="E4" s="114"/>
      <c r="F4" s="189" t="s">
        <v>102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98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03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0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7" ht="19.9" customHeight="1">
      <c r="A8" s="138">
        <v>1</v>
      </c>
      <c r="B8" s="236">
        <v>263462</v>
      </c>
      <c r="C8" s="148" t="s">
        <v>166</v>
      </c>
      <c r="D8" s="10">
        <v>2</v>
      </c>
      <c r="E8" s="10">
        <v>3</v>
      </c>
      <c r="F8" s="10">
        <v>1</v>
      </c>
      <c r="G8" s="10">
        <v>2.50</v>
      </c>
      <c r="H8" s="10">
        <v>4</v>
      </c>
      <c r="I8" s="10">
        <f>SUM(D8:H8)</f>
        <v>12.50</v>
      </c>
      <c r="J8" s="10">
        <f>I8*0.15</f>
        <v>1.875</v>
      </c>
      <c r="K8" s="18">
        <v>2</v>
      </c>
      <c r="L8" s="18">
        <v>1.50</v>
      </c>
      <c r="M8" s="18">
        <v>1</v>
      </c>
      <c r="N8" s="18">
        <v>1</v>
      </c>
      <c r="O8" s="18">
        <v>0.50</v>
      </c>
      <c r="P8" s="18">
        <f>SUM(K8:O8)</f>
        <v>6</v>
      </c>
      <c r="Q8" s="116">
        <f>P8*0.05</f>
        <v>0.30000000000000004</v>
      </c>
      <c r="R8" s="105">
        <f>(D8*0.15+K8*0.05)</f>
        <v>0.40</v>
      </c>
      <c r="S8" s="105">
        <f>(E8*0.15+L8*0.05)</f>
        <v>0.52499999999999991</v>
      </c>
      <c r="T8" s="105">
        <f>(F8*0.15+M8*0.05)</f>
        <v>0.20</v>
      </c>
      <c r="U8" s="105">
        <f>(G8*0.15+N8*0.05)</f>
        <v>0.425</v>
      </c>
      <c r="V8" s="105">
        <f>(H8*0.15+O8*0.05)</f>
        <v>0.625</v>
      </c>
      <c r="W8" s="117">
        <f>I8+P8</f>
        <v>18.50</v>
      </c>
      <c r="X8" s="117">
        <f>(W8*0.2)</f>
        <v>3.70</v>
      </c>
      <c r="Y8" s="237">
        <v>8</v>
      </c>
      <c r="Z8" s="116">
        <f>Y8*0.8</f>
        <v>6.40</v>
      </c>
      <c r="AA8" s="143"/>
    </row>
    <row r="9" spans="1:27" ht="19.9" customHeight="1">
      <c r="A9" s="138">
        <v>2</v>
      </c>
      <c r="B9" s="236">
        <v>263463</v>
      </c>
      <c r="C9" s="148" t="s">
        <v>167</v>
      </c>
      <c r="D9" s="10">
        <v>5.50</v>
      </c>
      <c r="E9" s="10">
        <v>2</v>
      </c>
      <c r="F9" s="10">
        <v>5</v>
      </c>
      <c r="G9" s="10">
        <v>3</v>
      </c>
      <c r="H9" s="10">
        <v>1</v>
      </c>
      <c r="I9" s="10">
        <f t="shared" si="0" ref="I9:I72">SUM(D9:H9)</f>
        <v>16.50</v>
      </c>
      <c r="J9" s="10">
        <f t="shared" si="1" ref="J9:J72">I9*0.15</f>
        <v>2.475</v>
      </c>
      <c r="K9" s="18">
        <v>1.50</v>
      </c>
      <c r="L9" s="18">
        <v>1</v>
      </c>
      <c r="M9" s="18">
        <v>2</v>
      </c>
      <c r="N9" s="18">
        <v>1.50</v>
      </c>
      <c r="O9" s="18">
        <v>2.50</v>
      </c>
      <c r="P9" s="18">
        <f t="shared" si="2" ref="P9:P72">SUM(K9:O9)</f>
        <v>8.50</v>
      </c>
      <c r="Q9" s="116">
        <f t="shared" si="3" ref="Q9:Q72">P9*0.05</f>
        <v>0.42500000000000004</v>
      </c>
      <c r="R9" s="105">
        <f t="shared" si="4" ref="R9:R72">(D9*0.15+K9*0.05)</f>
        <v>0.89999999999999991</v>
      </c>
      <c r="S9" s="105">
        <f t="shared" si="5" ref="S9:S72">(E9*0.15+L9*0.05)</f>
        <v>0.35</v>
      </c>
      <c r="T9" s="105">
        <f t="shared" si="6" ref="T9:T72">(F9*0.15+M9*0.05)</f>
        <v>0.85</v>
      </c>
      <c r="U9" s="105">
        <f t="shared" si="7" ref="U9:U72">(G9*0.15+N9*0.05)</f>
        <v>0.52499999999999991</v>
      </c>
      <c r="V9" s="105">
        <f t="shared" si="8" ref="V9:V72">(H9*0.15+O9*0.05)</f>
        <v>0.27500000000000002</v>
      </c>
      <c r="W9" s="117">
        <f t="shared" si="9" ref="W9:W72">I9+P9</f>
        <v>25</v>
      </c>
      <c r="X9" s="117">
        <f t="shared" si="10" ref="X9:X72">(W9*0.2)</f>
        <v>5</v>
      </c>
      <c r="Y9" s="237">
        <v>11</v>
      </c>
      <c r="Z9" s="116">
        <f t="shared" si="11" ref="Z9:Z72">Y9*0.8</f>
        <v>8.8000000000000007</v>
      </c>
      <c r="AA9" s="143"/>
    </row>
    <row r="10" spans="1:27" ht="19.9" customHeight="1">
      <c r="A10" s="138">
        <v>3</v>
      </c>
      <c r="B10" s="236">
        <v>263466</v>
      </c>
      <c r="C10" s="148" t="s">
        <v>168</v>
      </c>
      <c r="D10" s="10">
        <v>0</v>
      </c>
      <c r="E10" s="10">
        <v>1</v>
      </c>
      <c r="F10" s="10">
        <v>1.50</v>
      </c>
      <c r="G10" s="10">
        <v>0</v>
      </c>
      <c r="H10" s="10">
        <v>2</v>
      </c>
      <c r="I10" s="10">
        <f t="shared" si="0"/>
        <v>4.50</v>
      </c>
      <c r="J10" s="10">
        <f t="shared" si="1"/>
        <v>0.675</v>
      </c>
      <c r="K10" s="18">
        <v>0</v>
      </c>
      <c r="L10" s="18">
        <v>2</v>
      </c>
      <c r="M10" s="18">
        <v>0</v>
      </c>
      <c r="N10" s="18">
        <v>0.50</v>
      </c>
      <c r="O10" s="18">
        <v>0</v>
      </c>
      <c r="P10" s="18">
        <f t="shared" si="2"/>
        <v>2.50</v>
      </c>
      <c r="Q10" s="116">
        <f t="shared" si="3"/>
        <v>0.125</v>
      </c>
      <c r="R10" s="105">
        <f t="shared" si="4"/>
        <v>0</v>
      </c>
      <c r="S10" s="105">
        <f t="shared" si="5"/>
        <v>0.25</v>
      </c>
      <c r="T10" s="105">
        <f t="shared" si="6"/>
        <v>0.22499999999999998</v>
      </c>
      <c r="U10" s="105">
        <f t="shared" si="7"/>
        <v>0.025000000000000001</v>
      </c>
      <c r="V10" s="105">
        <f t="shared" si="8"/>
        <v>0.30</v>
      </c>
      <c r="W10" s="117">
        <f t="shared" si="9"/>
        <v>7</v>
      </c>
      <c r="X10" s="117">
        <f t="shared" si="10"/>
        <v>1.40</v>
      </c>
      <c r="Y10" s="237">
        <v>2</v>
      </c>
      <c r="Z10" s="116">
        <f t="shared" si="11"/>
        <v>1.60</v>
      </c>
      <c r="AA10" s="143"/>
    </row>
    <row r="11" spans="1:27" ht="17.25" customHeight="1">
      <c r="A11" s="138">
        <v>4</v>
      </c>
      <c r="B11" s="236">
        <v>263467</v>
      </c>
      <c r="C11" s="148" t="s">
        <v>169</v>
      </c>
      <c r="D11" s="10">
        <v>2</v>
      </c>
      <c r="E11" s="10">
        <v>5</v>
      </c>
      <c r="F11" s="10">
        <v>6</v>
      </c>
      <c r="G11" s="10">
        <v>4.50</v>
      </c>
      <c r="H11" s="10">
        <v>4</v>
      </c>
      <c r="I11" s="10">
        <f t="shared" si="0"/>
        <v>21.50</v>
      </c>
      <c r="J11" s="10">
        <f t="shared" si="1"/>
        <v>3.225</v>
      </c>
      <c r="K11" s="18">
        <v>3</v>
      </c>
      <c r="L11" s="18">
        <v>1.50</v>
      </c>
      <c r="M11" s="18">
        <v>3.50</v>
      </c>
      <c r="N11" s="18">
        <v>1</v>
      </c>
      <c r="O11" s="18">
        <v>1.50</v>
      </c>
      <c r="P11" s="18">
        <f t="shared" si="2"/>
        <v>10.50</v>
      </c>
      <c r="Q11" s="116">
        <f t="shared" si="3"/>
        <v>0.525</v>
      </c>
      <c r="R11" s="105">
        <f t="shared" si="4"/>
        <v>0.45</v>
      </c>
      <c r="S11" s="105">
        <f t="shared" si="5"/>
        <v>0.825</v>
      </c>
      <c r="T11" s="105">
        <f t="shared" si="6"/>
        <v>1.075</v>
      </c>
      <c r="U11" s="105">
        <f t="shared" si="7"/>
        <v>0.725</v>
      </c>
      <c r="V11" s="105">
        <f t="shared" si="8"/>
        <v>0.675</v>
      </c>
      <c r="W11" s="117">
        <f t="shared" si="9"/>
        <v>32</v>
      </c>
      <c r="X11" s="117">
        <f t="shared" si="10"/>
        <v>6.40</v>
      </c>
      <c r="Y11" s="237">
        <v>14</v>
      </c>
      <c r="Z11" s="116">
        <f t="shared" si="11"/>
        <v>11.20</v>
      </c>
      <c r="AA11" s="143"/>
    </row>
    <row r="12" spans="1:27" ht="19.9" customHeight="1">
      <c r="A12" s="138">
        <v>5</v>
      </c>
      <c r="B12" s="236">
        <v>263468</v>
      </c>
      <c r="C12" s="148" t="s">
        <v>170</v>
      </c>
      <c r="D12" s="10">
        <v>8</v>
      </c>
      <c r="E12" s="10">
        <v>7</v>
      </c>
      <c r="F12" s="10">
        <v>1</v>
      </c>
      <c r="G12" s="10">
        <v>4</v>
      </c>
      <c r="H12" s="10">
        <v>3</v>
      </c>
      <c r="I12" s="10">
        <f t="shared" si="0"/>
        <v>23</v>
      </c>
      <c r="J12" s="10">
        <f t="shared" si="1"/>
        <v>3.4499999999999997</v>
      </c>
      <c r="K12" s="18">
        <v>4</v>
      </c>
      <c r="L12" s="18">
        <v>1</v>
      </c>
      <c r="M12" s="18">
        <v>2</v>
      </c>
      <c r="N12" s="18">
        <v>0.50</v>
      </c>
      <c r="O12" s="18">
        <v>4</v>
      </c>
      <c r="P12" s="18">
        <f t="shared" si="2"/>
        <v>11.50</v>
      </c>
      <c r="Q12" s="116">
        <f t="shared" si="3"/>
        <v>0.57500000000000007</v>
      </c>
      <c r="R12" s="105">
        <f t="shared" si="4"/>
        <v>1.40</v>
      </c>
      <c r="S12" s="105">
        <f t="shared" si="5"/>
        <v>1.1000000000000001</v>
      </c>
      <c r="T12" s="105">
        <f t="shared" si="6"/>
        <v>0.25</v>
      </c>
      <c r="U12" s="105">
        <f t="shared" si="7"/>
        <v>0.625</v>
      </c>
      <c r="V12" s="105">
        <f t="shared" si="8"/>
        <v>0.64999999999999991</v>
      </c>
      <c r="W12" s="117">
        <f t="shared" si="9"/>
        <v>34.50</v>
      </c>
      <c r="X12" s="117">
        <f t="shared" si="10"/>
        <v>6.90</v>
      </c>
      <c r="Y12" s="237">
        <v>15</v>
      </c>
      <c r="Z12" s="116">
        <f t="shared" si="11"/>
        <v>12</v>
      </c>
      <c r="AA12" s="143"/>
    </row>
    <row r="13" spans="1:27" ht="19.9" customHeight="1">
      <c r="A13" s="138">
        <v>6</v>
      </c>
      <c r="B13" s="236">
        <v>263470</v>
      </c>
      <c r="C13" s="148" t="s">
        <v>171</v>
      </c>
      <c r="D13" s="10">
        <v>1</v>
      </c>
      <c r="E13" s="10">
        <v>4.50</v>
      </c>
      <c r="F13" s="10">
        <v>2</v>
      </c>
      <c r="G13" s="10">
        <v>3</v>
      </c>
      <c r="H13" s="10">
        <v>5</v>
      </c>
      <c r="I13" s="10">
        <f t="shared" si="0"/>
        <v>15.50</v>
      </c>
      <c r="J13" s="10">
        <f t="shared" si="1"/>
        <v>2.3249999999999997</v>
      </c>
      <c r="K13" s="18">
        <v>1.50</v>
      </c>
      <c r="L13" s="18">
        <v>3</v>
      </c>
      <c r="M13" s="18">
        <v>2.50</v>
      </c>
      <c r="N13" s="18">
        <v>0</v>
      </c>
      <c r="O13" s="18">
        <v>0.50</v>
      </c>
      <c r="P13" s="18">
        <f t="shared" si="2"/>
        <v>7.50</v>
      </c>
      <c r="Q13" s="116">
        <f t="shared" si="3"/>
        <v>0.375</v>
      </c>
      <c r="R13" s="105">
        <f t="shared" si="4"/>
        <v>0.225</v>
      </c>
      <c r="S13" s="105">
        <f t="shared" si="5"/>
        <v>0.825</v>
      </c>
      <c r="T13" s="105">
        <f t="shared" si="6"/>
        <v>0.425</v>
      </c>
      <c r="U13" s="105">
        <f t="shared" si="7"/>
        <v>0.44999999999999996</v>
      </c>
      <c r="V13" s="105">
        <f t="shared" si="8"/>
        <v>0.775</v>
      </c>
      <c r="W13" s="117">
        <f t="shared" si="9"/>
        <v>23</v>
      </c>
      <c r="X13" s="117">
        <f t="shared" si="10"/>
        <v>4.6000000000000005</v>
      </c>
      <c r="Y13" s="237">
        <v>10</v>
      </c>
      <c r="Z13" s="116">
        <f t="shared" si="11"/>
        <v>8</v>
      </c>
      <c r="AA13" s="143"/>
    </row>
    <row r="14" spans="1:27" ht="19.9" customHeight="1">
      <c r="A14" s="138">
        <v>7</v>
      </c>
      <c r="B14" s="236">
        <v>263471</v>
      </c>
      <c r="C14" s="148" t="s">
        <v>172</v>
      </c>
      <c r="D14" s="10">
        <v>1.50</v>
      </c>
      <c r="E14" s="10">
        <v>2</v>
      </c>
      <c r="F14" s="10">
        <v>0.50</v>
      </c>
      <c r="G14" s="10">
        <v>2</v>
      </c>
      <c r="H14" s="10">
        <v>4</v>
      </c>
      <c r="I14" s="10">
        <f t="shared" si="0"/>
        <v>10</v>
      </c>
      <c r="J14" s="10">
        <f t="shared" si="1"/>
        <v>1.50</v>
      </c>
      <c r="K14" s="18">
        <v>1</v>
      </c>
      <c r="L14" s="18">
        <v>0.50</v>
      </c>
      <c r="M14" s="18">
        <v>1.50</v>
      </c>
      <c r="N14" s="18">
        <v>0.50</v>
      </c>
      <c r="O14" s="18">
        <v>1</v>
      </c>
      <c r="P14" s="18">
        <f t="shared" si="2"/>
        <v>4.50</v>
      </c>
      <c r="Q14" s="116">
        <f t="shared" si="3"/>
        <v>0.225</v>
      </c>
      <c r="R14" s="105">
        <f t="shared" si="4"/>
        <v>0.27499999999999997</v>
      </c>
      <c r="S14" s="105">
        <f t="shared" si="5"/>
        <v>0.325</v>
      </c>
      <c r="T14" s="105">
        <f t="shared" si="6"/>
        <v>0.15000000000000002</v>
      </c>
      <c r="U14" s="105">
        <f t="shared" si="7"/>
        <v>0.325</v>
      </c>
      <c r="V14" s="105">
        <f t="shared" si="8"/>
        <v>0.65</v>
      </c>
      <c r="W14" s="117">
        <f t="shared" si="9"/>
        <v>14.50</v>
      </c>
      <c r="X14" s="117">
        <f t="shared" si="10"/>
        <v>2.9000000000000004</v>
      </c>
      <c r="Y14" s="237">
        <v>6</v>
      </c>
      <c r="Z14" s="116">
        <f t="shared" si="11"/>
        <v>4.8000000000000007</v>
      </c>
      <c r="AA14" s="143"/>
    </row>
    <row r="15" spans="1:27" ht="19.9" customHeight="1">
      <c r="A15" s="138">
        <v>8</v>
      </c>
      <c r="B15" s="236">
        <v>263472</v>
      </c>
      <c r="C15" s="148" t="s">
        <v>173</v>
      </c>
      <c r="D15" s="10">
        <v>5</v>
      </c>
      <c r="E15" s="10">
        <v>4</v>
      </c>
      <c r="F15" s="10">
        <v>8</v>
      </c>
      <c r="G15" s="10">
        <v>6</v>
      </c>
      <c r="H15" s="10">
        <v>8.50</v>
      </c>
      <c r="I15" s="10">
        <f t="shared" si="0"/>
        <v>31.50</v>
      </c>
      <c r="J15" s="10">
        <f t="shared" si="1"/>
        <v>4.7249999999999996</v>
      </c>
      <c r="K15" s="18">
        <v>4.50</v>
      </c>
      <c r="L15" s="18">
        <v>5</v>
      </c>
      <c r="M15" s="18">
        <v>1</v>
      </c>
      <c r="N15" s="18">
        <v>3</v>
      </c>
      <c r="O15" s="18">
        <v>2</v>
      </c>
      <c r="P15" s="18">
        <f t="shared" si="2"/>
        <v>15.50</v>
      </c>
      <c r="Q15" s="116">
        <f t="shared" si="3"/>
        <v>0.775</v>
      </c>
      <c r="R15" s="105">
        <f t="shared" si="4"/>
        <v>0.975</v>
      </c>
      <c r="S15" s="105">
        <f t="shared" si="5"/>
        <v>0.85</v>
      </c>
      <c r="T15" s="105">
        <f t="shared" si="6"/>
        <v>1.25</v>
      </c>
      <c r="U15" s="105">
        <f t="shared" si="7"/>
        <v>1.0499999999999998</v>
      </c>
      <c r="V15" s="105">
        <f t="shared" si="8"/>
        <v>1.375</v>
      </c>
      <c r="W15" s="117">
        <f t="shared" si="9"/>
        <v>47</v>
      </c>
      <c r="X15" s="117">
        <f t="shared" si="10"/>
        <v>9.40</v>
      </c>
      <c r="Y15" s="237">
        <v>21</v>
      </c>
      <c r="Z15" s="116">
        <f t="shared" si="11"/>
        <v>16.80</v>
      </c>
      <c r="AA15" s="143"/>
    </row>
    <row r="16" spans="1:27" ht="19.9" customHeight="1">
      <c r="A16" s="138">
        <v>9</v>
      </c>
      <c r="B16" s="236">
        <v>263475</v>
      </c>
      <c r="C16" s="148" t="s">
        <v>174</v>
      </c>
      <c r="D16" s="10">
        <v>1</v>
      </c>
      <c r="E16" s="10">
        <v>3.50</v>
      </c>
      <c r="F16" s="10">
        <v>2.50</v>
      </c>
      <c r="G16" s="10">
        <v>0.50</v>
      </c>
      <c r="H16" s="10">
        <v>1</v>
      </c>
      <c r="I16" s="10">
        <f t="shared" si="0"/>
        <v>8.50</v>
      </c>
      <c r="J16" s="10">
        <f t="shared" si="1"/>
        <v>1.2749999999999999</v>
      </c>
      <c r="K16" s="18">
        <v>1</v>
      </c>
      <c r="L16" s="18">
        <v>0.50</v>
      </c>
      <c r="M16" s="18">
        <v>0.50</v>
      </c>
      <c r="N16" s="18">
        <v>1</v>
      </c>
      <c r="O16" s="18">
        <v>0.50</v>
      </c>
      <c r="P16" s="18">
        <f t="shared" si="2"/>
        <v>3.50</v>
      </c>
      <c r="Q16" s="116">
        <f t="shared" si="3"/>
        <v>0.17500000000000002</v>
      </c>
      <c r="R16" s="105">
        <f t="shared" si="4"/>
        <v>0.20</v>
      </c>
      <c r="S16" s="105">
        <f t="shared" si="5"/>
        <v>0.55000000000000004</v>
      </c>
      <c r="T16" s="105">
        <f t="shared" si="6"/>
        <v>0.40</v>
      </c>
      <c r="U16" s="105">
        <f t="shared" si="7"/>
        <v>0.125</v>
      </c>
      <c r="V16" s="105">
        <f t="shared" si="8"/>
        <v>0.175</v>
      </c>
      <c r="W16" s="117">
        <f t="shared" si="9"/>
        <v>12</v>
      </c>
      <c r="X16" s="117">
        <f t="shared" si="10"/>
        <v>2.4000000000000004</v>
      </c>
      <c r="Y16" s="237">
        <v>5</v>
      </c>
      <c r="Z16" s="116">
        <f t="shared" si="11"/>
        <v>4</v>
      </c>
      <c r="AA16" s="143"/>
    </row>
    <row r="17" spans="1:27" ht="19.9" customHeight="1">
      <c r="A17" s="138">
        <v>10</v>
      </c>
      <c r="B17" s="236">
        <v>263476</v>
      </c>
      <c r="C17" s="148" t="s">
        <v>175</v>
      </c>
      <c r="D17" s="10">
        <v>6</v>
      </c>
      <c r="E17" s="10">
        <v>5</v>
      </c>
      <c r="F17" s="10">
        <v>3</v>
      </c>
      <c r="G17" s="10">
        <v>4</v>
      </c>
      <c r="H17" s="10">
        <v>4.50</v>
      </c>
      <c r="I17" s="10">
        <f t="shared" si="0"/>
        <v>22.50</v>
      </c>
      <c r="J17" s="10">
        <f t="shared" si="1"/>
        <v>3.375</v>
      </c>
      <c r="K17" s="18">
        <v>2</v>
      </c>
      <c r="L17" s="18">
        <v>1.50</v>
      </c>
      <c r="M17" s="18">
        <v>2</v>
      </c>
      <c r="N17" s="18">
        <v>2.50</v>
      </c>
      <c r="O17" s="18">
        <v>3</v>
      </c>
      <c r="P17" s="18">
        <f t="shared" si="2"/>
        <v>11</v>
      </c>
      <c r="Q17" s="116">
        <f t="shared" si="3"/>
        <v>0.55000000000000004</v>
      </c>
      <c r="R17" s="105">
        <f t="shared" si="4"/>
        <v>0.99999999999999989</v>
      </c>
      <c r="S17" s="105">
        <f t="shared" si="5"/>
        <v>0.825</v>
      </c>
      <c r="T17" s="105">
        <f t="shared" si="6"/>
        <v>0.54999999999999993</v>
      </c>
      <c r="U17" s="105">
        <f t="shared" si="7"/>
        <v>0.725</v>
      </c>
      <c r="V17" s="105">
        <f t="shared" si="8"/>
        <v>0.825</v>
      </c>
      <c r="W17" s="117">
        <f t="shared" si="9"/>
        <v>33.50</v>
      </c>
      <c r="X17" s="117">
        <f t="shared" si="10"/>
        <v>6.70</v>
      </c>
      <c r="Y17" s="237">
        <v>15</v>
      </c>
      <c r="Z17" s="116">
        <f t="shared" si="11"/>
        <v>12</v>
      </c>
      <c r="AA17" s="143"/>
    </row>
    <row r="18" spans="1:27" ht="19.9" customHeight="1">
      <c r="A18" s="138">
        <v>11</v>
      </c>
      <c r="B18" s="236">
        <v>263477</v>
      </c>
      <c r="C18" s="148" t="s">
        <v>176</v>
      </c>
      <c r="D18" s="10">
        <v>3</v>
      </c>
      <c r="E18" s="10">
        <v>4</v>
      </c>
      <c r="F18" s="10">
        <v>7</v>
      </c>
      <c r="G18" s="10">
        <v>3</v>
      </c>
      <c r="H18" s="10">
        <v>5</v>
      </c>
      <c r="I18" s="10">
        <f t="shared" si="0"/>
        <v>22</v>
      </c>
      <c r="J18" s="10">
        <f t="shared" si="1"/>
        <v>3.30</v>
      </c>
      <c r="K18" s="18">
        <v>1.50</v>
      </c>
      <c r="L18" s="18">
        <v>3</v>
      </c>
      <c r="M18" s="18">
        <v>1</v>
      </c>
      <c r="N18" s="18">
        <v>4</v>
      </c>
      <c r="O18" s="18">
        <v>2</v>
      </c>
      <c r="P18" s="18">
        <f t="shared" si="2"/>
        <v>11.50</v>
      </c>
      <c r="Q18" s="116">
        <f t="shared" si="3"/>
        <v>0.57500000000000007</v>
      </c>
      <c r="R18" s="105">
        <f t="shared" si="4"/>
        <v>0.52499999999999991</v>
      </c>
      <c r="S18" s="105">
        <f t="shared" si="5"/>
        <v>0.75</v>
      </c>
      <c r="T18" s="105">
        <f t="shared" si="6"/>
        <v>1.1000000000000001</v>
      </c>
      <c r="U18" s="105">
        <f t="shared" si="7"/>
        <v>0.64999999999999991</v>
      </c>
      <c r="V18" s="105">
        <f t="shared" si="8"/>
        <v>0.85</v>
      </c>
      <c r="W18" s="117">
        <f t="shared" si="9"/>
        <v>33.50</v>
      </c>
      <c r="X18" s="117">
        <f t="shared" si="10"/>
        <v>6.70</v>
      </c>
      <c r="Y18" s="237">
        <v>15</v>
      </c>
      <c r="Z18" s="116">
        <f t="shared" si="11"/>
        <v>12</v>
      </c>
      <c r="AA18" s="143"/>
    </row>
    <row r="19" spans="1:27" ht="19.9" customHeight="1">
      <c r="A19" s="138">
        <v>12</v>
      </c>
      <c r="B19" s="236">
        <v>263478</v>
      </c>
      <c r="C19" s="148" t="s">
        <v>177</v>
      </c>
      <c r="D19" s="10">
        <v>7</v>
      </c>
      <c r="E19" s="10">
        <v>6</v>
      </c>
      <c r="F19" s="10">
        <v>8</v>
      </c>
      <c r="G19" s="10">
        <v>6.50</v>
      </c>
      <c r="H19" s="10">
        <v>7.50</v>
      </c>
      <c r="I19" s="10">
        <f t="shared" si="0"/>
        <v>35</v>
      </c>
      <c r="J19" s="10">
        <f t="shared" si="1"/>
        <v>5.25</v>
      </c>
      <c r="K19" s="18">
        <v>1</v>
      </c>
      <c r="L19" s="18">
        <v>4</v>
      </c>
      <c r="M19" s="18">
        <v>4</v>
      </c>
      <c r="N19" s="18">
        <v>3.50</v>
      </c>
      <c r="O19" s="18">
        <v>5</v>
      </c>
      <c r="P19" s="18">
        <f t="shared" si="2"/>
        <v>17.50</v>
      </c>
      <c r="Q19" s="116">
        <f t="shared" si="3"/>
        <v>0.875</v>
      </c>
      <c r="R19" s="105">
        <f t="shared" si="4"/>
        <v>1.1000000000000001</v>
      </c>
      <c r="S19" s="105">
        <f t="shared" si="5"/>
        <v>1.0999999999999999</v>
      </c>
      <c r="T19" s="105">
        <f t="shared" si="6"/>
        <v>1.40</v>
      </c>
      <c r="U19" s="105">
        <f t="shared" si="7"/>
        <v>1.1499999999999999</v>
      </c>
      <c r="V19" s="105">
        <f t="shared" si="8"/>
        <v>1.375</v>
      </c>
      <c r="W19" s="117">
        <f t="shared" si="9"/>
        <v>52.50</v>
      </c>
      <c r="X19" s="117">
        <f t="shared" si="10"/>
        <v>10.50</v>
      </c>
      <c r="Y19" s="237">
        <v>23</v>
      </c>
      <c r="Z19" s="116">
        <f t="shared" si="11"/>
        <v>18.400000000000002</v>
      </c>
      <c r="AA19" s="143"/>
    </row>
    <row r="20" spans="1:27" ht="19.9" customHeight="1">
      <c r="A20" s="138">
        <v>13</v>
      </c>
      <c r="B20" s="236">
        <v>263479</v>
      </c>
      <c r="C20" s="148" t="s">
        <v>178</v>
      </c>
      <c r="D20" s="10">
        <v>6</v>
      </c>
      <c r="E20" s="10">
        <v>3</v>
      </c>
      <c r="F20" s="10">
        <v>4.50</v>
      </c>
      <c r="G20" s="10">
        <v>4</v>
      </c>
      <c r="H20" s="10">
        <v>8</v>
      </c>
      <c r="I20" s="10">
        <f t="shared" si="0"/>
        <v>25.50</v>
      </c>
      <c r="J20" s="10">
        <f t="shared" si="1"/>
        <v>3.8249999999999997</v>
      </c>
      <c r="K20" s="18">
        <v>3</v>
      </c>
      <c r="L20" s="18">
        <v>2</v>
      </c>
      <c r="M20" s="18">
        <v>2.50</v>
      </c>
      <c r="N20" s="18">
        <v>3</v>
      </c>
      <c r="O20" s="18">
        <v>2</v>
      </c>
      <c r="P20" s="18">
        <f t="shared" si="2"/>
        <v>12.50</v>
      </c>
      <c r="Q20" s="116">
        <f t="shared" si="3"/>
        <v>0.625</v>
      </c>
      <c r="R20" s="105">
        <f t="shared" si="4"/>
        <v>1.0499999999999998</v>
      </c>
      <c r="S20" s="105">
        <f t="shared" si="5"/>
        <v>0.54999999999999993</v>
      </c>
      <c r="T20" s="105">
        <f t="shared" si="6"/>
        <v>0.80</v>
      </c>
      <c r="U20" s="105">
        <f t="shared" si="7"/>
        <v>0.75</v>
      </c>
      <c r="V20" s="105">
        <f t="shared" si="8"/>
        <v>1.30</v>
      </c>
      <c r="W20" s="117">
        <f t="shared" si="9"/>
        <v>38</v>
      </c>
      <c r="X20" s="117">
        <f t="shared" si="10"/>
        <v>7.60</v>
      </c>
      <c r="Y20" s="237">
        <v>17</v>
      </c>
      <c r="Z20" s="116">
        <f t="shared" si="11"/>
        <v>13.60</v>
      </c>
      <c r="AA20" s="143"/>
    </row>
    <row r="21" spans="1:27" ht="19.9" customHeight="1">
      <c r="A21" s="138">
        <v>14</v>
      </c>
      <c r="B21" s="236">
        <v>263481</v>
      </c>
      <c r="C21" s="148" t="s">
        <v>179</v>
      </c>
      <c r="D21" s="10">
        <v>9</v>
      </c>
      <c r="E21" s="10">
        <v>8.50</v>
      </c>
      <c r="F21" s="10">
        <v>7</v>
      </c>
      <c r="G21" s="10">
        <v>9.50</v>
      </c>
      <c r="H21" s="10">
        <v>9</v>
      </c>
      <c r="I21" s="10">
        <f t="shared" si="0"/>
        <v>43</v>
      </c>
      <c r="J21" s="10">
        <f t="shared" si="1"/>
        <v>6.45</v>
      </c>
      <c r="K21" s="18">
        <v>4.50</v>
      </c>
      <c r="L21" s="18">
        <v>5</v>
      </c>
      <c r="M21" s="18">
        <v>3</v>
      </c>
      <c r="N21" s="18">
        <v>4</v>
      </c>
      <c r="O21" s="18">
        <v>5</v>
      </c>
      <c r="P21" s="18">
        <f t="shared" si="2"/>
        <v>21.50</v>
      </c>
      <c r="Q21" s="116">
        <f t="shared" si="3"/>
        <v>1.075</v>
      </c>
      <c r="R21" s="105">
        <f t="shared" si="4"/>
        <v>1.575</v>
      </c>
      <c r="S21" s="105">
        <f t="shared" si="5"/>
        <v>1.525</v>
      </c>
      <c r="T21" s="105">
        <f t="shared" si="6"/>
        <v>1.2000000000000002</v>
      </c>
      <c r="U21" s="105">
        <f t="shared" si="7"/>
        <v>1.625</v>
      </c>
      <c r="V21" s="105">
        <f t="shared" si="8"/>
        <v>1.60</v>
      </c>
      <c r="W21" s="117">
        <f t="shared" si="9"/>
        <v>64.50</v>
      </c>
      <c r="X21" s="117">
        <f t="shared" si="10"/>
        <v>12.90</v>
      </c>
      <c r="Y21" s="237">
        <v>28</v>
      </c>
      <c r="Z21" s="116">
        <f t="shared" si="11"/>
        <v>22.40</v>
      </c>
      <c r="AA21" s="143"/>
    </row>
    <row r="22" spans="1:27" ht="19.9" customHeight="1">
      <c r="A22" s="138">
        <v>15</v>
      </c>
      <c r="B22" s="236">
        <v>263482</v>
      </c>
      <c r="C22" s="148" t="s">
        <v>180</v>
      </c>
      <c r="D22" s="10">
        <v>1.50</v>
      </c>
      <c r="E22" s="10">
        <v>3</v>
      </c>
      <c r="F22" s="10">
        <v>1</v>
      </c>
      <c r="G22" s="10">
        <v>1.50</v>
      </c>
      <c r="H22" s="10">
        <v>2</v>
      </c>
      <c r="I22" s="10">
        <f t="shared" si="0"/>
        <v>9</v>
      </c>
      <c r="J22" s="10">
        <f t="shared" si="1"/>
        <v>1.35</v>
      </c>
      <c r="K22" s="18">
        <v>0.50</v>
      </c>
      <c r="L22" s="18">
        <v>1</v>
      </c>
      <c r="M22" s="18">
        <v>0.50</v>
      </c>
      <c r="N22" s="18">
        <v>1.50</v>
      </c>
      <c r="O22" s="18">
        <v>1</v>
      </c>
      <c r="P22" s="18">
        <f t="shared" si="2"/>
        <v>4.50</v>
      </c>
      <c r="Q22" s="116">
        <f t="shared" si="3"/>
        <v>0.225</v>
      </c>
      <c r="R22" s="105">
        <f t="shared" si="4"/>
        <v>0.24999999999999997</v>
      </c>
      <c r="S22" s="105">
        <f t="shared" si="5"/>
        <v>0.49999999999999994</v>
      </c>
      <c r="T22" s="105">
        <f t="shared" si="6"/>
        <v>0.175</v>
      </c>
      <c r="U22" s="105">
        <f t="shared" si="7"/>
        <v>0.30</v>
      </c>
      <c r="V22" s="105">
        <f t="shared" si="8"/>
        <v>0.35</v>
      </c>
      <c r="W22" s="117">
        <f t="shared" si="9"/>
        <v>13.50</v>
      </c>
      <c r="X22" s="117">
        <f t="shared" si="10"/>
        <v>2.70</v>
      </c>
      <c r="Y22" s="237">
        <v>6</v>
      </c>
      <c r="Z22" s="116">
        <f t="shared" si="11"/>
        <v>4.8000000000000007</v>
      </c>
      <c r="AA22" s="143"/>
    </row>
    <row r="23" spans="1:27" ht="19.9" customHeight="1">
      <c r="A23" s="138">
        <v>16</v>
      </c>
      <c r="B23" s="236">
        <v>263483</v>
      </c>
      <c r="C23" s="148" t="s">
        <v>181</v>
      </c>
      <c r="D23" s="10">
        <v>2</v>
      </c>
      <c r="E23" s="10">
        <v>5</v>
      </c>
      <c r="F23" s="10">
        <v>8</v>
      </c>
      <c r="G23" s="10">
        <v>5</v>
      </c>
      <c r="H23" s="10">
        <v>7</v>
      </c>
      <c r="I23" s="10">
        <f t="shared" si="0"/>
        <v>27</v>
      </c>
      <c r="J23" s="10">
        <f t="shared" si="1"/>
        <v>4.05</v>
      </c>
      <c r="K23" s="18">
        <v>2</v>
      </c>
      <c r="L23" s="18">
        <v>4</v>
      </c>
      <c r="M23" s="18">
        <v>2</v>
      </c>
      <c r="N23" s="18">
        <v>3.50</v>
      </c>
      <c r="O23" s="18">
        <v>2</v>
      </c>
      <c r="P23" s="18">
        <f t="shared" si="12" ref="P23">SUM(K23:O23)</f>
        <v>13.50</v>
      </c>
      <c r="Q23" s="116">
        <f t="shared" si="3"/>
        <v>0.675</v>
      </c>
      <c r="R23" s="105">
        <f t="shared" si="4"/>
        <v>0.40</v>
      </c>
      <c r="S23" s="105">
        <f t="shared" si="5"/>
        <v>0.95</v>
      </c>
      <c r="T23" s="105">
        <f t="shared" si="6"/>
        <v>1.30</v>
      </c>
      <c r="U23" s="105">
        <f t="shared" si="7"/>
        <v>0.925</v>
      </c>
      <c r="V23" s="105">
        <f t="shared" si="8"/>
        <v>1.1500000000000001</v>
      </c>
      <c r="W23" s="117">
        <f t="shared" si="9"/>
        <v>40.50</v>
      </c>
      <c r="X23" s="117">
        <f t="shared" si="10"/>
        <v>8.10</v>
      </c>
      <c r="Y23" s="237">
        <v>18</v>
      </c>
      <c r="Z23" s="116">
        <f t="shared" si="11"/>
        <v>14.40</v>
      </c>
      <c r="AA23" s="143"/>
    </row>
    <row r="24" spans="1:27" ht="19.9" customHeight="1">
      <c r="A24" s="138">
        <v>17</v>
      </c>
      <c r="B24" s="236">
        <v>263484</v>
      </c>
      <c r="C24" s="148" t="s">
        <v>182</v>
      </c>
      <c r="D24" s="10">
        <v>9.50</v>
      </c>
      <c r="E24" s="10">
        <v>7</v>
      </c>
      <c r="F24" s="10">
        <v>9</v>
      </c>
      <c r="G24" s="10">
        <v>8.50</v>
      </c>
      <c r="H24" s="10">
        <v>6</v>
      </c>
      <c r="I24" s="10">
        <f t="shared" si="0"/>
        <v>40</v>
      </c>
      <c r="J24" s="10">
        <f t="shared" si="1"/>
        <v>6</v>
      </c>
      <c r="K24" s="18">
        <v>4</v>
      </c>
      <c r="L24" s="18">
        <v>5</v>
      </c>
      <c r="M24" s="18">
        <v>3</v>
      </c>
      <c r="N24" s="18">
        <v>4</v>
      </c>
      <c r="O24" s="18">
        <v>3.50</v>
      </c>
      <c r="P24" s="18">
        <f t="shared" si="2"/>
        <v>19.50</v>
      </c>
      <c r="Q24" s="116">
        <f t="shared" si="3"/>
        <v>0.97500000000000009</v>
      </c>
      <c r="R24" s="105">
        <f t="shared" si="4"/>
        <v>1.625</v>
      </c>
      <c r="S24" s="105">
        <f t="shared" si="5"/>
        <v>1.30</v>
      </c>
      <c r="T24" s="105">
        <f t="shared" si="6"/>
        <v>1.50</v>
      </c>
      <c r="U24" s="105">
        <f t="shared" si="7"/>
        <v>1.475</v>
      </c>
      <c r="V24" s="105">
        <f t="shared" si="8"/>
        <v>1.075</v>
      </c>
      <c r="W24" s="117">
        <f t="shared" si="9"/>
        <v>59.50</v>
      </c>
      <c r="X24" s="117">
        <f t="shared" si="10"/>
        <v>11.90</v>
      </c>
      <c r="Y24" s="237">
        <v>26</v>
      </c>
      <c r="Z24" s="116">
        <f t="shared" si="11"/>
        <v>20.80</v>
      </c>
      <c r="AA24" s="143"/>
    </row>
    <row r="25" spans="1:27" ht="19.9" customHeight="1">
      <c r="A25" s="138">
        <v>18</v>
      </c>
      <c r="B25" s="236">
        <v>263485</v>
      </c>
      <c r="C25" s="148" t="s">
        <v>183</v>
      </c>
      <c r="D25" s="10">
        <v>3</v>
      </c>
      <c r="E25" s="10">
        <v>5.50</v>
      </c>
      <c r="F25" s="10">
        <v>5</v>
      </c>
      <c r="G25" s="10">
        <v>6</v>
      </c>
      <c r="H25" s="10">
        <v>3</v>
      </c>
      <c r="I25" s="10">
        <f t="shared" si="0"/>
        <v>22.50</v>
      </c>
      <c r="J25" s="10">
        <f t="shared" si="1"/>
        <v>3.375</v>
      </c>
      <c r="K25" s="18">
        <v>3</v>
      </c>
      <c r="L25" s="18">
        <v>4</v>
      </c>
      <c r="M25" s="18">
        <v>1.50</v>
      </c>
      <c r="N25" s="18">
        <v>1</v>
      </c>
      <c r="O25" s="18">
        <v>2</v>
      </c>
      <c r="P25" s="18">
        <f t="shared" si="2"/>
        <v>11.50</v>
      </c>
      <c r="Q25" s="116">
        <f t="shared" si="3"/>
        <v>0.57500000000000007</v>
      </c>
      <c r="R25" s="105">
        <f t="shared" si="4"/>
        <v>0.60</v>
      </c>
      <c r="S25" s="105">
        <f t="shared" si="5"/>
        <v>1.0249999999999999</v>
      </c>
      <c r="T25" s="105">
        <f t="shared" si="6"/>
        <v>0.825</v>
      </c>
      <c r="U25" s="105">
        <f t="shared" si="7"/>
        <v>0.95</v>
      </c>
      <c r="V25" s="105">
        <f t="shared" si="8"/>
        <v>0.54999999999999993</v>
      </c>
      <c r="W25" s="117">
        <f t="shared" si="9"/>
        <v>34</v>
      </c>
      <c r="X25" s="117">
        <f t="shared" si="10"/>
        <v>6.8000000000000007</v>
      </c>
      <c r="Y25" s="237">
        <v>15</v>
      </c>
      <c r="Z25" s="116">
        <f t="shared" si="11"/>
        <v>12</v>
      </c>
      <c r="AA25" s="143"/>
    </row>
    <row r="26" spans="1:27" ht="19.9" customHeight="1">
      <c r="A26" s="138">
        <v>19</v>
      </c>
      <c r="B26" s="236">
        <v>263486</v>
      </c>
      <c r="C26" s="148" t="s">
        <v>184</v>
      </c>
      <c r="D26" s="10">
        <v>1</v>
      </c>
      <c r="E26" s="10">
        <v>2.50</v>
      </c>
      <c r="F26" s="10">
        <v>2</v>
      </c>
      <c r="G26" s="10">
        <v>1</v>
      </c>
      <c r="H26" s="10">
        <v>2</v>
      </c>
      <c r="I26" s="10">
        <f t="shared" si="0"/>
        <v>8.50</v>
      </c>
      <c r="J26" s="10">
        <f t="shared" si="1"/>
        <v>1.2749999999999999</v>
      </c>
      <c r="K26" s="18">
        <v>0.50</v>
      </c>
      <c r="L26" s="18">
        <v>1</v>
      </c>
      <c r="M26" s="18">
        <v>3</v>
      </c>
      <c r="N26" s="18">
        <v>2.50</v>
      </c>
      <c r="O26" s="18">
        <v>2</v>
      </c>
      <c r="P26" s="18">
        <f t="shared" si="2"/>
        <v>9</v>
      </c>
      <c r="Q26" s="116">
        <f t="shared" si="3"/>
        <v>0.45</v>
      </c>
      <c r="R26" s="105">
        <f t="shared" si="4"/>
        <v>0.175</v>
      </c>
      <c r="S26" s="105">
        <f t="shared" si="5"/>
        <v>0.425</v>
      </c>
      <c r="T26" s="105">
        <f t="shared" si="6"/>
        <v>0.45</v>
      </c>
      <c r="U26" s="105">
        <f t="shared" si="7"/>
        <v>0.27500000000000002</v>
      </c>
      <c r="V26" s="105">
        <f t="shared" si="8"/>
        <v>0.40</v>
      </c>
      <c r="W26" s="117">
        <f t="shared" si="9"/>
        <v>17.50</v>
      </c>
      <c r="X26" s="117">
        <f t="shared" si="10"/>
        <v>3.50</v>
      </c>
      <c r="Y26" s="237" t="s">
        <v>99</v>
      </c>
      <c r="Z26" s="116" t="e">
        <f t="shared" si="11"/>
        <v>#VALUE!</v>
      </c>
      <c r="AA26" s="143"/>
    </row>
    <row r="27" spans="1:27" ht="19.9" customHeight="1">
      <c r="A27" s="138">
        <v>20</v>
      </c>
      <c r="B27" s="236">
        <v>263488</v>
      </c>
      <c r="C27" s="148" t="s">
        <v>101</v>
      </c>
      <c r="D27" s="10">
        <v>6</v>
      </c>
      <c r="E27" s="10">
        <v>3</v>
      </c>
      <c r="F27" s="10">
        <v>4.50</v>
      </c>
      <c r="G27" s="10">
        <v>4</v>
      </c>
      <c r="H27" s="10">
        <v>5</v>
      </c>
      <c r="I27" s="10">
        <f t="shared" si="0"/>
        <v>22.50</v>
      </c>
      <c r="J27" s="10">
        <f t="shared" si="1"/>
        <v>3.375</v>
      </c>
      <c r="K27" s="18">
        <v>2</v>
      </c>
      <c r="L27" s="18">
        <v>2.50</v>
      </c>
      <c r="M27" s="18">
        <v>1</v>
      </c>
      <c r="N27" s="18">
        <v>1</v>
      </c>
      <c r="O27" s="18">
        <v>4</v>
      </c>
      <c r="P27" s="18">
        <f t="shared" si="2"/>
        <v>10.50</v>
      </c>
      <c r="Q27" s="116">
        <f t="shared" si="3"/>
        <v>0.525</v>
      </c>
      <c r="R27" s="105">
        <f t="shared" si="4"/>
        <v>0.99999999999999989</v>
      </c>
      <c r="S27" s="105">
        <f t="shared" si="5"/>
        <v>0.57499999999999996</v>
      </c>
      <c r="T27" s="105">
        <f t="shared" si="6"/>
        <v>0.725</v>
      </c>
      <c r="U27" s="105">
        <f t="shared" si="7"/>
        <v>0.65</v>
      </c>
      <c r="V27" s="105">
        <f t="shared" si="8"/>
        <v>0.95</v>
      </c>
      <c r="W27" s="117">
        <f t="shared" si="9"/>
        <v>33</v>
      </c>
      <c r="X27" s="117">
        <f t="shared" si="10"/>
        <v>6.60</v>
      </c>
      <c r="Y27" s="237">
        <v>14</v>
      </c>
      <c r="Z27" s="116">
        <f t="shared" si="11"/>
        <v>11.20</v>
      </c>
      <c r="AA27" s="143"/>
    </row>
    <row r="28" spans="1:27" ht="19.9" customHeight="1">
      <c r="A28" s="138">
        <v>21</v>
      </c>
      <c r="B28" s="236">
        <v>263490</v>
      </c>
      <c r="C28" s="148" t="s">
        <v>185</v>
      </c>
      <c r="D28" s="10">
        <v>8</v>
      </c>
      <c r="E28" s="10">
        <v>9.50</v>
      </c>
      <c r="F28" s="10">
        <v>9</v>
      </c>
      <c r="G28" s="10">
        <v>8.50</v>
      </c>
      <c r="H28" s="10">
        <v>9</v>
      </c>
      <c r="I28" s="10">
        <f t="shared" si="0"/>
        <v>44</v>
      </c>
      <c r="J28" s="10">
        <f t="shared" si="1"/>
        <v>6.60</v>
      </c>
      <c r="K28" s="18">
        <v>4.50</v>
      </c>
      <c r="L28" s="18">
        <v>3</v>
      </c>
      <c r="M28" s="18">
        <v>5</v>
      </c>
      <c r="N28" s="18">
        <v>3.50</v>
      </c>
      <c r="O28" s="18">
        <v>5</v>
      </c>
      <c r="P28" s="18">
        <f t="shared" si="2"/>
        <v>21</v>
      </c>
      <c r="Q28" s="116">
        <f t="shared" si="3"/>
        <v>1.05</v>
      </c>
      <c r="R28" s="105">
        <f t="shared" si="4"/>
        <v>1.425</v>
      </c>
      <c r="S28" s="105">
        <f t="shared" si="5"/>
        <v>1.5750000000000002</v>
      </c>
      <c r="T28" s="105">
        <f t="shared" si="6"/>
        <v>1.60</v>
      </c>
      <c r="U28" s="105">
        <f t="shared" si="7"/>
        <v>1.45</v>
      </c>
      <c r="V28" s="105">
        <f t="shared" si="8"/>
        <v>1.60</v>
      </c>
      <c r="W28" s="117">
        <f t="shared" si="9"/>
        <v>65</v>
      </c>
      <c r="X28" s="117">
        <f t="shared" si="10"/>
        <v>13</v>
      </c>
      <c r="Y28" s="237">
        <v>29</v>
      </c>
      <c r="Z28" s="116">
        <f t="shared" si="11"/>
        <v>23.200000000000003</v>
      </c>
      <c r="AA28" s="143"/>
    </row>
    <row r="29" spans="1:27" ht="19.9" customHeight="1">
      <c r="A29" s="138">
        <v>22</v>
      </c>
      <c r="B29" s="236">
        <v>263491</v>
      </c>
      <c r="C29" s="148" t="s">
        <v>186</v>
      </c>
      <c r="D29" s="10">
        <v>4</v>
      </c>
      <c r="E29" s="10">
        <v>7</v>
      </c>
      <c r="F29" s="10">
        <v>5</v>
      </c>
      <c r="G29" s="10">
        <v>1</v>
      </c>
      <c r="H29" s="10">
        <v>8</v>
      </c>
      <c r="I29" s="10">
        <f t="shared" si="0"/>
        <v>25</v>
      </c>
      <c r="J29" s="10">
        <f t="shared" si="1"/>
        <v>3.75</v>
      </c>
      <c r="K29" s="18">
        <v>3</v>
      </c>
      <c r="L29" s="18">
        <v>1</v>
      </c>
      <c r="M29" s="18">
        <v>2.50</v>
      </c>
      <c r="N29" s="18">
        <v>4</v>
      </c>
      <c r="O29" s="18">
        <v>2</v>
      </c>
      <c r="P29" s="18">
        <f t="shared" si="2"/>
        <v>12.50</v>
      </c>
      <c r="Q29" s="116">
        <f t="shared" si="3"/>
        <v>0.625</v>
      </c>
      <c r="R29" s="105">
        <f t="shared" si="4"/>
        <v>0.75</v>
      </c>
      <c r="S29" s="105">
        <f t="shared" si="5"/>
        <v>1.1000000000000001</v>
      </c>
      <c r="T29" s="105">
        <f t="shared" si="6"/>
        <v>0.875</v>
      </c>
      <c r="U29" s="105">
        <f t="shared" si="7"/>
        <v>0.35</v>
      </c>
      <c r="V29" s="105">
        <f t="shared" si="8"/>
        <v>1.30</v>
      </c>
      <c r="W29" s="117">
        <f t="shared" si="9"/>
        <v>37.50</v>
      </c>
      <c r="X29" s="117">
        <f t="shared" si="10"/>
        <v>7.50</v>
      </c>
      <c r="Y29" s="237">
        <v>17</v>
      </c>
      <c r="Z29" s="116">
        <f t="shared" si="11"/>
        <v>13.60</v>
      </c>
      <c r="AA29" s="143"/>
    </row>
    <row r="30" spans="1:27" ht="19.9" customHeight="1">
      <c r="A30" s="138">
        <v>23</v>
      </c>
      <c r="B30" s="236">
        <v>263492</v>
      </c>
      <c r="C30" s="148" t="s">
        <v>187</v>
      </c>
      <c r="D30" s="10">
        <v>7</v>
      </c>
      <c r="E30" s="10">
        <v>1</v>
      </c>
      <c r="F30" s="10">
        <v>2</v>
      </c>
      <c r="G30" s="10">
        <v>3</v>
      </c>
      <c r="H30" s="10">
        <v>5</v>
      </c>
      <c r="I30" s="10">
        <f t="shared" si="0"/>
        <v>18</v>
      </c>
      <c r="J30" s="10">
        <f t="shared" si="1"/>
        <v>2.6999999999999997</v>
      </c>
      <c r="K30" s="18">
        <v>1</v>
      </c>
      <c r="L30" s="18">
        <v>2</v>
      </c>
      <c r="M30" s="18">
        <v>1.50</v>
      </c>
      <c r="N30" s="18">
        <v>2.50</v>
      </c>
      <c r="O30" s="18">
        <v>0</v>
      </c>
      <c r="P30" s="18">
        <f t="shared" si="2"/>
        <v>7</v>
      </c>
      <c r="Q30" s="116">
        <f t="shared" si="3"/>
        <v>0.35</v>
      </c>
      <c r="R30" s="105">
        <f t="shared" si="4"/>
        <v>1.1000000000000001</v>
      </c>
      <c r="S30" s="105">
        <f t="shared" si="5"/>
        <v>0.25</v>
      </c>
      <c r="T30" s="105">
        <f t="shared" si="6"/>
        <v>0.375</v>
      </c>
      <c r="U30" s="105">
        <f t="shared" si="7"/>
        <v>0.57499999999999996</v>
      </c>
      <c r="V30" s="105">
        <f t="shared" si="8"/>
        <v>0.75</v>
      </c>
      <c r="W30" s="117">
        <f t="shared" si="9"/>
        <v>25</v>
      </c>
      <c r="X30" s="117">
        <f t="shared" si="10"/>
        <v>5</v>
      </c>
      <c r="Y30" s="237" t="s">
        <v>99</v>
      </c>
      <c r="Z30" s="116" t="e">
        <f t="shared" si="11"/>
        <v>#VALUE!</v>
      </c>
      <c r="AA30" s="143"/>
    </row>
    <row r="31" spans="1:27" s="132" customFormat="1" ht="18" customHeight="1">
      <c r="A31" s="138">
        <v>24</v>
      </c>
      <c r="B31" s="236">
        <v>263494</v>
      </c>
      <c r="C31" s="148" t="s">
        <v>188</v>
      </c>
      <c r="D31" s="10">
        <v>1</v>
      </c>
      <c r="E31" s="10">
        <v>1.50</v>
      </c>
      <c r="F31" s="10">
        <v>1</v>
      </c>
      <c r="G31" s="10">
        <v>0.50</v>
      </c>
      <c r="H31" s="10">
        <v>2</v>
      </c>
      <c r="I31" s="10">
        <f t="shared" si="0"/>
        <v>6</v>
      </c>
      <c r="J31" s="10">
        <f t="shared" si="1"/>
        <v>0.89999999999999991</v>
      </c>
      <c r="K31" s="18">
        <v>0.50</v>
      </c>
      <c r="L31" s="18">
        <v>0.50</v>
      </c>
      <c r="M31" s="18">
        <v>0</v>
      </c>
      <c r="N31" s="18">
        <v>1.50</v>
      </c>
      <c r="O31" s="18">
        <v>1</v>
      </c>
      <c r="P31" s="18">
        <f t="shared" si="2"/>
        <v>3.50</v>
      </c>
      <c r="Q31" s="116">
        <f t="shared" si="3"/>
        <v>0.17500000000000002</v>
      </c>
      <c r="R31" s="105">
        <f t="shared" si="4"/>
        <v>0.175</v>
      </c>
      <c r="S31" s="105">
        <f t="shared" si="5"/>
        <v>0.24999999999999997</v>
      </c>
      <c r="T31" s="105">
        <f t="shared" si="6"/>
        <v>0.15</v>
      </c>
      <c r="U31" s="105">
        <f t="shared" si="7"/>
        <v>0.15000000000000002</v>
      </c>
      <c r="V31" s="105">
        <f t="shared" si="8"/>
        <v>0.35</v>
      </c>
      <c r="W31" s="117">
        <f t="shared" si="9"/>
        <v>9.50</v>
      </c>
      <c r="X31" s="117">
        <f t="shared" si="10"/>
        <v>1.90</v>
      </c>
      <c r="Y31" s="237">
        <v>4</v>
      </c>
      <c r="Z31" s="116">
        <f t="shared" si="11"/>
        <v>3.20</v>
      </c>
      <c r="AA31" s="144"/>
    </row>
    <row r="32" spans="1:27" ht="19.9" customHeight="1">
      <c r="A32" s="138">
        <v>25</v>
      </c>
      <c r="B32" s="236">
        <v>263495</v>
      </c>
      <c r="C32" s="148" t="s">
        <v>189</v>
      </c>
      <c r="D32" s="10">
        <v>8</v>
      </c>
      <c r="E32" s="10">
        <v>7.50</v>
      </c>
      <c r="F32" s="10">
        <v>9</v>
      </c>
      <c r="G32" s="10">
        <v>6</v>
      </c>
      <c r="H32" s="10">
        <v>8.50</v>
      </c>
      <c r="I32" s="10">
        <f t="shared" si="0"/>
        <v>39</v>
      </c>
      <c r="J32" s="10">
        <f t="shared" si="1"/>
        <v>5.85</v>
      </c>
      <c r="K32" s="18">
        <v>5</v>
      </c>
      <c r="L32" s="18">
        <v>4</v>
      </c>
      <c r="M32" s="18">
        <v>3</v>
      </c>
      <c r="N32" s="18">
        <v>5</v>
      </c>
      <c r="O32" s="18">
        <v>2.50</v>
      </c>
      <c r="P32" s="18">
        <f t="shared" si="2"/>
        <v>19.50</v>
      </c>
      <c r="Q32" s="116">
        <f t="shared" si="3"/>
        <v>0.97500000000000009</v>
      </c>
      <c r="R32" s="105">
        <f t="shared" si="4"/>
        <v>1.45</v>
      </c>
      <c r="S32" s="105">
        <f t="shared" si="5"/>
        <v>1.325</v>
      </c>
      <c r="T32" s="105">
        <f t="shared" si="6"/>
        <v>1.50</v>
      </c>
      <c r="U32" s="105">
        <f t="shared" si="7"/>
        <v>1.1499999999999999</v>
      </c>
      <c r="V32" s="105">
        <f t="shared" si="8"/>
        <v>1.40</v>
      </c>
      <c r="W32" s="117">
        <f t="shared" si="9"/>
        <v>58.50</v>
      </c>
      <c r="X32" s="117">
        <f t="shared" si="10"/>
        <v>11.70</v>
      </c>
      <c r="Y32" s="237">
        <v>26</v>
      </c>
      <c r="Z32" s="116">
        <f t="shared" si="11"/>
        <v>20.80</v>
      </c>
      <c r="AA32" s="143"/>
    </row>
    <row r="33" spans="1:27" ht="19.9" customHeight="1">
      <c r="A33" s="138">
        <v>26</v>
      </c>
      <c r="B33" s="236">
        <v>263496</v>
      </c>
      <c r="C33" s="148" t="s">
        <v>190</v>
      </c>
      <c r="D33" s="10">
        <v>4.50</v>
      </c>
      <c r="E33" s="10">
        <v>6</v>
      </c>
      <c r="F33" s="10">
        <v>4</v>
      </c>
      <c r="G33" s="10">
        <v>2</v>
      </c>
      <c r="H33" s="10">
        <v>5</v>
      </c>
      <c r="I33" s="10">
        <f t="shared" si="0"/>
        <v>21.50</v>
      </c>
      <c r="J33" s="10">
        <f t="shared" si="1"/>
        <v>3.225</v>
      </c>
      <c r="K33" s="18">
        <v>2.50</v>
      </c>
      <c r="L33" s="18">
        <v>3</v>
      </c>
      <c r="M33" s="18">
        <v>2</v>
      </c>
      <c r="N33" s="18">
        <v>1</v>
      </c>
      <c r="O33" s="18">
        <v>2</v>
      </c>
      <c r="P33" s="18">
        <f t="shared" si="2"/>
        <v>10.50</v>
      </c>
      <c r="Q33" s="116">
        <f t="shared" si="3"/>
        <v>0.525</v>
      </c>
      <c r="R33" s="105">
        <f t="shared" si="4"/>
        <v>0.80</v>
      </c>
      <c r="S33" s="105">
        <f t="shared" si="5"/>
        <v>1.0499999999999998</v>
      </c>
      <c r="T33" s="105">
        <f t="shared" si="6"/>
        <v>0.70</v>
      </c>
      <c r="U33" s="105">
        <f t="shared" si="7"/>
        <v>0.35</v>
      </c>
      <c r="V33" s="105">
        <f t="shared" si="8"/>
        <v>0.85</v>
      </c>
      <c r="W33" s="117">
        <f t="shared" si="9"/>
        <v>32</v>
      </c>
      <c r="X33" s="117">
        <f t="shared" si="10"/>
        <v>6.40</v>
      </c>
      <c r="Y33" s="237">
        <v>14</v>
      </c>
      <c r="Z33" s="116">
        <f t="shared" si="11"/>
        <v>11.20</v>
      </c>
      <c r="AA33" s="143"/>
    </row>
    <row r="34" spans="1:27" ht="19.9" customHeight="1">
      <c r="A34" s="138">
        <v>27</v>
      </c>
      <c r="B34" s="236">
        <v>263497</v>
      </c>
      <c r="C34" s="148" t="s">
        <v>191</v>
      </c>
      <c r="D34" s="10">
        <v>4</v>
      </c>
      <c r="E34" s="10">
        <v>7</v>
      </c>
      <c r="F34" s="10">
        <v>3</v>
      </c>
      <c r="G34" s="10">
        <v>4.50</v>
      </c>
      <c r="H34" s="10">
        <v>6</v>
      </c>
      <c r="I34" s="10">
        <f t="shared" si="0"/>
        <v>24.50</v>
      </c>
      <c r="J34" s="10">
        <f t="shared" si="1"/>
        <v>3.675</v>
      </c>
      <c r="K34" s="18">
        <v>4</v>
      </c>
      <c r="L34" s="18">
        <v>1</v>
      </c>
      <c r="M34" s="18">
        <v>2.50</v>
      </c>
      <c r="N34" s="18">
        <v>1</v>
      </c>
      <c r="O34" s="18">
        <v>4</v>
      </c>
      <c r="P34" s="18">
        <f t="shared" si="2"/>
        <v>12.50</v>
      </c>
      <c r="Q34" s="116">
        <f t="shared" si="3"/>
        <v>0.625</v>
      </c>
      <c r="R34" s="105">
        <f t="shared" si="4"/>
        <v>0.80</v>
      </c>
      <c r="S34" s="105">
        <f t="shared" si="5"/>
        <v>1.1000000000000001</v>
      </c>
      <c r="T34" s="105">
        <f t="shared" si="6"/>
        <v>0.57499999999999996</v>
      </c>
      <c r="U34" s="105">
        <f t="shared" si="7"/>
        <v>0.725</v>
      </c>
      <c r="V34" s="105">
        <f t="shared" si="8"/>
        <v>1.0999999999999999</v>
      </c>
      <c r="W34" s="117">
        <f t="shared" si="9"/>
        <v>37</v>
      </c>
      <c r="X34" s="117">
        <f t="shared" si="10"/>
        <v>7.40</v>
      </c>
      <c r="Y34" s="237">
        <v>16</v>
      </c>
      <c r="Z34" s="116">
        <f t="shared" si="11"/>
        <v>12.80</v>
      </c>
      <c r="AA34" s="143"/>
    </row>
    <row r="35" spans="1:27" ht="19.9" customHeight="1">
      <c r="A35" s="138">
        <v>28</v>
      </c>
      <c r="B35" s="236">
        <v>263498</v>
      </c>
      <c r="C35" s="148" t="s">
        <v>192</v>
      </c>
      <c r="D35" s="10">
        <v>7</v>
      </c>
      <c r="E35" s="10">
        <v>9</v>
      </c>
      <c r="F35" s="10">
        <v>6</v>
      </c>
      <c r="G35" s="10">
        <v>8</v>
      </c>
      <c r="H35" s="10">
        <v>9</v>
      </c>
      <c r="I35" s="10">
        <f t="shared" si="0"/>
        <v>39</v>
      </c>
      <c r="J35" s="10">
        <f t="shared" si="1"/>
        <v>5.85</v>
      </c>
      <c r="K35" s="18">
        <v>2.50</v>
      </c>
      <c r="L35" s="18">
        <v>4</v>
      </c>
      <c r="M35" s="18">
        <v>5</v>
      </c>
      <c r="N35" s="18">
        <v>2.50</v>
      </c>
      <c r="O35" s="18">
        <v>5</v>
      </c>
      <c r="P35" s="18">
        <f t="shared" si="2"/>
        <v>19</v>
      </c>
      <c r="Q35" s="116">
        <f t="shared" si="3"/>
        <v>0.95</v>
      </c>
      <c r="R35" s="105">
        <f t="shared" si="4"/>
        <v>1.175</v>
      </c>
      <c r="S35" s="105">
        <f t="shared" si="5"/>
        <v>1.5499999999999998</v>
      </c>
      <c r="T35" s="105">
        <f t="shared" si="6"/>
        <v>1.1499999999999999</v>
      </c>
      <c r="U35" s="105">
        <f t="shared" si="7"/>
        <v>1.325</v>
      </c>
      <c r="V35" s="105">
        <f t="shared" si="8"/>
        <v>1.60</v>
      </c>
      <c r="W35" s="117">
        <f t="shared" si="9"/>
        <v>58</v>
      </c>
      <c r="X35" s="117">
        <f t="shared" si="10"/>
        <v>11.60</v>
      </c>
      <c r="Y35" s="237">
        <v>26</v>
      </c>
      <c r="Z35" s="116">
        <f t="shared" si="11"/>
        <v>20.80</v>
      </c>
      <c r="AA35" s="143"/>
    </row>
    <row r="36" spans="1:27" ht="19.9" customHeight="1">
      <c r="A36" s="138">
        <v>29</v>
      </c>
      <c r="B36" s="236">
        <v>263500</v>
      </c>
      <c r="C36" s="148" t="s">
        <v>193</v>
      </c>
      <c r="D36" s="10">
        <v>3.50</v>
      </c>
      <c r="E36" s="10">
        <v>2</v>
      </c>
      <c r="F36" s="10">
        <v>1</v>
      </c>
      <c r="G36" s="10">
        <v>1.50</v>
      </c>
      <c r="H36" s="10">
        <v>2</v>
      </c>
      <c r="I36" s="10">
        <f t="shared" si="0"/>
        <v>10</v>
      </c>
      <c r="J36" s="10">
        <f t="shared" si="1"/>
        <v>1.50</v>
      </c>
      <c r="K36" s="18">
        <v>1</v>
      </c>
      <c r="L36" s="18">
        <v>0</v>
      </c>
      <c r="M36" s="18">
        <v>1.50</v>
      </c>
      <c r="N36" s="18">
        <v>1</v>
      </c>
      <c r="O36" s="18">
        <v>0.50</v>
      </c>
      <c r="P36" s="18">
        <f t="shared" si="13" ref="P36">SUM(K36:O36)</f>
        <v>4</v>
      </c>
      <c r="Q36" s="116">
        <f t="shared" si="3"/>
        <v>0.20</v>
      </c>
      <c r="R36" s="105">
        <f t="shared" si="4"/>
        <v>0.57500000000000007</v>
      </c>
      <c r="S36" s="105">
        <f t="shared" si="5"/>
        <v>0.30</v>
      </c>
      <c r="T36" s="105">
        <f t="shared" si="6"/>
        <v>0.225</v>
      </c>
      <c r="U36" s="105">
        <f t="shared" si="7"/>
        <v>0.27499999999999997</v>
      </c>
      <c r="V36" s="105">
        <f t="shared" si="8"/>
        <v>0.325</v>
      </c>
      <c r="W36" s="117">
        <f t="shared" si="9"/>
        <v>14</v>
      </c>
      <c r="X36" s="117">
        <f t="shared" si="10"/>
        <v>2.8000000000000003</v>
      </c>
      <c r="Y36" s="237">
        <v>6</v>
      </c>
      <c r="Z36" s="116">
        <f t="shared" si="11"/>
        <v>4.8000000000000007</v>
      </c>
      <c r="AA36" s="143"/>
    </row>
    <row r="37" spans="1:27" ht="19.9" customHeight="1">
      <c r="A37" s="138">
        <v>30</v>
      </c>
      <c r="B37" s="236">
        <v>263502</v>
      </c>
      <c r="C37" s="148" t="s">
        <v>194</v>
      </c>
      <c r="D37" s="10">
        <v>6</v>
      </c>
      <c r="E37" s="10">
        <v>3</v>
      </c>
      <c r="F37" s="10">
        <v>5</v>
      </c>
      <c r="G37" s="10">
        <v>4</v>
      </c>
      <c r="H37" s="10">
        <v>1</v>
      </c>
      <c r="I37" s="10">
        <f t="shared" si="0"/>
        <v>19</v>
      </c>
      <c r="J37" s="10">
        <f t="shared" si="1"/>
        <v>2.85</v>
      </c>
      <c r="K37" s="18">
        <v>1.50</v>
      </c>
      <c r="L37" s="18">
        <v>2.50</v>
      </c>
      <c r="M37" s="18">
        <v>2</v>
      </c>
      <c r="N37" s="18">
        <v>0.50</v>
      </c>
      <c r="O37" s="18">
        <v>3</v>
      </c>
      <c r="P37" s="18">
        <f t="shared" si="2"/>
        <v>9.50</v>
      </c>
      <c r="Q37" s="116">
        <f t="shared" si="3"/>
        <v>0.475</v>
      </c>
      <c r="R37" s="105">
        <f t="shared" si="4"/>
        <v>0.97499999999999987</v>
      </c>
      <c r="S37" s="105">
        <f t="shared" si="5"/>
        <v>0.57499999999999996</v>
      </c>
      <c r="T37" s="105">
        <f t="shared" si="6"/>
        <v>0.85</v>
      </c>
      <c r="U37" s="105">
        <f t="shared" si="7"/>
        <v>0.625</v>
      </c>
      <c r="V37" s="105">
        <f t="shared" si="8"/>
        <v>0.30000000000000004</v>
      </c>
      <c r="W37" s="117">
        <f t="shared" si="9"/>
        <v>28.50</v>
      </c>
      <c r="X37" s="117">
        <f t="shared" si="10"/>
        <v>5.70</v>
      </c>
      <c r="Y37" s="237">
        <v>13</v>
      </c>
      <c r="Z37" s="116">
        <f t="shared" si="11"/>
        <v>10.40</v>
      </c>
      <c r="AA37" s="143"/>
    </row>
    <row r="38" spans="1:27" ht="19.9" customHeight="1">
      <c r="A38" s="138">
        <v>31</v>
      </c>
      <c r="B38" s="236">
        <v>263503</v>
      </c>
      <c r="C38" s="148" t="s">
        <v>195</v>
      </c>
      <c r="D38" s="10">
        <v>1</v>
      </c>
      <c r="E38" s="10">
        <v>0</v>
      </c>
      <c r="F38" s="10">
        <v>2</v>
      </c>
      <c r="G38" s="10">
        <v>0</v>
      </c>
      <c r="H38" s="10">
        <v>0</v>
      </c>
      <c r="I38" s="10">
        <f t="shared" si="0"/>
        <v>3</v>
      </c>
      <c r="J38" s="10">
        <f t="shared" si="1"/>
        <v>0.44999999999999996</v>
      </c>
      <c r="K38" s="18">
        <v>1</v>
      </c>
      <c r="L38" s="18">
        <v>0</v>
      </c>
      <c r="M38" s="18">
        <v>0.50</v>
      </c>
      <c r="N38" s="18">
        <v>0</v>
      </c>
      <c r="O38" s="18">
        <v>0</v>
      </c>
      <c r="P38" s="18">
        <f t="shared" si="2"/>
        <v>1.50</v>
      </c>
      <c r="Q38" s="116">
        <f t="shared" si="3"/>
        <v>0.075000000000000011</v>
      </c>
      <c r="R38" s="105">
        <f t="shared" si="4"/>
        <v>0.20</v>
      </c>
      <c r="S38" s="105">
        <f t="shared" si="5"/>
        <v>0</v>
      </c>
      <c r="T38" s="105">
        <f t="shared" si="6"/>
        <v>0.325</v>
      </c>
      <c r="U38" s="105">
        <f t="shared" si="7"/>
        <v>0</v>
      </c>
      <c r="V38" s="105">
        <f t="shared" si="8"/>
        <v>0</v>
      </c>
      <c r="W38" s="117">
        <f t="shared" si="9"/>
        <v>4.50</v>
      </c>
      <c r="X38" s="117">
        <f t="shared" si="10"/>
        <v>0.90</v>
      </c>
      <c r="Y38" s="237">
        <v>2</v>
      </c>
      <c r="Z38" s="116">
        <f t="shared" si="11"/>
        <v>1.60</v>
      </c>
      <c r="AA38" s="143"/>
    </row>
    <row r="39" spans="1:27" ht="19.9" customHeight="1">
      <c r="A39" s="138">
        <v>32</v>
      </c>
      <c r="B39" s="236">
        <v>263504</v>
      </c>
      <c r="C39" s="148" t="s">
        <v>196</v>
      </c>
      <c r="D39" s="10">
        <v>7</v>
      </c>
      <c r="E39" s="10">
        <v>8</v>
      </c>
      <c r="F39" s="10">
        <v>5.50</v>
      </c>
      <c r="G39" s="10">
        <v>6</v>
      </c>
      <c r="H39" s="10">
        <v>7.50</v>
      </c>
      <c r="I39" s="10">
        <f t="shared" si="0"/>
        <v>34</v>
      </c>
      <c r="J39" s="10">
        <f t="shared" si="1"/>
        <v>5.0999999999999996</v>
      </c>
      <c r="K39" s="18">
        <v>3</v>
      </c>
      <c r="L39" s="18">
        <v>4</v>
      </c>
      <c r="M39" s="18">
        <v>3</v>
      </c>
      <c r="N39" s="18">
        <v>2.50</v>
      </c>
      <c r="O39" s="18">
        <v>5</v>
      </c>
      <c r="P39" s="18">
        <f t="shared" si="2"/>
        <v>17.50</v>
      </c>
      <c r="Q39" s="116">
        <f t="shared" si="3"/>
        <v>0.875</v>
      </c>
      <c r="R39" s="105">
        <f t="shared" si="4"/>
        <v>1.2000000000000002</v>
      </c>
      <c r="S39" s="105">
        <f t="shared" si="5"/>
        <v>1.40</v>
      </c>
      <c r="T39" s="105">
        <f t="shared" si="6"/>
        <v>0.975</v>
      </c>
      <c r="U39" s="105">
        <f t="shared" si="7"/>
        <v>1.0249999999999999</v>
      </c>
      <c r="V39" s="105">
        <f t="shared" si="8"/>
        <v>1.375</v>
      </c>
      <c r="W39" s="117">
        <f t="shared" si="9"/>
        <v>51.50</v>
      </c>
      <c r="X39" s="117">
        <f t="shared" si="10"/>
        <v>10.30</v>
      </c>
      <c r="Y39" s="237">
        <v>23</v>
      </c>
      <c r="Z39" s="116">
        <f t="shared" si="11"/>
        <v>18.400000000000002</v>
      </c>
      <c r="AA39" s="143"/>
    </row>
    <row r="40" spans="1:27" ht="19.9" customHeight="1">
      <c r="A40" s="138">
        <v>33</v>
      </c>
      <c r="B40" s="236">
        <v>263505</v>
      </c>
      <c r="C40" s="148" t="s">
        <v>197</v>
      </c>
      <c r="D40" s="10">
        <v>5</v>
      </c>
      <c r="E40" s="10">
        <v>3</v>
      </c>
      <c r="F40" s="10">
        <v>6</v>
      </c>
      <c r="G40" s="10">
        <v>7</v>
      </c>
      <c r="H40" s="10">
        <v>4</v>
      </c>
      <c r="I40" s="10">
        <f t="shared" si="0"/>
        <v>25</v>
      </c>
      <c r="J40" s="10">
        <f t="shared" si="1"/>
        <v>3.75</v>
      </c>
      <c r="K40" s="18">
        <v>2</v>
      </c>
      <c r="L40" s="18">
        <v>2.50</v>
      </c>
      <c r="M40" s="18">
        <v>1</v>
      </c>
      <c r="N40" s="18">
        <v>4</v>
      </c>
      <c r="O40" s="18">
        <v>3.50</v>
      </c>
      <c r="P40" s="18">
        <f t="shared" si="2"/>
        <v>13</v>
      </c>
      <c r="Q40" s="116">
        <f t="shared" si="3"/>
        <v>0.65</v>
      </c>
      <c r="R40" s="105">
        <f t="shared" si="4"/>
        <v>0.85</v>
      </c>
      <c r="S40" s="105">
        <f t="shared" si="5"/>
        <v>0.57499999999999996</v>
      </c>
      <c r="T40" s="105">
        <f t="shared" si="6"/>
        <v>0.95</v>
      </c>
      <c r="U40" s="105">
        <f t="shared" si="7"/>
        <v>1.25</v>
      </c>
      <c r="V40" s="105">
        <f t="shared" si="8"/>
        <v>0.775</v>
      </c>
      <c r="W40" s="117">
        <f t="shared" si="9"/>
        <v>38</v>
      </c>
      <c r="X40" s="117">
        <f t="shared" si="10"/>
        <v>7.60</v>
      </c>
      <c r="Y40" s="237">
        <v>17</v>
      </c>
      <c r="Z40" s="116">
        <f t="shared" si="11"/>
        <v>13.60</v>
      </c>
      <c r="AA40" s="143"/>
    </row>
    <row r="41" spans="1:27" ht="19.9" customHeight="1">
      <c r="A41" s="138">
        <v>34</v>
      </c>
      <c r="B41" s="236">
        <v>263506</v>
      </c>
      <c r="C41" s="148" t="s">
        <v>198</v>
      </c>
      <c r="D41" s="10">
        <v>5.50</v>
      </c>
      <c r="E41" s="10">
        <v>6.50</v>
      </c>
      <c r="F41" s="10">
        <v>4</v>
      </c>
      <c r="G41" s="10">
        <v>4.50</v>
      </c>
      <c r="H41" s="10">
        <v>5</v>
      </c>
      <c r="I41" s="10">
        <f t="shared" si="0"/>
        <v>25.50</v>
      </c>
      <c r="J41" s="10">
        <f t="shared" si="1"/>
        <v>3.8249999999999997</v>
      </c>
      <c r="K41" s="18">
        <v>4</v>
      </c>
      <c r="L41" s="18">
        <v>2</v>
      </c>
      <c r="M41" s="18">
        <v>3</v>
      </c>
      <c r="N41" s="18">
        <v>2.50</v>
      </c>
      <c r="O41" s="18">
        <v>1</v>
      </c>
      <c r="P41" s="18">
        <f t="shared" si="2"/>
        <v>12.50</v>
      </c>
      <c r="Q41" s="116">
        <f t="shared" si="3"/>
        <v>0.625</v>
      </c>
      <c r="R41" s="105">
        <f t="shared" si="4"/>
        <v>1.0249999999999999</v>
      </c>
      <c r="S41" s="105">
        <f t="shared" si="5"/>
        <v>1.075</v>
      </c>
      <c r="T41" s="105">
        <f t="shared" si="6"/>
        <v>0.75</v>
      </c>
      <c r="U41" s="105">
        <f t="shared" si="7"/>
        <v>0.80</v>
      </c>
      <c r="V41" s="105">
        <f t="shared" si="8"/>
        <v>0.80</v>
      </c>
      <c r="W41" s="117">
        <f t="shared" si="9"/>
        <v>38</v>
      </c>
      <c r="X41" s="117">
        <f t="shared" si="10"/>
        <v>7.60</v>
      </c>
      <c r="Y41" s="237">
        <v>17</v>
      </c>
      <c r="Z41" s="116">
        <f t="shared" si="11"/>
        <v>13.60</v>
      </c>
      <c r="AA41" s="143"/>
    </row>
    <row r="42" spans="1:27" ht="19.9" customHeight="1">
      <c r="A42" s="138">
        <v>35</v>
      </c>
      <c r="B42" s="236">
        <v>263508</v>
      </c>
      <c r="C42" s="148" t="s">
        <v>199</v>
      </c>
      <c r="D42" s="10">
        <v>7</v>
      </c>
      <c r="E42" s="10">
        <v>9</v>
      </c>
      <c r="F42" s="10">
        <v>8</v>
      </c>
      <c r="G42" s="10">
        <v>5</v>
      </c>
      <c r="H42" s="10">
        <v>7.50</v>
      </c>
      <c r="I42" s="10">
        <f t="shared" si="0"/>
        <v>36.50</v>
      </c>
      <c r="J42" s="10">
        <f t="shared" si="1"/>
        <v>5.475</v>
      </c>
      <c r="K42" s="18">
        <v>3.50</v>
      </c>
      <c r="L42" s="18">
        <v>5</v>
      </c>
      <c r="M42" s="18">
        <v>2.50</v>
      </c>
      <c r="N42" s="18">
        <v>4</v>
      </c>
      <c r="O42" s="18">
        <v>3</v>
      </c>
      <c r="P42" s="18">
        <f t="shared" si="2"/>
        <v>18</v>
      </c>
      <c r="Q42" s="116">
        <f t="shared" si="3"/>
        <v>0.90</v>
      </c>
      <c r="R42" s="105">
        <f t="shared" si="4"/>
        <v>1.2250000000000001</v>
      </c>
      <c r="S42" s="105">
        <f t="shared" si="5"/>
        <v>1.60</v>
      </c>
      <c r="T42" s="105">
        <f t="shared" si="6"/>
        <v>1.325</v>
      </c>
      <c r="U42" s="105">
        <f t="shared" si="7"/>
        <v>0.95</v>
      </c>
      <c r="V42" s="105">
        <f t="shared" si="8"/>
        <v>1.2749999999999999</v>
      </c>
      <c r="W42" s="117">
        <f t="shared" si="9"/>
        <v>54.50</v>
      </c>
      <c r="X42" s="117">
        <f t="shared" si="10"/>
        <v>10.90</v>
      </c>
      <c r="Y42" s="237">
        <v>24</v>
      </c>
      <c r="Z42" s="116">
        <f t="shared" si="11"/>
        <v>19.200000000000003</v>
      </c>
      <c r="AA42" s="143"/>
    </row>
    <row r="43" spans="1:27" ht="19.9" customHeight="1">
      <c r="A43" s="138">
        <v>36</v>
      </c>
      <c r="B43" s="236">
        <v>263509</v>
      </c>
      <c r="C43" s="148" t="s">
        <v>200</v>
      </c>
      <c r="D43" s="10">
        <v>4</v>
      </c>
      <c r="E43" s="10">
        <v>6</v>
      </c>
      <c r="F43" s="10">
        <v>4</v>
      </c>
      <c r="G43" s="10">
        <v>7</v>
      </c>
      <c r="H43" s="10">
        <v>6</v>
      </c>
      <c r="I43" s="10">
        <f t="shared" si="0"/>
        <v>27</v>
      </c>
      <c r="J43" s="10">
        <f t="shared" si="1"/>
        <v>4.05</v>
      </c>
      <c r="K43" s="18">
        <v>2</v>
      </c>
      <c r="L43" s="18">
        <v>4</v>
      </c>
      <c r="M43" s="18">
        <v>2</v>
      </c>
      <c r="N43" s="18">
        <v>1.50</v>
      </c>
      <c r="O43" s="18">
        <v>4</v>
      </c>
      <c r="P43" s="18">
        <f t="shared" si="2"/>
        <v>13.50</v>
      </c>
      <c r="Q43" s="116">
        <f t="shared" si="3"/>
        <v>0.675</v>
      </c>
      <c r="R43" s="105">
        <f t="shared" si="4"/>
        <v>0.70</v>
      </c>
      <c r="S43" s="105">
        <f t="shared" si="5"/>
        <v>1.0999999999999999</v>
      </c>
      <c r="T43" s="105">
        <f t="shared" si="6"/>
        <v>0.70</v>
      </c>
      <c r="U43" s="105">
        <f t="shared" si="7"/>
        <v>1.125</v>
      </c>
      <c r="V43" s="105">
        <f t="shared" si="8"/>
        <v>1.0999999999999999</v>
      </c>
      <c r="W43" s="117">
        <f t="shared" si="9"/>
        <v>40.50</v>
      </c>
      <c r="X43" s="117">
        <f t="shared" si="10"/>
        <v>8.10</v>
      </c>
      <c r="Y43" s="237">
        <v>18</v>
      </c>
      <c r="Z43" s="116">
        <f t="shared" si="11"/>
        <v>14.40</v>
      </c>
      <c r="AA43" s="143"/>
    </row>
    <row r="44" spans="1:27" ht="19.9" customHeight="1">
      <c r="A44" s="138">
        <v>37</v>
      </c>
      <c r="B44" s="236">
        <v>263511</v>
      </c>
      <c r="C44" s="148" t="s">
        <v>201</v>
      </c>
      <c r="D44" s="10">
        <v>5</v>
      </c>
      <c r="E44" s="10">
        <v>2.50</v>
      </c>
      <c r="F44" s="10">
        <v>3</v>
      </c>
      <c r="G44" s="10">
        <v>4</v>
      </c>
      <c r="H44" s="10">
        <v>3.50</v>
      </c>
      <c r="I44" s="10">
        <f t="shared" si="0"/>
        <v>18</v>
      </c>
      <c r="J44" s="10">
        <f t="shared" si="1"/>
        <v>2.6999999999999997</v>
      </c>
      <c r="K44" s="18">
        <v>3</v>
      </c>
      <c r="L44" s="18">
        <v>2</v>
      </c>
      <c r="M44" s="18">
        <v>1.50</v>
      </c>
      <c r="N44" s="18">
        <v>1</v>
      </c>
      <c r="O44" s="18">
        <v>2</v>
      </c>
      <c r="P44" s="18">
        <f t="shared" si="2"/>
        <v>9.50</v>
      </c>
      <c r="Q44" s="116">
        <f t="shared" si="3"/>
        <v>0.475</v>
      </c>
      <c r="R44" s="105">
        <f t="shared" si="4"/>
        <v>0.90</v>
      </c>
      <c r="S44" s="105">
        <f t="shared" si="5"/>
        <v>0.475</v>
      </c>
      <c r="T44" s="105">
        <f t="shared" si="6"/>
        <v>0.52499999999999991</v>
      </c>
      <c r="U44" s="105">
        <f t="shared" si="7"/>
        <v>0.65</v>
      </c>
      <c r="V44" s="105">
        <f t="shared" si="8"/>
        <v>0.625</v>
      </c>
      <c r="W44" s="117">
        <f t="shared" si="9"/>
        <v>27.50</v>
      </c>
      <c r="X44" s="117">
        <f t="shared" si="10"/>
        <v>5.50</v>
      </c>
      <c r="Y44" s="237">
        <v>12</v>
      </c>
      <c r="Z44" s="116">
        <f t="shared" si="11"/>
        <v>9.6000000000000014</v>
      </c>
      <c r="AA44" s="143"/>
    </row>
    <row r="45" spans="1:27" ht="19.9" customHeight="1">
      <c r="A45" s="138">
        <v>38</v>
      </c>
      <c r="B45" s="236">
        <v>263512</v>
      </c>
      <c r="C45" s="148" t="s">
        <v>202</v>
      </c>
      <c r="D45" s="10">
        <v>3</v>
      </c>
      <c r="E45" s="10">
        <v>0.50</v>
      </c>
      <c r="F45" s="10">
        <v>2</v>
      </c>
      <c r="G45" s="10">
        <v>2.50</v>
      </c>
      <c r="H45" s="10">
        <v>1</v>
      </c>
      <c r="I45" s="10">
        <f t="shared" si="0"/>
        <v>9</v>
      </c>
      <c r="J45" s="10">
        <f t="shared" si="1"/>
        <v>1.35</v>
      </c>
      <c r="K45" s="18">
        <v>1.50</v>
      </c>
      <c r="L45" s="18">
        <v>0</v>
      </c>
      <c r="M45" s="18">
        <v>0.50</v>
      </c>
      <c r="N45" s="18">
        <v>2</v>
      </c>
      <c r="O45" s="18">
        <v>0.50</v>
      </c>
      <c r="P45" s="18">
        <f t="shared" si="2"/>
        <v>4.50</v>
      </c>
      <c r="Q45" s="116">
        <f t="shared" si="3"/>
        <v>0.225</v>
      </c>
      <c r="R45" s="105">
        <f t="shared" si="4"/>
        <v>0.52499999999999991</v>
      </c>
      <c r="S45" s="105">
        <f t="shared" si="5"/>
        <v>0.074999999999999997</v>
      </c>
      <c r="T45" s="105">
        <f t="shared" si="6"/>
        <v>0.325</v>
      </c>
      <c r="U45" s="105">
        <f t="shared" si="7"/>
        <v>0.475</v>
      </c>
      <c r="V45" s="105">
        <f t="shared" si="8"/>
        <v>0.175</v>
      </c>
      <c r="W45" s="117">
        <f t="shared" si="9"/>
        <v>13.50</v>
      </c>
      <c r="X45" s="117">
        <f t="shared" si="10"/>
        <v>2.70</v>
      </c>
      <c r="Y45" s="237">
        <v>6</v>
      </c>
      <c r="Z45" s="116">
        <f t="shared" si="11"/>
        <v>4.8000000000000007</v>
      </c>
      <c r="AA45" s="143"/>
    </row>
    <row r="46" spans="1:27" ht="19.9" customHeight="1">
      <c r="A46" s="138">
        <v>39</v>
      </c>
      <c r="B46" s="236">
        <v>263516</v>
      </c>
      <c r="C46" s="148" t="s">
        <v>203</v>
      </c>
      <c r="D46" s="10">
        <v>2.50</v>
      </c>
      <c r="E46" s="10">
        <v>1.50</v>
      </c>
      <c r="F46" s="10">
        <v>3.50</v>
      </c>
      <c r="G46" s="10">
        <v>4</v>
      </c>
      <c r="H46" s="10">
        <v>2</v>
      </c>
      <c r="I46" s="10">
        <f t="shared" si="0"/>
        <v>13.50</v>
      </c>
      <c r="J46" s="10">
        <f t="shared" si="1"/>
        <v>2.025</v>
      </c>
      <c r="K46" s="18">
        <v>2.50</v>
      </c>
      <c r="L46" s="18">
        <v>1</v>
      </c>
      <c r="M46" s="18">
        <v>1.50</v>
      </c>
      <c r="N46" s="18">
        <v>0</v>
      </c>
      <c r="O46" s="18">
        <v>1</v>
      </c>
      <c r="P46" s="18">
        <f t="shared" si="2"/>
        <v>6</v>
      </c>
      <c r="Q46" s="116">
        <f t="shared" si="3"/>
        <v>0.30000000000000004</v>
      </c>
      <c r="R46" s="105">
        <f t="shared" si="4"/>
        <v>0.50</v>
      </c>
      <c r="S46" s="105">
        <f t="shared" si="5"/>
        <v>0.27499999999999997</v>
      </c>
      <c r="T46" s="105">
        <f t="shared" si="6"/>
        <v>0.60000000000000009</v>
      </c>
      <c r="U46" s="105">
        <f t="shared" si="7"/>
        <v>0.60</v>
      </c>
      <c r="V46" s="105">
        <f t="shared" si="8"/>
        <v>0.35</v>
      </c>
      <c r="W46" s="117">
        <f t="shared" si="9"/>
        <v>19.50</v>
      </c>
      <c r="X46" s="117">
        <f t="shared" si="10"/>
        <v>3.9000000000000004</v>
      </c>
      <c r="Y46" s="237">
        <v>9</v>
      </c>
      <c r="Z46" s="116">
        <f t="shared" si="11"/>
        <v>7.20</v>
      </c>
      <c r="AA46" s="143"/>
    </row>
    <row r="47" spans="1:27" ht="19.9" customHeight="1">
      <c r="A47" s="138">
        <v>40</v>
      </c>
      <c r="B47" s="236">
        <v>263518</v>
      </c>
      <c r="C47" s="148" t="s">
        <v>204</v>
      </c>
      <c r="D47" s="10">
        <v>4</v>
      </c>
      <c r="E47" s="10">
        <v>6</v>
      </c>
      <c r="F47" s="10">
        <v>3</v>
      </c>
      <c r="G47" s="10">
        <v>2</v>
      </c>
      <c r="H47" s="10">
        <v>3.50</v>
      </c>
      <c r="I47" s="10">
        <f t="shared" si="0"/>
        <v>18.50</v>
      </c>
      <c r="J47" s="10">
        <f t="shared" si="1"/>
        <v>2.775</v>
      </c>
      <c r="K47" s="18">
        <v>2</v>
      </c>
      <c r="L47" s="18">
        <v>2.50</v>
      </c>
      <c r="M47" s="18">
        <v>3</v>
      </c>
      <c r="N47" s="18">
        <v>1</v>
      </c>
      <c r="O47" s="18">
        <v>0.50</v>
      </c>
      <c r="P47" s="18">
        <f t="shared" si="2"/>
        <v>9</v>
      </c>
      <c r="Q47" s="116">
        <f t="shared" si="3"/>
        <v>0.45</v>
      </c>
      <c r="R47" s="105">
        <f t="shared" si="4"/>
        <v>0.70</v>
      </c>
      <c r="S47" s="105">
        <f t="shared" si="5"/>
        <v>1.0249999999999999</v>
      </c>
      <c r="T47" s="105">
        <f t="shared" si="6"/>
        <v>0.60</v>
      </c>
      <c r="U47" s="105">
        <f t="shared" si="7"/>
        <v>0.35</v>
      </c>
      <c r="V47" s="105">
        <f t="shared" si="8"/>
        <v>0.55000000000000004</v>
      </c>
      <c r="W47" s="117">
        <f t="shared" si="9"/>
        <v>27.50</v>
      </c>
      <c r="X47" s="117">
        <f t="shared" si="10"/>
        <v>5.50</v>
      </c>
      <c r="Y47" s="237">
        <v>12</v>
      </c>
      <c r="Z47" s="116">
        <f t="shared" si="11"/>
        <v>9.6000000000000014</v>
      </c>
      <c r="AA47" s="143"/>
    </row>
    <row r="48" spans="1:27" ht="19.9" customHeight="1">
      <c r="A48" s="138">
        <v>41</v>
      </c>
      <c r="B48" s="236">
        <v>263519</v>
      </c>
      <c r="C48" s="148" t="s">
        <v>205</v>
      </c>
      <c r="D48" s="10">
        <v>3</v>
      </c>
      <c r="E48" s="10">
        <v>4</v>
      </c>
      <c r="F48" s="10">
        <v>6</v>
      </c>
      <c r="G48" s="10">
        <v>4.50</v>
      </c>
      <c r="H48" s="10">
        <v>5</v>
      </c>
      <c r="I48" s="10">
        <f t="shared" si="0"/>
        <v>22.50</v>
      </c>
      <c r="J48" s="10">
        <f t="shared" si="1"/>
        <v>3.375</v>
      </c>
      <c r="K48" s="18">
        <v>1.50</v>
      </c>
      <c r="L48" s="18">
        <v>4</v>
      </c>
      <c r="M48" s="18">
        <v>1</v>
      </c>
      <c r="N48" s="18">
        <v>3</v>
      </c>
      <c r="O48" s="18">
        <v>2</v>
      </c>
      <c r="P48" s="18">
        <f t="shared" si="2"/>
        <v>11.50</v>
      </c>
      <c r="Q48" s="116">
        <f t="shared" si="3"/>
        <v>0.57500000000000007</v>
      </c>
      <c r="R48" s="105">
        <f t="shared" si="4"/>
        <v>0.52499999999999991</v>
      </c>
      <c r="S48" s="105">
        <f t="shared" si="5"/>
        <v>0.80</v>
      </c>
      <c r="T48" s="105">
        <f t="shared" si="6"/>
        <v>0.95</v>
      </c>
      <c r="U48" s="105">
        <f t="shared" si="7"/>
        <v>0.825</v>
      </c>
      <c r="V48" s="105">
        <f t="shared" si="8"/>
        <v>0.85</v>
      </c>
      <c r="W48" s="117">
        <f t="shared" si="9"/>
        <v>34</v>
      </c>
      <c r="X48" s="117">
        <f t="shared" si="10"/>
        <v>6.8000000000000007</v>
      </c>
      <c r="Y48" s="237">
        <v>15</v>
      </c>
      <c r="Z48" s="116">
        <f t="shared" si="11"/>
        <v>12</v>
      </c>
      <c r="AA48" s="143"/>
    </row>
    <row r="49" spans="1:27" ht="19.9" customHeight="1">
      <c r="A49" s="138">
        <v>42</v>
      </c>
      <c r="B49" s="236">
        <v>263520</v>
      </c>
      <c r="C49" s="148" t="s">
        <v>206</v>
      </c>
      <c r="D49" s="10">
        <v>5</v>
      </c>
      <c r="E49" s="10">
        <v>6.50</v>
      </c>
      <c r="F49" s="10">
        <v>2</v>
      </c>
      <c r="G49" s="10">
        <v>4</v>
      </c>
      <c r="H49" s="10">
        <v>7</v>
      </c>
      <c r="I49" s="10">
        <f t="shared" si="0"/>
        <v>24.50</v>
      </c>
      <c r="J49" s="10">
        <f t="shared" si="1"/>
        <v>3.675</v>
      </c>
      <c r="K49" s="18">
        <v>3</v>
      </c>
      <c r="L49" s="18">
        <v>1.50</v>
      </c>
      <c r="M49" s="18">
        <v>4</v>
      </c>
      <c r="N49" s="18">
        <v>1</v>
      </c>
      <c r="O49" s="18">
        <v>3</v>
      </c>
      <c r="P49" s="18">
        <f t="shared" si="2"/>
        <v>12.50</v>
      </c>
      <c r="Q49" s="116">
        <f t="shared" si="3"/>
        <v>0.625</v>
      </c>
      <c r="R49" s="105">
        <f t="shared" si="4"/>
        <v>0.90</v>
      </c>
      <c r="S49" s="105">
        <f t="shared" si="5"/>
        <v>1.05</v>
      </c>
      <c r="T49" s="105">
        <f t="shared" si="6"/>
        <v>0.50</v>
      </c>
      <c r="U49" s="105">
        <f t="shared" si="7"/>
        <v>0.65</v>
      </c>
      <c r="V49" s="105">
        <f t="shared" si="8"/>
        <v>1.2000000000000002</v>
      </c>
      <c r="W49" s="117">
        <f t="shared" si="9"/>
        <v>37</v>
      </c>
      <c r="X49" s="117">
        <f t="shared" si="10"/>
        <v>7.40</v>
      </c>
      <c r="Y49" s="237">
        <v>16</v>
      </c>
      <c r="Z49" s="116">
        <f t="shared" si="11"/>
        <v>12.80</v>
      </c>
      <c r="AA49" s="143"/>
    </row>
    <row r="50" spans="1:27" ht="19.9" customHeight="1">
      <c r="A50" s="138">
        <v>43</v>
      </c>
      <c r="B50" s="236">
        <v>263521</v>
      </c>
      <c r="C50" s="148" t="s">
        <v>207</v>
      </c>
      <c r="D50" s="10">
        <v>1.50</v>
      </c>
      <c r="E50" s="10">
        <v>2</v>
      </c>
      <c r="F50" s="10">
        <v>3</v>
      </c>
      <c r="G50" s="10">
        <v>1</v>
      </c>
      <c r="H50" s="10">
        <v>3</v>
      </c>
      <c r="I50" s="10">
        <f t="shared" si="0"/>
        <v>10.50</v>
      </c>
      <c r="J50" s="10">
        <f t="shared" si="1"/>
        <v>1.575</v>
      </c>
      <c r="K50" s="18">
        <v>1</v>
      </c>
      <c r="L50" s="18">
        <v>0</v>
      </c>
      <c r="M50" s="18">
        <v>2</v>
      </c>
      <c r="N50" s="18">
        <v>1.50</v>
      </c>
      <c r="O50" s="18">
        <v>1</v>
      </c>
      <c r="P50" s="18">
        <f t="shared" si="2"/>
        <v>5.50</v>
      </c>
      <c r="Q50" s="116">
        <f t="shared" si="3"/>
        <v>0.27500000000000002</v>
      </c>
      <c r="R50" s="105">
        <f t="shared" si="4"/>
        <v>0.27499999999999997</v>
      </c>
      <c r="S50" s="105">
        <f t="shared" si="5"/>
        <v>0.30</v>
      </c>
      <c r="T50" s="105">
        <f t="shared" si="6"/>
        <v>0.54999999999999993</v>
      </c>
      <c r="U50" s="105">
        <f t="shared" si="7"/>
        <v>0.225</v>
      </c>
      <c r="V50" s="105">
        <f t="shared" si="8"/>
        <v>0.49999999999999994</v>
      </c>
      <c r="W50" s="117">
        <f t="shared" si="9"/>
        <v>16</v>
      </c>
      <c r="X50" s="117">
        <f t="shared" si="10"/>
        <v>3.20</v>
      </c>
      <c r="Y50" s="237">
        <v>7</v>
      </c>
      <c r="Z50" s="116">
        <f t="shared" si="11"/>
        <v>5.60</v>
      </c>
      <c r="AA50" s="143"/>
    </row>
    <row r="51" spans="1:27" ht="19.9" customHeight="1">
      <c r="A51" s="138">
        <v>44</v>
      </c>
      <c r="B51" s="236">
        <v>263525</v>
      </c>
      <c r="C51" s="148" t="s">
        <v>208</v>
      </c>
      <c r="D51" s="10">
        <v>2</v>
      </c>
      <c r="E51" s="10">
        <v>1</v>
      </c>
      <c r="F51" s="10">
        <v>1</v>
      </c>
      <c r="G51" s="10">
        <v>2.50</v>
      </c>
      <c r="H51" s="10">
        <v>0</v>
      </c>
      <c r="I51" s="10">
        <f t="shared" si="0"/>
        <v>6.50</v>
      </c>
      <c r="J51" s="10">
        <f t="shared" si="1"/>
        <v>0.975</v>
      </c>
      <c r="K51" s="18">
        <v>0.50</v>
      </c>
      <c r="L51" s="18">
        <v>1</v>
      </c>
      <c r="M51" s="18">
        <v>0</v>
      </c>
      <c r="N51" s="18">
        <v>1</v>
      </c>
      <c r="O51" s="18">
        <v>0.50</v>
      </c>
      <c r="P51" s="18">
        <f t="shared" si="2"/>
        <v>3</v>
      </c>
      <c r="Q51" s="116">
        <f t="shared" si="3"/>
        <v>0.15000000000000002</v>
      </c>
      <c r="R51" s="105">
        <f t="shared" si="4"/>
        <v>0.325</v>
      </c>
      <c r="S51" s="105">
        <f t="shared" si="5"/>
        <v>0.20</v>
      </c>
      <c r="T51" s="105">
        <f t="shared" si="6"/>
        <v>0.15</v>
      </c>
      <c r="U51" s="105">
        <f t="shared" si="7"/>
        <v>0.425</v>
      </c>
      <c r="V51" s="105">
        <f t="shared" si="8"/>
        <v>0.025000000000000001</v>
      </c>
      <c r="W51" s="117">
        <f t="shared" si="9"/>
        <v>9.50</v>
      </c>
      <c r="X51" s="117">
        <f t="shared" si="10"/>
        <v>1.90</v>
      </c>
      <c r="Y51" s="237">
        <v>4</v>
      </c>
      <c r="Z51" s="116">
        <f t="shared" si="11"/>
        <v>3.20</v>
      </c>
      <c r="AA51" s="143"/>
    </row>
    <row r="52" spans="1:27" ht="19.9" customHeight="1">
      <c r="A52" s="138">
        <v>45</v>
      </c>
      <c r="B52" s="236">
        <v>263526</v>
      </c>
      <c r="C52" s="148" t="s">
        <v>209</v>
      </c>
      <c r="D52" s="10">
        <v>5</v>
      </c>
      <c r="E52" s="10">
        <v>8</v>
      </c>
      <c r="F52" s="10">
        <v>6</v>
      </c>
      <c r="G52" s="10">
        <v>2</v>
      </c>
      <c r="H52" s="10">
        <v>4.50</v>
      </c>
      <c r="I52" s="10">
        <f t="shared" si="0"/>
        <v>25.50</v>
      </c>
      <c r="J52" s="10">
        <f t="shared" si="1"/>
        <v>3.8249999999999997</v>
      </c>
      <c r="K52" s="18">
        <v>2</v>
      </c>
      <c r="L52" s="18">
        <v>4</v>
      </c>
      <c r="M52" s="18">
        <v>1.50</v>
      </c>
      <c r="N52" s="18">
        <v>2.50</v>
      </c>
      <c r="O52" s="18">
        <v>2</v>
      </c>
      <c r="P52" s="18">
        <f t="shared" si="2"/>
        <v>12</v>
      </c>
      <c r="Q52" s="116">
        <f t="shared" si="3"/>
        <v>0.60000000000000009</v>
      </c>
      <c r="R52" s="105">
        <f t="shared" si="4"/>
        <v>0.85</v>
      </c>
      <c r="S52" s="105">
        <f t="shared" si="5"/>
        <v>1.40</v>
      </c>
      <c r="T52" s="105">
        <f t="shared" si="6"/>
        <v>0.97499999999999987</v>
      </c>
      <c r="U52" s="105">
        <f t="shared" si="7"/>
        <v>0.425</v>
      </c>
      <c r="V52" s="105">
        <f t="shared" si="8"/>
        <v>0.77499999999999991</v>
      </c>
      <c r="W52" s="117">
        <f t="shared" si="9"/>
        <v>37.50</v>
      </c>
      <c r="X52" s="117">
        <f t="shared" si="10"/>
        <v>7.50</v>
      </c>
      <c r="Y52" s="237">
        <v>17</v>
      </c>
      <c r="Z52" s="116">
        <f t="shared" si="11"/>
        <v>13.60</v>
      </c>
      <c r="AA52" s="143"/>
    </row>
    <row r="53" spans="1:27" ht="19.9" customHeight="1">
      <c r="A53" s="138">
        <v>46</v>
      </c>
      <c r="B53" s="236">
        <v>263528</v>
      </c>
      <c r="C53" s="148" t="s">
        <v>210</v>
      </c>
      <c r="D53" s="10">
        <v>4</v>
      </c>
      <c r="E53" s="10">
        <v>2</v>
      </c>
      <c r="F53" s="10">
        <v>4</v>
      </c>
      <c r="G53" s="10">
        <v>7</v>
      </c>
      <c r="H53" s="10">
        <v>5</v>
      </c>
      <c r="I53" s="10">
        <f t="shared" si="0"/>
        <v>22</v>
      </c>
      <c r="J53" s="10">
        <f t="shared" si="1"/>
        <v>3.30</v>
      </c>
      <c r="K53" s="18">
        <v>1.50</v>
      </c>
      <c r="L53" s="18">
        <v>3</v>
      </c>
      <c r="M53" s="18">
        <v>1</v>
      </c>
      <c r="N53" s="18">
        <v>1.50</v>
      </c>
      <c r="O53" s="18">
        <v>3</v>
      </c>
      <c r="P53" s="18">
        <f t="shared" si="2"/>
        <v>10</v>
      </c>
      <c r="Q53" s="116">
        <f t="shared" si="3"/>
        <v>0.50</v>
      </c>
      <c r="R53" s="105">
        <f t="shared" si="4"/>
        <v>0.675</v>
      </c>
      <c r="S53" s="105">
        <f t="shared" si="5"/>
        <v>0.45</v>
      </c>
      <c r="T53" s="105">
        <f t="shared" si="6"/>
        <v>0.65</v>
      </c>
      <c r="U53" s="105">
        <f t="shared" si="7"/>
        <v>1.125</v>
      </c>
      <c r="V53" s="105">
        <f t="shared" si="8"/>
        <v>0.90</v>
      </c>
      <c r="W53" s="117">
        <f t="shared" si="9"/>
        <v>32</v>
      </c>
      <c r="X53" s="117">
        <f t="shared" si="10"/>
        <v>6.40</v>
      </c>
      <c r="Y53" s="237">
        <v>15</v>
      </c>
      <c r="Z53" s="116">
        <f t="shared" si="11"/>
        <v>12</v>
      </c>
      <c r="AA53" s="143"/>
    </row>
    <row r="54" spans="1:27" ht="19.9" customHeight="1">
      <c r="A54" s="138">
        <v>47</v>
      </c>
      <c r="B54" s="236">
        <v>263529</v>
      </c>
      <c r="C54" s="148" t="s">
        <v>211</v>
      </c>
      <c r="D54" s="10">
        <v>0.50</v>
      </c>
      <c r="E54" s="10">
        <v>1.50</v>
      </c>
      <c r="F54" s="10">
        <v>1</v>
      </c>
      <c r="G54" s="10">
        <v>0.50</v>
      </c>
      <c r="H54" s="10">
        <v>1</v>
      </c>
      <c r="I54" s="10">
        <f t="shared" si="0"/>
        <v>4.50</v>
      </c>
      <c r="J54" s="10">
        <f t="shared" si="1"/>
        <v>0.675</v>
      </c>
      <c r="K54" s="18">
        <v>0</v>
      </c>
      <c r="L54" s="18">
        <v>0</v>
      </c>
      <c r="M54" s="18">
        <v>0.50</v>
      </c>
      <c r="N54" s="18">
        <v>1</v>
      </c>
      <c r="O54" s="18">
        <v>0.50</v>
      </c>
      <c r="P54" s="18">
        <f t="shared" si="2"/>
        <v>2</v>
      </c>
      <c r="Q54" s="116">
        <f t="shared" si="3"/>
        <v>0.10</v>
      </c>
      <c r="R54" s="105">
        <f t="shared" si="4"/>
        <v>0.074999999999999997</v>
      </c>
      <c r="S54" s="105">
        <f t="shared" si="5"/>
        <v>0.22499999999999998</v>
      </c>
      <c r="T54" s="105">
        <f t="shared" si="6"/>
        <v>0.175</v>
      </c>
      <c r="U54" s="105">
        <f t="shared" si="7"/>
        <v>0.125</v>
      </c>
      <c r="V54" s="105">
        <f t="shared" si="8"/>
        <v>0.175</v>
      </c>
      <c r="W54" s="117">
        <f t="shared" si="9"/>
        <v>6.50</v>
      </c>
      <c r="X54" s="117">
        <f t="shared" si="10"/>
        <v>1.30</v>
      </c>
      <c r="Y54" s="237">
        <v>3</v>
      </c>
      <c r="Z54" s="116">
        <f t="shared" si="11"/>
        <v>2.4000000000000004</v>
      </c>
      <c r="AA54" s="143"/>
    </row>
    <row r="55" spans="1:27" ht="19.9" customHeight="1">
      <c r="A55" s="138">
        <v>48</v>
      </c>
      <c r="B55" s="236">
        <v>263531</v>
      </c>
      <c r="C55" s="148" t="s">
        <v>212</v>
      </c>
      <c r="D55" s="10">
        <v>4</v>
      </c>
      <c r="E55" s="10">
        <v>2</v>
      </c>
      <c r="F55" s="10">
        <v>4.50</v>
      </c>
      <c r="G55" s="10">
        <v>3</v>
      </c>
      <c r="H55" s="10">
        <v>5</v>
      </c>
      <c r="I55" s="10">
        <f t="shared" si="0"/>
        <v>18.50</v>
      </c>
      <c r="J55" s="10">
        <f t="shared" si="1"/>
        <v>2.775</v>
      </c>
      <c r="K55" s="18">
        <v>2</v>
      </c>
      <c r="L55" s="18">
        <v>3</v>
      </c>
      <c r="M55" s="18">
        <v>1.50</v>
      </c>
      <c r="N55" s="18">
        <v>2</v>
      </c>
      <c r="O55" s="18">
        <v>1</v>
      </c>
      <c r="P55" s="18">
        <f t="shared" si="2"/>
        <v>9.50</v>
      </c>
      <c r="Q55" s="116">
        <f t="shared" si="3"/>
        <v>0.475</v>
      </c>
      <c r="R55" s="105">
        <f t="shared" si="4"/>
        <v>0.70</v>
      </c>
      <c r="S55" s="105">
        <f t="shared" si="5"/>
        <v>0.45</v>
      </c>
      <c r="T55" s="105">
        <f t="shared" si="6"/>
        <v>0.75</v>
      </c>
      <c r="U55" s="105">
        <f t="shared" si="7"/>
        <v>0.54999999999999993</v>
      </c>
      <c r="V55" s="105">
        <f t="shared" si="8"/>
        <v>0.80</v>
      </c>
      <c r="W55" s="117">
        <f t="shared" si="9"/>
        <v>28</v>
      </c>
      <c r="X55" s="117">
        <f t="shared" si="10"/>
        <v>5.60</v>
      </c>
      <c r="Y55" s="237">
        <v>12</v>
      </c>
      <c r="Z55" s="116">
        <f t="shared" si="11"/>
        <v>9.6000000000000014</v>
      </c>
      <c r="AA55" s="143"/>
    </row>
    <row r="56" spans="1:27" ht="19.9" customHeight="1">
      <c r="A56" s="138">
        <v>49</v>
      </c>
      <c r="B56" s="236">
        <v>263532</v>
      </c>
      <c r="C56" s="148" t="s">
        <v>213</v>
      </c>
      <c r="D56" s="10">
        <v>5</v>
      </c>
      <c r="E56" s="10">
        <v>3.50</v>
      </c>
      <c r="F56" s="10">
        <v>2</v>
      </c>
      <c r="G56" s="10">
        <v>6</v>
      </c>
      <c r="H56" s="10">
        <v>3</v>
      </c>
      <c r="I56" s="10">
        <f t="shared" si="0"/>
        <v>19.50</v>
      </c>
      <c r="J56" s="10">
        <f t="shared" si="1"/>
        <v>2.925</v>
      </c>
      <c r="K56" s="18">
        <v>2.50</v>
      </c>
      <c r="L56" s="18">
        <v>1</v>
      </c>
      <c r="M56" s="18">
        <v>3</v>
      </c>
      <c r="N56" s="18">
        <v>0.50</v>
      </c>
      <c r="O56" s="18">
        <v>2</v>
      </c>
      <c r="P56" s="18">
        <f t="shared" si="2"/>
        <v>9</v>
      </c>
      <c r="Q56" s="116">
        <f t="shared" si="3"/>
        <v>0.45</v>
      </c>
      <c r="R56" s="105">
        <f t="shared" si="4"/>
        <v>0.875</v>
      </c>
      <c r="S56" s="105">
        <f t="shared" si="5"/>
        <v>0.57500000000000007</v>
      </c>
      <c r="T56" s="105">
        <f t="shared" si="6"/>
        <v>0.45</v>
      </c>
      <c r="U56" s="105">
        <f t="shared" si="7"/>
        <v>0.925</v>
      </c>
      <c r="V56" s="105">
        <f t="shared" si="8"/>
        <v>0.54999999999999993</v>
      </c>
      <c r="W56" s="117">
        <f t="shared" si="9"/>
        <v>28.50</v>
      </c>
      <c r="X56" s="117">
        <f t="shared" si="10"/>
        <v>5.70</v>
      </c>
      <c r="Y56" s="237">
        <v>13</v>
      </c>
      <c r="Z56" s="116">
        <f t="shared" si="11"/>
        <v>10.40</v>
      </c>
      <c r="AA56" s="143"/>
    </row>
    <row r="57" spans="1:27" s="131" customFormat="1" ht="19.9" customHeight="1">
      <c r="A57" s="138">
        <v>50</v>
      </c>
      <c r="B57" s="236">
        <v>263533</v>
      </c>
      <c r="C57" s="148" t="s">
        <v>214</v>
      </c>
      <c r="D57" s="10">
        <v>3</v>
      </c>
      <c r="E57" s="10">
        <v>0</v>
      </c>
      <c r="F57" s="10">
        <v>3</v>
      </c>
      <c r="G57" s="10">
        <v>2</v>
      </c>
      <c r="H57" s="10">
        <v>1</v>
      </c>
      <c r="I57" s="10">
        <f t="shared" si="0"/>
        <v>9</v>
      </c>
      <c r="J57" s="10">
        <f t="shared" si="1"/>
        <v>1.35</v>
      </c>
      <c r="K57" s="18">
        <v>1.50</v>
      </c>
      <c r="L57" s="18">
        <v>0.50</v>
      </c>
      <c r="M57" s="18">
        <v>1</v>
      </c>
      <c r="N57" s="18">
        <v>0</v>
      </c>
      <c r="O57" s="18">
        <v>1.50</v>
      </c>
      <c r="P57" s="18">
        <f t="shared" si="2"/>
        <v>4.50</v>
      </c>
      <c r="Q57" s="116">
        <f t="shared" si="3"/>
        <v>0.225</v>
      </c>
      <c r="R57" s="105">
        <f t="shared" si="4"/>
        <v>0.52499999999999991</v>
      </c>
      <c r="S57" s="105">
        <f t="shared" si="5"/>
        <v>0.025000000000000001</v>
      </c>
      <c r="T57" s="105">
        <f t="shared" si="6"/>
        <v>0.49999999999999994</v>
      </c>
      <c r="U57" s="105">
        <f t="shared" si="7"/>
        <v>0.30</v>
      </c>
      <c r="V57" s="105">
        <f t="shared" si="8"/>
        <v>0.225</v>
      </c>
      <c r="W57" s="117">
        <f t="shared" si="9"/>
        <v>13.50</v>
      </c>
      <c r="X57" s="117">
        <f t="shared" si="10"/>
        <v>2.70</v>
      </c>
      <c r="Y57" s="237">
        <v>6</v>
      </c>
      <c r="Z57" s="116">
        <f t="shared" si="11"/>
        <v>4.8000000000000007</v>
      </c>
      <c r="AA57" s="145"/>
    </row>
    <row r="58" spans="1:27" ht="19.9" customHeight="1">
      <c r="A58" s="138">
        <v>51</v>
      </c>
      <c r="B58" s="236">
        <v>263537</v>
      </c>
      <c r="C58" s="148" t="s">
        <v>215</v>
      </c>
      <c r="D58" s="10">
        <v>2</v>
      </c>
      <c r="E58" s="10">
        <v>1</v>
      </c>
      <c r="F58" s="10">
        <v>3.50</v>
      </c>
      <c r="G58" s="10">
        <v>1.50</v>
      </c>
      <c r="H58" s="10">
        <v>3</v>
      </c>
      <c r="I58" s="10">
        <f t="shared" si="0"/>
        <v>11</v>
      </c>
      <c r="J58" s="10">
        <f t="shared" si="1"/>
        <v>1.65</v>
      </c>
      <c r="K58" s="18">
        <v>2</v>
      </c>
      <c r="L58" s="18">
        <v>1</v>
      </c>
      <c r="M58" s="18">
        <v>0.50</v>
      </c>
      <c r="N58" s="18">
        <v>2</v>
      </c>
      <c r="O58" s="18">
        <v>0</v>
      </c>
      <c r="P58" s="18">
        <f t="shared" si="2"/>
        <v>5.50</v>
      </c>
      <c r="Q58" s="116">
        <f t="shared" si="3"/>
        <v>0.27500000000000002</v>
      </c>
      <c r="R58" s="105">
        <f t="shared" si="4"/>
        <v>0.40</v>
      </c>
      <c r="S58" s="105">
        <f t="shared" si="5"/>
        <v>0.20</v>
      </c>
      <c r="T58" s="105">
        <f t="shared" si="6"/>
        <v>0.55000000000000004</v>
      </c>
      <c r="U58" s="105">
        <f t="shared" si="7"/>
        <v>0.32499999999999996</v>
      </c>
      <c r="V58" s="105">
        <f t="shared" si="8"/>
        <v>0.44999999999999996</v>
      </c>
      <c r="W58" s="117">
        <f t="shared" si="9"/>
        <v>16.50</v>
      </c>
      <c r="X58" s="117">
        <f t="shared" si="10"/>
        <v>3.3000000000000003</v>
      </c>
      <c r="Y58" s="237">
        <v>7</v>
      </c>
      <c r="Z58" s="116">
        <f t="shared" si="11"/>
        <v>5.60</v>
      </c>
      <c r="AA58" s="143"/>
    </row>
    <row r="59" spans="1:27" ht="19.9" customHeight="1">
      <c r="A59" s="138">
        <v>52</v>
      </c>
      <c r="B59" s="236">
        <v>263539</v>
      </c>
      <c r="C59" s="148" t="s">
        <v>216</v>
      </c>
      <c r="D59" s="10">
        <v>0</v>
      </c>
      <c r="E59" s="10">
        <v>0</v>
      </c>
      <c r="F59" s="10">
        <v>0.50</v>
      </c>
      <c r="G59" s="10">
        <v>0</v>
      </c>
      <c r="H59" s="10">
        <v>0.50</v>
      </c>
      <c r="I59" s="10">
        <f t="shared" si="0"/>
        <v>1</v>
      </c>
      <c r="J59" s="10">
        <f t="shared" si="1"/>
        <v>0.15</v>
      </c>
      <c r="K59" s="18">
        <v>0.50</v>
      </c>
      <c r="L59" s="18">
        <v>0</v>
      </c>
      <c r="M59" s="18">
        <v>0</v>
      </c>
      <c r="N59" s="18">
        <v>0.50</v>
      </c>
      <c r="O59" s="18">
        <v>0</v>
      </c>
      <c r="P59" s="18">
        <f t="shared" si="2"/>
        <v>1</v>
      </c>
      <c r="Q59" s="116">
        <f t="shared" si="3"/>
        <v>0.05</v>
      </c>
      <c r="R59" s="105">
        <f t="shared" si="4"/>
        <v>0.025000000000000001</v>
      </c>
      <c r="S59" s="105">
        <f t="shared" si="5"/>
        <v>0</v>
      </c>
      <c r="T59" s="105">
        <f t="shared" si="6"/>
        <v>0.074999999999999997</v>
      </c>
      <c r="U59" s="105">
        <f t="shared" si="7"/>
        <v>0.025000000000000001</v>
      </c>
      <c r="V59" s="105">
        <f t="shared" si="8"/>
        <v>0.074999999999999997</v>
      </c>
      <c r="W59" s="117">
        <f t="shared" si="9"/>
        <v>2</v>
      </c>
      <c r="X59" s="117">
        <f t="shared" si="10"/>
        <v>0.40</v>
      </c>
      <c r="Y59" s="237">
        <v>0</v>
      </c>
      <c r="Z59" s="116">
        <f t="shared" si="11"/>
        <v>0</v>
      </c>
      <c r="AA59" s="143"/>
    </row>
    <row r="60" spans="1:27" ht="19.9" customHeight="1">
      <c r="A60" s="138">
        <v>53</v>
      </c>
      <c r="B60" s="236">
        <v>263540</v>
      </c>
      <c r="C60" s="148" t="s">
        <v>217</v>
      </c>
      <c r="D60" s="10">
        <v>0.50</v>
      </c>
      <c r="E60" s="10">
        <v>1</v>
      </c>
      <c r="F60" s="10">
        <v>2</v>
      </c>
      <c r="G60" s="10">
        <v>0.50</v>
      </c>
      <c r="H60" s="10">
        <v>1</v>
      </c>
      <c r="I60" s="10">
        <f t="shared" si="0"/>
        <v>5</v>
      </c>
      <c r="J60" s="10">
        <f t="shared" si="1"/>
        <v>0.75</v>
      </c>
      <c r="K60" s="18">
        <v>0</v>
      </c>
      <c r="L60" s="18">
        <v>1</v>
      </c>
      <c r="M60" s="18">
        <v>0.50</v>
      </c>
      <c r="N60" s="18">
        <v>0</v>
      </c>
      <c r="O60" s="18">
        <v>1</v>
      </c>
      <c r="P60" s="18">
        <f t="shared" si="2"/>
        <v>2.50</v>
      </c>
      <c r="Q60" s="116">
        <f t="shared" si="3"/>
        <v>0.125</v>
      </c>
      <c r="R60" s="105">
        <f t="shared" si="4"/>
        <v>0.074999999999999997</v>
      </c>
      <c r="S60" s="105">
        <f t="shared" si="5"/>
        <v>0.20</v>
      </c>
      <c r="T60" s="105">
        <f t="shared" si="6"/>
        <v>0.325</v>
      </c>
      <c r="U60" s="105">
        <f t="shared" si="7"/>
        <v>0.074999999999999997</v>
      </c>
      <c r="V60" s="105">
        <f t="shared" si="8"/>
        <v>0.20</v>
      </c>
      <c r="W60" s="117">
        <f t="shared" si="9"/>
        <v>7.50</v>
      </c>
      <c r="X60" s="117">
        <f t="shared" si="10"/>
        <v>1.50</v>
      </c>
      <c r="Y60" s="237">
        <v>3</v>
      </c>
      <c r="Z60" s="116">
        <f t="shared" si="11"/>
        <v>2.4000000000000004</v>
      </c>
      <c r="AA60" s="143"/>
    </row>
    <row r="61" spans="1:27" ht="19.9" customHeight="1">
      <c r="A61" s="138">
        <v>54</v>
      </c>
      <c r="B61" s="236">
        <v>263541</v>
      </c>
      <c r="C61" s="148" t="s">
        <v>218</v>
      </c>
      <c r="D61" s="10">
        <v>2</v>
      </c>
      <c r="E61" s="10">
        <v>1.50</v>
      </c>
      <c r="F61" s="10">
        <v>3</v>
      </c>
      <c r="G61" s="10">
        <v>1</v>
      </c>
      <c r="H61" s="10">
        <v>2.50</v>
      </c>
      <c r="I61" s="10">
        <f t="shared" si="0"/>
        <v>10</v>
      </c>
      <c r="J61" s="10">
        <f t="shared" si="1"/>
        <v>1.50</v>
      </c>
      <c r="K61" s="18">
        <v>1</v>
      </c>
      <c r="L61" s="18">
        <v>1.50</v>
      </c>
      <c r="M61" s="18">
        <v>1</v>
      </c>
      <c r="N61" s="18">
        <v>0.50</v>
      </c>
      <c r="O61" s="18">
        <v>1.50</v>
      </c>
      <c r="P61" s="18">
        <f t="shared" si="2"/>
        <v>5.50</v>
      </c>
      <c r="Q61" s="116">
        <f t="shared" si="3"/>
        <v>0.27500000000000002</v>
      </c>
      <c r="R61" s="105">
        <f t="shared" si="4"/>
        <v>0.35</v>
      </c>
      <c r="S61" s="105">
        <f t="shared" si="5"/>
        <v>0.30</v>
      </c>
      <c r="T61" s="105">
        <f t="shared" si="6"/>
        <v>0.49999999999999994</v>
      </c>
      <c r="U61" s="105">
        <f t="shared" si="7"/>
        <v>0.175</v>
      </c>
      <c r="V61" s="105">
        <f t="shared" si="8"/>
        <v>0.45</v>
      </c>
      <c r="W61" s="117">
        <f t="shared" si="9"/>
        <v>15.50</v>
      </c>
      <c r="X61" s="117">
        <f t="shared" si="10"/>
        <v>3.10</v>
      </c>
      <c r="Y61" s="237">
        <v>7</v>
      </c>
      <c r="Z61" s="116">
        <f t="shared" si="11"/>
        <v>5.60</v>
      </c>
      <c r="AA61" s="143"/>
    </row>
    <row r="62" spans="1:27" ht="19.9" customHeight="1">
      <c r="A62" s="138">
        <v>55</v>
      </c>
      <c r="B62" s="236">
        <v>263542</v>
      </c>
      <c r="C62" s="148" t="s">
        <v>219</v>
      </c>
      <c r="D62" s="10">
        <v>1</v>
      </c>
      <c r="E62" s="10">
        <v>0</v>
      </c>
      <c r="F62" s="10">
        <v>1.50</v>
      </c>
      <c r="G62" s="10">
        <v>0.50</v>
      </c>
      <c r="H62" s="10">
        <v>0</v>
      </c>
      <c r="I62" s="10">
        <f t="shared" si="0"/>
        <v>3</v>
      </c>
      <c r="J62" s="10">
        <f t="shared" si="1"/>
        <v>0.44999999999999996</v>
      </c>
      <c r="K62" s="18">
        <v>0.50</v>
      </c>
      <c r="L62" s="18">
        <v>2</v>
      </c>
      <c r="M62" s="18">
        <v>0</v>
      </c>
      <c r="N62" s="18">
        <v>0.50</v>
      </c>
      <c r="O62" s="18">
        <v>0.50</v>
      </c>
      <c r="P62" s="18">
        <f t="shared" si="2"/>
        <v>3.50</v>
      </c>
      <c r="Q62" s="116">
        <f t="shared" si="3"/>
        <v>0.17500000000000002</v>
      </c>
      <c r="R62" s="105">
        <f t="shared" si="4"/>
        <v>0.175</v>
      </c>
      <c r="S62" s="105">
        <f t="shared" si="5"/>
        <v>0.10</v>
      </c>
      <c r="T62" s="105">
        <f t="shared" si="6"/>
        <v>0.22499999999999998</v>
      </c>
      <c r="U62" s="105">
        <f t="shared" si="7"/>
        <v>0.10</v>
      </c>
      <c r="V62" s="105">
        <f t="shared" si="8"/>
        <v>0.025000000000000001</v>
      </c>
      <c r="W62" s="117">
        <f t="shared" si="9"/>
        <v>6.50</v>
      </c>
      <c r="X62" s="117">
        <f t="shared" si="10"/>
        <v>1.30</v>
      </c>
      <c r="Y62" s="237">
        <v>2</v>
      </c>
      <c r="Z62" s="116">
        <f t="shared" si="11"/>
        <v>1.60</v>
      </c>
      <c r="AA62" s="143"/>
    </row>
    <row r="63" spans="1:27" ht="19.9" customHeight="1">
      <c r="A63" s="138">
        <v>56</v>
      </c>
      <c r="B63" s="236">
        <v>263546</v>
      </c>
      <c r="C63" s="148" t="s">
        <v>220</v>
      </c>
      <c r="D63" s="10">
        <v>3</v>
      </c>
      <c r="E63" s="10">
        <v>2.50</v>
      </c>
      <c r="F63" s="10">
        <v>4</v>
      </c>
      <c r="G63" s="10">
        <v>4</v>
      </c>
      <c r="H63" s="10">
        <v>2</v>
      </c>
      <c r="I63" s="10">
        <f t="shared" si="0"/>
        <v>15.50</v>
      </c>
      <c r="J63" s="10">
        <f t="shared" si="1"/>
        <v>2.3249999999999997</v>
      </c>
      <c r="K63" s="18">
        <v>1</v>
      </c>
      <c r="L63" s="18">
        <v>2</v>
      </c>
      <c r="M63" s="18">
        <v>1.50</v>
      </c>
      <c r="N63" s="18">
        <v>1.50</v>
      </c>
      <c r="O63" s="18">
        <v>2</v>
      </c>
      <c r="P63" s="18">
        <f t="shared" si="2"/>
        <v>8</v>
      </c>
      <c r="Q63" s="116">
        <f t="shared" si="3"/>
        <v>0.40</v>
      </c>
      <c r="R63" s="105">
        <f t="shared" si="4"/>
        <v>0.49999999999999994</v>
      </c>
      <c r="S63" s="105">
        <f t="shared" si="5"/>
        <v>0.475</v>
      </c>
      <c r="T63" s="105">
        <f t="shared" si="6"/>
        <v>0.675</v>
      </c>
      <c r="U63" s="105">
        <f t="shared" si="7"/>
        <v>0.675</v>
      </c>
      <c r="V63" s="105">
        <f t="shared" si="8"/>
        <v>0.40</v>
      </c>
      <c r="W63" s="117">
        <f t="shared" si="9"/>
        <v>23.50</v>
      </c>
      <c r="X63" s="117">
        <f t="shared" si="10"/>
        <v>4.70</v>
      </c>
      <c r="Y63" s="237">
        <v>10</v>
      </c>
      <c r="Z63" s="116">
        <f t="shared" si="11"/>
        <v>8</v>
      </c>
      <c r="AA63" s="143"/>
    </row>
    <row r="64" spans="1:27" ht="19.9" customHeight="1">
      <c r="A64" s="138">
        <v>57</v>
      </c>
      <c r="B64" s="236">
        <v>263547</v>
      </c>
      <c r="C64" s="148" t="s">
        <v>221</v>
      </c>
      <c r="D64" s="10">
        <v>1</v>
      </c>
      <c r="E64" s="10">
        <v>1</v>
      </c>
      <c r="F64" s="10">
        <v>0</v>
      </c>
      <c r="G64" s="10">
        <v>2</v>
      </c>
      <c r="H64" s="10">
        <v>0.50</v>
      </c>
      <c r="I64" s="10">
        <f t="shared" si="0"/>
        <v>4.50</v>
      </c>
      <c r="J64" s="10">
        <f t="shared" si="1"/>
        <v>0.675</v>
      </c>
      <c r="K64" s="18">
        <v>0.50</v>
      </c>
      <c r="L64" s="18">
        <v>1</v>
      </c>
      <c r="M64" s="18">
        <v>0</v>
      </c>
      <c r="N64" s="18">
        <v>1</v>
      </c>
      <c r="O64" s="18">
        <v>0.50</v>
      </c>
      <c r="P64" s="18">
        <f t="shared" si="2"/>
        <v>3</v>
      </c>
      <c r="Q64" s="116">
        <f t="shared" si="3"/>
        <v>0.15000000000000002</v>
      </c>
      <c r="R64" s="105">
        <f t="shared" si="4"/>
        <v>0.175</v>
      </c>
      <c r="S64" s="105">
        <f t="shared" si="5"/>
        <v>0.20</v>
      </c>
      <c r="T64" s="105">
        <f t="shared" si="6"/>
        <v>0</v>
      </c>
      <c r="U64" s="105">
        <f t="shared" si="7"/>
        <v>0.35</v>
      </c>
      <c r="V64" s="105">
        <f t="shared" si="8"/>
        <v>0.10</v>
      </c>
      <c r="W64" s="117">
        <f t="shared" si="9"/>
        <v>7.50</v>
      </c>
      <c r="X64" s="117">
        <f t="shared" si="10"/>
        <v>1.50</v>
      </c>
      <c r="Y64" s="237">
        <v>3</v>
      </c>
      <c r="Z64" s="116">
        <f t="shared" si="11"/>
        <v>2.4000000000000004</v>
      </c>
      <c r="AA64" s="143"/>
    </row>
    <row r="65" spans="1:27" ht="19.9" customHeight="1">
      <c r="A65" s="138">
        <v>58</v>
      </c>
      <c r="B65" s="236">
        <v>263548</v>
      </c>
      <c r="C65" s="148" t="s">
        <v>222</v>
      </c>
      <c r="D65" s="10">
        <v>2.50</v>
      </c>
      <c r="E65" s="10">
        <v>0</v>
      </c>
      <c r="F65" s="10">
        <v>2</v>
      </c>
      <c r="G65" s="10">
        <v>1.50</v>
      </c>
      <c r="H65" s="10">
        <v>1</v>
      </c>
      <c r="I65" s="10">
        <f t="shared" si="0"/>
        <v>7</v>
      </c>
      <c r="J65" s="10">
        <f t="shared" si="1"/>
        <v>1.05</v>
      </c>
      <c r="K65" s="18">
        <v>1</v>
      </c>
      <c r="L65" s="18">
        <v>0</v>
      </c>
      <c r="M65" s="18">
        <v>0.50</v>
      </c>
      <c r="N65" s="18">
        <v>1.50</v>
      </c>
      <c r="O65" s="18">
        <v>1</v>
      </c>
      <c r="P65" s="18">
        <f t="shared" si="2"/>
        <v>4</v>
      </c>
      <c r="Q65" s="116">
        <f t="shared" si="3"/>
        <v>0.20</v>
      </c>
      <c r="R65" s="105">
        <f t="shared" si="4"/>
        <v>0.425</v>
      </c>
      <c r="S65" s="105">
        <f t="shared" si="5"/>
        <v>0</v>
      </c>
      <c r="T65" s="105">
        <f t="shared" si="6"/>
        <v>0.325</v>
      </c>
      <c r="U65" s="105">
        <f t="shared" si="7"/>
        <v>0.30</v>
      </c>
      <c r="V65" s="105">
        <f t="shared" si="8"/>
        <v>0.20</v>
      </c>
      <c r="W65" s="117">
        <f t="shared" si="9"/>
        <v>11</v>
      </c>
      <c r="X65" s="117">
        <f t="shared" si="10"/>
        <v>2.2000000000000002</v>
      </c>
      <c r="Y65" s="237">
        <v>4</v>
      </c>
      <c r="Z65" s="116">
        <f t="shared" si="11"/>
        <v>3.20</v>
      </c>
      <c r="AA65" s="143"/>
    </row>
    <row r="66" spans="1:27" ht="19.9" customHeight="1">
      <c r="A66" s="138">
        <v>59</v>
      </c>
      <c r="B66" s="236">
        <v>263550</v>
      </c>
      <c r="C66" s="148" t="s">
        <v>223</v>
      </c>
      <c r="D66" s="10">
        <v>0</v>
      </c>
      <c r="E66" s="10">
        <v>1.50</v>
      </c>
      <c r="F66" s="10">
        <v>0</v>
      </c>
      <c r="G66" s="10">
        <v>0</v>
      </c>
      <c r="H66" s="10">
        <v>0</v>
      </c>
      <c r="I66" s="10">
        <f t="shared" si="0"/>
        <v>1.50</v>
      </c>
      <c r="J66" s="10">
        <f t="shared" si="1"/>
        <v>0.22499999999999998</v>
      </c>
      <c r="K66" s="18">
        <v>0</v>
      </c>
      <c r="L66" s="18">
        <v>0</v>
      </c>
      <c r="M66" s="18">
        <v>0</v>
      </c>
      <c r="N66" s="18">
        <v>0</v>
      </c>
      <c r="O66" s="18">
        <v>0.50</v>
      </c>
      <c r="P66" s="18">
        <f t="shared" si="2"/>
        <v>0.50</v>
      </c>
      <c r="Q66" s="116">
        <f t="shared" si="3"/>
        <v>0.025000000000000001</v>
      </c>
      <c r="R66" s="105">
        <f t="shared" si="4"/>
        <v>0</v>
      </c>
      <c r="S66" s="105">
        <f t="shared" si="5"/>
        <v>0.22499999999999998</v>
      </c>
      <c r="T66" s="105">
        <f t="shared" si="6"/>
        <v>0</v>
      </c>
      <c r="U66" s="105">
        <f t="shared" si="7"/>
        <v>0</v>
      </c>
      <c r="V66" s="105">
        <f t="shared" si="8"/>
        <v>0.025000000000000001</v>
      </c>
      <c r="W66" s="117">
        <f t="shared" si="9"/>
        <v>2</v>
      </c>
      <c r="X66" s="117">
        <f t="shared" si="10"/>
        <v>0.40</v>
      </c>
      <c r="Y66" s="237">
        <v>1</v>
      </c>
      <c r="Z66" s="116">
        <f t="shared" si="11"/>
        <v>0.80</v>
      </c>
      <c r="AA66" s="143"/>
    </row>
    <row r="67" spans="1:27" ht="19.9" customHeight="1">
      <c r="A67" s="138">
        <v>60</v>
      </c>
      <c r="B67" s="236">
        <v>263551</v>
      </c>
      <c r="C67" s="148" t="s">
        <v>224</v>
      </c>
      <c r="D67" s="10">
        <v>4</v>
      </c>
      <c r="E67" s="10">
        <v>5</v>
      </c>
      <c r="F67" s="10">
        <v>3</v>
      </c>
      <c r="G67" s="10">
        <v>4.50</v>
      </c>
      <c r="H67" s="10">
        <v>2</v>
      </c>
      <c r="I67" s="10">
        <f t="shared" si="0"/>
        <v>18.50</v>
      </c>
      <c r="J67" s="10">
        <f t="shared" si="1"/>
        <v>2.775</v>
      </c>
      <c r="K67" s="18">
        <v>2</v>
      </c>
      <c r="L67" s="18">
        <v>3</v>
      </c>
      <c r="M67" s="18">
        <v>1.50</v>
      </c>
      <c r="N67" s="18">
        <v>1</v>
      </c>
      <c r="O67" s="18">
        <v>1.50</v>
      </c>
      <c r="P67" s="18">
        <f t="shared" si="2"/>
        <v>9</v>
      </c>
      <c r="Q67" s="116">
        <f t="shared" si="3"/>
        <v>0.45</v>
      </c>
      <c r="R67" s="105">
        <f t="shared" si="4"/>
        <v>0.70</v>
      </c>
      <c r="S67" s="105">
        <f t="shared" si="5"/>
        <v>0.90</v>
      </c>
      <c r="T67" s="105">
        <f t="shared" si="6"/>
        <v>0.52499999999999991</v>
      </c>
      <c r="U67" s="105">
        <f t="shared" si="7"/>
        <v>0.725</v>
      </c>
      <c r="V67" s="105">
        <f t="shared" si="8"/>
        <v>0.375</v>
      </c>
      <c r="W67" s="117">
        <f t="shared" si="9"/>
        <v>27.50</v>
      </c>
      <c r="X67" s="117">
        <f t="shared" si="10"/>
        <v>5.50</v>
      </c>
      <c r="Y67" s="237">
        <v>12</v>
      </c>
      <c r="Z67" s="116">
        <f t="shared" si="11"/>
        <v>9.6000000000000014</v>
      </c>
      <c r="AA67" s="143"/>
    </row>
    <row r="68" spans="1:27" ht="19.9" customHeight="1">
      <c r="A68" s="138">
        <v>61</v>
      </c>
      <c r="B68" s="236">
        <v>263552</v>
      </c>
      <c r="C68" s="148" t="s">
        <v>225</v>
      </c>
      <c r="D68" s="10">
        <v>1.50</v>
      </c>
      <c r="E68" s="10">
        <v>3</v>
      </c>
      <c r="F68" s="10">
        <v>2.50</v>
      </c>
      <c r="G68" s="10">
        <v>2</v>
      </c>
      <c r="H68" s="10">
        <v>3.50</v>
      </c>
      <c r="I68" s="10">
        <f t="shared" si="0"/>
        <v>12.50</v>
      </c>
      <c r="J68" s="10">
        <f t="shared" si="1"/>
        <v>1.875</v>
      </c>
      <c r="K68" s="204">
        <v>2</v>
      </c>
      <c r="L68" s="204">
        <v>1</v>
      </c>
      <c r="M68" s="204">
        <v>1.50</v>
      </c>
      <c r="N68" s="204">
        <v>1</v>
      </c>
      <c r="O68" s="204">
        <v>0.50</v>
      </c>
      <c r="P68" s="18">
        <f t="shared" si="2"/>
        <v>6</v>
      </c>
      <c r="Q68" s="116">
        <f t="shared" si="3"/>
        <v>0.30000000000000004</v>
      </c>
      <c r="R68" s="105">
        <f t="shared" si="4"/>
        <v>0.32499999999999996</v>
      </c>
      <c r="S68" s="105">
        <f t="shared" si="5"/>
        <v>0.49999999999999994</v>
      </c>
      <c r="T68" s="105">
        <f t="shared" si="6"/>
        <v>0.45</v>
      </c>
      <c r="U68" s="105">
        <f t="shared" si="7"/>
        <v>0.35</v>
      </c>
      <c r="V68" s="105">
        <f t="shared" si="8"/>
        <v>0.55000000000000004</v>
      </c>
      <c r="W68" s="117">
        <f t="shared" si="9"/>
        <v>18.50</v>
      </c>
      <c r="X68" s="117">
        <f t="shared" si="10"/>
        <v>3.70</v>
      </c>
      <c r="Y68" s="237">
        <v>8</v>
      </c>
      <c r="Z68" s="116">
        <f t="shared" si="11"/>
        <v>6.40</v>
      </c>
      <c r="AA68" s="143"/>
    </row>
    <row r="69" spans="1:27" ht="19.9" customHeight="1">
      <c r="A69" s="138">
        <v>62</v>
      </c>
      <c r="B69" s="236">
        <v>263553</v>
      </c>
      <c r="C69" s="148" t="s">
        <v>226</v>
      </c>
      <c r="D69" s="10">
        <v>2</v>
      </c>
      <c r="E69" s="10">
        <v>1</v>
      </c>
      <c r="F69" s="10">
        <v>2</v>
      </c>
      <c r="G69" s="10">
        <v>1.50</v>
      </c>
      <c r="H69" s="10">
        <v>1</v>
      </c>
      <c r="I69" s="10">
        <f t="shared" si="0"/>
        <v>7.50</v>
      </c>
      <c r="J69" s="10">
        <f t="shared" si="1"/>
        <v>1.125</v>
      </c>
      <c r="K69" s="18">
        <v>0</v>
      </c>
      <c r="L69" s="18">
        <v>0.50</v>
      </c>
      <c r="M69" s="18">
        <v>2</v>
      </c>
      <c r="N69" s="18">
        <v>0</v>
      </c>
      <c r="O69" s="18">
        <v>0.50</v>
      </c>
      <c r="P69" s="18">
        <f t="shared" si="2"/>
        <v>3</v>
      </c>
      <c r="Q69" s="116">
        <f t="shared" si="3"/>
        <v>0.15000000000000002</v>
      </c>
      <c r="R69" s="105">
        <f t="shared" si="4"/>
        <v>0.30</v>
      </c>
      <c r="S69" s="105">
        <f t="shared" si="5"/>
        <v>0.175</v>
      </c>
      <c r="T69" s="105">
        <f t="shared" si="6"/>
        <v>0.40</v>
      </c>
      <c r="U69" s="105">
        <f t="shared" si="7"/>
        <v>0.22499999999999998</v>
      </c>
      <c r="V69" s="105">
        <f t="shared" si="8"/>
        <v>0.175</v>
      </c>
      <c r="W69" s="117">
        <f t="shared" si="9"/>
        <v>10.50</v>
      </c>
      <c r="X69" s="117">
        <f t="shared" si="10"/>
        <v>2.10</v>
      </c>
      <c r="Y69" s="237">
        <v>5</v>
      </c>
      <c r="Z69" s="116">
        <f t="shared" si="11"/>
        <v>4</v>
      </c>
      <c r="AA69" s="143"/>
    </row>
    <row r="70" spans="1:27" ht="19.9" customHeight="1">
      <c r="A70" s="138">
        <v>63</v>
      </c>
      <c r="B70" s="236">
        <v>263554</v>
      </c>
      <c r="C70" s="148" t="s">
        <v>227</v>
      </c>
      <c r="D70" s="10">
        <v>0.50</v>
      </c>
      <c r="E70" s="10">
        <v>0</v>
      </c>
      <c r="F70" s="10">
        <v>1</v>
      </c>
      <c r="G70" s="10">
        <v>0.50</v>
      </c>
      <c r="H70" s="10">
        <v>1.50</v>
      </c>
      <c r="I70" s="10">
        <f t="shared" si="0"/>
        <v>3.50</v>
      </c>
      <c r="J70" s="10">
        <f t="shared" si="1"/>
        <v>0.525</v>
      </c>
      <c r="K70" s="18">
        <v>1</v>
      </c>
      <c r="L70" s="18">
        <v>0</v>
      </c>
      <c r="M70" s="18">
        <v>0</v>
      </c>
      <c r="N70" s="18">
        <v>0.50</v>
      </c>
      <c r="O70" s="18">
        <v>0</v>
      </c>
      <c r="P70" s="18">
        <f t="shared" si="2"/>
        <v>1.50</v>
      </c>
      <c r="Q70" s="116">
        <f t="shared" si="3"/>
        <v>0.075000000000000011</v>
      </c>
      <c r="R70" s="105">
        <f t="shared" si="4"/>
        <v>0.125</v>
      </c>
      <c r="S70" s="105">
        <f t="shared" si="5"/>
        <v>0</v>
      </c>
      <c r="T70" s="105">
        <f t="shared" si="6"/>
        <v>0.15</v>
      </c>
      <c r="U70" s="105">
        <f t="shared" si="7"/>
        <v>0.10</v>
      </c>
      <c r="V70" s="105">
        <f t="shared" si="8"/>
        <v>0.22499999999999998</v>
      </c>
      <c r="W70" s="117">
        <f t="shared" si="9"/>
        <v>5</v>
      </c>
      <c r="X70" s="117">
        <f t="shared" si="10"/>
        <v>1</v>
      </c>
      <c r="Y70" s="237">
        <v>2</v>
      </c>
      <c r="Z70" s="116">
        <f t="shared" si="11"/>
        <v>1.60</v>
      </c>
      <c r="AA70" s="143"/>
    </row>
    <row r="71" spans="1:27" ht="19.9" customHeight="1">
      <c r="A71" s="138">
        <v>64</v>
      </c>
      <c r="B71" s="236">
        <v>263555</v>
      </c>
      <c r="C71" s="148" t="s">
        <v>227</v>
      </c>
      <c r="D71" s="10">
        <v>2</v>
      </c>
      <c r="E71" s="10">
        <v>1</v>
      </c>
      <c r="F71" s="10">
        <v>1.50</v>
      </c>
      <c r="G71" s="10">
        <v>1.50</v>
      </c>
      <c r="H71" s="10">
        <v>1</v>
      </c>
      <c r="I71" s="10">
        <f t="shared" si="0"/>
        <v>7</v>
      </c>
      <c r="J71" s="10">
        <f t="shared" si="1"/>
        <v>1.05</v>
      </c>
      <c r="K71" s="18">
        <v>0.50</v>
      </c>
      <c r="L71" s="18">
        <v>1</v>
      </c>
      <c r="M71" s="18">
        <v>1.50</v>
      </c>
      <c r="N71" s="18">
        <v>0</v>
      </c>
      <c r="O71" s="18">
        <v>0.50</v>
      </c>
      <c r="P71" s="18">
        <f t="shared" si="2"/>
        <v>3.50</v>
      </c>
      <c r="Q71" s="116">
        <f t="shared" si="3"/>
        <v>0.17500000000000002</v>
      </c>
      <c r="R71" s="105">
        <f t="shared" si="4"/>
        <v>0.325</v>
      </c>
      <c r="S71" s="105">
        <f t="shared" si="5"/>
        <v>0.20</v>
      </c>
      <c r="T71" s="105">
        <f t="shared" si="6"/>
        <v>0.30</v>
      </c>
      <c r="U71" s="105">
        <f t="shared" si="7"/>
        <v>0.22499999999999998</v>
      </c>
      <c r="V71" s="105">
        <f t="shared" si="8"/>
        <v>0.175</v>
      </c>
      <c r="W71" s="117">
        <f t="shared" si="9"/>
        <v>10.50</v>
      </c>
      <c r="X71" s="117">
        <f t="shared" si="10"/>
        <v>2.10</v>
      </c>
      <c r="Y71" s="237">
        <v>4</v>
      </c>
      <c r="Z71" s="116">
        <f t="shared" si="11"/>
        <v>3.20</v>
      </c>
      <c r="AA71" s="143"/>
    </row>
    <row r="72" spans="1:27" ht="19.9" customHeight="1">
      <c r="A72" s="138">
        <v>65</v>
      </c>
      <c r="B72" s="236">
        <v>263558</v>
      </c>
      <c r="C72" s="148" t="s">
        <v>228</v>
      </c>
      <c r="D72" s="10">
        <v>1.50</v>
      </c>
      <c r="E72" s="10">
        <v>2</v>
      </c>
      <c r="F72" s="10">
        <v>7</v>
      </c>
      <c r="G72" s="10">
        <v>5</v>
      </c>
      <c r="H72" s="10">
        <v>4</v>
      </c>
      <c r="I72" s="10">
        <f t="shared" si="0"/>
        <v>19.50</v>
      </c>
      <c r="J72" s="10">
        <f t="shared" si="1"/>
        <v>2.925</v>
      </c>
      <c r="K72" s="18">
        <v>2</v>
      </c>
      <c r="L72" s="18">
        <v>2.50</v>
      </c>
      <c r="M72" s="18">
        <v>1</v>
      </c>
      <c r="N72" s="18">
        <v>2</v>
      </c>
      <c r="O72" s="18">
        <v>1.50</v>
      </c>
      <c r="P72" s="18">
        <f t="shared" si="2"/>
        <v>9</v>
      </c>
      <c r="Q72" s="116">
        <f t="shared" si="3"/>
        <v>0.45</v>
      </c>
      <c r="R72" s="105">
        <f t="shared" si="4"/>
        <v>0.32499999999999996</v>
      </c>
      <c r="S72" s="105">
        <f t="shared" si="5"/>
        <v>0.425</v>
      </c>
      <c r="T72" s="105">
        <f t="shared" si="6"/>
        <v>1.1000000000000001</v>
      </c>
      <c r="U72" s="105">
        <f t="shared" si="7"/>
        <v>0.85</v>
      </c>
      <c r="V72" s="105">
        <f t="shared" si="8"/>
        <v>0.675</v>
      </c>
      <c r="W72" s="117">
        <f t="shared" si="9"/>
        <v>28.50</v>
      </c>
      <c r="X72" s="117">
        <f t="shared" si="10"/>
        <v>5.70</v>
      </c>
      <c r="Y72" s="237">
        <v>13</v>
      </c>
      <c r="Z72" s="116">
        <f t="shared" si="11"/>
        <v>10.40</v>
      </c>
      <c r="AA72" s="143"/>
    </row>
    <row r="73" spans="1:27" ht="19.9" customHeight="1">
      <c r="A73" s="138">
        <v>66</v>
      </c>
      <c r="B73" s="236">
        <v>263559</v>
      </c>
      <c r="C73" s="148" t="s">
        <v>229</v>
      </c>
      <c r="D73" s="10">
        <v>5.50</v>
      </c>
      <c r="E73" s="10">
        <v>2</v>
      </c>
      <c r="F73" s="10">
        <v>6</v>
      </c>
      <c r="G73" s="10">
        <v>1.50</v>
      </c>
      <c r="H73" s="10">
        <v>3</v>
      </c>
      <c r="I73" s="10">
        <f t="shared" si="14" ref="I73:I112">SUM(D73:H73)</f>
        <v>18</v>
      </c>
      <c r="J73" s="10">
        <f t="shared" si="15" ref="J73:J112">I73*0.15</f>
        <v>2.6999999999999997</v>
      </c>
      <c r="K73" s="18">
        <v>1</v>
      </c>
      <c r="L73" s="18">
        <v>1.50</v>
      </c>
      <c r="M73" s="18">
        <v>4</v>
      </c>
      <c r="N73" s="18">
        <v>1</v>
      </c>
      <c r="O73" s="18">
        <v>2</v>
      </c>
      <c r="P73" s="18">
        <f t="shared" si="16" ref="P73:P112">SUM(K73:O73)</f>
        <v>9.50</v>
      </c>
      <c r="Q73" s="116">
        <f t="shared" si="17" ref="Q73:Q112">P73*0.05</f>
        <v>0.475</v>
      </c>
      <c r="R73" s="105">
        <f t="shared" si="18" ref="R73:R112">(D73*0.15+K73*0.05)</f>
        <v>0.875</v>
      </c>
      <c r="S73" s="105">
        <f t="shared" si="19" ref="S73:S112">(E73*0.15+L73*0.05)</f>
        <v>0.375</v>
      </c>
      <c r="T73" s="105">
        <f t="shared" si="20" ref="T73:T112">(F73*0.15+M73*0.05)</f>
        <v>1.0999999999999999</v>
      </c>
      <c r="U73" s="105">
        <f t="shared" si="21" ref="U73:U112">(G73*0.15+N73*0.05)</f>
        <v>0.27499999999999997</v>
      </c>
      <c r="V73" s="105">
        <f t="shared" si="22" ref="V73:V112">(H73*0.15+O73*0.05)</f>
        <v>0.54999999999999993</v>
      </c>
      <c r="W73" s="117">
        <f t="shared" si="23" ref="W73:W112">I73+P73</f>
        <v>27.50</v>
      </c>
      <c r="X73" s="117">
        <f t="shared" si="24" ref="X73:X112">(W73*0.2)</f>
        <v>5.50</v>
      </c>
      <c r="Y73" s="237">
        <v>12</v>
      </c>
      <c r="Z73" s="116">
        <f t="shared" si="25" ref="Z73:Z112">Y73*0.8</f>
        <v>9.6000000000000014</v>
      </c>
      <c r="AA73" s="143"/>
    </row>
    <row r="74" spans="1:27" ht="19.9" customHeight="1">
      <c r="A74" s="138">
        <v>67</v>
      </c>
      <c r="B74" s="236">
        <v>263560</v>
      </c>
      <c r="C74" s="148" t="s">
        <v>230</v>
      </c>
      <c r="D74" s="10">
        <v>3.50</v>
      </c>
      <c r="E74" s="10">
        <v>6.50</v>
      </c>
      <c r="F74" s="10">
        <v>6</v>
      </c>
      <c r="G74" s="10">
        <v>4</v>
      </c>
      <c r="H74" s="10">
        <v>5</v>
      </c>
      <c r="I74" s="10">
        <f t="shared" si="14"/>
        <v>25</v>
      </c>
      <c r="J74" s="10">
        <f t="shared" si="15"/>
        <v>3.75</v>
      </c>
      <c r="K74" s="18">
        <v>3</v>
      </c>
      <c r="L74" s="18">
        <v>2</v>
      </c>
      <c r="M74" s="18">
        <v>1</v>
      </c>
      <c r="N74" s="18">
        <v>3</v>
      </c>
      <c r="O74" s="18">
        <v>4</v>
      </c>
      <c r="P74" s="18">
        <f t="shared" si="16"/>
        <v>13</v>
      </c>
      <c r="Q74" s="116">
        <f t="shared" si="17"/>
        <v>0.65</v>
      </c>
      <c r="R74" s="105">
        <f t="shared" si="18"/>
        <v>0.675</v>
      </c>
      <c r="S74" s="105">
        <f t="shared" si="19"/>
        <v>1.075</v>
      </c>
      <c r="T74" s="105">
        <f t="shared" si="20"/>
        <v>0.95</v>
      </c>
      <c r="U74" s="105">
        <f t="shared" si="21"/>
        <v>0.75</v>
      </c>
      <c r="V74" s="105">
        <f t="shared" si="22"/>
        <v>0.95</v>
      </c>
      <c r="W74" s="117">
        <f t="shared" si="23"/>
        <v>38</v>
      </c>
      <c r="X74" s="117">
        <f t="shared" si="24"/>
        <v>7.60</v>
      </c>
      <c r="Y74" s="237">
        <v>17</v>
      </c>
      <c r="Z74" s="116">
        <f t="shared" si="25"/>
        <v>13.60</v>
      </c>
      <c r="AA74" s="143"/>
    </row>
    <row r="75" spans="1:27" ht="19.9" customHeight="1">
      <c r="A75" s="138">
        <v>68</v>
      </c>
      <c r="B75" s="236">
        <v>263561</v>
      </c>
      <c r="C75" s="148" t="s">
        <v>231</v>
      </c>
      <c r="D75" s="10">
        <v>0.50</v>
      </c>
      <c r="E75" s="10">
        <v>0.50</v>
      </c>
      <c r="F75" s="10">
        <v>0</v>
      </c>
      <c r="G75" s="10">
        <v>0</v>
      </c>
      <c r="H75" s="10">
        <v>1</v>
      </c>
      <c r="I75" s="10">
        <f t="shared" si="14"/>
        <v>2</v>
      </c>
      <c r="J75" s="10">
        <f t="shared" si="15"/>
        <v>0.30</v>
      </c>
      <c r="K75" s="18">
        <v>0</v>
      </c>
      <c r="L75" s="18">
        <v>0.50</v>
      </c>
      <c r="M75" s="18">
        <v>0</v>
      </c>
      <c r="N75" s="18">
        <v>0</v>
      </c>
      <c r="O75" s="18">
        <v>0</v>
      </c>
      <c r="P75" s="18">
        <f t="shared" si="16"/>
        <v>0.50</v>
      </c>
      <c r="Q75" s="116">
        <f t="shared" si="17"/>
        <v>0.025000000000000001</v>
      </c>
      <c r="R75" s="105">
        <f t="shared" si="18"/>
        <v>0.074999999999999997</v>
      </c>
      <c r="S75" s="105">
        <f t="shared" si="19"/>
        <v>0.10</v>
      </c>
      <c r="T75" s="105">
        <f t="shared" si="20"/>
        <v>0</v>
      </c>
      <c r="U75" s="105">
        <f t="shared" si="21"/>
        <v>0</v>
      </c>
      <c r="V75" s="105">
        <f t="shared" si="22"/>
        <v>0.15</v>
      </c>
      <c r="W75" s="117">
        <f t="shared" si="23"/>
        <v>2.50</v>
      </c>
      <c r="X75" s="117">
        <f t="shared" si="24"/>
        <v>0.50</v>
      </c>
      <c r="Y75" s="237">
        <v>0</v>
      </c>
      <c r="Z75" s="116">
        <f t="shared" si="25"/>
        <v>0</v>
      </c>
      <c r="AA75" s="143"/>
    </row>
    <row r="76" spans="1:27" ht="19.9" customHeight="1">
      <c r="A76" s="138">
        <v>69</v>
      </c>
      <c r="B76" s="236">
        <v>263562</v>
      </c>
      <c r="C76" s="148" t="s">
        <v>232</v>
      </c>
      <c r="D76" s="10">
        <v>2</v>
      </c>
      <c r="E76" s="10">
        <v>1</v>
      </c>
      <c r="F76" s="10">
        <v>0</v>
      </c>
      <c r="G76" s="10">
        <v>1.50</v>
      </c>
      <c r="H76" s="10">
        <v>0</v>
      </c>
      <c r="I76" s="10">
        <f t="shared" si="14"/>
        <v>4.50</v>
      </c>
      <c r="J76" s="10">
        <f t="shared" si="15"/>
        <v>0.675</v>
      </c>
      <c r="K76" s="18">
        <v>1</v>
      </c>
      <c r="L76" s="18">
        <v>0</v>
      </c>
      <c r="M76" s="18">
        <v>1</v>
      </c>
      <c r="N76" s="18">
        <v>0.50</v>
      </c>
      <c r="O76" s="18">
        <v>0</v>
      </c>
      <c r="P76" s="18">
        <f t="shared" si="16"/>
        <v>2.50</v>
      </c>
      <c r="Q76" s="116">
        <f t="shared" si="17"/>
        <v>0.125</v>
      </c>
      <c r="R76" s="105">
        <f t="shared" si="18"/>
        <v>0.35</v>
      </c>
      <c r="S76" s="105">
        <f t="shared" si="19"/>
        <v>0.15</v>
      </c>
      <c r="T76" s="105">
        <f t="shared" si="20"/>
        <v>0.05</v>
      </c>
      <c r="U76" s="105">
        <f t="shared" si="21"/>
        <v>0.24999999999999997</v>
      </c>
      <c r="V76" s="105">
        <f t="shared" si="22"/>
        <v>0</v>
      </c>
      <c r="W76" s="117">
        <f t="shared" si="23"/>
        <v>7</v>
      </c>
      <c r="X76" s="117">
        <f t="shared" si="24"/>
        <v>1.40</v>
      </c>
      <c r="Y76" s="237">
        <v>3</v>
      </c>
      <c r="Z76" s="116">
        <f t="shared" si="25"/>
        <v>2.4000000000000004</v>
      </c>
      <c r="AA76" s="143"/>
    </row>
    <row r="77" spans="1:27" ht="19.9" customHeight="1">
      <c r="A77" s="138">
        <v>70</v>
      </c>
      <c r="B77" s="236">
        <v>263564</v>
      </c>
      <c r="C77" s="148" t="s">
        <v>233</v>
      </c>
      <c r="D77" s="10">
        <v>6</v>
      </c>
      <c r="E77" s="10">
        <v>3.50</v>
      </c>
      <c r="F77" s="10">
        <v>4</v>
      </c>
      <c r="G77" s="10">
        <v>2</v>
      </c>
      <c r="H77" s="10">
        <v>5.50</v>
      </c>
      <c r="I77" s="10">
        <f t="shared" si="14"/>
        <v>21</v>
      </c>
      <c r="J77" s="10">
        <f t="shared" si="15"/>
        <v>3.15</v>
      </c>
      <c r="K77" s="18">
        <v>2</v>
      </c>
      <c r="L77" s="18">
        <v>2.50</v>
      </c>
      <c r="M77" s="18">
        <v>3</v>
      </c>
      <c r="N77" s="18">
        <v>1</v>
      </c>
      <c r="O77" s="18">
        <v>1.50</v>
      </c>
      <c r="P77" s="18">
        <f t="shared" si="16"/>
        <v>10</v>
      </c>
      <c r="Q77" s="116">
        <f t="shared" si="17"/>
        <v>0.50</v>
      </c>
      <c r="R77" s="105">
        <f t="shared" si="18"/>
        <v>0.99999999999999989</v>
      </c>
      <c r="S77" s="105">
        <f t="shared" si="19"/>
        <v>0.65</v>
      </c>
      <c r="T77" s="105">
        <f t="shared" si="20"/>
        <v>0.75</v>
      </c>
      <c r="U77" s="105">
        <f t="shared" si="21"/>
        <v>0.35</v>
      </c>
      <c r="V77" s="105">
        <f t="shared" si="22"/>
        <v>0.89999999999999991</v>
      </c>
      <c r="W77" s="117">
        <f t="shared" si="23"/>
        <v>31</v>
      </c>
      <c r="X77" s="117">
        <f t="shared" si="24"/>
        <v>6.20</v>
      </c>
      <c r="Y77" s="237">
        <v>14</v>
      </c>
      <c r="Z77" s="116">
        <f t="shared" si="25"/>
        <v>11.20</v>
      </c>
      <c r="AA77" s="143"/>
    </row>
    <row r="78" spans="1:27" ht="19.9" customHeight="1">
      <c r="A78" s="138">
        <v>71</v>
      </c>
      <c r="B78" s="236">
        <v>263567</v>
      </c>
      <c r="C78" s="148" t="s">
        <v>234</v>
      </c>
      <c r="D78" s="10">
        <v>5</v>
      </c>
      <c r="E78" s="10">
        <v>2</v>
      </c>
      <c r="F78" s="10">
        <v>6</v>
      </c>
      <c r="G78" s="10">
        <v>4</v>
      </c>
      <c r="H78" s="10">
        <v>3</v>
      </c>
      <c r="I78" s="10">
        <f t="shared" si="14"/>
        <v>20</v>
      </c>
      <c r="J78" s="10">
        <f t="shared" si="15"/>
        <v>3</v>
      </c>
      <c r="K78" s="18">
        <v>3</v>
      </c>
      <c r="L78" s="18">
        <v>1</v>
      </c>
      <c r="M78" s="18">
        <v>1.50</v>
      </c>
      <c r="N78" s="18">
        <v>3</v>
      </c>
      <c r="O78" s="18">
        <v>1</v>
      </c>
      <c r="P78" s="18">
        <f t="shared" si="16"/>
        <v>9.50</v>
      </c>
      <c r="Q78" s="116">
        <f t="shared" si="17"/>
        <v>0.475</v>
      </c>
      <c r="R78" s="105">
        <f t="shared" si="18"/>
        <v>0.90</v>
      </c>
      <c r="S78" s="105">
        <f t="shared" si="19"/>
        <v>0.35</v>
      </c>
      <c r="T78" s="105">
        <f t="shared" si="20"/>
        <v>0.97499999999999987</v>
      </c>
      <c r="U78" s="105">
        <f t="shared" si="21"/>
        <v>0.75</v>
      </c>
      <c r="V78" s="105">
        <f t="shared" si="22"/>
        <v>0.49999999999999994</v>
      </c>
      <c r="W78" s="117">
        <f t="shared" si="23"/>
        <v>29.50</v>
      </c>
      <c r="X78" s="117">
        <f t="shared" si="24"/>
        <v>5.90</v>
      </c>
      <c r="Y78" s="237" t="s">
        <v>99</v>
      </c>
      <c r="Z78" s="116" t="e">
        <f t="shared" si="25"/>
        <v>#VALUE!</v>
      </c>
      <c r="AA78" s="143"/>
    </row>
    <row r="79" spans="1:27" ht="19.9" customHeight="1">
      <c r="A79" s="138">
        <v>72</v>
      </c>
      <c r="B79" s="236">
        <v>263569</v>
      </c>
      <c r="C79" s="148" t="s">
        <v>235</v>
      </c>
      <c r="D79" s="10">
        <v>1</v>
      </c>
      <c r="E79" s="10">
        <v>0</v>
      </c>
      <c r="F79" s="10">
        <v>0</v>
      </c>
      <c r="G79" s="10">
        <v>0.50</v>
      </c>
      <c r="H79" s="10">
        <v>0</v>
      </c>
      <c r="I79" s="10">
        <f t="shared" si="14"/>
        <v>1.50</v>
      </c>
      <c r="J79" s="10">
        <f t="shared" si="15"/>
        <v>0.22499999999999998</v>
      </c>
      <c r="K79" s="18">
        <v>0</v>
      </c>
      <c r="L79" s="18">
        <v>0</v>
      </c>
      <c r="M79" s="18">
        <v>0.50</v>
      </c>
      <c r="N79" s="18">
        <v>1</v>
      </c>
      <c r="O79" s="18">
        <v>0.50</v>
      </c>
      <c r="P79" s="18">
        <f t="shared" si="16"/>
        <v>2</v>
      </c>
      <c r="Q79" s="116">
        <f t="shared" si="17"/>
        <v>0.10</v>
      </c>
      <c r="R79" s="105">
        <f t="shared" si="18"/>
        <v>0.15</v>
      </c>
      <c r="S79" s="105">
        <f t="shared" si="19"/>
        <v>0</v>
      </c>
      <c r="T79" s="105">
        <f t="shared" si="20"/>
        <v>0.025000000000000001</v>
      </c>
      <c r="U79" s="105">
        <f t="shared" si="21"/>
        <v>0.125</v>
      </c>
      <c r="V79" s="105">
        <f t="shared" si="22"/>
        <v>0.025000000000000001</v>
      </c>
      <c r="W79" s="117">
        <f t="shared" si="23"/>
        <v>3.50</v>
      </c>
      <c r="X79" s="117">
        <f t="shared" si="24"/>
        <v>0.70</v>
      </c>
      <c r="Y79" s="237">
        <v>1</v>
      </c>
      <c r="Z79" s="116">
        <f t="shared" si="25"/>
        <v>0.80</v>
      </c>
      <c r="AA79" s="143"/>
    </row>
    <row r="80" spans="1:27" ht="19.9" customHeight="1">
      <c r="A80" s="138">
        <v>73</v>
      </c>
      <c r="B80" s="236">
        <v>263570</v>
      </c>
      <c r="C80" s="148" t="s">
        <v>235</v>
      </c>
      <c r="D80" s="10">
        <v>0</v>
      </c>
      <c r="E80" s="10">
        <v>0.50</v>
      </c>
      <c r="F80" s="10">
        <v>0</v>
      </c>
      <c r="G80" s="10">
        <v>0</v>
      </c>
      <c r="H80" s="10">
        <v>0</v>
      </c>
      <c r="I80" s="10">
        <f t="shared" si="14"/>
        <v>0.50</v>
      </c>
      <c r="J80" s="10">
        <f t="shared" si="15"/>
        <v>0.074999999999999997</v>
      </c>
      <c r="K80" s="18">
        <v>0.50</v>
      </c>
      <c r="L80" s="18">
        <v>0</v>
      </c>
      <c r="M80" s="18">
        <v>0</v>
      </c>
      <c r="N80" s="18">
        <v>0</v>
      </c>
      <c r="O80" s="18">
        <v>0</v>
      </c>
      <c r="P80" s="18">
        <f t="shared" si="16"/>
        <v>0.50</v>
      </c>
      <c r="Q80" s="116">
        <f t="shared" si="17"/>
        <v>0.025000000000000001</v>
      </c>
      <c r="R80" s="105">
        <f t="shared" si="18"/>
        <v>0.025000000000000001</v>
      </c>
      <c r="S80" s="105">
        <f t="shared" si="19"/>
        <v>0.074999999999999997</v>
      </c>
      <c r="T80" s="105">
        <f t="shared" si="20"/>
        <v>0</v>
      </c>
      <c r="U80" s="105">
        <f t="shared" si="21"/>
        <v>0</v>
      </c>
      <c r="V80" s="105">
        <f t="shared" si="22"/>
        <v>0</v>
      </c>
      <c r="W80" s="117">
        <f t="shared" si="23"/>
        <v>1</v>
      </c>
      <c r="X80" s="117">
        <f t="shared" si="24"/>
        <v>0.20</v>
      </c>
      <c r="Y80" s="237">
        <v>0</v>
      </c>
      <c r="Z80" s="116">
        <f t="shared" si="25"/>
        <v>0</v>
      </c>
      <c r="AA80" s="143"/>
    </row>
    <row r="81" spans="1:27" ht="19.9" customHeight="1">
      <c r="A81" s="138">
        <v>74</v>
      </c>
      <c r="B81" s="236">
        <v>263571</v>
      </c>
      <c r="C81" s="148" t="s">
        <v>236</v>
      </c>
      <c r="D81" s="10">
        <v>1.50</v>
      </c>
      <c r="E81" s="10">
        <v>4</v>
      </c>
      <c r="F81" s="10">
        <v>3</v>
      </c>
      <c r="G81" s="10">
        <v>3.50</v>
      </c>
      <c r="H81" s="10">
        <v>2</v>
      </c>
      <c r="I81" s="10">
        <f t="shared" si="14"/>
        <v>14</v>
      </c>
      <c r="J81" s="10">
        <f t="shared" si="15"/>
        <v>2.10</v>
      </c>
      <c r="K81" s="18">
        <v>2</v>
      </c>
      <c r="L81" s="18">
        <v>1</v>
      </c>
      <c r="M81" s="18">
        <v>2</v>
      </c>
      <c r="N81" s="18">
        <v>0.50</v>
      </c>
      <c r="O81" s="18">
        <v>1</v>
      </c>
      <c r="P81" s="18">
        <f t="shared" si="16"/>
        <v>6.50</v>
      </c>
      <c r="Q81" s="116">
        <f t="shared" si="17"/>
        <v>0.325</v>
      </c>
      <c r="R81" s="105">
        <f t="shared" si="18"/>
        <v>0.32499999999999996</v>
      </c>
      <c r="S81" s="105">
        <f t="shared" si="19"/>
        <v>0.65</v>
      </c>
      <c r="T81" s="105">
        <f t="shared" si="20"/>
        <v>0.54999999999999993</v>
      </c>
      <c r="U81" s="105">
        <f t="shared" si="21"/>
        <v>0.55000000000000004</v>
      </c>
      <c r="V81" s="105">
        <f t="shared" si="22"/>
        <v>0.35</v>
      </c>
      <c r="W81" s="117">
        <f t="shared" si="23"/>
        <v>20.50</v>
      </c>
      <c r="X81" s="117">
        <f t="shared" si="24"/>
        <v>4.1000000000000005</v>
      </c>
      <c r="Y81" s="237">
        <v>9</v>
      </c>
      <c r="Z81" s="116">
        <f t="shared" si="25"/>
        <v>7.20</v>
      </c>
      <c r="AA81" s="143"/>
    </row>
    <row r="82" spans="1:27" ht="19.9" customHeight="1">
      <c r="A82" s="138">
        <v>75</v>
      </c>
      <c r="B82" s="236">
        <v>263573</v>
      </c>
      <c r="C82" s="148" t="s">
        <v>237</v>
      </c>
      <c r="D82" s="10">
        <v>3</v>
      </c>
      <c r="E82" s="10">
        <v>2.50</v>
      </c>
      <c r="F82" s="10">
        <v>2</v>
      </c>
      <c r="G82" s="10">
        <v>3.50</v>
      </c>
      <c r="H82" s="10">
        <v>1.50</v>
      </c>
      <c r="I82" s="10">
        <f t="shared" si="14"/>
        <v>12.50</v>
      </c>
      <c r="J82" s="10">
        <f t="shared" si="15"/>
        <v>1.875</v>
      </c>
      <c r="K82" s="18">
        <v>3</v>
      </c>
      <c r="L82" s="18">
        <v>0.50</v>
      </c>
      <c r="M82" s="18">
        <v>1</v>
      </c>
      <c r="N82" s="18">
        <v>1</v>
      </c>
      <c r="O82" s="18">
        <v>2</v>
      </c>
      <c r="P82" s="18">
        <f t="shared" si="16"/>
        <v>7.50</v>
      </c>
      <c r="Q82" s="116">
        <f t="shared" si="17"/>
        <v>0.375</v>
      </c>
      <c r="R82" s="105">
        <f t="shared" si="18"/>
        <v>0.60</v>
      </c>
      <c r="S82" s="105">
        <f t="shared" si="19"/>
        <v>0.40</v>
      </c>
      <c r="T82" s="105">
        <f t="shared" si="20"/>
        <v>0.35</v>
      </c>
      <c r="U82" s="105">
        <f t="shared" si="21"/>
        <v>0.57500000000000007</v>
      </c>
      <c r="V82" s="105">
        <f t="shared" si="22"/>
        <v>0.32499999999999996</v>
      </c>
      <c r="W82" s="117">
        <f t="shared" si="23"/>
        <v>20</v>
      </c>
      <c r="X82" s="117">
        <f t="shared" si="24"/>
        <v>4</v>
      </c>
      <c r="Y82" s="237">
        <v>8</v>
      </c>
      <c r="Z82" s="116">
        <f t="shared" si="25"/>
        <v>6.40</v>
      </c>
      <c r="AA82" s="143"/>
    </row>
    <row r="83" spans="1:27" ht="19.9" customHeight="1">
      <c r="A83" s="138">
        <v>76</v>
      </c>
      <c r="B83" s="236">
        <v>263574</v>
      </c>
      <c r="C83" s="148" t="s">
        <v>238</v>
      </c>
      <c r="D83" s="10">
        <v>4.50</v>
      </c>
      <c r="E83" s="10">
        <v>3</v>
      </c>
      <c r="F83" s="10">
        <v>4</v>
      </c>
      <c r="G83" s="10">
        <v>2</v>
      </c>
      <c r="H83" s="10">
        <v>5</v>
      </c>
      <c r="I83" s="10">
        <f t="shared" si="14"/>
        <v>18.50</v>
      </c>
      <c r="J83" s="10">
        <f t="shared" si="15"/>
        <v>2.775</v>
      </c>
      <c r="K83" s="18">
        <v>1.50</v>
      </c>
      <c r="L83" s="18">
        <v>1</v>
      </c>
      <c r="M83" s="18">
        <v>2.50</v>
      </c>
      <c r="N83" s="18">
        <v>3</v>
      </c>
      <c r="O83" s="18">
        <v>1</v>
      </c>
      <c r="P83" s="18">
        <f t="shared" si="16"/>
        <v>9</v>
      </c>
      <c r="Q83" s="116">
        <f t="shared" si="17"/>
        <v>0.45</v>
      </c>
      <c r="R83" s="105">
        <f t="shared" si="18"/>
        <v>0.75</v>
      </c>
      <c r="S83" s="105">
        <f t="shared" si="19"/>
        <v>0.49999999999999994</v>
      </c>
      <c r="T83" s="105">
        <f t="shared" si="20"/>
        <v>0.725</v>
      </c>
      <c r="U83" s="105">
        <f t="shared" si="21"/>
        <v>0.45</v>
      </c>
      <c r="V83" s="105">
        <f t="shared" si="22"/>
        <v>0.80</v>
      </c>
      <c r="W83" s="117">
        <f t="shared" si="23"/>
        <v>27.50</v>
      </c>
      <c r="X83" s="117">
        <f t="shared" si="24"/>
        <v>5.50</v>
      </c>
      <c r="Y83" s="237">
        <v>12</v>
      </c>
      <c r="Z83" s="116">
        <f t="shared" si="25"/>
        <v>9.6000000000000014</v>
      </c>
      <c r="AA83" s="143"/>
    </row>
    <row r="84" spans="1:27" ht="19.9" customHeight="1">
      <c r="A84" s="138">
        <v>77</v>
      </c>
      <c r="B84" s="236">
        <v>263575</v>
      </c>
      <c r="C84" s="148" t="s">
        <v>239</v>
      </c>
      <c r="D84" s="10">
        <v>1.50</v>
      </c>
      <c r="E84" s="10">
        <v>2</v>
      </c>
      <c r="F84" s="10">
        <v>1</v>
      </c>
      <c r="G84" s="10">
        <v>2.50</v>
      </c>
      <c r="H84" s="10">
        <v>2</v>
      </c>
      <c r="I84" s="10">
        <f t="shared" si="14"/>
        <v>9</v>
      </c>
      <c r="J84" s="10">
        <f t="shared" si="15"/>
        <v>1.35</v>
      </c>
      <c r="K84" s="18">
        <v>0</v>
      </c>
      <c r="L84" s="18">
        <v>0.50</v>
      </c>
      <c r="M84" s="18">
        <v>1.50</v>
      </c>
      <c r="N84" s="18">
        <v>1</v>
      </c>
      <c r="O84" s="18">
        <v>1.50</v>
      </c>
      <c r="P84" s="18">
        <f t="shared" si="16"/>
        <v>4.50</v>
      </c>
      <c r="Q84" s="116">
        <f t="shared" si="17"/>
        <v>0.225</v>
      </c>
      <c r="R84" s="105">
        <f t="shared" si="18"/>
        <v>0.22499999999999998</v>
      </c>
      <c r="S84" s="105">
        <f t="shared" si="19"/>
        <v>0.325</v>
      </c>
      <c r="T84" s="105">
        <f t="shared" si="20"/>
        <v>0.225</v>
      </c>
      <c r="U84" s="105">
        <f t="shared" si="21"/>
        <v>0.425</v>
      </c>
      <c r="V84" s="105">
        <f t="shared" si="22"/>
        <v>0.375</v>
      </c>
      <c r="W84" s="117">
        <f t="shared" si="23"/>
        <v>13.50</v>
      </c>
      <c r="X84" s="117">
        <f t="shared" si="24"/>
        <v>2.70</v>
      </c>
      <c r="Y84" s="237">
        <v>6</v>
      </c>
      <c r="Z84" s="116">
        <f t="shared" si="25"/>
        <v>4.8000000000000007</v>
      </c>
      <c r="AA84" s="143"/>
    </row>
    <row r="85" spans="1:27" ht="19.9" customHeight="1">
      <c r="A85" s="138">
        <v>78</v>
      </c>
      <c r="B85" s="236">
        <v>263576</v>
      </c>
      <c r="C85" s="148" t="s">
        <v>240</v>
      </c>
      <c r="D85" s="10">
        <v>0.50</v>
      </c>
      <c r="E85" s="10">
        <v>0</v>
      </c>
      <c r="F85" s="10">
        <v>0.50</v>
      </c>
      <c r="G85" s="10">
        <v>1</v>
      </c>
      <c r="H85" s="10">
        <v>0</v>
      </c>
      <c r="I85" s="10">
        <f t="shared" si="14"/>
        <v>2</v>
      </c>
      <c r="J85" s="10">
        <f t="shared" si="15"/>
        <v>0.30</v>
      </c>
      <c r="K85" s="18">
        <v>0</v>
      </c>
      <c r="L85" s="18">
        <v>0</v>
      </c>
      <c r="M85" s="18">
        <v>0</v>
      </c>
      <c r="N85" s="18">
        <v>0.50</v>
      </c>
      <c r="O85" s="18">
        <v>0</v>
      </c>
      <c r="P85" s="18">
        <f t="shared" si="16"/>
        <v>0.50</v>
      </c>
      <c r="Q85" s="116">
        <f t="shared" si="17"/>
        <v>0.025000000000000001</v>
      </c>
      <c r="R85" s="105">
        <f t="shared" si="18"/>
        <v>0.074999999999999997</v>
      </c>
      <c r="S85" s="105">
        <f t="shared" si="19"/>
        <v>0</v>
      </c>
      <c r="T85" s="105">
        <f t="shared" si="20"/>
        <v>0.074999999999999997</v>
      </c>
      <c r="U85" s="105">
        <f t="shared" si="21"/>
        <v>0.175</v>
      </c>
      <c r="V85" s="105">
        <f t="shared" si="22"/>
        <v>0</v>
      </c>
      <c r="W85" s="117">
        <f t="shared" si="23"/>
        <v>2.50</v>
      </c>
      <c r="X85" s="117">
        <f t="shared" si="24"/>
        <v>0.50</v>
      </c>
      <c r="Y85" s="237">
        <v>1</v>
      </c>
      <c r="Z85" s="116">
        <f t="shared" si="25"/>
        <v>0.80</v>
      </c>
      <c r="AA85" s="143"/>
    </row>
    <row r="86" spans="1:27" ht="19.9" customHeight="1">
      <c r="A86" s="138">
        <v>79</v>
      </c>
      <c r="B86" s="236">
        <v>263577</v>
      </c>
      <c r="C86" s="148" t="s">
        <v>241</v>
      </c>
      <c r="D86" s="10">
        <v>1</v>
      </c>
      <c r="E86" s="10">
        <v>1.50</v>
      </c>
      <c r="F86" s="10">
        <v>1</v>
      </c>
      <c r="G86" s="10">
        <v>0.50</v>
      </c>
      <c r="H86" s="10">
        <v>1</v>
      </c>
      <c r="I86" s="10">
        <f t="shared" si="14"/>
        <v>5</v>
      </c>
      <c r="J86" s="10">
        <f t="shared" si="15"/>
        <v>0.75</v>
      </c>
      <c r="K86" s="18">
        <v>0.50</v>
      </c>
      <c r="L86" s="18">
        <v>1</v>
      </c>
      <c r="M86" s="18">
        <v>0.50</v>
      </c>
      <c r="N86" s="18">
        <v>0</v>
      </c>
      <c r="O86" s="18">
        <v>1</v>
      </c>
      <c r="P86" s="18">
        <f t="shared" si="16"/>
        <v>3</v>
      </c>
      <c r="Q86" s="116">
        <f t="shared" si="17"/>
        <v>0.15000000000000002</v>
      </c>
      <c r="R86" s="105">
        <f t="shared" si="18"/>
        <v>0.175</v>
      </c>
      <c r="S86" s="105">
        <f t="shared" si="19"/>
        <v>0.27499999999999997</v>
      </c>
      <c r="T86" s="105">
        <f t="shared" si="20"/>
        <v>0.175</v>
      </c>
      <c r="U86" s="105">
        <f t="shared" si="21"/>
        <v>0.074999999999999997</v>
      </c>
      <c r="V86" s="105">
        <f t="shared" si="22"/>
        <v>0.20</v>
      </c>
      <c r="W86" s="117">
        <f t="shared" si="23"/>
        <v>8</v>
      </c>
      <c r="X86" s="117">
        <f t="shared" si="24"/>
        <v>1.60</v>
      </c>
      <c r="Y86" s="237">
        <v>3</v>
      </c>
      <c r="Z86" s="116">
        <f t="shared" si="25"/>
        <v>2.4000000000000004</v>
      </c>
      <c r="AA86" s="143"/>
    </row>
    <row r="87" spans="1:27" ht="19.9" customHeight="1">
      <c r="A87" s="138">
        <v>80</v>
      </c>
      <c r="B87" s="236">
        <v>263578</v>
      </c>
      <c r="C87" s="148" t="s">
        <v>242</v>
      </c>
      <c r="D87" s="10">
        <v>2</v>
      </c>
      <c r="E87" s="10">
        <v>1</v>
      </c>
      <c r="F87" s="10">
        <v>3</v>
      </c>
      <c r="G87" s="10">
        <v>0</v>
      </c>
      <c r="H87" s="10">
        <v>1.50</v>
      </c>
      <c r="I87" s="10">
        <f t="shared" si="14"/>
        <v>7.50</v>
      </c>
      <c r="J87" s="10">
        <f t="shared" si="15"/>
        <v>1.125</v>
      </c>
      <c r="K87" s="18">
        <v>1</v>
      </c>
      <c r="L87" s="18">
        <v>3</v>
      </c>
      <c r="M87" s="18">
        <v>0</v>
      </c>
      <c r="N87" s="18">
        <v>0.50</v>
      </c>
      <c r="O87" s="18">
        <v>0</v>
      </c>
      <c r="P87" s="18">
        <f t="shared" si="16"/>
        <v>4.50</v>
      </c>
      <c r="Q87" s="116">
        <f t="shared" si="17"/>
        <v>0.225</v>
      </c>
      <c r="R87" s="105">
        <f t="shared" si="18"/>
        <v>0.35</v>
      </c>
      <c r="S87" s="105">
        <f t="shared" si="19"/>
        <v>0.30000000000000004</v>
      </c>
      <c r="T87" s="105">
        <f t="shared" si="20"/>
        <v>0.44999999999999996</v>
      </c>
      <c r="U87" s="105">
        <f t="shared" si="21"/>
        <v>0.025000000000000001</v>
      </c>
      <c r="V87" s="105">
        <f t="shared" si="22"/>
        <v>0.22499999999999998</v>
      </c>
      <c r="W87" s="117">
        <f t="shared" si="23"/>
        <v>12</v>
      </c>
      <c r="X87" s="117">
        <f t="shared" si="24"/>
        <v>2.4000000000000004</v>
      </c>
      <c r="Y87" s="237">
        <v>5</v>
      </c>
      <c r="Z87" s="116">
        <f t="shared" si="25"/>
        <v>4</v>
      </c>
      <c r="AA87" s="143"/>
    </row>
    <row r="88" spans="1:27" ht="19.9" customHeight="1">
      <c r="A88" s="138">
        <v>81</v>
      </c>
      <c r="B88" s="236">
        <v>263580</v>
      </c>
      <c r="C88" s="148" t="s">
        <v>243</v>
      </c>
      <c r="D88" s="10">
        <v>1.50</v>
      </c>
      <c r="E88" s="10">
        <v>2</v>
      </c>
      <c r="F88" s="10">
        <v>2.50</v>
      </c>
      <c r="G88" s="10">
        <v>1</v>
      </c>
      <c r="H88" s="10">
        <v>2</v>
      </c>
      <c r="I88" s="10">
        <f t="shared" si="14"/>
        <v>9</v>
      </c>
      <c r="J88" s="10">
        <f t="shared" si="15"/>
        <v>1.35</v>
      </c>
      <c r="K88" s="18">
        <v>1.50</v>
      </c>
      <c r="L88" s="18">
        <v>1</v>
      </c>
      <c r="M88" s="18">
        <v>0.50</v>
      </c>
      <c r="N88" s="18">
        <v>1</v>
      </c>
      <c r="O88" s="18">
        <v>0.50</v>
      </c>
      <c r="P88" s="18">
        <f t="shared" si="16"/>
        <v>4.50</v>
      </c>
      <c r="Q88" s="116">
        <f t="shared" si="17"/>
        <v>0.225</v>
      </c>
      <c r="R88" s="105">
        <f t="shared" si="18"/>
        <v>0.30</v>
      </c>
      <c r="S88" s="105">
        <f t="shared" si="19"/>
        <v>0.35</v>
      </c>
      <c r="T88" s="105">
        <f t="shared" si="20"/>
        <v>0.40</v>
      </c>
      <c r="U88" s="105">
        <f t="shared" si="21"/>
        <v>0.20</v>
      </c>
      <c r="V88" s="105">
        <f t="shared" si="22"/>
        <v>0.325</v>
      </c>
      <c r="W88" s="117">
        <f t="shared" si="23"/>
        <v>13.50</v>
      </c>
      <c r="X88" s="117">
        <f t="shared" si="24"/>
        <v>2.70</v>
      </c>
      <c r="Y88" s="237">
        <v>6</v>
      </c>
      <c r="Z88" s="116">
        <f t="shared" si="25"/>
        <v>4.8000000000000007</v>
      </c>
      <c r="AA88" s="143"/>
    </row>
    <row r="89" spans="1:27" ht="19.9" customHeight="1">
      <c r="A89" s="138">
        <v>82</v>
      </c>
      <c r="B89" s="236">
        <v>263581</v>
      </c>
      <c r="C89" s="148" t="s">
        <v>244</v>
      </c>
      <c r="D89" s="10">
        <v>2.50</v>
      </c>
      <c r="E89" s="10">
        <v>1.50</v>
      </c>
      <c r="F89" s="10">
        <v>3</v>
      </c>
      <c r="G89" s="10">
        <v>2</v>
      </c>
      <c r="H89" s="10">
        <v>1</v>
      </c>
      <c r="I89" s="10">
        <f t="shared" si="14"/>
        <v>10</v>
      </c>
      <c r="J89" s="10">
        <f t="shared" si="15"/>
        <v>1.50</v>
      </c>
      <c r="K89" s="18">
        <v>0</v>
      </c>
      <c r="L89" s="18">
        <v>2.50</v>
      </c>
      <c r="M89" s="18">
        <v>1</v>
      </c>
      <c r="N89" s="18">
        <v>1.50</v>
      </c>
      <c r="O89" s="18">
        <v>0.50</v>
      </c>
      <c r="P89" s="18">
        <f t="shared" si="16"/>
        <v>5.50</v>
      </c>
      <c r="Q89" s="116">
        <f t="shared" si="17"/>
        <v>0.27500000000000002</v>
      </c>
      <c r="R89" s="105">
        <f t="shared" si="18"/>
        <v>0.375</v>
      </c>
      <c r="S89" s="105">
        <f t="shared" si="19"/>
        <v>0.35</v>
      </c>
      <c r="T89" s="105">
        <f t="shared" si="20"/>
        <v>0.49999999999999994</v>
      </c>
      <c r="U89" s="105">
        <f t="shared" si="21"/>
        <v>0.375</v>
      </c>
      <c r="V89" s="105">
        <f t="shared" si="22"/>
        <v>0.175</v>
      </c>
      <c r="W89" s="117">
        <f t="shared" si="23"/>
        <v>15.50</v>
      </c>
      <c r="X89" s="117">
        <f t="shared" si="24"/>
        <v>3.10</v>
      </c>
      <c r="Y89" s="237">
        <v>7</v>
      </c>
      <c r="Z89" s="116">
        <f t="shared" si="25"/>
        <v>5.60</v>
      </c>
      <c r="AA89" s="143"/>
    </row>
    <row r="90" spans="1:27" ht="19.9" customHeight="1">
      <c r="A90" s="138">
        <v>83</v>
      </c>
      <c r="B90" s="236">
        <v>263582</v>
      </c>
      <c r="C90" s="148" t="s">
        <v>245</v>
      </c>
      <c r="D90" s="10">
        <v>1</v>
      </c>
      <c r="E90" s="10">
        <v>0.50</v>
      </c>
      <c r="F90" s="10">
        <v>1</v>
      </c>
      <c r="G90" s="10">
        <v>0</v>
      </c>
      <c r="H90" s="10">
        <v>0.50</v>
      </c>
      <c r="I90" s="10">
        <f t="shared" si="14"/>
        <v>3</v>
      </c>
      <c r="J90" s="10">
        <f t="shared" si="15"/>
        <v>0.44999999999999996</v>
      </c>
      <c r="K90" s="18">
        <v>1</v>
      </c>
      <c r="L90" s="18">
        <v>0</v>
      </c>
      <c r="M90" s="18">
        <v>0.50</v>
      </c>
      <c r="N90" s="18">
        <v>1</v>
      </c>
      <c r="O90" s="18">
        <v>0</v>
      </c>
      <c r="P90" s="18">
        <f t="shared" si="16"/>
        <v>2.50</v>
      </c>
      <c r="Q90" s="116">
        <f t="shared" si="17"/>
        <v>0.125</v>
      </c>
      <c r="R90" s="105">
        <f t="shared" si="18"/>
        <v>0.20</v>
      </c>
      <c r="S90" s="105">
        <f t="shared" si="19"/>
        <v>0.074999999999999997</v>
      </c>
      <c r="T90" s="105">
        <f t="shared" si="20"/>
        <v>0.175</v>
      </c>
      <c r="U90" s="105">
        <f t="shared" si="21"/>
        <v>0.05</v>
      </c>
      <c r="V90" s="105">
        <f t="shared" si="22"/>
        <v>0.074999999999999997</v>
      </c>
      <c r="W90" s="117">
        <f t="shared" si="23"/>
        <v>5.50</v>
      </c>
      <c r="X90" s="117">
        <f t="shared" si="24"/>
        <v>1.1000000000000001</v>
      </c>
      <c r="Y90" s="237">
        <v>2</v>
      </c>
      <c r="Z90" s="116">
        <f t="shared" si="25"/>
        <v>1.60</v>
      </c>
      <c r="AA90" s="143"/>
    </row>
    <row r="91" spans="1:27" ht="19.9" customHeight="1">
      <c r="A91" s="138">
        <v>84</v>
      </c>
      <c r="B91" s="236">
        <v>263583</v>
      </c>
      <c r="C91" s="148" t="s">
        <v>246</v>
      </c>
      <c r="D91" s="10">
        <v>2</v>
      </c>
      <c r="E91" s="10">
        <v>1</v>
      </c>
      <c r="F91" s="10">
        <v>2.50</v>
      </c>
      <c r="G91" s="10">
        <v>3</v>
      </c>
      <c r="H91" s="10">
        <v>1.50</v>
      </c>
      <c r="I91" s="10">
        <f t="shared" si="14"/>
        <v>10</v>
      </c>
      <c r="J91" s="10">
        <f t="shared" si="15"/>
        <v>1.50</v>
      </c>
      <c r="K91" s="18">
        <v>1.50</v>
      </c>
      <c r="L91" s="18">
        <v>0.50</v>
      </c>
      <c r="M91" s="18">
        <v>1</v>
      </c>
      <c r="N91" s="18">
        <v>0</v>
      </c>
      <c r="O91" s="18">
        <v>2</v>
      </c>
      <c r="P91" s="18">
        <f t="shared" si="16"/>
        <v>5</v>
      </c>
      <c r="Q91" s="116">
        <f t="shared" si="17"/>
        <v>0.25</v>
      </c>
      <c r="R91" s="105">
        <f t="shared" si="18"/>
        <v>0.375</v>
      </c>
      <c r="S91" s="105">
        <f t="shared" si="19"/>
        <v>0.175</v>
      </c>
      <c r="T91" s="105">
        <f t="shared" si="20"/>
        <v>0.425</v>
      </c>
      <c r="U91" s="105">
        <f t="shared" si="21"/>
        <v>0.44999999999999996</v>
      </c>
      <c r="V91" s="105">
        <f t="shared" si="22"/>
        <v>0.32499999999999996</v>
      </c>
      <c r="W91" s="117">
        <f t="shared" si="23"/>
        <v>15</v>
      </c>
      <c r="X91" s="117">
        <f t="shared" si="24"/>
        <v>3</v>
      </c>
      <c r="Y91" s="237">
        <v>6</v>
      </c>
      <c r="Z91" s="116">
        <f t="shared" si="25"/>
        <v>4.8000000000000007</v>
      </c>
      <c r="AA91" s="143"/>
    </row>
    <row r="92" spans="1:27" ht="19.9" customHeight="1">
      <c r="A92" s="138">
        <v>85</v>
      </c>
      <c r="B92" s="236">
        <v>263586</v>
      </c>
      <c r="C92" s="148" t="s">
        <v>247</v>
      </c>
      <c r="D92" s="10">
        <v>0.50</v>
      </c>
      <c r="E92" s="10">
        <v>0.50</v>
      </c>
      <c r="F92" s="10">
        <v>1.50</v>
      </c>
      <c r="G92" s="10">
        <v>0.50</v>
      </c>
      <c r="H92" s="10">
        <v>1</v>
      </c>
      <c r="I92" s="10">
        <f t="shared" si="14"/>
        <v>4</v>
      </c>
      <c r="J92" s="10">
        <f t="shared" si="15"/>
        <v>0.60</v>
      </c>
      <c r="K92" s="18">
        <v>0</v>
      </c>
      <c r="L92" s="18">
        <v>1</v>
      </c>
      <c r="M92" s="18">
        <v>1.50</v>
      </c>
      <c r="N92" s="18">
        <v>1</v>
      </c>
      <c r="O92" s="18">
        <v>0</v>
      </c>
      <c r="P92" s="18">
        <f t="shared" si="16"/>
        <v>3.50</v>
      </c>
      <c r="Q92" s="116">
        <f t="shared" si="17"/>
        <v>0.17500000000000002</v>
      </c>
      <c r="R92" s="105">
        <f t="shared" si="18"/>
        <v>0.074999999999999997</v>
      </c>
      <c r="S92" s="105">
        <f t="shared" si="19"/>
        <v>0.125</v>
      </c>
      <c r="T92" s="105">
        <f t="shared" si="20"/>
        <v>0.30</v>
      </c>
      <c r="U92" s="105">
        <f t="shared" si="21"/>
        <v>0.125</v>
      </c>
      <c r="V92" s="105">
        <f t="shared" si="22"/>
        <v>0.15</v>
      </c>
      <c r="W92" s="117">
        <f t="shared" si="23"/>
        <v>7.50</v>
      </c>
      <c r="X92" s="117">
        <f t="shared" si="24"/>
        <v>1.50</v>
      </c>
      <c r="Y92" s="237">
        <v>3</v>
      </c>
      <c r="Z92" s="116">
        <f t="shared" si="25"/>
        <v>2.4000000000000004</v>
      </c>
      <c r="AA92" s="143"/>
    </row>
    <row r="93" spans="1:27" ht="19.9" customHeight="1">
      <c r="A93" s="138">
        <v>86</v>
      </c>
      <c r="B93" s="236">
        <v>263587</v>
      </c>
      <c r="C93" s="148" t="s">
        <v>248</v>
      </c>
      <c r="D93" s="10">
        <v>1.50</v>
      </c>
      <c r="E93" s="10">
        <v>2</v>
      </c>
      <c r="F93" s="10">
        <v>1</v>
      </c>
      <c r="G93" s="10">
        <v>1</v>
      </c>
      <c r="H93" s="10">
        <v>2</v>
      </c>
      <c r="I93" s="10">
        <f t="shared" si="14"/>
        <v>7.50</v>
      </c>
      <c r="J93" s="10">
        <f t="shared" si="15"/>
        <v>1.125</v>
      </c>
      <c r="K93" s="18">
        <v>1</v>
      </c>
      <c r="L93" s="18">
        <v>0.50</v>
      </c>
      <c r="M93" s="18">
        <v>1</v>
      </c>
      <c r="N93" s="18">
        <v>0.50</v>
      </c>
      <c r="O93" s="18">
        <v>1</v>
      </c>
      <c r="P93" s="18">
        <f t="shared" si="16"/>
        <v>4</v>
      </c>
      <c r="Q93" s="116">
        <f t="shared" si="17"/>
        <v>0.20</v>
      </c>
      <c r="R93" s="105">
        <f t="shared" si="18"/>
        <v>0.27499999999999997</v>
      </c>
      <c r="S93" s="105">
        <f t="shared" si="19"/>
        <v>0.325</v>
      </c>
      <c r="T93" s="105">
        <f t="shared" si="20"/>
        <v>0.20</v>
      </c>
      <c r="U93" s="105">
        <f t="shared" si="21"/>
        <v>0.175</v>
      </c>
      <c r="V93" s="105">
        <f t="shared" si="22"/>
        <v>0.35</v>
      </c>
      <c r="W93" s="117">
        <f t="shared" si="23"/>
        <v>11.50</v>
      </c>
      <c r="X93" s="117">
        <f t="shared" si="24"/>
        <v>2.3000000000000003</v>
      </c>
      <c r="Y93" s="237">
        <v>5</v>
      </c>
      <c r="Z93" s="116">
        <f t="shared" si="25"/>
        <v>4</v>
      </c>
      <c r="AA93" s="143"/>
    </row>
    <row r="94" spans="1:27" ht="19.9" customHeight="1">
      <c r="A94" s="138">
        <v>87</v>
      </c>
      <c r="B94" s="236">
        <v>263588</v>
      </c>
      <c r="C94" s="148" t="s">
        <v>249</v>
      </c>
      <c r="D94" s="10">
        <v>1</v>
      </c>
      <c r="E94" s="10">
        <v>2.50</v>
      </c>
      <c r="F94" s="10">
        <v>3</v>
      </c>
      <c r="G94" s="10">
        <v>2</v>
      </c>
      <c r="H94" s="10">
        <v>1.50</v>
      </c>
      <c r="I94" s="10">
        <f t="shared" si="14"/>
        <v>10</v>
      </c>
      <c r="J94" s="10">
        <f t="shared" si="15"/>
        <v>1.50</v>
      </c>
      <c r="K94" s="18">
        <v>0.50</v>
      </c>
      <c r="L94" s="18">
        <v>2</v>
      </c>
      <c r="M94" s="18">
        <v>2.50</v>
      </c>
      <c r="N94" s="18">
        <v>1</v>
      </c>
      <c r="O94" s="18">
        <v>0</v>
      </c>
      <c r="P94" s="18">
        <f t="shared" si="16"/>
        <v>6</v>
      </c>
      <c r="Q94" s="116">
        <f t="shared" si="17"/>
        <v>0.30000000000000004</v>
      </c>
      <c r="R94" s="105">
        <f t="shared" si="18"/>
        <v>0.175</v>
      </c>
      <c r="S94" s="105">
        <f t="shared" si="19"/>
        <v>0.475</v>
      </c>
      <c r="T94" s="105">
        <f t="shared" si="20"/>
        <v>0.57499999999999996</v>
      </c>
      <c r="U94" s="105">
        <f t="shared" si="21"/>
        <v>0.35</v>
      </c>
      <c r="V94" s="105">
        <f t="shared" si="22"/>
        <v>0.22499999999999998</v>
      </c>
      <c r="W94" s="117">
        <f t="shared" si="23"/>
        <v>16</v>
      </c>
      <c r="X94" s="117">
        <f t="shared" si="24"/>
        <v>3.20</v>
      </c>
      <c r="Y94" s="237">
        <v>7</v>
      </c>
      <c r="Z94" s="116">
        <f t="shared" si="25"/>
        <v>5.60</v>
      </c>
      <c r="AA94" s="143"/>
    </row>
    <row r="95" spans="1:27" ht="19.9" customHeight="1">
      <c r="A95" s="138">
        <v>88</v>
      </c>
      <c r="B95" s="236">
        <v>263589</v>
      </c>
      <c r="C95" s="148" t="s">
        <v>250</v>
      </c>
      <c r="D95" s="10">
        <v>3</v>
      </c>
      <c r="E95" s="10">
        <v>1.50</v>
      </c>
      <c r="F95" s="10">
        <v>2</v>
      </c>
      <c r="G95" s="10">
        <v>4</v>
      </c>
      <c r="H95" s="10">
        <v>2.50</v>
      </c>
      <c r="I95" s="10">
        <f t="shared" si="14"/>
        <v>13</v>
      </c>
      <c r="J95" s="10">
        <f t="shared" si="15"/>
        <v>1.95</v>
      </c>
      <c r="K95" s="18">
        <v>1</v>
      </c>
      <c r="L95" s="18">
        <v>1</v>
      </c>
      <c r="M95" s="18">
        <v>2</v>
      </c>
      <c r="N95" s="18">
        <v>1.50</v>
      </c>
      <c r="O95" s="18">
        <v>1</v>
      </c>
      <c r="P95" s="18">
        <f t="shared" si="16"/>
        <v>6.50</v>
      </c>
      <c r="Q95" s="116">
        <f t="shared" si="17"/>
        <v>0.325</v>
      </c>
      <c r="R95" s="105">
        <f t="shared" si="18"/>
        <v>0.49999999999999994</v>
      </c>
      <c r="S95" s="105">
        <f t="shared" si="19"/>
        <v>0.27499999999999997</v>
      </c>
      <c r="T95" s="105">
        <f t="shared" si="20"/>
        <v>0.40</v>
      </c>
      <c r="U95" s="105">
        <f t="shared" si="21"/>
        <v>0.675</v>
      </c>
      <c r="V95" s="105">
        <f t="shared" si="22"/>
        <v>0.425</v>
      </c>
      <c r="W95" s="117">
        <f t="shared" si="23"/>
        <v>19.50</v>
      </c>
      <c r="X95" s="117">
        <f t="shared" si="24"/>
        <v>3.9000000000000004</v>
      </c>
      <c r="Y95" s="237">
        <v>8</v>
      </c>
      <c r="Z95" s="116">
        <f t="shared" si="25"/>
        <v>6.40</v>
      </c>
      <c r="AA95" s="143"/>
    </row>
    <row r="96" spans="1:27" ht="19.9" customHeight="1">
      <c r="A96" s="138">
        <v>89</v>
      </c>
      <c r="B96" s="236">
        <v>263592</v>
      </c>
      <c r="C96" s="148" t="s">
        <v>251</v>
      </c>
      <c r="D96" s="10">
        <v>0</v>
      </c>
      <c r="E96" s="10">
        <v>0</v>
      </c>
      <c r="F96" s="10">
        <v>1</v>
      </c>
      <c r="G96" s="10">
        <v>0.50</v>
      </c>
      <c r="H96" s="10">
        <v>0</v>
      </c>
      <c r="I96" s="10">
        <f t="shared" si="14"/>
        <v>1.50</v>
      </c>
      <c r="J96" s="10">
        <f t="shared" si="15"/>
        <v>0.22499999999999998</v>
      </c>
      <c r="K96" s="18">
        <v>0</v>
      </c>
      <c r="L96" s="18">
        <v>0.50</v>
      </c>
      <c r="M96" s="18">
        <v>0</v>
      </c>
      <c r="N96" s="18">
        <v>0</v>
      </c>
      <c r="O96" s="18">
        <v>0.50</v>
      </c>
      <c r="P96" s="18">
        <f t="shared" si="16"/>
        <v>1</v>
      </c>
      <c r="Q96" s="116">
        <f t="shared" si="17"/>
        <v>0.05</v>
      </c>
      <c r="R96" s="105">
        <f t="shared" si="18"/>
        <v>0</v>
      </c>
      <c r="S96" s="105">
        <f t="shared" si="19"/>
        <v>0.025000000000000001</v>
      </c>
      <c r="T96" s="105">
        <f t="shared" si="20"/>
        <v>0.15</v>
      </c>
      <c r="U96" s="105">
        <f t="shared" si="21"/>
        <v>0.074999999999999997</v>
      </c>
      <c r="V96" s="105">
        <f t="shared" si="22"/>
        <v>0.025000000000000001</v>
      </c>
      <c r="W96" s="117">
        <f t="shared" si="23"/>
        <v>2.50</v>
      </c>
      <c r="X96" s="117">
        <f t="shared" si="24"/>
        <v>0.50</v>
      </c>
      <c r="Y96" s="237">
        <v>1</v>
      </c>
      <c r="Z96" s="116">
        <f t="shared" si="25"/>
        <v>0.80</v>
      </c>
      <c r="AA96" s="143"/>
    </row>
    <row r="97" spans="1:27" ht="19.9" customHeight="1">
      <c r="A97" s="138">
        <v>90</v>
      </c>
      <c r="B97" s="236">
        <v>263593</v>
      </c>
      <c r="C97" s="148" t="s">
        <v>252</v>
      </c>
      <c r="D97" s="10">
        <v>1</v>
      </c>
      <c r="E97" s="10">
        <v>1.50</v>
      </c>
      <c r="F97" s="10">
        <v>2</v>
      </c>
      <c r="G97" s="10">
        <v>1</v>
      </c>
      <c r="H97" s="10">
        <v>0.50</v>
      </c>
      <c r="I97" s="10">
        <f t="shared" si="14"/>
        <v>6</v>
      </c>
      <c r="J97" s="10">
        <f t="shared" si="15"/>
        <v>0.89999999999999991</v>
      </c>
      <c r="K97" s="204">
        <v>1</v>
      </c>
      <c r="L97" s="204">
        <v>0</v>
      </c>
      <c r="M97" s="204">
        <v>1</v>
      </c>
      <c r="N97" s="204">
        <v>1.50</v>
      </c>
      <c r="O97" s="204">
        <v>0</v>
      </c>
      <c r="P97" s="18">
        <f t="shared" si="16"/>
        <v>3.50</v>
      </c>
      <c r="Q97" s="116">
        <f t="shared" si="17"/>
        <v>0.17500000000000002</v>
      </c>
      <c r="R97" s="105">
        <f t="shared" si="18"/>
        <v>0.20</v>
      </c>
      <c r="S97" s="105">
        <f t="shared" si="19"/>
        <v>0.22499999999999998</v>
      </c>
      <c r="T97" s="105">
        <f t="shared" si="20"/>
        <v>0.35</v>
      </c>
      <c r="U97" s="105">
        <f t="shared" si="21"/>
        <v>0.225</v>
      </c>
      <c r="V97" s="105">
        <f t="shared" si="22"/>
        <v>0.074999999999999997</v>
      </c>
      <c r="W97" s="117">
        <f t="shared" si="23"/>
        <v>9.50</v>
      </c>
      <c r="X97" s="117">
        <f t="shared" si="24"/>
        <v>1.90</v>
      </c>
      <c r="Y97" s="237">
        <v>4</v>
      </c>
      <c r="Z97" s="116">
        <f t="shared" si="25"/>
        <v>3.20</v>
      </c>
      <c r="AA97" s="143"/>
    </row>
    <row r="98" spans="1:27" ht="19.9" customHeight="1">
      <c r="A98" s="138">
        <v>91</v>
      </c>
      <c r="B98" s="236">
        <v>263594</v>
      </c>
      <c r="C98" s="148" t="s">
        <v>253</v>
      </c>
      <c r="D98" s="10">
        <v>2</v>
      </c>
      <c r="E98" s="10">
        <v>3</v>
      </c>
      <c r="F98" s="10">
        <v>1</v>
      </c>
      <c r="G98" s="10">
        <v>2</v>
      </c>
      <c r="H98" s="10">
        <v>1.50</v>
      </c>
      <c r="I98" s="10">
        <f t="shared" si="14"/>
        <v>9.50</v>
      </c>
      <c r="J98" s="10">
        <f t="shared" si="15"/>
        <v>1.425</v>
      </c>
      <c r="K98" s="18">
        <v>1.50</v>
      </c>
      <c r="L98" s="18">
        <v>0.50</v>
      </c>
      <c r="M98" s="18">
        <v>0.50</v>
      </c>
      <c r="N98" s="18">
        <v>1.50</v>
      </c>
      <c r="O98" s="18">
        <v>0.50</v>
      </c>
      <c r="P98" s="18">
        <f t="shared" si="16"/>
        <v>4.50</v>
      </c>
      <c r="Q98" s="116">
        <f t="shared" si="17"/>
        <v>0.225</v>
      </c>
      <c r="R98" s="105">
        <f t="shared" si="18"/>
        <v>0.375</v>
      </c>
      <c r="S98" s="105">
        <f t="shared" si="19"/>
        <v>0.475</v>
      </c>
      <c r="T98" s="105">
        <f t="shared" si="20"/>
        <v>0.175</v>
      </c>
      <c r="U98" s="105">
        <f t="shared" si="21"/>
        <v>0.375</v>
      </c>
      <c r="V98" s="105">
        <f t="shared" si="22"/>
        <v>0.24999999999999997</v>
      </c>
      <c r="W98" s="117">
        <f t="shared" si="23"/>
        <v>14</v>
      </c>
      <c r="X98" s="117">
        <f t="shared" si="24"/>
        <v>2.8000000000000003</v>
      </c>
      <c r="Y98" s="237">
        <v>6</v>
      </c>
      <c r="Z98" s="116">
        <f t="shared" si="25"/>
        <v>4.8000000000000007</v>
      </c>
      <c r="AA98" s="143"/>
    </row>
    <row r="99" spans="1:27" ht="19.9" customHeight="1">
      <c r="A99" s="138">
        <v>92</v>
      </c>
      <c r="B99" s="236">
        <v>263597</v>
      </c>
      <c r="C99" s="148" t="s">
        <v>254</v>
      </c>
      <c r="D99" s="10">
        <v>3.50</v>
      </c>
      <c r="E99" s="10">
        <v>6.50</v>
      </c>
      <c r="F99" s="10">
        <v>4.50</v>
      </c>
      <c r="G99" s="10">
        <v>4</v>
      </c>
      <c r="H99" s="10">
        <v>3</v>
      </c>
      <c r="I99" s="10">
        <f t="shared" si="14"/>
        <v>21.50</v>
      </c>
      <c r="J99" s="10">
        <f t="shared" si="15"/>
        <v>3.225</v>
      </c>
      <c r="K99" s="18">
        <v>2</v>
      </c>
      <c r="L99" s="18">
        <v>1</v>
      </c>
      <c r="M99" s="18">
        <v>1.50</v>
      </c>
      <c r="N99" s="18">
        <v>4</v>
      </c>
      <c r="O99" s="18">
        <v>1</v>
      </c>
      <c r="P99" s="18">
        <f t="shared" si="16"/>
        <v>9.50</v>
      </c>
      <c r="Q99" s="116">
        <f t="shared" si="17"/>
        <v>0.475</v>
      </c>
      <c r="R99" s="105">
        <f t="shared" si="18"/>
        <v>0.625</v>
      </c>
      <c r="S99" s="105">
        <f t="shared" si="19"/>
        <v>1.0249999999999999</v>
      </c>
      <c r="T99" s="105">
        <f t="shared" si="20"/>
        <v>0.75</v>
      </c>
      <c r="U99" s="105">
        <f t="shared" si="21"/>
        <v>0.80</v>
      </c>
      <c r="V99" s="105">
        <f t="shared" si="22"/>
        <v>0.49999999999999994</v>
      </c>
      <c r="W99" s="117">
        <f t="shared" si="23"/>
        <v>31</v>
      </c>
      <c r="X99" s="117">
        <f t="shared" si="24"/>
        <v>6.20</v>
      </c>
      <c r="Y99" s="237">
        <v>13</v>
      </c>
      <c r="Z99" s="116">
        <f t="shared" si="25"/>
        <v>10.40</v>
      </c>
      <c r="AA99" s="143"/>
    </row>
    <row r="100" spans="1:27" ht="19.9" customHeight="1">
      <c r="A100" s="138">
        <v>93</v>
      </c>
      <c r="B100" s="236">
        <v>263598</v>
      </c>
      <c r="C100" s="148" t="s">
        <v>255</v>
      </c>
      <c r="D100" s="10">
        <v>2.50</v>
      </c>
      <c r="E100" s="10">
        <v>4</v>
      </c>
      <c r="F100" s="10">
        <v>3</v>
      </c>
      <c r="G100" s="10">
        <v>6</v>
      </c>
      <c r="H100" s="10">
        <v>3</v>
      </c>
      <c r="I100" s="10">
        <f t="shared" si="14"/>
        <v>18.50</v>
      </c>
      <c r="J100" s="10">
        <f t="shared" si="15"/>
        <v>2.775</v>
      </c>
      <c r="K100" s="147">
        <v>3</v>
      </c>
      <c r="L100" s="147">
        <v>1.50</v>
      </c>
      <c r="M100" s="147">
        <v>1</v>
      </c>
      <c r="N100" s="147">
        <v>2</v>
      </c>
      <c r="O100" s="147">
        <v>1.50</v>
      </c>
      <c r="P100" s="18">
        <f t="shared" si="16"/>
        <v>9</v>
      </c>
      <c r="Q100" s="116">
        <f t="shared" si="17"/>
        <v>0.45</v>
      </c>
      <c r="R100" s="105">
        <f t="shared" si="18"/>
        <v>0.525</v>
      </c>
      <c r="S100" s="105">
        <f t="shared" si="19"/>
        <v>0.675</v>
      </c>
      <c r="T100" s="105">
        <f t="shared" si="20"/>
        <v>0.49999999999999994</v>
      </c>
      <c r="U100" s="105">
        <f t="shared" si="21"/>
        <v>0.99999999999999989</v>
      </c>
      <c r="V100" s="105">
        <f t="shared" si="22"/>
        <v>0.52499999999999991</v>
      </c>
      <c r="W100" s="117">
        <f t="shared" si="23"/>
        <v>27.50</v>
      </c>
      <c r="X100" s="117">
        <f t="shared" si="24"/>
        <v>5.50</v>
      </c>
      <c r="Y100" s="237">
        <v>12</v>
      </c>
      <c r="Z100" s="116">
        <f t="shared" si="25"/>
        <v>9.6000000000000014</v>
      </c>
      <c r="AA100" s="143"/>
    </row>
    <row r="101" spans="1:27" ht="19.9" customHeight="1">
      <c r="A101" s="138">
        <v>94</v>
      </c>
      <c r="B101" s="236">
        <v>263599</v>
      </c>
      <c r="C101" s="148" t="s">
        <v>256</v>
      </c>
      <c r="D101" s="10">
        <v>3</v>
      </c>
      <c r="E101" s="10">
        <v>6.50</v>
      </c>
      <c r="F101" s="10">
        <v>2</v>
      </c>
      <c r="G101" s="10">
        <v>4</v>
      </c>
      <c r="H101" s="10">
        <v>2.50</v>
      </c>
      <c r="I101" s="10">
        <f t="shared" si="14"/>
        <v>18</v>
      </c>
      <c r="J101" s="10">
        <f t="shared" si="15"/>
        <v>2.6999999999999997</v>
      </c>
      <c r="K101" s="147">
        <v>2</v>
      </c>
      <c r="L101" s="147">
        <v>1</v>
      </c>
      <c r="M101" s="147">
        <v>3</v>
      </c>
      <c r="N101" s="147">
        <v>2.50</v>
      </c>
      <c r="O101" s="147">
        <v>1</v>
      </c>
      <c r="P101" s="18">
        <f t="shared" si="16"/>
        <v>9.50</v>
      </c>
      <c r="Q101" s="116">
        <f t="shared" si="17"/>
        <v>0.475</v>
      </c>
      <c r="R101" s="105">
        <f t="shared" si="18"/>
        <v>0.54999999999999993</v>
      </c>
      <c r="S101" s="105">
        <f t="shared" si="19"/>
        <v>1.0249999999999999</v>
      </c>
      <c r="T101" s="105">
        <f t="shared" si="20"/>
        <v>0.45</v>
      </c>
      <c r="U101" s="105">
        <f t="shared" si="21"/>
        <v>0.725</v>
      </c>
      <c r="V101" s="105">
        <f t="shared" si="22"/>
        <v>0.425</v>
      </c>
      <c r="W101" s="117">
        <f t="shared" si="23"/>
        <v>27.50</v>
      </c>
      <c r="X101" s="117">
        <f t="shared" si="24"/>
        <v>5.50</v>
      </c>
      <c r="Y101" s="237">
        <v>12</v>
      </c>
      <c r="Z101" s="116">
        <f t="shared" si="25"/>
        <v>9.6000000000000014</v>
      </c>
      <c r="AA101" s="143"/>
    </row>
    <row r="102" spans="1:27" ht="19.9" customHeight="1">
      <c r="A102" s="138">
        <v>95</v>
      </c>
      <c r="B102" s="236">
        <v>263605</v>
      </c>
      <c r="C102" s="148" t="s">
        <v>257</v>
      </c>
      <c r="D102" s="10">
        <v>5</v>
      </c>
      <c r="E102" s="10">
        <v>7</v>
      </c>
      <c r="F102" s="10">
        <v>5</v>
      </c>
      <c r="G102" s="10">
        <v>5.50</v>
      </c>
      <c r="H102" s="10">
        <v>6</v>
      </c>
      <c r="I102" s="10">
        <f t="shared" si="14"/>
        <v>28.50</v>
      </c>
      <c r="J102" s="10">
        <f t="shared" si="15"/>
        <v>4.2749999999999995</v>
      </c>
      <c r="K102" s="18">
        <v>4</v>
      </c>
      <c r="L102" s="18">
        <v>3.50</v>
      </c>
      <c r="M102" s="18">
        <v>4</v>
      </c>
      <c r="N102" s="18">
        <v>1</v>
      </c>
      <c r="O102" s="18">
        <v>2</v>
      </c>
      <c r="P102" s="18">
        <f t="shared" si="16"/>
        <v>14.50</v>
      </c>
      <c r="Q102" s="116">
        <f t="shared" si="17"/>
        <v>0.72500000000000009</v>
      </c>
      <c r="R102" s="105">
        <f t="shared" si="18"/>
        <v>0.95</v>
      </c>
      <c r="S102" s="105">
        <f t="shared" si="19"/>
        <v>1.2250000000000001</v>
      </c>
      <c r="T102" s="105">
        <f t="shared" si="20"/>
        <v>0.95</v>
      </c>
      <c r="U102" s="105">
        <f t="shared" si="21"/>
        <v>0.875</v>
      </c>
      <c r="V102" s="105">
        <f t="shared" si="22"/>
        <v>0.99999999999999989</v>
      </c>
      <c r="W102" s="117">
        <f t="shared" si="23"/>
        <v>43</v>
      </c>
      <c r="X102" s="117">
        <f t="shared" si="24"/>
        <v>8.60</v>
      </c>
      <c r="Y102" s="237">
        <v>19</v>
      </c>
      <c r="Z102" s="116">
        <f t="shared" si="25"/>
        <v>15.20</v>
      </c>
      <c r="AA102" s="143"/>
    </row>
    <row r="103" spans="1:27" ht="19.9" customHeight="1">
      <c r="A103" s="138">
        <v>96</v>
      </c>
      <c r="B103" s="236">
        <v>263609</v>
      </c>
      <c r="C103" s="148" t="s">
        <v>258</v>
      </c>
      <c r="D103" s="10">
        <v>1.50</v>
      </c>
      <c r="E103" s="10">
        <v>1</v>
      </c>
      <c r="F103" s="10">
        <v>2.50</v>
      </c>
      <c r="G103" s="10">
        <v>2</v>
      </c>
      <c r="H103" s="10">
        <v>4</v>
      </c>
      <c r="I103" s="10">
        <f t="shared" si="14"/>
        <v>11</v>
      </c>
      <c r="J103" s="10">
        <f t="shared" si="15"/>
        <v>1.65</v>
      </c>
      <c r="K103" s="147">
        <v>1</v>
      </c>
      <c r="L103" s="147">
        <v>2</v>
      </c>
      <c r="M103" s="147">
        <v>1</v>
      </c>
      <c r="N103" s="147">
        <v>0</v>
      </c>
      <c r="O103" s="147">
        <v>1.50</v>
      </c>
      <c r="P103" s="18">
        <f t="shared" si="16"/>
        <v>5.50</v>
      </c>
      <c r="Q103" s="116">
        <f t="shared" si="17"/>
        <v>0.27500000000000002</v>
      </c>
      <c r="R103" s="105">
        <f t="shared" si="18"/>
        <v>0.27499999999999997</v>
      </c>
      <c r="S103" s="105">
        <f t="shared" si="19"/>
        <v>0.25</v>
      </c>
      <c r="T103" s="105">
        <f t="shared" si="20"/>
        <v>0.425</v>
      </c>
      <c r="U103" s="105">
        <f t="shared" si="21"/>
        <v>0.30</v>
      </c>
      <c r="V103" s="105">
        <f t="shared" si="22"/>
        <v>0.675</v>
      </c>
      <c r="W103" s="117">
        <f t="shared" si="23"/>
        <v>16.50</v>
      </c>
      <c r="X103" s="117">
        <f t="shared" si="24"/>
        <v>3.3000000000000003</v>
      </c>
      <c r="Y103" s="237">
        <v>7</v>
      </c>
      <c r="Z103" s="116">
        <f t="shared" si="25"/>
        <v>5.60</v>
      </c>
      <c r="AA103" s="143"/>
    </row>
    <row r="104" spans="1:27" ht="19.9" customHeight="1">
      <c r="A104" s="138">
        <v>97</v>
      </c>
      <c r="B104" s="236">
        <v>263610</v>
      </c>
      <c r="C104" s="148" t="s">
        <v>259</v>
      </c>
      <c r="D104" s="10">
        <v>9</v>
      </c>
      <c r="E104" s="10">
        <v>8.50</v>
      </c>
      <c r="F104" s="10">
        <v>7</v>
      </c>
      <c r="G104" s="10">
        <v>9.50</v>
      </c>
      <c r="H104" s="10">
        <v>8.50</v>
      </c>
      <c r="I104" s="10">
        <f t="shared" si="14"/>
        <v>42.50</v>
      </c>
      <c r="J104" s="10">
        <f t="shared" si="15"/>
        <v>6.375</v>
      </c>
      <c r="K104" s="147">
        <v>5</v>
      </c>
      <c r="L104" s="147">
        <v>4</v>
      </c>
      <c r="M104" s="147">
        <v>3.50</v>
      </c>
      <c r="N104" s="147">
        <v>5</v>
      </c>
      <c r="O104" s="147">
        <v>4</v>
      </c>
      <c r="P104" s="18">
        <f t="shared" si="16"/>
        <v>21.50</v>
      </c>
      <c r="Q104" s="116">
        <f t="shared" si="17"/>
        <v>1.075</v>
      </c>
      <c r="R104" s="105">
        <f t="shared" si="18"/>
        <v>1.60</v>
      </c>
      <c r="S104" s="105">
        <f t="shared" si="19"/>
        <v>1.475</v>
      </c>
      <c r="T104" s="105">
        <f t="shared" si="20"/>
        <v>1.2250000000000001</v>
      </c>
      <c r="U104" s="105">
        <f t="shared" si="21"/>
        <v>1.675</v>
      </c>
      <c r="V104" s="105">
        <f t="shared" si="22"/>
        <v>1.475</v>
      </c>
      <c r="W104" s="117">
        <f t="shared" si="23"/>
        <v>64</v>
      </c>
      <c r="X104" s="117">
        <f t="shared" si="24"/>
        <v>12.80</v>
      </c>
      <c r="Y104" s="237">
        <v>28</v>
      </c>
      <c r="Z104" s="116">
        <f t="shared" si="25"/>
        <v>22.40</v>
      </c>
      <c r="AA104" s="143"/>
    </row>
    <row r="105" spans="1:27" ht="19.9" customHeight="1">
      <c r="A105" s="138">
        <v>98</v>
      </c>
      <c r="B105" s="236">
        <v>263611</v>
      </c>
      <c r="C105" s="148" t="s">
        <v>260</v>
      </c>
      <c r="D105" s="10">
        <v>2.50</v>
      </c>
      <c r="E105" s="10">
        <v>2</v>
      </c>
      <c r="F105" s="10">
        <v>3.50</v>
      </c>
      <c r="G105" s="10">
        <v>3</v>
      </c>
      <c r="H105" s="10">
        <v>2.50</v>
      </c>
      <c r="I105" s="10">
        <f t="shared" si="14"/>
        <v>13.50</v>
      </c>
      <c r="J105" s="10">
        <f t="shared" si="15"/>
        <v>2.025</v>
      </c>
      <c r="K105" s="147">
        <v>0.50</v>
      </c>
      <c r="L105" s="147">
        <v>1</v>
      </c>
      <c r="M105" s="147">
        <v>2</v>
      </c>
      <c r="N105" s="147">
        <v>1.50</v>
      </c>
      <c r="O105" s="147">
        <v>1</v>
      </c>
      <c r="P105" s="18">
        <f t="shared" si="16"/>
        <v>6</v>
      </c>
      <c r="Q105" s="116">
        <f t="shared" si="17"/>
        <v>0.30000000000000004</v>
      </c>
      <c r="R105" s="105">
        <f t="shared" si="18"/>
        <v>0.40</v>
      </c>
      <c r="S105" s="105">
        <f t="shared" si="19"/>
        <v>0.35</v>
      </c>
      <c r="T105" s="105">
        <f t="shared" si="20"/>
        <v>0.625</v>
      </c>
      <c r="U105" s="105">
        <f t="shared" si="21"/>
        <v>0.52499999999999991</v>
      </c>
      <c r="V105" s="105">
        <f t="shared" si="22"/>
        <v>0.425</v>
      </c>
      <c r="W105" s="117">
        <f t="shared" si="23"/>
        <v>19.50</v>
      </c>
      <c r="X105" s="117">
        <f t="shared" si="24"/>
        <v>3.9000000000000004</v>
      </c>
      <c r="Y105" s="237">
        <v>9</v>
      </c>
      <c r="Z105" s="116">
        <f t="shared" si="25"/>
        <v>7.20</v>
      </c>
      <c r="AA105" s="143"/>
    </row>
    <row r="106" spans="1:27" ht="19.9" customHeight="1">
      <c r="A106" s="138">
        <v>99</v>
      </c>
      <c r="B106" s="236">
        <v>263612</v>
      </c>
      <c r="C106" s="148" t="s">
        <v>261</v>
      </c>
      <c r="D106" s="10">
        <v>1</v>
      </c>
      <c r="E106" s="10">
        <v>0.50</v>
      </c>
      <c r="F106" s="10">
        <v>1.50</v>
      </c>
      <c r="G106" s="10">
        <v>1</v>
      </c>
      <c r="H106" s="10">
        <v>0.50</v>
      </c>
      <c r="I106" s="10">
        <f t="shared" si="14"/>
        <v>4.50</v>
      </c>
      <c r="J106" s="10">
        <f t="shared" si="15"/>
        <v>0.675</v>
      </c>
      <c r="K106" s="18">
        <v>0</v>
      </c>
      <c r="L106" s="18">
        <v>0</v>
      </c>
      <c r="M106" s="18">
        <v>0</v>
      </c>
      <c r="N106" s="18">
        <v>1</v>
      </c>
      <c r="O106" s="18">
        <v>1.50</v>
      </c>
      <c r="P106" s="18">
        <f t="shared" si="16"/>
        <v>2.50</v>
      </c>
      <c r="Q106" s="116">
        <f t="shared" si="17"/>
        <v>0.125</v>
      </c>
      <c r="R106" s="105">
        <f t="shared" si="18"/>
        <v>0.15</v>
      </c>
      <c r="S106" s="105">
        <f t="shared" si="19"/>
        <v>0.074999999999999997</v>
      </c>
      <c r="T106" s="105">
        <f t="shared" si="20"/>
        <v>0.22499999999999998</v>
      </c>
      <c r="U106" s="105">
        <f t="shared" si="21"/>
        <v>0.20</v>
      </c>
      <c r="V106" s="105">
        <f t="shared" si="22"/>
        <v>0.15000000000000002</v>
      </c>
      <c r="W106" s="117">
        <f t="shared" si="23"/>
        <v>7</v>
      </c>
      <c r="X106" s="117">
        <f t="shared" si="24"/>
        <v>1.40</v>
      </c>
      <c r="Y106" s="237">
        <v>3</v>
      </c>
      <c r="Z106" s="116">
        <f t="shared" si="25"/>
        <v>2.4000000000000004</v>
      </c>
      <c r="AA106" s="143"/>
    </row>
    <row r="107" spans="1:27" ht="19.9" customHeight="1">
      <c r="A107" s="138">
        <v>100</v>
      </c>
      <c r="B107" s="236">
        <v>263616</v>
      </c>
      <c r="C107" s="148" t="s">
        <v>262</v>
      </c>
      <c r="D107" s="10">
        <v>1.50</v>
      </c>
      <c r="E107" s="10">
        <v>2</v>
      </c>
      <c r="F107" s="10">
        <v>3</v>
      </c>
      <c r="G107" s="10">
        <v>1.50</v>
      </c>
      <c r="H107" s="10">
        <v>1</v>
      </c>
      <c r="I107" s="10">
        <f t="shared" si="14"/>
        <v>9</v>
      </c>
      <c r="J107" s="10">
        <f t="shared" si="15"/>
        <v>1.35</v>
      </c>
      <c r="K107" s="18">
        <v>1</v>
      </c>
      <c r="L107" s="18">
        <v>0.50</v>
      </c>
      <c r="M107" s="18">
        <v>1</v>
      </c>
      <c r="N107" s="18">
        <v>2</v>
      </c>
      <c r="O107" s="18">
        <v>0</v>
      </c>
      <c r="P107" s="18">
        <f t="shared" si="16"/>
        <v>4.50</v>
      </c>
      <c r="Q107" s="116">
        <f t="shared" si="17"/>
        <v>0.225</v>
      </c>
      <c r="R107" s="105">
        <f t="shared" si="18"/>
        <v>0.27499999999999997</v>
      </c>
      <c r="S107" s="105">
        <f t="shared" si="19"/>
        <v>0.325</v>
      </c>
      <c r="T107" s="105">
        <f t="shared" si="20"/>
        <v>0.49999999999999994</v>
      </c>
      <c r="U107" s="105">
        <f t="shared" si="21"/>
        <v>0.32499999999999996</v>
      </c>
      <c r="V107" s="105">
        <f t="shared" si="22"/>
        <v>0.15</v>
      </c>
      <c r="W107" s="117">
        <f t="shared" si="23"/>
        <v>13.50</v>
      </c>
      <c r="X107" s="117">
        <f t="shared" si="24"/>
        <v>2.70</v>
      </c>
      <c r="Y107" s="237">
        <v>6</v>
      </c>
      <c r="Z107" s="116">
        <f t="shared" si="25"/>
        <v>4.8000000000000007</v>
      </c>
      <c r="AA107" s="143"/>
    </row>
    <row r="108" spans="1:27" ht="19.9" customHeight="1">
      <c r="A108" s="138">
        <v>101</v>
      </c>
      <c r="B108" s="236">
        <v>263618</v>
      </c>
      <c r="C108" s="149" t="s">
        <v>263</v>
      </c>
      <c r="D108" s="10">
        <v>0</v>
      </c>
      <c r="E108" s="10">
        <v>0</v>
      </c>
      <c r="F108" s="10">
        <v>0</v>
      </c>
      <c r="G108" s="10">
        <v>0.50</v>
      </c>
      <c r="H108" s="10">
        <v>0</v>
      </c>
      <c r="I108" s="10">
        <f t="shared" si="14"/>
        <v>0.50</v>
      </c>
      <c r="J108" s="10">
        <f t="shared" si="15"/>
        <v>0.074999999999999997</v>
      </c>
      <c r="K108" s="18">
        <v>0</v>
      </c>
      <c r="L108" s="18">
        <v>0</v>
      </c>
      <c r="M108" s="18">
        <v>0.50</v>
      </c>
      <c r="N108" s="18">
        <v>0</v>
      </c>
      <c r="O108" s="18">
        <v>0.50</v>
      </c>
      <c r="P108" s="18">
        <f t="shared" si="16"/>
        <v>1</v>
      </c>
      <c r="Q108" s="116">
        <f t="shared" si="17"/>
        <v>0.05</v>
      </c>
      <c r="R108" s="105">
        <f t="shared" si="18"/>
        <v>0</v>
      </c>
      <c r="S108" s="105">
        <f t="shared" si="19"/>
        <v>0</v>
      </c>
      <c r="T108" s="105">
        <f t="shared" si="20"/>
        <v>0.025000000000000001</v>
      </c>
      <c r="U108" s="105">
        <f t="shared" si="21"/>
        <v>0.074999999999999997</v>
      </c>
      <c r="V108" s="105">
        <f t="shared" si="22"/>
        <v>0.025000000000000001</v>
      </c>
      <c r="W108" s="117">
        <f t="shared" si="23"/>
        <v>1.50</v>
      </c>
      <c r="X108" s="117">
        <f t="shared" si="24"/>
        <v>0.30000000000000004</v>
      </c>
      <c r="Y108" s="237">
        <v>0</v>
      </c>
      <c r="Z108" s="116">
        <f t="shared" si="25"/>
        <v>0</v>
      </c>
      <c r="AA108" s="143"/>
    </row>
    <row r="109" spans="1:27" ht="19.9" customHeight="1">
      <c r="A109" s="138">
        <v>102</v>
      </c>
      <c r="B109" s="236">
        <v>263619</v>
      </c>
      <c r="C109" s="149" t="s">
        <v>263</v>
      </c>
      <c r="D109" s="10">
        <v>4</v>
      </c>
      <c r="E109" s="10">
        <v>5.50</v>
      </c>
      <c r="F109" s="10">
        <v>6</v>
      </c>
      <c r="G109" s="10">
        <v>3</v>
      </c>
      <c r="H109" s="10">
        <v>6</v>
      </c>
      <c r="I109" s="10">
        <f t="shared" si="14"/>
        <v>24.50</v>
      </c>
      <c r="J109" s="10">
        <f t="shared" si="15"/>
        <v>3.675</v>
      </c>
      <c r="K109" s="18">
        <v>0</v>
      </c>
      <c r="L109" s="18">
        <v>0.50</v>
      </c>
      <c r="M109" s="18">
        <v>0</v>
      </c>
      <c r="N109" s="18">
        <v>0</v>
      </c>
      <c r="O109" s="18">
        <v>0</v>
      </c>
      <c r="P109" s="18">
        <f t="shared" si="16"/>
        <v>0.50</v>
      </c>
      <c r="Q109" s="116">
        <f t="shared" si="17"/>
        <v>0.025000000000000001</v>
      </c>
      <c r="R109" s="105">
        <f t="shared" si="18"/>
        <v>0.60</v>
      </c>
      <c r="S109" s="105">
        <f t="shared" si="19"/>
        <v>0.85</v>
      </c>
      <c r="T109" s="105">
        <f t="shared" si="20"/>
        <v>0.89999999999999991</v>
      </c>
      <c r="U109" s="105">
        <f t="shared" si="21"/>
        <v>0.44999999999999996</v>
      </c>
      <c r="V109" s="105">
        <f t="shared" si="22"/>
        <v>0.89999999999999991</v>
      </c>
      <c r="W109" s="117">
        <f t="shared" si="23"/>
        <v>25</v>
      </c>
      <c r="X109" s="117">
        <f t="shared" si="24"/>
        <v>5</v>
      </c>
      <c r="Y109" s="237">
        <v>16</v>
      </c>
      <c r="Z109" s="116">
        <f t="shared" si="25"/>
        <v>12.80</v>
      </c>
      <c r="AA109" s="143"/>
    </row>
    <row r="110" spans="1:27" ht="19.9" customHeight="1">
      <c r="A110" s="138">
        <v>103</v>
      </c>
      <c r="B110" s="236">
        <v>263624</v>
      </c>
      <c r="C110" s="149" t="s">
        <v>264</v>
      </c>
      <c r="D110" s="10">
        <v>1</v>
      </c>
      <c r="E110" s="10">
        <v>1.50</v>
      </c>
      <c r="F110" s="10">
        <v>0.50</v>
      </c>
      <c r="G110" s="10">
        <v>4</v>
      </c>
      <c r="H110" s="10">
        <v>2</v>
      </c>
      <c r="I110" s="10">
        <f t="shared" si="14"/>
        <v>9</v>
      </c>
      <c r="J110" s="10">
        <f t="shared" si="15"/>
        <v>1.35</v>
      </c>
      <c r="K110" s="18">
        <v>2</v>
      </c>
      <c r="L110" s="18">
        <v>4</v>
      </c>
      <c r="M110" s="18">
        <v>3</v>
      </c>
      <c r="N110" s="18">
        <v>2.50</v>
      </c>
      <c r="O110" s="18">
        <v>1</v>
      </c>
      <c r="P110" s="18">
        <f t="shared" si="16"/>
        <v>12.50</v>
      </c>
      <c r="Q110" s="116">
        <f t="shared" si="17"/>
        <v>0.625</v>
      </c>
      <c r="R110" s="105">
        <f t="shared" si="18"/>
        <v>0.25</v>
      </c>
      <c r="S110" s="105">
        <f t="shared" si="19"/>
        <v>0.425</v>
      </c>
      <c r="T110" s="105">
        <f t="shared" si="20"/>
        <v>0.22500000000000003</v>
      </c>
      <c r="U110" s="105">
        <f t="shared" si="21"/>
        <v>0.725</v>
      </c>
      <c r="V110" s="105">
        <f t="shared" si="22"/>
        <v>0.35</v>
      </c>
      <c r="W110" s="117">
        <f t="shared" si="23"/>
        <v>21.50</v>
      </c>
      <c r="X110" s="117">
        <f t="shared" si="24"/>
        <v>4.30</v>
      </c>
      <c r="Y110" s="237">
        <v>6</v>
      </c>
      <c r="Z110" s="116">
        <f t="shared" si="25"/>
        <v>4.8000000000000007</v>
      </c>
      <c r="AA110" s="143"/>
    </row>
    <row r="111" spans="1:27" ht="19.9" customHeight="1">
      <c r="A111" s="138">
        <v>104</v>
      </c>
      <c r="B111" s="236">
        <v>267776</v>
      </c>
      <c r="C111" s="148" t="s">
        <v>265</v>
      </c>
      <c r="D111" s="146">
        <v>5</v>
      </c>
      <c r="E111" s="146">
        <v>4</v>
      </c>
      <c r="F111" s="146">
        <v>3</v>
      </c>
      <c r="G111" s="146">
        <v>2.50</v>
      </c>
      <c r="H111" s="146">
        <v>3.50</v>
      </c>
      <c r="I111" s="10">
        <f t="shared" si="14"/>
        <v>18</v>
      </c>
      <c r="J111" s="10">
        <f t="shared" si="15"/>
        <v>2.6999999999999997</v>
      </c>
      <c r="K111" s="18">
        <v>1.50</v>
      </c>
      <c r="L111" s="18">
        <v>1</v>
      </c>
      <c r="M111" s="18">
        <v>0.50</v>
      </c>
      <c r="N111" s="18">
        <v>1</v>
      </c>
      <c r="O111" s="18">
        <v>0.50</v>
      </c>
      <c r="P111" s="18">
        <f t="shared" si="16"/>
        <v>4.50</v>
      </c>
      <c r="Q111" s="116">
        <f t="shared" si="17"/>
        <v>0.225</v>
      </c>
      <c r="R111" s="105">
        <f t="shared" si="18"/>
        <v>0.825</v>
      </c>
      <c r="S111" s="105">
        <f t="shared" si="19"/>
        <v>0.65</v>
      </c>
      <c r="T111" s="105">
        <f t="shared" si="20"/>
        <v>0.475</v>
      </c>
      <c r="U111" s="105">
        <f t="shared" si="21"/>
        <v>0.425</v>
      </c>
      <c r="V111" s="105">
        <f t="shared" si="22"/>
        <v>0.55000000000000004</v>
      </c>
      <c r="W111" s="117">
        <f t="shared" si="23"/>
        <v>22.50</v>
      </c>
      <c r="X111" s="117">
        <f t="shared" si="24"/>
        <v>4.50</v>
      </c>
      <c r="Y111" s="237">
        <v>12</v>
      </c>
      <c r="Z111" s="116">
        <f t="shared" si="25"/>
        <v>9.6000000000000014</v>
      </c>
      <c r="AA111" s="143"/>
    </row>
    <row r="112" spans="1:27" ht="19.9" customHeight="1">
      <c r="A112" s="138">
        <v>105</v>
      </c>
      <c r="B112" s="236">
        <v>267777</v>
      </c>
      <c r="C112" s="148" t="s">
        <v>266</v>
      </c>
      <c r="D112" s="10">
        <v>2</v>
      </c>
      <c r="E112" s="10">
        <v>1</v>
      </c>
      <c r="F112" s="10">
        <v>1.50</v>
      </c>
      <c r="G112" s="10">
        <v>2</v>
      </c>
      <c r="H112" s="10">
        <v>1</v>
      </c>
      <c r="I112" s="10">
        <f t="shared" si="14"/>
        <v>7.50</v>
      </c>
      <c r="J112" s="10">
        <f t="shared" si="15"/>
        <v>1.125</v>
      </c>
      <c r="K112" s="18">
        <v>2</v>
      </c>
      <c r="L112" s="18">
        <v>3</v>
      </c>
      <c r="M112" s="18">
        <v>1</v>
      </c>
      <c r="N112" s="18">
        <v>1.50</v>
      </c>
      <c r="O112" s="18">
        <v>2</v>
      </c>
      <c r="P112" s="18">
        <f t="shared" si="16"/>
        <v>9.50</v>
      </c>
      <c r="Q112" s="116">
        <f t="shared" si="17"/>
        <v>0.475</v>
      </c>
      <c r="R112" s="105">
        <f t="shared" si="18"/>
        <v>0.40</v>
      </c>
      <c r="S112" s="105">
        <f t="shared" si="19"/>
        <v>0.30000000000000004</v>
      </c>
      <c r="T112" s="105">
        <f t="shared" si="20"/>
        <v>0.27499999999999997</v>
      </c>
      <c r="U112" s="105">
        <f t="shared" si="21"/>
        <v>0.375</v>
      </c>
      <c r="V112" s="105">
        <f t="shared" si="22"/>
        <v>0.25</v>
      </c>
      <c r="W112" s="117">
        <f t="shared" si="23"/>
        <v>17</v>
      </c>
      <c r="X112" s="117">
        <f t="shared" si="24"/>
        <v>3.4000000000000004</v>
      </c>
      <c r="Y112" s="237" t="s">
        <v>99</v>
      </c>
      <c r="Z112" s="116" t="e">
        <f t="shared" si="25"/>
        <v>#VALUE!</v>
      </c>
      <c r="AA112" s="143"/>
    </row>
    <row r="113" ht="21" thickBot="1"/>
    <row r="114" spans="1:26" ht="20.25">
      <c r="A114" s="183"/>
      <c r="B114" s="184"/>
      <c r="C114" s="185"/>
      <c r="D114" s="6">
        <f t="shared" si="26" ref="D114:Z114">COUNT(D8:D112)</f>
        <v>105</v>
      </c>
      <c r="E114" s="7">
        <f t="shared" si="26"/>
        <v>105</v>
      </c>
      <c r="F114" s="7">
        <f t="shared" si="26"/>
        <v>105</v>
      </c>
      <c r="G114" s="7">
        <f t="shared" si="26"/>
        <v>105</v>
      </c>
      <c r="H114" s="87">
        <f t="shared" si="26"/>
        <v>105</v>
      </c>
      <c r="I114" s="8">
        <f t="shared" si="26"/>
        <v>105</v>
      </c>
      <c r="J114" s="88">
        <f t="shared" si="26"/>
        <v>105</v>
      </c>
      <c r="K114" s="80">
        <f t="shared" si="26"/>
        <v>105</v>
      </c>
      <c r="L114" s="15">
        <f t="shared" si="26"/>
        <v>105</v>
      </c>
      <c r="M114" s="15">
        <f t="shared" si="26"/>
        <v>105</v>
      </c>
      <c r="N114" s="15">
        <f t="shared" si="26"/>
        <v>105</v>
      </c>
      <c r="O114" s="81">
        <f t="shared" si="26"/>
        <v>105</v>
      </c>
      <c r="P114" s="76">
        <f t="shared" si="26"/>
        <v>105</v>
      </c>
      <c r="Q114" s="94">
        <f t="shared" si="26"/>
        <v>105</v>
      </c>
      <c r="R114" s="97">
        <f t="shared" si="26"/>
        <v>105</v>
      </c>
      <c r="S114" s="22">
        <f t="shared" si="26"/>
        <v>105</v>
      </c>
      <c r="T114" s="22">
        <f t="shared" si="26"/>
        <v>105</v>
      </c>
      <c r="U114" s="22">
        <f t="shared" si="26"/>
        <v>105</v>
      </c>
      <c r="V114" s="23">
        <f t="shared" si="26"/>
        <v>105</v>
      </c>
      <c r="W114" s="106">
        <f t="shared" si="26"/>
        <v>105</v>
      </c>
      <c r="X114" s="100">
        <f t="shared" si="26"/>
        <v>105</v>
      </c>
      <c r="Y114" s="16">
        <f t="shared" si="26"/>
        <v>101</v>
      </c>
      <c r="Z114" s="104">
        <f t="shared" si="26"/>
        <v>101</v>
      </c>
    </row>
    <row r="115" spans="1:26" ht="21" customHeight="1">
      <c r="A115" s="174"/>
      <c r="B115" s="175"/>
      <c r="C115" s="176"/>
      <c r="D115" s="9">
        <v>10</v>
      </c>
      <c r="E115" s="10">
        <v>10</v>
      </c>
      <c r="F115" s="10">
        <v>10</v>
      </c>
      <c r="G115" s="10">
        <v>10</v>
      </c>
      <c r="H115" s="89">
        <v>10</v>
      </c>
      <c r="I115" s="11">
        <f>SUM(D115:H115)</f>
        <v>50</v>
      </c>
      <c r="J115" s="90">
        <f>I115*0.15</f>
        <v>7.50</v>
      </c>
      <c r="K115" s="82">
        <v>5</v>
      </c>
      <c r="L115" s="18">
        <v>5</v>
      </c>
      <c r="M115" s="18">
        <v>5</v>
      </c>
      <c r="N115" s="18">
        <v>5</v>
      </c>
      <c r="O115" s="83">
        <v>5</v>
      </c>
      <c r="P115" s="77">
        <f>SUM(K115:O115)</f>
        <v>25</v>
      </c>
      <c r="Q115" s="95">
        <f>P115*0.05</f>
        <v>1.25</v>
      </c>
      <c r="R115" s="98">
        <f>(D115*0.15+K115*0.05)</f>
        <v>1.75</v>
      </c>
      <c r="S115" s="24">
        <f>((E115*0.15+L115*0.05))</f>
        <v>1.75</v>
      </c>
      <c r="T115" s="24">
        <f>((F115*0.15+M115*0.05))</f>
        <v>1.75</v>
      </c>
      <c r="U115" s="24">
        <f>((G115*0.15+N115*0.05))</f>
        <v>1.75</v>
      </c>
      <c r="V115" s="25">
        <f>((H115*0.15+O115*0.05))</f>
        <v>1.75</v>
      </c>
      <c r="W115" s="107">
        <v>75</v>
      </c>
      <c r="X115" s="101">
        <f>W115*0.2</f>
        <v>15</v>
      </c>
      <c r="Y115" s="19">
        <v>33</v>
      </c>
      <c r="Z115" s="84">
        <f>Y115*0.8</f>
        <v>26.40</v>
      </c>
    </row>
    <row r="116" spans="1:26" ht="20.25">
      <c r="A116" s="174" t="s">
        <v>72</v>
      </c>
      <c r="B116" s="175"/>
      <c r="C116" s="176"/>
      <c r="D116" s="9">
        <f t="shared" si="27" ref="D116:L116">D115*0.4</f>
        <v>4</v>
      </c>
      <c r="E116" s="10">
        <f t="shared" si="27"/>
        <v>4</v>
      </c>
      <c r="F116" s="10">
        <f t="shared" si="27"/>
        <v>4</v>
      </c>
      <c r="G116" s="10">
        <f t="shared" si="27"/>
        <v>4</v>
      </c>
      <c r="H116" s="89">
        <f t="shared" si="27"/>
        <v>4</v>
      </c>
      <c r="I116" s="11">
        <f t="shared" si="27"/>
        <v>20</v>
      </c>
      <c r="J116" s="90">
        <f t="shared" si="27"/>
        <v>3</v>
      </c>
      <c r="K116" s="82">
        <f t="shared" si="27"/>
        <v>2</v>
      </c>
      <c r="L116" s="18">
        <f t="shared" si="27"/>
        <v>2</v>
      </c>
      <c r="M116" s="18">
        <f t="shared" si="28" ref="M116:Z116">M115*0.4</f>
        <v>2</v>
      </c>
      <c r="N116" s="18">
        <f t="shared" si="28"/>
        <v>2</v>
      </c>
      <c r="O116" s="83">
        <f t="shared" si="28"/>
        <v>2</v>
      </c>
      <c r="P116" s="77">
        <f t="shared" si="28"/>
        <v>10</v>
      </c>
      <c r="Q116" s="95">
        <f t="shared" si="28"/>
        <v>0.50</v>
      </c>
      <c r="R116" s="98">
        <f t="shared" si="28"/>
        <v>0.70</v>
      </c>
      <c r="S116" s="24">
        <f t="shared" si="28"/>
        <v>0.70</v>
      </c>
      <c r="T116" s="24">
        <f t="shared" si="28"/>
        <v>0.70</v>
      </c>
      <c r="U116" s="24">
        <f t="shared" si="28"/>
        <v>0.70</v>
      </c>
      <c r="V116" s="25">
        <f t="shared" si="28"/>
        <v>0.70</v>
      </c>
      <c r="W116" s="107">
        <f t="shared" si="28"/>
        <v>30</v>
      </c>
      <c r="X116" s="101">
        <f t="shared" si="28"/>
        <v>6</v>
      </c>
      <c r="Y116" s="19">
        <f t="shared" si="28"/>
        <v>13.20</v>
      </c>
      <c r="Z116" s="84">
        <f t="shared" si="28"/>
        <v>10.560000000000002</v>
      </c>
    </row>
    <row r="117" spans="1:26" ht="21" customHeight="1">
      <c r="A117" s="174" t="s">
        <v>12</v>
      </c>
      <c r="B117" s="175"/>
      <c r="C117" s="176"/>
      <c r="D117" s="9">
        <f>COUNTIF(D8:D112,"&gt;=4")</f>
        <v>38</v>
      </c>
      <c r="E117" s="9">
        <f>COUNTIF(E8:E112,"&gt;=4")</f>
        <v>35</v>
      </c>
      <c r="F117" s="9">
        <f>COUNTIF(F8:F112,"&gt;=4")</f>
        <v>37</v>
      </c>
      <c r="G117" s="9">
        <f>COUNTIF(G8:G112,"&gt;=4")</f>
        <v>39</v>
      </c>
      <c r="H117" s="9">
        <f>COUNTIF(H8:H112,"&gt;=4")</f>
        <v>38</v>
      </c>
      <c r="I117" s="11">
        <f>COUNTIF(I8:I112,"&gt;=20")</f>
        <v>34</v>
      </c>
      <c r="J117" s="90">
        <f>COUNTIF(J8:J112,"&gt;=3")</f>
        <v>34</v>
      </c>
      <c r="K117" s="82">
        <f>COUNTIF(K8:K112,"&gt;=2")</f>
        <v>45</v>
      </c>
      <c r="L117" s="82">
        <f>COUNTIF(L8:L112,"&gt;=2")</f>
        <v>42</v>
      </c>
      <c r="M117" s="82">
        <f>COUNTIF(M8:M112,"&gt;=2")</f>
        <v>38</v>
      </c>
      <c r="N117" s="82">
        <f>COUNTIF(N8:N112,"&gt;=2")</f>
        <v>33</v>
      </c>
      <c r="O117" s="82">
        <f>COUNTIF(O8:O112,"&gt;=2")</f>
        <v>38</v>
      </c>
      <c r="P117" s="77">
        <f>COUNTIF(P8:P112,"&gt;=10")</f>
        <v>32</v>
      </c>
      <c r="Q117" s="95">
        <f>COUNTIF(Q8:Q112,"&gt;=0.5")</f>
        <v>32</v>
      </c>
      <c r="R117" s="98">
        <f>COUNTIF(R8:R112,"&gt;=.7")</f>
        <v>36</v>
      </c>
      <c r="S117" s="98">
        <f>COUNTIF(S8:S112,"&gt;=.7")</f>
        <v>32</v>
      </c>
      <c r="T117" s="98">
        <f>COUNTIF(T8:T112,"&gt;=.7")</f>
        <v>35</v>
      </c>
      <c r="U117" s="98">
        <f>COUNTIF(U8:U112,"&gt;=.7")</f>
        <v>31</v>
      </c>
      <c r="V117" s="98">
        <f>COUNTIF(V8:V112,"&gt;=.7")</f>
        <v>33</v>
      </c>
      <c r="W117" s="107">
        <f>COUNTIF(W8:W112,"&gt;=30")</f>
        <v>32</v>
      </c>
      <c r="X117" s="101">
        <f>COUNTIF(X8:X112,"&gt;=6")</f>
        <v>32</v>
      </c>
      <c r="Y117" s="19">
        <f>COUNTIF(Y8:Y112,"&gt;=13.2")</f>
        <v>32</v>
      </c>
      <c r="Z117" s="84">
        <f>COUNTIF(Z8:Z112,"&gt;=10.56")</f>
        <v>32</v>
      </c>
    </row>
    <row r="118" spans="1:26" ht="20.25">
      <c r="A118" s="174" t="s">
        <v>13</v>
      </c>
      <c r="B118" s="175"/>
      <c r="C118" s="176"/>
      <c r="D118" s="91" t="str">
        <f t="shared" si="29" ref="D118:Z118">IF(((D117/COUNT(D8:D112))*100)&gt;=60,"3",IF(AND(((D117/COUNT(D8:D112))*100)&lt;60,((D117/COUNT(D8:D112))*100)&gt;=50),"2",IF(AND(((D117/COUNT(D8:D112))*100)&lt;50,((D117/COUNT(D8:D112))*100)&gt;=40),"1","0")))</f>
        <v>0</v>
      </c>
      <c r="E118" s="10" t="str">
        <f t="shared" si="29"/>
        <v>0</v>
      </c>
      <c r="F118" s="10" t="str">
        <f t="shared" si="29"/>
        <v>0</v>
      </c>
      <c r="G118" s="10" t="str">
        <f t="shared" si="29"/>
        <v>0</v>
      </c>
      <c r="H118" s="89" t="str">
        <f t="shared" si="29"/>
        <v>0</v>
      </c>
      <c r="I118" s="11" t="str">
        <f t="shared" si="29"/>
        <v>0</v>
      </c>
      <c r="J118" s="90" t="str">
        <f t="shared" si="29"/>
        <v>0</v>
      </c>
      <c r="K118" s="82" t="str">
        <f t="shared" si="29"/>
        <v>1</v>
      </c>
      <c r="L118" s="17" t="str">
        <f t="shared" si="29"/>
        <v>1</v>
      </c>
      <c r="M118" s="17" t="str">
        <f t="shared" si="29"/>
        <v>0</v>
      </c>
      <c r="N118" s="17" t="str">
        <f t="shared" si="29"/>
        <v>0</v>
      </c>
      <c r="O118" s="84" t="str">
        <f t="shared" si="29"/>
        <v>0</v>
      </c>
      <c r="P118" s="77" t="str">
        <f t="shared" si="29"/>
        <v>0</v>
      </c>
      <c r="Q118" s="95" t="str">
        <f t="shared" si="29"/>
        <v>0</v>
      </c>
      <c r="R118" s="98" t="str">
        <f t="shared" si="29"/>
        <v>0</v>
      </c>
      <c r="S118" s="24" t="str">
        <f t="shared" si="29"/>
        <v>0</v>
      </c>
      <c r="T118" s="24" t="str">
        <f t="shared" si="29"/>
        <v>0</v>
      </c>
      <c r="U118" s="24" t="str">
        <f t="shared" si="29"/>
        <v>0</v>
      </c>
      <c r="V118" s="25" t="str">
        <f t="shared" si="29"/>
        <v>0</v>
      </c>
      <c r="W118" s="101" t="str">
        <f t="shared" si="29"/>
        <v>0</v>
      </c>
      <c r="X118" s="102" t="str">
        <f t="shared" si="29"/>
        <v>0</v>
      </c>
      <c r="Y118" s="95" t="str">
        <f t="shared" si="29"/>
        <v>0</v>
      </c>
      <c r="Z118" s="19" t="str">
        <f t="shared" si="29"/>
        <v>0</v>
      </c>
    </row>
    <row r="119" spans="1:26" ht="21" thickBot="1">
      <c r="A119" s="177" t="s">
        <v>14</v>
      </c>
      <c r="B119" s="178"/>
      <c r="C119" s="179"/>
      <c r="D119" s="12">
        <f t="shared" si="30" ref="D119:Z119">((D117/COUNT(D8:D112))*D118)</f>
        <v>0</v>
      </c>
      <c r="E119" s="13">
        <f t="shared" si="30"/>
        <v>0</v>
      </c>
      <c r="F119" s="13">
        <f t="shared" si="30"/>
        <v>0</v>
      </c>
      <c r="G119" s="13">
        <f t="shared" si="30"/>
        <v>0</v>
      </c>
      <c r="H119" s="92">
        <f t="shared" si="30"/>
        <v>0</v>
      </c>
      <c r="I119" s="14">
        <f t="shared" si="30"/>
        <v>0</v>
      </c>
      <c r="J119" s="93">
        <f t="shared" si="30"/>
        <v>0</v>
      </c>
      <c r="K119" s="85">
        <f t="shared" si="30"/>
        <v>0.42857142857142855</v>
      </c>
      <c r="L119" s="20">
        <f t="shared" si="30"/>
        <v>0.40</v>
      </c>
      <c r="M119" s="20">
        <f t="shared" si="30"/>
        <v>0</v>
      </c>
      <c r="N119" s="20">
        <f t="shared" si="30"/>
        <v>0</v>
      </c>
      <c r="O119" s="86">
        <f t="shared" si="30"/>
        <v>0</v>
      </c>
      <c r="P119" s="78">
        <f t="shared" si="30"/>
        <v>0</v>
      </c>
      <c r="Q119" s="96">
        <f t="shared" si="30"/>
        <v>0</v>
      </c>
      <c r="R119" s="99">
        <f t="shared" si="30"/>
        <v>0</v>
      </c>
      <c r="S119" s="26">
        <f t="shared" si="30"/>
        <v>0</v>
      </c>
      <c r="T119" s="26">
        <f t="shared" si="30"/>
        <v>0</v>
      </c>
      <c r="U119" s="26">
        <f t="shared" si="30"/>
        <v>0</v>
      </c>
      <c r="V119" s="27">
        <f t="shared" si="30"/>
        <v>0</v>
      </c>
      <c r="W119" s="108">
        <f t="shared" si="30"/>
        <v>0</v>
      </c>
      <c r="X119" s="103">
        <f t="shared" si="30"/>
        <v>0</v>
      </c>
      <c r="Y119" s="96">
        <f t="shared" si="30"/>
        <v>0</v>
      </c>
      <c r="Z119" s="21">
        <f t="shared" si="30"/>
        <v>0</v>
      </c>
    </row>
    <row r="120" spans="1:4" ht="21" thickBot="1">
      <c r="A120" s="139"/>
      <c r="B120" s="2"/>
      <c r="C120" s="2"/>
      <c r="D120" s="2"/>
    </row>
    <row r="121" spans="1:19" ht="20.25">
      <c r="A121" s="180" t="s">
        <v>15</v>
      </c>
      <c r="B121" s="181"/>
      <c r="C121" s="182"/>
      <c r="D121" s="2"/>
      <c r="E121" s="168" t="s">
        <v>16</v>
      </c>
      <c r="F121" s="169"/>
      <c r="G121" s="169"/>
      <c r="H121" s="169"/>
      <c r="I121" s="169"/>
      <c r="J121" s="169"/>
      <c r="K121" s="169"/>
      <c r="L121" s="169"/>
      <c r="M121" s="169"/>
      <c r="N121" s="170"/>
      <c r="O121" s="79" t="s">
        <v>8</v>
      </c>
      <c r="P121" s="28" t="s">
        <v>3</v>
      </c>
      <c r="Q121" s="28" t="s">
        <v>4</v>
      </c>
      <c r="R121" s="28" t="s">
        <v>5</v>
      </c>
      <c r="S121" s="29" t="s">
        <v>6</v>
      </c>
    </row>
    <row r="122" spans="1:19" ht="21" thickBot="1">
      <c r="A122" s="140" t="s">
        <v>73</v>
      </c>
      <c r="B122" s="3"/>
      <c r="C122" s="30"/>
      <c r="D122" s="2"/>
      <c r="E122" s="171"/>
      <c r="F122" s="172"/>
      <c r="G122" s="172"/>
      <c r="H122" s="172"/>
      <c r="I122" s="172"/>
      <c r="J122" s="172"/>
      <c r="K122" s="172"/>
      <c r="L122" s="172"/>
      <c r="M122" s="172"/>
      <c r="N122" s="173"/>
      <c r="O122" s="4">
        <f>(R119*0.2+Z119*0.8)</f>
        <v>0</v>
      </c>
      <c r="P122" s="4">
        <f>(S119*0.2+Z119*0.8)</f>
        <v>0</v>
      </c>
      <c r="Q122" s="4">
        <f>(T119*0.2+Z119*0.8)</f>
        <v>0</v>
      </c>
      <c r="R122" s="4">
        <f>(U119*0.2+Z119*0.8)</f>
        <v>0</v>
      </c>
      <c r="S122" s="5">
        <f>(V119*0.2+Z119*0.8)</f>
        <v>0</v>
      </c>
    </row>
    <row r="123" spans="1:4" ht="20.25">
      <c r="A123" s="140" t="s">
        <v>74</v>
      </c>
      <c r="B123" s="3"/>
      <c r="C123" s="30"/>
      <c r="D123" s="2"/>
    </row>
    <row r="124" spans="1:4" ht="21" thickBot="1">
      <c r="A124" s="141" t="s">
        <v>75</v>
      </c>
      <c r="B124" s="31"/>
      <c r="C124" s="32"/>
      <c r="D124" s="2"/>
    </row>
  </sheetData>
  <mergeCells count="23">
    <mergeCell ref="A114:C114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121:N122"/>
    <mergeCell ref="A115:C115"/>
    <mergeCell ref="A116:C116"/>
    <mergeCell ref="A117:C117"/>
    <mergeCell ref="A118:C118"/>
    <mergeCell ref="A119:C119"/>
    <mergeCell ref="A121:C121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533e83f-f761-4562-909e-222a249eac1f}">
  <sheetPr codeName="Sheet8">
    <pageSetUpPr fitToPage="1"/>
  </sheetPr>
  <dimension ref="A1:AA124"/>
  <sheetViews>
    <sheetView zoomScale="80" zoomScaleNormal="80" workbookViewId="0" topLeftCell="A1">
      <selection pane="topLeft" activeCell="C4" sqref="C4"/>
    </sheetView>
  </sheetViews>
  <sheetFormatPr defaultColWidth="8.854285714285714" defaultRowHeight="20.25"/>
  <cols>
    <col min="1" max="1" width="11.571428571428571" style="133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428571428571429" style="1" customWidth="1"/>
    <col min="10" max="10" width="15.571428571428571" style="1" customWidth="1"/>
    <col min="11" max="16" width="8.571428571428571" style="1" customWidth="1"/>
    <col min="17" max="17" width="8.571428571428571" style="1" hidden="1" customWidth="1"/>
    <col min="18" max="22" width="12.142857142857142" style="1" hidden="1" customWidth="1"/>
    <col min="23" max="24" width="11.428571428571429" style="1" hidden="1" customWidth="1"/>
    <col min="25" max="26" width="11.428571428571429" style="1" customWidth="1"/>
    <col min="27" max="27" width="10.571428571428571" style="142" bestFit="1" customWidth="1"/>
    <col min="28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164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154" t="s">
        <v>267</v>
      </c>
      <c r="D4" s="113" t="s">
        <v>82</v>
      </c>
      <c r="E4" s="114"/>
      <c r="F4" s="189" t="s">
        <v>102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98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03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0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7" ht="19.9" customHeight="1">
      <c r="A8" s="138">
        <v>1</v>
      </c>
      <c r="B8" s="236">
        <v>263462</v>
      </c>
      <c r="C8" s="238" t="s">
        <v>166</v>
      </c>
      <c r="D8" s="10">
        <v>9</v>
      </c>
      <c r="E8" s="10">
        <v>7</v>
      </c>
      <c r="F8" s="10">
        <v>6</v>
      </c>
      <c r="G8" s="10">
        <v>5</v>
      </c>
      <c r="H8" s="10">
        <v>1</v>
      </c>
      <c r="I8" s="10">
        <f>SUM(D8:H8)</f>
        <v>28</v>
      </c>
      <c r="J8" s="10">
        <f>I8*0.15</f>
        <v>4.20</v>
      </c>
      <c r="K8" s="18">
        <v>3</v>
      </c>
      <c r="L8" s="18">
        <v>1</v>
      </c>
      <c r="M8" s="18">
        <v>4.50</v>
      </c>
      <c r="N8" s="18">
        <v>2</v>
      </c>
      <c r="O8" s="18">
        <v>2.50</v>
      </c>
      <c r="P8" s="18">
        <f>SUM(K8:O8)</f>
        <v>13</v>
      </c>
      <c r="Q8" s="116">
        <f>P8*0.05</f>
        <v>0.65</v>
      </c>
      <c r="R8" s="105">
        <f>(D8*0.15+K8*0.05)</f>
        <v>1.50</v>
      </c>
      <c r="S8" s="105">
        <f>(E8*0.15+L8*0.05)</f>
        <v>1.1000000000000001</v>
      </c>
      <c r="T8" s="105">
        <f>(F8*0.15+M8*0.05)</f>
        <v>1.125</v>
      </c>
      <c r="U8" s="105">
        <f>(G8*0.15+N8*0.05)</f>
        <v>0.85</v>
      </c>
      <c r="V8" s="105">
        <f>(H8*0.15+O8*0.05)</f>
        <v>0.27500000000000002</v>
      </c>
      <c r="W8" s="117">
        <f>I8+P8</f>
        <v>41</v>
      </c>
      <c r="X8" s="117">
        <f>(W8*0.2)</f>
        <v>8.2000000000000011</v>
      </c>
      <c r="Y8" s="239">
        <v>18</v>
      </c>
      <c r="Z8" s="116">
        <f>Y8*0.8</f>
        <v>14.40</v>
      </c>
      <c r="AA8" s="143"/>
    </row>
    <row r="9" spans="1:27" ht="19.9" customHeight="1">
      <c r="A9" s="138">
        <v>2</v>
      </c>
      <c r="B9" s="236">
        <v>263463</v>
      </c>
      <c r="C9" s="238" t="s">
        <v>167</v>
      </c>
      <c r="D9" s="10">
        <v>4</v>
      </c>
      <c r="E9" s="10">
        <v>5</v>
      </c>
      <c r="F9" s="10">
        <v>4</v>
      </c>
      <c r="G9" s="10">
        <v>6</v>
      </c>
      <c r="H9" s="10">
        <v>3</v>
      </c>
      <c r="I9" s="10">
        <f t="shared" si="0" ref="I9:I72">SUM(D9:H9)</f>
        <v>22</v>
      </c>
      <c r="J9" s="10">
        <f t="shared" si="1" ref="J9:J72">I9*0.15</f>
        <v>3.30</v>
      </c>
      <c r="K9" s="18">
        <v>1</v>
      </c>
      <c r="L9" s="18">
        <v>2.50</v>
      </c>
      <c r="M9" s="18">
        <v>3</v>
      </c>
      <c r="N9" s="18">
        <v>4</v>
      </c>
      <c r="O9" s="18">
        <v>1.50</v>
      </c>
      <c r="P9" s="18">
        <f t="shared" si="2" ref="P9:P72">SUM(K9:O9)</f>
        <v>12</v>
      </c>
      <c r="Q9" s="116">
        <f t="shared" si="3" ref="Q9:Q72">P9*0.05</f>
        <v>0.60000000000000009</v>
      </c>
      <c r="R9" s="105">
        <f t="shared" si="4" ref="R9:R72">(D9*0.15+K9*0.05)</f>
        <v>0.65</v>
      </c>
      <c r="S9" s="105">
        <f t="shared" si="5" ref="S9:S72">(E9*0.15+L9*0.05)</f>
        <v>0.875</v>
      </c>
      <c r="T9" s="105">
        <f t="shared" si="6" ref="T9:T72">(F9*0.15+M9*0.05)</f>
        <v>0.75</v>
      </c>
      <c r="U9" s="105">
        <f t="shared" si="7" ref="U9:U72">(G9*0.15+N9*0.05)</f>
        <v>1.0999999999999999</v>
      </c>
      <c r="V9" s="105">
        <f t="shared" si="8" ref="V9:V72">(H9*0.15+O9*0.05)</f>
        <v>0.52499999999999991</v>
      </c>
      <c r="W9" s="117">
        <f t="shared" si="9" ref="W9:W72">I9+P9</f>
        <v>34</v>
      </c>
      <c r="X9" s="117">
        <f t="shared" si="10" ref="X9:X72">(W9*0.2)</f>
        <v>6.8000000000000007</v>
      </c>
      <c r="Y9" s="239">
        <v>15</v>
      </c>
      <c r="Z9" s="116">
        <f t="shared" si="11" ref="Z9:Z72">Y9*0.8</f>
        <v>12</v>
      </c>
      <c r="AA9" s="143"/>
    </row>
    <row r="10" spans="1:27" ht="19.9" customHeight="1">
      <c r="A10" s="138">
        <v>3</v>
      </c>
      <c r="B10" s="236">
        <v>263466</v>
      </c>
      <c r="C10" s="238" t="s">
        <v>168</v>
      </c>
      <c r="D10" s="10">
        <v>3</v>
      </c>
      <c r="E10" s="10">
        <v>2</v>
      </c>
      <c r="F10" s="10">
        <v>2.50</v>
      </c>
      <c r="G10" s="10">
        <v>1</v>
      </c>
      <c r="H10" s="10">
        <v>1.50</v>
      </c>
      <c r="I10" s="10">
        <f t="shared" si="0"/>
        <v>10</v>
      </c>
      <c r="J10" s="10">
        <f t="shared" si="1"/>
        <v>1.50</v>
      </c>
      <c r="K10" s="18">
        <v>2</v>
      </c>
      <c r="L10" s="18">
        <v>0.50</v>
      </c>
      <c r="M10" s="18">
        <v>1</v>
      </c>
      <c r="N10" s="18">
        <v>1.50</v>
      </c>
      <c r="O10" s="18">
        <v>0</v>
      </c>
      <c r="P10" s="18">
        <f t="shared" si="2"/>
        <v>5</v>
      </c>
      <c r="Q10" s="116">
        <f t="shared" si="3"/>
        <v>0.25</v>
      </c>
      <c r="R10" s="105">
        <f t="shared" si="4"/>
        <v>0.54999999999999993</v>
      </c>
      <c r="S10" s="105">
        <f t="shared" si="5"/>
        <v>0.325</v>
      </c>
      <c r="T10" s="105">
        <f t="shared" si="6"/>
        <v>0.425</v>
      </c>
      <c r="U10" s="105">
        <f t="shared" si="7"/>
        <v>0.225</v>
      </c>
      <c r="V10" s="105">
        <f t="shared" si="8"/>
        <v>0.22499999999999998</v>
      </c>
      <c r="W10" s="117">
        <f t="shared" si="9"/>
        <v>15</v>
      </c>
      <c r="X10" s="117">
        <f t="shared" si="10"/>
        <v>3</v>
      </c>
      <c r="Y10" s="239">
        <v>6</v>
      </c>
      <c r="Z10" s="116">
        <f t="shared" si="11"/>
        <v>4.8000000000000007</v>
      </c>
      <c r="AA10" s="143"/>
    </row>
    <row r="11" spans="1:27" ht="19.5" customHeight="1">
      <c r="A11" s="138">
        <v>4</v>
      </c>
      <c r="B11" s="236">
        <v>263467</v>
      </c>
      <c r="C11" s="238" t="s">
        <v>169</v>
      </c>
      <c r="D11" s="10">
        <v>5</v>
      </c>
      <c r="E11" s="10">
        <v>3</v>
      </c>
      <c r="F11" s="10">
        <v>5</v>
      </c>
      <c r="G11" s="10">
        <v>4</v>
      </c>
      <c r="H11" s="10">
        <v>5.50</v>
      </c>
      <c r="I11" s="10">
        <f t="shared" si="0"/>
        <v>22.50</v>
      </c>
      <c r="J11" s="10">
        <f t="shared" si="1"/>
        <v>3.375</v>
      </c>
      <c r="K11" s="18">
        <v>4.50</v>
      </c>
      <c r="L11" s="18">
        <v>2</v>
      </c>
      <c r="M11" s="18">
        <v>1.50</v>
      </c>
      <c r="N11" s="18">
        <v>1</v>
      </c>
      <c r="O11" s="18">
        <v>2.50</v>
      </c>
      <c r="P11" s="18">
        <f t="shared" si="2"/>
        <v>11.50</v>
      </c>
      <c r="Q11" s="116">
        <f t="shared" si="3"/>
        <v>0.57500000000000007</v>
      </c>
      <c r="R11" s="105">
        <f t="shared" si="4"/>
        <v>0.975</v>
      </c>
      <c r="S11" s="105">
        <f t="shared" si="5"/>
        <v>0.54999999999999993</v>
      </c>
      <c r="T11" s="105">
        <f t="shared" si="6"/>
        <v>0.825</v>
      </c>
      <c r="U11" s="105">
        <f t="shared" si="7"/>
        <v>0.65</v>
      </c>
      <c r="V11" s="105">
        <f t="shared" si="8"/>
        <v>0.95</v>
      </c>
      <c r="W11" s="117">
        <f t="shared" si="9"/>
        <v>34</v>
      </c>
      <c r="X11" s="117">
        <f t="shared" si="10"/>
        <v>6.8000000000000007</v>
      </c>
      <c r="Y11" s="239">
        <v>15</v>
      </c>
      <c r="Z11" s="116">
        <f t="shared" si="11"/>
        <v>12</v>
      </c>
      <c r="AA11" s="143"/>
    </row>
    <row r="12" spans="1:27" ht="19.9" customHeight="1">
      <c r="A12" s="138">
        <v>5</v>
      </c>
      <c r="B12" s="236">
        <v>263468</v>
      </c>
      <c r="C12" s="238" t="s">
        <v>170</v>
      </c>
      <c r="D12" s="10">
        <v>3.50</v>
      </c>
      <c r="E12" s="10">
        <v>5</v>
      </c>
      <c r="F12" s="10">
        <v>3</v>
      </c>
      <c r="G12" s="10">
        <v>8</v>
      </c>
      <c r="H12" s="10">
        <v>5</v>
      </c>
      <c r="I12" s="10">
        <f t="shared" si="0"/>
        <v>24.50</v>
      </c>
      <c r="J12" s="10">
        <f t="shared" si="1"/>
        <v>3.675</v>
      </c>
      <c r="K12" s="18">
        <v>3</v>
      </c>
      <c r="L12" s="18">
        <v>4</v>
      </c>
      <c r="M12" s="18">
        <v>2.50</v>
      </c>
      <c r="N12" s="18">
        <v>2</v>
      </c>
      <c r="O12" s="18">
        <v>1</v>
      </c>
      <c r="P12" s="18">
        <f t="shared" si="2"/>
        <v>12.50</v>
      </c>
      <c r="Q12" s="116">
        <f t="shared" si="3"/>
        <v>0.625</v>
      </c>
      <c r="R12" s="105">
        <f t="shared" si="4"/>
        <v>0.675</v>
      </c>
      <c r="S12" s="105">
        <f t="shared" si="5"/>
        <v>0.95</v>
      </c>
      <c r="T12" s="105">
        <f t="shared" si="6"/>
        <v>0.57499999999999996</v>
      </c>
      <c r="U12" s="105">
        <f t="shared" si="7"/>
        <v>1.30</v>
      </c>
      <c r="V12" s="105">
        <f t="shared" si="8"/>
        <v>0.80</v>
      </c>
      <c r="W12" s="117">
        <f t="shared" si="9"/>
        <v>37</v>
      </c>
      <c r="X12" s="117">
        <f t="shared" si="10"/>
        <v>7.40</v>
      </c>
      <c r="Y12" s="239">
        <v>16</v>
      </c>
      <c r="Z12" s="116">
        <f t="shared" si="11"/>
        <v>12.80</v>
      </c>
      <c r="AA12" s="143"/>
    </row>
    <row r="13" spans="1:27" ht="19.9" customHeight="1">
      <c r="A13" s="138">
        <v>6</v>
      </c>
      <c r="B13" s="236">
        <v>263470</v>
      </c>
      <c r="C13" s="238" t="s">
        <v>171</v>
      </c>
      <c r="D13" s="10">
        <v>2</v>
      </c>
      <c r="E13" s="10">
        <v>2.50</v>
      </c>
      <c r="F13" s="10">
        <v>1.50</v>
      </c>
      <c r="G13" s="10">
        <v>5</v>
      </c>
      <c r="H13" s="10">
        <v>6</v>
      </c>
      <c r="I13" s="10">
        <f t="shared" si="0"/>
        <v>17</v>
      </c>
      <c r="J13" s="10">
        <f t="shared" si="1"/>
        <v>2.5499999999999998</v>
      </c>
      <c r="K13" s="18">
        <v>1</v>
      </c>
      <c r="L13" s="18">
        <v>2</v>
      </c>
      <c r="M13" s="18">
        <v>1</v>
      </c>
      <c r="N13" s="18">
        <v>1.50</v>
      </c>
      <c r="O13" s="18">
        <v>3</v>
      </c>
      <c r="P13" s="18">
        <f t="shared" si="2"/>
        <v>8.50</v>
      </c>
      <c r="Q13" s="116">
        <f t="shared" si="3"/>
        <v>0.42500000000000004</v>
      </c>
      <c r="R13" s="105">
        <f t="shared" si="4"/>
        <v>0.35</v>
      </c>
      <c r="S13" s="105">
        <f t="shared" si="5"/>
        <v>0.475</v>
      </c>
      <c r="T13" s="105">
        <f t="shared" si="6"/>
        <v>0.27499999999999997</v>
      </c>
      <c r="U13" s="105">
        <f t="shared" si="7"/>
        <v>0.825</v>
      </c>
      <c r="V13" s="105">
        <f t="shared" si="8"/>
        <v>1.0499999999999998</v>
      </c>
      <c r="W13" s="117">
        <f t="shared" si="9"/>
        <v>25.50</v>
      </c>
      <c r="X13" s="117">
        <f t="shared" si="10"/>
        <v>5.1000000000000005</v>
      </c>
      <c r="Y13" s="239">
        <v>11</v>
      </c>
      <c r="Z13" s="116">
        <f t="shared" si="11"/>
        <v>8.8000000000000007</v>
      </c>
      <c r="AA13" s="143"/>
    </row>
    <row r="14" spans="1:27" ht="19.9" customHeight="1">
      <c r="A14" s="138">
        <v>7</v>
      </c>
      <c r="B14" s="236">
        <v>263471</v>
      </c>
      <c r="C14" s="238" t="s">
        <v>172</v>
      </c>
      <c r="D14" s="10">
        <v>5</v>
      </c>
      <c r="E14" s="10">
        <v>3</v>
      </c>
      <c r="F14" s="10">
        <v>5</v>
      </c>
      <c r="G14" s="10">
        <v>5.50</v>
      </c>
      <c r="H14" s="10">
        <v>3</v>
      </c>
      <c r="I14" s="10">
        <f t="shared" si="0"/>
        <v>21.50</v>
      </c>
      <c r="J14" s="10">
        <f t="shared" si="1"/>
        <v>3.225</v>
      </c>
      <c r="K14" s="18">
        <v>2</v>
      </c>
      <c r="L14" s="18">
        <v>1.50</v>
      </c>
      <c r="M14" s="18">
        <v>3</v>
      </c>
      <c r="N14" s="18">
        <v>2</v>
      </c>
      <c r="O14" s="18">
        <v>2.50</v>
      </c>
      <c r="P14" s="18">
        <f t="shared" si="2"/>
        <v>11</v>
      </c>
      <c r="Q14" s="116">
        <f t="shared" si="3"/>
        <v>0.55000000000000004</v>
      </c>
      <c r="R14" s="105">
        <f t="shared" si="4"/>
        <v>0.85</v>
      </c>
      <c r="S14" s="105">
        <f t="shared" si="5"/>
        <v>0.52499999999999991</v>
      </c>
      <c r="T14" s="105">
        <f t="shared" si="6"/>
        <v>0.90</v>
      </c>
      <c r="U14" s="105">
        <f t="shared" si="7"/>
        <v>0.925</v>
      </c>
      <c r="V14" s="105">
        <f t="shared" si="8"/>
        <v>0.57499999999999996</v>
      </c>
      <c r="W14" s="117">
        <f t="shared" si="9"/>
        <v>32.50</v>
      </c>
      <c r="X14" s="117">
        <f t="shared" si="10"/>
        <v>6.50</v>
      </c>
      <c r="Y14" s="239">
        <v>14</v>
      </c>
      <c r="Z14" s="116">
        <f t="shared" si="11"/>
        <v>11.20</v>
      </c>
      <c r="AA14" s="143"/>
    </row>
    <row r="15" spans="1:27" ht="19.9" customHeight="1">
      <c r="A15" s="138">
        <v>8</v>
      </c>
      <c r="B15" s="236">
        <v>263472</v>
      </c>
      <c r="C15" s="238" t="s">
        <v>173</v>
      </c>
      <c r="D15" s="10">
        <v>7.50</v>
      </c>
      <c r="E15" s="10">
        <v>5</v>
      </c>
      <c r="F15" s="10">
        <v>6</v>
      </c>
      <c r="G15" s="10">
        <v>7</v>
      </c>
      <c r="H15" s="10">
        <v>5</v>
      </c>
      <c r="I15" s="10">
        <f t="shared" si="0"/>
        <v>30.50</v>
      </c>
      <c r="J15" s="10">
        <f t="shared" si="1"/>
        <v>4.575</v>
      </c>
      <c r="K15" s="18">
        <v>5</v>
      </c>
      <c r="L15" s="18">
        <v>2</v>
      </c>
      <c r="M15" s="18">
        <v>3.50</v>
      </c>
      <c r="N15" s="18">
        <v>1.50</v>
      </c>
      <c r="O15" s="18">
        <v>4</v>
      </c>
      <c r="P15" s="18">
        <f t="shared" si="2"/>
        <v>16</v>
      </c>
      <c r="Q15" s="116">
        <f t="shared" si="3"/>
        <v>0.80</v>
      </c>
      <c r="R15" s="105">
        <f t="shared" si="4"/>
        <v>1.375</v>
      </c>
      <c r="S15" s="105">
        <f t="shared" si="5"/>
        <v>0.85</v>
      </c>
      <c r="T15" s="105">
        <f t="shared" si="6"/>
        <v>1.075</v>
      </c>
      <c r="U15" s="105">
        <f t="shared" si="7"/>
        <v>1.125</v>
      </c>
      <c r="V15" s="105">
        <f t="shared" si="8"/>
        <v>0.95</v>
      </c>
      <c r="W15" s="117">
        <f t="shared" si="9"/>
        <v>46.50</v>
      </c>
      <c r="X15" s="117">
        <f t="shared" si="10"/>
        <v>9.3000000000000007</v>
      </c>
      <c r="Y15" s="239">
        <v>20</v>
      </c>
      <c r="Z15" s="116">
        <f t="shared" si="11"/>
        <v>16</v>
      </c>
      <c r="AA15" s="143"/>
    </row>
    <row r="16" spans="1:27" ht="19.9" customHeight="1">
      <c r="A16" s="138">
        <v>9</v>
      </c>
      <c r="B16" s="236">
        <v>263475</v>
      </c>
      <c r="C16" s="238" t="s">
        <v>174</v>
      </c>
      <c r="D16" s="10">
        <v>2</v>
      </c>
      <c r="E16" s="10">
        <v>1.50</v>
      </c>
      <c r="F16" s="10">
        <v>1</v>
      </c>
      <c r="G16" s="10">
        <v>0.50</v>
      </c>
      <c r="H16" s="10">
        <v>2</v>
      </c>
      <c r="I16" s="10">
        <f t="shared" si="0"/>
        <v>7</v>
      </c>
      <c r="J16" s="10">
        <f t="shared" si="1"/>
        <v>1.05</v>
      </c>
      <c r="K16" s="18">
        <v>0.50</v>
      </c>
      <c r="L16" s="18">
        <v>1</v>
      </c>
      <c r="M16" s="18">
        <v>1.50</v>
      </c>
      <c r="N16" s="18">
        <v>0.50</v>
      </c>
      <c r="O16" s="18">
        <v>0.50</v>
      </c>
      <c r="P16" s="18">
        <f t="shared" si="2"/>
        <v>4</v>
      </c>
      <c r="Q16" s="116">
        <f t="shared" si="3"/>
        <v>0.20</v>
      </c>
      <c r="R16" s="105">
        <f t="shared" si="4"/>
        <v>0.325</v>
      </c>
      <c r="S16" s="105">
        <f t="shared" si="5"/>
        <v>0.27499999999999997</v>
      </c>
      <c r="T16" s="105">
        <f t="shared" si="6"/>
        <v>0.225</v>
      </c>
      <c r="U16" s="105">
        <f t="shared" si="7"/>
        <v>0.10</v>
      </c>
      <c r="V16" s="105">
        <f t="shared" si="8"/>
        <v>0.325</v>
      </c>
      <c r="W16" s="117">
        <f t="shared" si="9"/>
        <v>11</v>
      </c>
      <c r="X16" s="117">
        <f t="shared" si="10"/>
        <v>2.2000000000000002</v>
      </c>
      <c r="Y16" s="239">
        <v>5</v>
      </c>
      <c r="Z16" s="116">
        <f t="shared" si="11"/>
        <v>4</v>
      </c>
      <c r="AA16" s="143"/>
    </row>
    <row r="17" spans="1:27" ht="19.9" customHeight="1">
      <c r="A17" s="138">
        <v>10</v>
      </c>
      <c r="B17" s="236">
        <v>263476</v>
      </c>
      <c r="C17" s="238" t="s">
        <v>175</v>
      </c>
      <c r="D17" s="10">
        <v>3.50</v>
      </c>
      <c r="E17" s="10">
        <v>4</v>
      </c>
      <c r="F17" s="10">
        <v>5</v>
      </c>
      <c r="G17" s="10">
        <v>3</v>
      </c>
      <c r="H17" s="10">
        <v>4.50</v>
      </c>
      <c r="I17" s="10">
        <f t="shared" si="0"/>
        <v>20</v>
      </c>
      <c r="J17" s="10">
        <f t="shared" si="1"/>
        <v>3</v>
      </c>
      <c r="K17" s="18">
        <v>1.50</v>
      </c>
      <c r="L17" s="18">
        <v>2</v>
      </c>
      <c r="M17" s="18">
        <v>1</v>
      </c>
      <c r="N17" s="18">
        <v>4</v>
      </c>
      <c r="O17" s="18">
        <v>2</v>
      </c>
      <c r="P17" s="18">
        <f t="shared" si="2"/>
        <v>10.50</v>
      </c>
      <c r="Q17" s="116">
        <f t="shared" si="3"/>
        <v>0.525</v>
      </c>
      <c r="R17" s="105">
        <f t="shared" si="4"/>
        <v>0.60000000000000009</v>
      </c>
      <c r="S17" s="105">
        <f t="shared" si="5"/>
        <v>0.70</v>
      </c>
      <c r="T17" s="105">
        <f t="shared" si="6"/>
        <v>0.80</v>
      </c>
      <c r="U17" s="105">
        <f t="shared" si="7"/>
        <v>0.64999999999999991</v>
      </c>
      <c r="V17" s="105">
        <f t="shared" si="8"/>
        <v>0.77499999999999991</v>
      </c>
      <c r="W17" s="117">
        <f t="shared" si="9"/>
        <v>30.50</v>
      </c>
      <c r="X17" s="117">
        <f t="shared" si="10"/>
        <v>6.10</v>
      </c>
      <c r="Y17" s="239">
        <v>14</v>
      </c>
      <c r="Z17" s="116">
        <f t="shared" si="11"/>
        <v>11.20</v>
      </c>
      <c r="AA17" s="143"/>
    </row>
    <row r="18" spans="1:27" ht="19.9" customHeight="1">
      <c r="A18" s="138">
        <v>11</v>
      </c>
      <c r="B18" s="236">
        <v>263477</v>
      </c>
      <c r="C18" s="238" t="s">
        <v>176</v>
      </c>
      <c r="D18" s="10">
        <v>6</v>
      </c>
      <c r="E18" s="10">
        <v>3</v>
      </c>
      <c r="F18" s="10">
        <v>4</v>
      </c>
      <c r="G18" s="10">
        <v>4.50</v>
      </c>
      <c r="H18" s="10">
        <v>5</v>
      </c>
      <c r="I18" s="10">
        <f t="shared" si="0"/>
        <v>22.50</v>
      </c>
      <c r="J18" s="10">
        <f t="shared" si="1"/>
        <v>3.375</v>
      </c>
      <c r="K18" s="18">
        <v>2</v>
      </c>
      <c r="L18" s="18">
        <v>4</v>
      </c>
      <c r="M18" s="18">
        <v>2.50</v>
      </c>
      <c r="N18" s="18">
        <v>3</v>
      </c>
      <c r="O18" s="18">
        <v>1</v>
      </c>
      <c r="P18" s="18">
        <f t="shared" si="2"/>
        <v>12.50</v>
      </c>
      <c r="Q18" s="116">
        <f t="shared" si="3"/>
        <v>0.625</v>
      </c>
      <c r="R18" s="105">
        <f t="shared" si="4"/>
        <v>0.99999999999999989</v>
      </c>
      <c r="S18" s="105">
        <f t="shared" si="5"/>
        <v>0.64999999999999991</v>
      </c>
      <c r="T18" s="105">
        <f t="shared" si="6"/>
        <v>0.725</v>
      </c>
      <c r="U18" s="105">
        <f t="shared" si="7"/>
        <v>0.825</v>
      </c>
      <c r="V18" s="105">
        <f t="shared" si="8"/>
        <v>0.80</v>
      </c>
      <c r="W18" s="117">
        <f t="shared" si="9"/>
        <v>35</v>
      </c>
      <c r="X18" s="117">
        <f t="shared" si="10"/>
        <v>7</v>
      </c>
      <c r="Y18" s="239">
        <v>15</v>
      </c>
      <c r="Z18" s="116">
        <f t="shared" si="11"/>
        <v>12</v>
      </c>
      <c r="AA18" s="143"/>
    </row>
    <row r="19" spans="1:27" ht="19.9" customHeight="1">
      <c r="A19" s="138">
        <v>12</v>
      </c>
      <c r="B19" s="236">
        <v>263478</v>
      </c>
      <c r="C19" s="238" t="s">
        <v>177</v>
      </c>
      <c r="D19" s="10">
        <v>4</v>
      </c>
      <c r="E19" s="10">
        <v>6</v>
      </c>
      <c r="F19" s="10">
        <v>7</v>
      </c>
      <c r="G19" s="10">
        <v>6</v>
      </c>
      <c r="H19" s="10">
        <v>2</v>
      </c>
      <c r="I19" s="10">
        <f t="shared" si="0"/>
        <v>25</v>
      </c>
      <c r="J19" s="10">
        <f t="shared" si="1"/>
        <v>3.75</v>
      </c>
      <c r="K19" s="18">
        <v>3</v>
      </c>
      <c r="L19" s="18">
        <v>1</v>
      </c>
      <c r="M19" s="18">
        <v>3</v>
      </c>
      <c r="N19" s="18">
        <v>2.50</v>
      </c>
      <c r="O19" s="18">
        <v>3</v>
      </c>
      <c r="P19" s="18">
        <f t="shared" si="2"/>
        <v>12.50</v>
      </c>
      <c r="Q19" s="116">
        <f t="shared" si="3"/>
        <v>0.625</v>
      </c>
      <c r="R19" s="105">
        <f t="shared" si="4"/>
        <v>0.75</v>
      </c>
      <c r="S19" s="105">
        <f t="shared" si="5"/>
        <v>0.95</v>
      </c>
      <c r="T19" s="105">
        <f t="shared" si="6"/>
        <v>1.2000000000000002</v>
      </c>
      <c r="U19" s="105">
        <f t="shared" si="7"/>
        <v>1.0249999999999999</v>
      </c>
      <c r="V19" s="105">
        <f t="shared" si="8"/>
        <v>0.45</v>
      </c>
      <c r="W19" s="117">
        <f t="shared" si="9"/>
        <v>37.50</v>
      </c>
      <c r="X19" s="117">
        <f t="shared" si="10"/>
        <v>7.50</v>
      </c>
      <c r="Y19" s="239">
        <v>16</v>
      </c>
      <c r="Z19" s="116">
        <f t="shared" si="11"/>
        <v>12.80</v>
      </c>
      <c r="AA19" s="143"/>
    </row>
    <row r="20" spans="1:27" ht="19.9" customHeight="1">
      <c r="A20" s="138">
        <v>13</v>
      </c>
      <c r="B20" s="236">
        <v>263479</v>
      </c>
      <c r="C20" s="238" t="s">
        <v>178</v>
      </c>
      <c r="D20" s="10">
        <v>2</v>
      </c>
      <c r="E20" s="10">
        <v>3</v>
      </c>
      <c r="F20" s="10">
        <v>3.50</v>
      </c>
      <c r="G20" s="10">
        <v>3</v>
      </c>
      <c r="H20" s="10">
        <v>7</v>
      </c>
      <c r="I20" s="10">
        <f t="shared" si="0"/>
        <v>18.50</v>
      </c>
      <c r="J20" s="10">
        <f t="shared" si="1"/>
        <v>2.775</v>
      </c>
      <c r="K20" s="18">
        <v>0.50</v>
      </c>
      <c r="L20" s="18">
        <v>1.50</v>
      </c>
      <c r="M20" s="18">
        <v>2</v>
      </c>
      <c r="N20" s="18">
        <v>1.50</v>
      </c>
      <c r="O20" s="18">
        <v>3.50</v>
      </c>
      <c r="P20" s="18">
        <f t="shared" si="2"/>
        <v>9</v>
      </c>
      <c r="Q20" s="116">
        <f t="shared" si="3"/>
        <v>0.45</v>
      </c>
      <c r="R20" s="105">
        <f t="shared" si="4"/>
        <v>0.325</v>
      </c>
      <c r="S20" s="105">
        <f t="shared" si="5"/>
        <v>0.52499999999999991</v>
      </c>
      <c r="T20" s="105">
        <f t="shared" si="6"/>
        <v>0.625</v>
      </c>
      <c r="U20" s="105">
        <f t="shared" si="7"/>
        <v>0.52499999999999991</v>
      </c>
      <c r="V20" s="105">
        <f t="shared" si="8"/>
        <v>1.2250000000000001</v>
      </c>
      <c r="W20" s="117">
        <f t="shared" si="9"/>
        <v>27.50</v>
      </c>
      <c r="X20" s="117">
        <f t="shared" si="10"/>
        <v>5.50</v>
      </c>
      <c r="Y20" s="239">
        <v>12</v>
      </c>
      <c r="Z20" s="116">
        <f t="shared" si="11"/>
        <v>9.6000000000000014</v>
      </c>
      <c r="AA20" s="143"/>
    </row>
    <row r="21" spans="1:27" ht="19.9" customHeight="1">
      <c r="A21" s="138">
        <v>14</v>
      </c>
      <c r="B21" s="236">
        <v>263481</v>
      </c>
      <c r="C21" s="238" t="s">
        <v>179</v>
      </c>
      <c r="D21" s="10">
        <v>5</v>
      </c>
      <c r="E21" s="10">
        <v>4.50</v>
      </c>
      <c r="F21" s="10">
        <v>6</v>
      </c>
      <c r="G21" s="10">
        <v>6.50</v>
      </c>
      <c r="H21" s="10">
        <v>1</v>
      </c>
      <c r="I21" s="10">
        <f t="shared" si="0"/>
        <v>23</v>
      </c>
      <c r="J21" s="10">
        <f t="shared" si="1"/>
        <v>3.4499999999999997</v>
      </c>
      <c r="K21" s="116">
        <v>2.50</v>
      </c>
      <c r="L21" s="116">
        <v>2</v>
      </c>
      <c r="M21" s="116">
        <v>4.50</v>
      </c>
      <c r="N21" s="116">
        <v>1</v>
      </c>
      <c r="O21" s="116">
        <v>2</v>
      </c>
      <c r="P21" s="18">
        <f t="shared" si="2"/>
        <v>12</v>
      </c>
      <c r="Q21" s="116">
        <f t="shared" si="3"/>
        <v>0.60000000000000009</v>
      </c>
      <c r="R21" s="105">
        <f t="shared" si="4"/>
        <v>0.875</v>
      </c>
      <c r="S21" s="105">
        <f t="shared" si="5"/>
        <v>0.77499999999999991</v>
      </c>
      <c r="T21" s="105">
        <f t="shared" si="6"/>
        <v>1.125</v>
      </c>
      <c r="U21" s="105">
        <f t="shared" si="7"/>
        <v>1.0249999999999999</v>
      </c>
      <c r="V21" s="105">
        <f t="shared" si="8"/>
        <v>0.25</v>
      </c>
      <c r="W21" s="117">
        <f t="shared" si="9"/>
        <v>35</v>
      </c>
      <c r="X21" s="117">
        <f t="shared" si="10"/>
        <v>7</v>
      </c>
      <c r="Y21" s="239">
        <v>15</v>
      </c>
      <c r="Z21" s="116">
        <f t="shared" si="11"/>
        <v>12</v>
      </c>
      <c r="AA21" s="143"/>
    </row>
    <row r="22" spans="1:27" ht="19.9" customHeight="1">
      <c r="A22" s="138">
        <v>15</v>
      </c>
      <c r="B22" s="236">
        <v>263482</v>
      </c>
      <c r="C22" s="238" t="s">
        <v>180</v>
      </c>
      <c r="D22" s="10">
        <v>0.50</v>
      </c>
      <c r="E22" s="10">
        <v>0</v>
      </c>
      <c r="F22" s="10">
        <v>1</v>
      </c>
      <c r="G22" s="10">
        <v>2</v>
      </c>
      <c r="H22" s="10">
        <v>0</v>
      </c>
      <c r="I22" s="10">
        <f t="shared" si="0"/>
        <v>3.50</v>
      </c>
      <c r="J22" s="10">
        <f t="shared" si="1"/>
        <v>0.525</v>
      </c>
      <c r="K22" s="147">
        <v>0</v>
      </c>
      <c r="L22" s="147">
        <v>1</v>
      </c>
      <c r="M22" s="147">
        <v>0</v>
      </c>
      <c r="N22" s="147">
        <v>0.50</v>
      </c>
      <c r="O22" s="147">
        <v>1</v>
      </c>
      <c r="P22" s="18">
        <f t="shared" si="2"/>
        <v>2.50</v>
      </c>
      <c r="Q22" s="116">
        <f t="shared" si="3"/>
        <v>0.125</v>
      </c>
      <c r="R22" s="105">
        <f t="shared" si="4"/>
        <v>0.074999999999999997</v>
      </c>
      <c r="S22" s="105">
        <f t="shared" si="5"/>
        <v>0.05</v>
      </c>
      <c r="T22" s="105">
        <f t="shared" si="6"/>
        <v>0.15</v>
      </c>
      <c r="U22" s="105">
        <f t="shared" si="7"/>
        <v>0.325</v>
      </c>
      <c r="V22" s="105">
        <f t="shared" si="8"/>
        <v>0.05</v>
      </c>
      <c r="W22" s="117">
        <f t="shared" si="9"/>
        <v>6</v>
      </c>
      <c r="X22" s="117">
        <f t="shared" si="10"/>
        <v>1.2000000000000002</v>
      </c>
      <c r="Y22" s="239">
        <v>2</v>
      </c>
      <c r="Z22" s="116">
        <f t="shared" si="11"/>
        <v>1.60</v>
      </c>
      <c r="AA22" s="143"/>
    </row>
    <row r="23" spans="1:27" ht="19.9" customHeight="1">
      <c r="A23" s="138">
        <v>16</v>
      </c>
      <c r="B23" s="236">
        <v>263483</v>
      </c>
      <c r="C23" s="238" t="s">
        <v>181</v>
      </c>
      <c r="D23" s="10">
        <v>4</v>
      </c>
      <c r="E23" s="10">
        <v>3.50</v>
      </c>
      <c r="F23" s="10">
        <v>2</v>
      </c>
      <c r="G23" s="10">
        <v>5</v>
      </c>
      <c r="H23" s="10">
        <v>4</v>
      </c>
      <c r="I23" s="10">
        <f t="shared" si="0"/>
        <v>18.50</v>
      </c>
      <c r="J23" s="10">
        <f t="shared" si="1"/>
        <v>2.775</v>
      </c>
      <c r="K23" s="147">
        <v>2</v>
      </c>
      <c r="L23" s="147">
        <v>1.50</v>
      </c>
      <c r="M23" s="147">
        <v>1</v>
      </c>
      <c r="N23" s="147">
        <v>3</v>
      </c>
      <c r="O23" s="147">
        <v>2</v>
      </c>
      <c r="P23" s="18">
        <f t="shared" si="2"/>
        <v>9.50</v>
      </c>
      <c r="Q23" s="116">
        <f t="shared" si="3"/>
        <v>0.475</v>
      </c>
      <c r="R23" s="105">
        <f t="shared" si="4"/>
        <v>0.70</v>
      </c>
      <c r="S23" s="105">
        <f t="shared" si="5"/>
        <v>0.60000000000000009</v>
      </c>
      <c r="T23" s="105">
        <f t="shared" si="6"/>
        <v>0.35</v>
      </c>
      <c r="U23" s="105">
        <f t="shared" si="7"/>
        <v>0.90</v>
      </c>
      <c r="V23" s="105">
        <f t="shared" si="8"/>
        <v>0.70</v>
      </c>
      <c r="W23" s="117">
        <f t="shared" si="9"/>
        <v>28</v>
      </c>
      <c r="X23" s="117">
        <f t="shared" si="10"/>
        <v>5.60</v>
      </c>
      <c r="Y23" s="239">
        <v>12</v>
      </c>
      <c r="Z23" s="116">
        <f t="shared" si="11"/>
        <v>9.6000000000000014</v>
      </c>
      <c r="AA23" s="143"/>
    </row>
    <row r="24" spans="1:27" ht="19.9" customHeight="1">
      <c r="A24" s="138">
        <v>17</v>
      </c>
      <c r="B24" s="236">
        <v>263484</v>
      </c>
      <c r="C24" s="238" t="s">
        <v>182</v>
      </c>
      <c r="D24" s="10">
        <v>6</v>
      </c>
      <c r="E24" s="10">
        <v>9</v>
      </c>
      <c r="F24" s="10">
        <v>8.50</v>
      </c>
      <c r="G24" s="10">
        <v>9</v>
      </c>
      <c r="H24" s="10">
        <v>8</v>
      </c>
      <c r="I24" s="10">
        <f t="shared" si="0"/>
        <v>40.50</v>
      </c>
      <c r="J24" s="10">
        <f t="shared" si="1"/>
        <v>6.075</v>
      </c>
      <c r="K24" s="147">
        <v>5</v>
      </c>
      <c r="L24" s="147">
        <v>2</v>
      </c>
      <c r="M24" s="147">
        <v>4.50</v>
      </c>
      <c r="N24" s="147">
        <v>5</v>
      </c>
      <c r="O24" s="147">
        <v>4</v>
      </c>
      <c r="P24" s="18">
        <f t="shared" si="2"/>
        <v>20.50</v>
      </c>
      <c r="Q24" s="116">
        <f t="shared" si="3"/>
        <v>1.0250000000000001</v>
      </c>
      <c r="R24" s="105">
        <f t="shared" si="4"/>
        <v>1.1499999999999999</v>
      </c>
      <c r="S24" s="105">
        <f t="shared" si="5"/>
        <v>1.45</v>
      </c>
      <c r="T24" s="105">
        <f t="shared" si="6"/>
        <v>1.50</v>
      </c>
      <c r="U24" s="105">
        <f t="shared" si="7"/>
        <v>1.60</v>
      </c>
      <c r="V24" s="105">
        <f t="shared" si="8"/>
        <v>1.40</v>
      </c>
      <c r="W24" s="117">
        <f t="shared" si="9"/>
        <v>61</v>
      </c>
      <c r="X24" s="117">
        <f t="shared" si="10"/>
        <v>12.20</v>
      </c>
      <c r="Y24" s="239">
        <v>27</v>
      </c>
      <c r="Z24" s="116">
        <f t="shared" si="11"/>
        <v>21.60</v>
      </c>
      <c r="AA24" s="143"/>
    </row>
    <row r="25" spans="1:27" ht="19.9" customHeight="1">
      <c r="A25" s="138">
        <v>18</v>
      </c>
      <c r="B25" s="236">
        <v>263485</v>
      </c>
      <c r="C25" s="238" t="s">
        <v>183</v>
      </c>
      <c r="D25" s="10">
        <v>1</v>
      </c>
      <c r="E25" s="10">
        <v>5</v>
      </c>
      <c r="F25" s="10">
        <v>6</v>
      </c>
      <c r="G25" s="10">
        <v>8</v>
      </c>
      <c r="H25" s="10">
        <v>5</v>
      </c>
      <c r="I25" s="10">
        <f t="shared" si="0"/>
        <v>25</v>
      </c>
      <c r="J25" s="10">
        <f t="shared" si="1"/>
        <v>3.75</v>
      </c>
      <c r="K25" s="18">
        <v>4</v>
      </c>
      <c r="L25" s="18">
        <v>3</v>
      </c>
      <c r="M25" s="18">
        <v>2</v>
      </c>
      <c r="N25" s="18">
        <v>1</v>
      </c>
      <c r="O25" s="18">
        <v>2.50</v>
      </c>
      <c r="P25" s="18">
        <f t="shared" si="2"/>
        <v>12.50</v>
      </c>
      <c r="Q25" s="116">
        <f t="shared" si="3"/>
        <v>0.625</v>
      </c>
      <c r="R25" s="105">
        <f t="shared" si="4"/>
        <v>0.35</v>
      </c>
      <c r="S25" s="105">
        <f t="shared" si="5"/>
        <v>0.90</v>
      </c>
      <c r="T25" s="105">
        <f t="shared" si="6"/>
        <v>0.99999999999999989</v>
      </c>
      <c r="U25" s="105">
        <f t="shared" si="7"/>
        <v>1.25</v>
      </c>
      <c r="V25" s="105">
        <f t="shared" si="8"/>
        <v>0.875</v>
      </c>
      <c r="W25" s="117">
        <f t="shared" si="9"/>
        <v>37.50</v>
      </c>
      <c r="X25" s="117">
        <f t="shared" si="10"/>
        <v>7.50</v>
      </c>
      <c r="Y25" s="239">
        <v>17</v>
      </c>
      <c r="Z25" s="116">
        <f t="shared" si="11"/>
        <v>13.60</v>
      </c>
      <c r="AA25" s="143"/>
    </row>
    <row r="26" spans="1:27" ht="19.9" customHeight="1">
      <c r="A26" s="138">
        <v>19</v>
      </c>
      <c r="B26" s="236">
        <v>263486</v>
      </c>
      <c r="C26" s="238" t="s">
        <v>184</v>
      </c>
      <c r="D26" s="10">
        <v>3</v>
      </c>
      <c r="E26" s="10">
        <v>2</v>
      </c>
      <c r="F26" s="10">
        <v>3.50</v>
      </c>
      <c r="G26" s="10">
        <v>5</v>
      </c>
      <c r="H26" s="10">
        <v>3</v>
      </c>
      <c r="I26" s="10">
        <f t="shared" si="0"/>
        <v>16.50</v>
      </c>
      <c r="J26" s="10">
        <f t="shared" si="1"/>
        <v>2.475</v>
      </c>
      <c r="K26" s="18">
        <v>1.50</v>
      </c>
      <c r="L26" s="18">
        <v>1</v>
      </c>
      <c r="M26" s="18">
        <v>0.50</v>
      </c>
      <c r="N26" s="18">
        <v>4</v>
      </c>
      <c r="O26" s="18">
        <v>1</v>
      </c>
      <c r="P26" s="18">
        <f t="shared" si="2"/>
        <v>8</v>
      </c>
      <c r="Q26" s="116">
        <f t="shared" si="3"/>
        <v>0.40</v>
      </c>
      <c r="R26" s="105">
        <f t="shared" si="4"/>
        <v>0.52499999999999991</v>
      </c>
      <c r="S26" s="105">
        <f t="shared" si="5"/>
        <v>0.35</v>
      </c>
      <c r="T26" s="105">
        <f t="shared" si="6"/>
        <v>0.55000000000000004</v>
      </c>
      <c r="U26" s="105">
        <f t="shared" si="7"/>
        <v>0.95</v>
      </c>
      <c r="V26" s="105">
        <f t="shared" si="8"/>
        <v>0.49999999999999994</v>
      </c>
      <c r="W26" s="117">
        <f t="shared" si="9"/>
        <v>24.50</v>
      </c>
      <c r="X26" s="117">
        <f t="shared" si="10"/>
        <v>4.9000000000000004</v>
      </c>
      <c r="Y26" s="239">
        <v>11</v>
      </c>
      <c r="Z26" s="116">
        <f t="shared" si="11"/>
        <v>8.8000000000000007</v>
      </c>
      <c r="AA26" s="143"/>
    </row>
    <row r="27" spans="1:27" ht="19.9" customHeight="1">
      <c r="A27" s="138">
        <v>20</v>
      </c>
      <c r="B27" s="236">
        <v>263488</v>
      </c>
      <c r="C27" s="238" t="s">
        <v>101</v>
      </c>
      <c r="D27" s="10">
        <v>7</v>
      </c>
      <c r="E27" s="10">
        <v>8.50</v>
      </c>
      <c r="F27" s="10">
        <v>5</v>
      </c>
      <c r="G27" s="10">
        <v>6</v>
      </c>
      <c r="H27" s="10">
        <v>4</v>
      </c>
      <c r="I27" s="10">
        <f t="shared" si="0"/>
        <v>30.50</v>
      </c>
      <c r="J27" s="10">
        <f t="shared" si="1"/>
        <v>4.575</v>
      </c>
      <c r="K27" s="18">
        <v>5</v>
      </c>
      <c r="L27" s="18">
        <v>3</v>
      </c>
      <c r="M27" s="18">
        <v>2.50</v>
      </c>
      <c r="N27" s="18">
        <v>3</v>
      </c>
      <c r="O27" s="18">
        <v>2</v>
      </c>
      <c r="P27" s="18">
        <f t="shared" si="2"/>
        <v>15.50</v>
      </c>
      <c r="Q27" s="116">
        <f t="shared" si="3"/>
        <v>0.775</v>
      </c>
      <c r="R27" s="105">
        <f t="shared" si="4"/>
        <v>1.30</v>
      </c>
      <c r="S27" s="105">
        <f t="shared" si="5"/>
        <v>1.4249999999999998</v>
      </c>
      <c r="T27" s="105">
        <f t="shared" si="6"/>
        <v>0.875</v>
      </c>
      <c r="U27" s="105">
        <f t="shared" si="7"/>
        <v>1.0499999999999998</v>
      </c>
      <c r="V27" s="105">
        <f t="shared" si="8"/>
        <v>0.70</v>
      </c>
      <c r="W27" s="117">
        <f t="shared" si="9"/>
        <v>46</v>
      </c>
      <c r="X27" s="117">
        <f t="shared" si="10"/>
        <v>9.2000000000000011</v>
      </c>
      <c r="Y27" s="239">
        <v>20</v>
      </c>
      <c r="Z27" s="116">
        <f t="shared" si="11"/>
        <v>16</v>
      </c>
      <c r="AA27" s="143"/>
    </row>
    <row r="28" spans="1:27" ht="19.9" customHeight="1">
      <c r="A28" s="138">
        <v>21</v>
      </c>
      <c r="B28" s="236">
        <v>263490</v>
      </c>
      <c r="C28" s="238" t="s">
        <v>185</v>
      </c>
      <c r="D28" s="10">
        <v>6</v>
      </c>
      <c r="E28" s="10">
        <v>5</v>
      </c>
      <c r="F28" s="10">
        <v>8</v>
      </c>
      <c r="G28" s="10">
        <v>7.50</v>
      </c>
      <c r="H28" s="10">
        <v>7</v>
      </c>
      <c r="I28" s="10">
        <f t="shared" si="0"/>
        <v>33.50</v>
      </c>
      <c r="J28" s="10">
        <f t="shared" si="1"/>
        <v>5.0249999999999995</v>
      </c>
      <c r="K28" s="18">
        <v>2.50</v>
      </c>
      <c r="L28" s="18">
        <v>4</v>
      </c>
      <c r="M28" s="18">
        <v>5</v>
      </c>
      <c r="N28" s="18">
        <v>2</v>
      </c>
      <c r="O28" s="18">
        <v>3</v>
      </c>
      <c r="P28" s="18">
        <f t="shared" si="2"/>
        <v>16.50</v>
      </c>
      <c r="Q28" s="116">
        <f t="shared" si="3"/>
        <v>0.825</v>
      </c>
      <c r="R28" s="105">
        <f t="shared" si="4"/>
        <v>1.0249999999999999</v>
      </c>
      <c r="S28" s="105">
        <f t="shared" si="5"/>
        <v>0.95</v>
      </c>
      <c r="T28" s="105">
        <f t="shared" si="6"/>
        <v>1.45</v>
      </c>
      <c r="U28" s="105">
        <f t="shared" si="7"/>
        <v>1.2250000000000001</v>
      </c>
      <c r="V28" s="105">
        <f t="shared" si="8"/>
        <v>1.2000000000000002</v>
      </c>
      <c r="W28" s="117">
        <f t="shared" si="9"/>
        <v>50</v>
      </c>
      <c r="X28" s="117">
        <f t="shared" si="10"/>
        <v>10</v>
      </c>
      <c r="Y28" s="239">
        <v>22</v>
      </c>
      <c r="Z28" s="116">
        <f t="shared" si="11"/>
        <v>17.60</v>
      </c>
      <c r="AA28" s="143"/>
    </row>
    <row r="29" spans="1:27" ht="19.9" customHeight="1">
      <c r="A29" s="138">
        <v>22</v>
      </c>
      <c r="B29" s="236">
        <v>263491</v>
      </c>
      <c r="C29" s="238" t="s">
        <v>186</v>
      </c>
      <c r="D29" s="10">
        <v>3</v>
      </c>
      <c r="E29" s="10">
        <v>6</v>
      </c>
      <c r="F29" s="10">
        <v>7</v>
      </c>
      <c r="G29" s="10">
        <v>4</v>
      </c>
      <c r="H29" s="10">
        <v>5</v>
      </c>
      <c r="I29" s="10">
        <f t="shared" si="0"/>
        <v>25</v>
      </c>
      <c r="J29" s="10">
        <f t="shared" si="1"/>
        <v>3.75</v>
      </c>
      <c r="K29" s="18">
        <v>4</v>
      </c>
      <c r="L29" s="18">
        <v>2</v>
      </c>
      <c r="M29" s="18">
        <v>1</v>
      </c>
      <c r="N29" s="18">
        <v>3</v>
      </c>
      <c r="O29" s="18">
        <v>2.50</v>
      </c>
      <c r="P29" s="18">
        <f t="shared" si="2"/>
        <v>12.50</v>
      </c>
      <c r="Q29" s="116">
        <f t="shared" si="3"/>
        <v>0.625</v>
      </c>
      <c r="R29" s="105">
        <f t="shared" si="4"/>
        <v>0.64999999999999991</v>
      </c>
      <c r="S29" s="105">
        <f t="shared" si="5"/>
        <v>0.99999999999999989</v>
      </c>
      <c r="T29" s="105">
        <f t="shared" si="6"/>
        <v>1.1000000000000001</v>
      </c>
      <c r="U29" s="105">
        <f t="shared" si="7"/>
        <v>0.75</v>
      </c>
      <c r="V29" s="105">
        <f t="shared" si="8"/>
        <v>0.875</v>
      </c>
      <c r="W29" s="117">
        <f t="shared" si="9"/>
        <v>37.50</v>
      </c>
      <c r="X29" s="117">
        <f t="shared" si="10"/>
        <v>7.50</v>
      </c>
      <c r="Y29" s="239">
        <v>17</v>
      </c>
      <c r="Z29" s="116">
        <f t="shared" si="11"/>
        <v>13.60</v>
      </c>
      <c r="AA29" s="143"/>
    </row>
    <row r="30" spans="1:27" ht="19.9" customHeight="1">
      <c r="A30" s="138">
        <v>23</v>
      </c>
      <c r="B30" s="236">
        <v>263492</v>
      </c>
      <c r="C30" s="238" t="s">
        <v>187</v>
      </c>
      <c r="D30" s="10">
        <v>3.50</v>
      </c>
      <c r="E30" s="10">
        <v>2</v>
      </c>
      <c r="F30" s="10">
        <v>3</v>
      </c>
      <c r="G30" s="10">
        <v>5</v>
      </c>
      <c r="H30" s="10">
        <v>4</v>
      </c>
      <c r="I30" s="10">
        <f t="shared" si="0"/>
        <v>17.50</v>
      </c>
      <c r="J30" s="10">
        <f t="shared" si="1"/>
        <v>2.625</v>
      </c>
      <c r="K30" s="18">
        <v>2</v>
      </c>
      <c r="L30" s="18">
        <v>1</v>
      </c>
      <c r="M30" s="18">
        <v>3</v>
      </c>
      <c r="N30" s="18">
        <v>4</v>
      </c>
      <c r="O30" s="18">
        <v>2</v>
      </c>
      <c r="P30" s="18">
        <f t="shared" si="2"/>
        <v>12</v>
      </c>
      <c r="Q30" s="116">
        <f t="shared" si="3"/>
        <v>0.60000000000000009</v>
      </c>
      <c r="R30" s="105">
        <f t="shared" si="4"/>
        <v>0.625</v>
      </c>
      <c r="S30" s="105">
        <f t="shared" si="5"/>
        <v>0.35</v>
      </c>
      <c r="T30" s="105">
        <f t="shared" si="6"/>
        <v>0.60</v>
      </c>
      <c r="U30" s="105">
        <f t="shared" si="7"/>
        <v>0.95</v>
      </c>
      <c r="V30" s="105">
        <f t="shared" si="8"/>
        <v>0.70</v>
      </c>
      <c r="W30" s="117">
        <f t="shared" si="9"/>
        <v>29.50</v>
      </c>
      <c r="X30" s="117">
        <f t="shared" si="10"/>
        <v>5.90</v>
      </c>
      <c r="Y30" s="239" t="s">
        <v>99</v>
      </c>
      <c r="Z30" s="116" t="e">
        <f t="shared" si="11"/>
        <v>#VALUE!</v>
      </c>
      <c r="AA30" s="143"/>
    </row>
    <row r="31" spans="1:27" s="132" customFormat="1" ht="18" customHeight="1">
      <c r="A31" s="138">
        <v>24</v>
      </c>
      <c r="B31" s="236">
        <v>263494</v>
      </c>
      <c r="C31" s="238" t="s">
        <v>188</v>
      </c>
      <c r="D31" s="10">
        <v>4</v>
      </c>
      <c r="E31" s="10">
        <v>1</v>
      </c>
      <c r="F31" s="10">
        <v>1.50</v>
      </c>
      <c r="G31" s="10">
        <v>2</v>
      </c>
      <c r="H31" s="10">
        <v>0.50</v>
      </c>
      <c r="I31" s="10">
        <f t="shared" si="0"/>
        <v>9</v>
      </c>
      <c r="J31" s="10">
        <f t="shared" si="1"/>
        <v>1.35</v>
      </c>
      <c r="K31" s="18">
        <v>1</v>
      </c>
      <c r="L31" s="18">
        <v>0.50</v>
      </c>
      <c r="M31" s="18">
        <v>0.50</v>
      </c>
      <c r="N31" s="18">
        <v>1.50</v>
      </c>
      <c r="O31" s="18">
        <v>1</v>
      </c>
      <c r="P31" s="18">
        <f t="shared" si="2"/>
        <v>4.50</v>
      </c>
      <c r="Q31" s="116">
        <f t="shared" si="3"/>
        <v>0.225</v>
      </c>
      <c r="R31" s="105">
        <f t="shared" si="4"/>
        <v>0.65</v>
      </c>
      <c r="S31" s="105">
        <f t="shared" si="5"/>
        <v>0.175</v>
      </c>
      <c r="T31" s="105">
        <f t="shared" si="6"/>
        <v>0.24999999999999997</v>
      </c>
      <c r="U31" s="105">
        <f t="shared" si="7"/>
        <v>0.375</v>
      </c>
      <c r="V31" s="105">
        <f t="shared" si="8"/>
        <v>0.125</v>
      </c>
      <c r="W31" s="117">
        <f t="shared" si="9"/>
        <v>13.50</v>
      </c>
      <c r="X31" s="117">
        <f t="shared" si="10"/>
        <v>2.70</v>
      </c>
      <c r="Y31" s="239">
        <v>6</v>
      </c>
      <c r="Z31" s="116">
        <f t="shared" si="11"/>
        <v>4.8000000000000007</v>
      </c>
      <c r="AA31" s="144"/>
    </row>
    <row r="32" spans="1:27" ht="19.9" customHeight="1">
      <c r="A32" s="138">
        <v>25</v>
      </c>
      <c r="B32" s="236">
        <v>263495</v>
      </c>
      <c r="C32" s="238" t="s">
        <v>189</v>
      </c>
      <c r="D32" s="10">
        <v>8</v>
      </c>
      <c r="E32" s="10">
        <v>9</v>
      </c>
      <c r="F32" s="10">
        <v>6</v>
      </c>
      <c r="G32" s="10">
        <v>8</v>
      </c>
      <c r="H32" s="10">
        <v>8.50</v>
      </c>
      <c r="I32" s="10">
        <f t="shared" si="0"/>
        <v>39.50</v>
      </c>
      <c r="J32" s="10">
        <f t="shared" si="1"/>
        <v>5.925</v>
      </c>
      <c r="K32" s="18">
        <v>3</v>
      </c>
      <c r="L32" s="18">
        <v>5</v>
      </c>
      <c r="M32" s="18">
        <v>4</v>
      </c>
      <c r="N32" s="18">
        <v>4.50</v>
      </c>
      <c r="O32" s="18">
        <v>3</v>
      </c>
      <c r="P32" s="18">
        <f t="shared" si="2"/>
        <v>19.50</v>
      </c>
      <c r="Q32" s="116">
        <f t="shared" si="3"/>
        <v>0.97500000000000009</v>
      </c>
      <c r="R32" s="105">
        <f t="shared" si="4"/>
        <v>1.35</v>
      </c>
      <c r="S32" s="105">
        <f t="shared" si="5"/>
        <v>1.60</v>
      </c>
      <c r="T32" s="105">
        <f t="shared" si="6"/>
        <v>1.0999999999999999</v>
      </c>
      <c r="U32" s="105">
        <f t="shared" si="7"/>
        <v>1.425</v>
      </c>
      <c r="V32" s="105">
        <f t="shared" si="8"/>
        <v>1.4249999999999998</v>
      </c>
      <c r="W32" s="117">
        <f t="shared" si="9"/>
        <v>59</v>
      </c>
      <c r="X32" s="117">
        <f t="shared" si="10"/>
        <v>11.80</v>
      </c>
      <c r="Y32" s="239">
        <v>26</v>
      </c>
      <c r="Z32" s="116">
        <f t="shared" si="11"/>
        <v>20.80</v>
      </c>
      <c r="AA32" s="143"/>
    </row>
    <row r="33" spans="1:27" ht="19.9" customHeight="1">
      <c r="A33" s="138">
        <v>26</v>
      </c>
      <c r="B33" s="236">
        <v>263496</v>
      </c>
      <c r="C33" s="238" t="s">
        <v>190</v>
      </c>
      <c r="D33" s="10">
        <v>4</v>
      </c>
      <c r="E33" s="10">
        <v>2</v>
      </c>
      <c r="F33" s="10">
        <v>1.50</v>
      </c>
      <c r="G33" s="10">
        <v>5</v>
      </c>
      <c r="H33" s="10">
        <v>6</v>
      </c>
      <c r="I33" s="10">
        <f t="shared" si="0"/>
        <v>18.50</v>
      </c>
      <c r="J33" s="10">
        <f t="shared" si="1"/>
        <v>2.775</v>
      </c>
      <c r="K33" s="18">
        <v>2.50</v>
      </c>
      <c r="L33" s="18">
        <v>2</v>
      </c>
      <c r="M33" s="18">
        <v>0.50</v>
      </c>
      <c r="N33" s="18">
        <v>3</v>
      </c>
      <c r="O33" s="18">
        <v>1</v>
      </c>
      <c r="P33" s="18">
        <f t="shared" si="2"/>
        <v>9</v>
      </c>
      <c r="Q33" s="116">
        <f t="shared" si="3"/>
        <v>0.45</v>
      </c>
      <c r="R33" s="105">
        <f t="shared" si="4"/>
        <v>0.725</v>
      </c>
      <c r="S33" s="105">
        <f t="shared" si="5"/>
        <v>0.40</v>
      </c>
      <c r="T33" s="105">
        <f t="shared" si="6"/>
        <v>0.24999999999999997</v>
      </c>
      <c r="U33" s="105">
        <f t="shared" si="7"/>
        <v>0.90</v>
      </c>
      <c r="V33" s="105">
        <f t="shared" si="8"/>
        <v>0.95</v>
      </c>
      <c r="W33" s="117">
        <f t="shared" si="9"/>
        <v>27.50</v>
      </c>
      <c r="X33" s="117">
        <f t="shared" si="10"/>
        <v>5.50</v>
      </c>
      <c r="Y33" s="239">
        <v>12</v>
      </c>
      <c r="Z33" s="116">
        <f t="shared" si="11"/>
        <v>9.6000000000000014</v>
      </c>
      <c r="AA33" s="143"/>
    </row>
    <row r="34" spans="1:27" ht="19.9" customHeight="1">
      <c r="A34" s="138">
        <v>27</v>
      </c>
      <c r="B34" s="236">
        <v>263497</v>
      </c>
      <c r="C34" s="238" t="s">
        <v>191</v>
      </c>
      <c r="D34" s="10">
        <v>5.50</v>
      </c>
      <c r="E34" s="10">
        <v>6</v>
      </c>
      <c r="F34" s="10">
        <v>3</v>
      </c>
      <c r="G34" s="10">
        <v>6.50</v>
      </c>
      <c r="H34" s="10">
        <v>7.50</v>
      </c>
      <c r="I34" s="10">
        <f t="shared" si="0"/>
        <v>28.50</v>
      </c>
      <c r="J34" s="10">
        <f t="shared" si="1"/>
        <v>4.2749999999999995</v>
      </c>
      <c r="K34" s="18">
        <v>2</v>
      </c>
      <c r="L34" s="18">
        <v>1</v>
      </c>
      <c r="M34" s="18">
        <v>3</v>
      </c>
      <c r="N34" s="18">
        <v>3.50</v>
      </c>
      <c r="O34" s="18">
        <v>5</v>
      </c>
      <c r="P34" s="18">
        <f t="shared" si="2"/>
        <v>14.50</v>
      </c>
      <c r="Q34" s="116">
        <f t="shared" si="3"/>
        <v>0.72500000000000009</v>
      </c>
      <c r="R34" s="105">
        <f t="shared" si="4"/>
        <v>0.925</v>
      </c>
      <c r="S34" s="105">
        <f t="shared" si="5"/>
        <v>0.95</v>
      </c>
      <c r="T34" s="105">
        <f t="shared" si="6"/>
        <v>0.60</v>
      </c>
      <c r="U34" s="105">
        <f t="shared" si="7"/>
        <v>1.1499999999999999</v>
      </c>
      <c r="V34" s="105">
        <f t="shared" si="8"/>
        <v>1.375</v>
      </c>
      <c r="W34" s="117">
        <f t="shared" si="9"/>
        <v>43</v>
      </c>
      <c r="X34" s="117">
        <f t="shared" si="10"/>
        <v>8.60</v>
      </c>
      <c r="Y34" s="239">
        <v>19</v>
      </c>
      <c r="Z34" s="116">
        <f t="shared" si="11"/>
        <v>15.20</v>
      </c>
      <c r="AA34" s="143"/>
    </row>
    <row r="35" spans="1:27" ht="19.9" customHeight="1">
      <c r="A35" s="138">
        <v>28</v>
      </c>
      <c r="B35" s="236">
        <v>263498</v>
      </c>
      <c r="C35" s="238" t="s">
        <v>192</v>
      </c>
      <c r="D35" s="10">
        <v>8</v>
      </c>
      <c r="E35" s="10">
        <v>7.50</v>
      </c>
      <c r="F35" s="10">
        <v>5</v>
      </c>
      <c r="G35" s="10">
        <v>9</v>
      </c>
      <c r="H35" s="10">
        <v>7</v>
      </c>
      <c r="I35" s="10">
        <f t="shared" si="0"/>
        <v>36.50</v>
      </c>
      <c r="J35" s="10">
        <f t="shared" si="1"/>
        <v>5.475</v>
      </c>
      <c r="K35" s="18">
        <v>3</v>
      </c>
      <c r="L35" s="18">
        <v>4</v>
      </c>
      <c r="M35" s="18">
        <v>5</v>
      </c>
      <c r="N35" s="18">
        <v>2</v>
      </c>
      <c r="O35" s="18">
        <v>4</v>
      </c>
      <c r="P35" s="18">
        <f t="shared" si="2"/>
        <v>18</v>
      </c>
      <c r="Q35" s="116">
        <f t="shared" si="3"/>
        <v>0.90</v>
      </c>
      <c r="R35" s="105">
        <f t="shared" si="4"/>
        <v>1.35</v>
      </c>
      <c r="S35" s="105">
        <f t="shared" si="5"/>
        <v>1.325</v>
      </c>
      <c r="T35" s="105">
        <f t="shared" si="6"/>
        <v>1</v>
      </c>
      <c r="U35" s="105">
        <f t="shared" si="7"/>
        <v>1.45</v>
      </c>
      <c r="V35" s="105">
        <f t="shared" si="8"/>
        <v>1.25</v>
      </c>
      <c r="W35" s="117">
        <f t="shared" si="9"/>
        <v>54.50</v>
      </c>
      <c r="X35" s="117">
        <f t="shared" si="10"/>
        <v>10.90</v>
      </c>
      <c r="Y35" s="239">
        <v>24</v>
      </c>
      <c r="Z35" s="116">
        <f t="shared" si="11"/>
        <v>19.200000000000003</v>
      </c>
      <c r="AA35" s="143"/>
    </row>
    <row r="36" spans="1:27" ht="19.9" customHeight="1">
      <c r="A36" s="138">
        <v>29</v>
      </c>
      <c r="B36" s="236">
        <v>263500</v>
      </c>
      <c r="C36" s="238" t="s">
        <v>193</v>
      </c>
      <c r="D36" s="10">
        <v>4</v>
      </c>
      <c r="E36" s="10">
        <v>5</v>
      </c>
      <c r="F36" s="10">
        <v>3</v>
      </c>
      <c r="G36" s="10">
        <v>4.50</v>
      </c>
      <c r="H36" s="10">
        <v>2</v>
      </c>
      <c r="I36" s="10">
        <f t="shared" si="0"/>
        <v>18.50</v>
      </c>
      <c r="J36" s="10">
        <f t="shared" si="1"/>
        <v>2.775</v>
      </c>
      <c r="K36" s="18">
        <v>1.50</v>
      </c>
      <c r="L36" s="18">
        <v>1</v>
      </c>
      <c r="M36" s="18">
        <v>2.50</v>
      </c>
      <c r="N36" s="18">
        <v>3</v>
      </c>
      <c r="O36" s="18">
        <v>1</v>
      </c>
      <c r="P36" s="18">
        <f t="shared" si="2"/>
        <v>9</v>
      </c>
      <c r="Q36" s="116">
        <f t="shared" si="3"/>
        <v>0.45</v>
      </c>
      <c r="R36" s="105">
        <f t="shared" si="4"/>
        <v>0.675</v>
      </c>
      <c r="S36" s="105">
        <f t="shared" si="5"/>
        <v>0.80</v>
      </c>
      <c r="T36" s="105">
        <f t="shared" si="6"/>
        <v>0.57499999999999996</v>
      </c>
      <c r="U36" s="105">
        <f t="shared" si="7"/>
        <v>0.825</v>
      </c>
      <c r="V36" s="105">
        <f t="shared" si="8"/>
        <v>0.35</v>
      </c>
      <c r="W36" s="117">
        <f t="shared" si="9"/>
        <v>27.50</v>
      </c>
      <c r="X36" s="117">
        <f t="shared" si="10"/>
        <v>5.50</v>
      </c>
      <c r="Y36" s="239">
        <v>12</v>
      </c>
      <c r="Z36" s="116">
        <f t="shared" si="11"/>
        <v>9.6000000000000014</v>
      </c>
      <c r="AA36" s="143"/>
    </row>
    <row r="37" spans="1:27" ht="19.9" customHeight="1">
      <c r="A37" s="138">
        <v>30</v>
      </c>
      <c r="B37" s="236">
        <v>263502</v>
      </c>
      <c r="C37" s="238" t="s">
        <v>194</v>
      </c>
      <c r="D37" s="10">
        <v>6</v>
      </c>
      <c r="E37" s="10">
        <v>6.50</v>
      </c>
      <c r="F37" s="10">
        <v>8</v>
      </c>
      <c r="G37" s="10">
        <v>6</v>
      </c>
      <c r="H37" s="10">
        <v>4</v>
      </c>
      <c r="I37" s="10">
        <f t="shared" si="0"/>
        <v>30.50</v>
      </c>
      <c r="J37" s="10">
        <f t="shared" si="1"/>
        <v>4.575</v>
      </c>
      <c r="K37" s="18">
        <v>3</v>
      </c>
      <c r="L37" s="18">
        <v>2.50</v>
      </c>
      <c r="M37" s="18">
        <v>2</v>
      </c>
      <c r="N37" s="18">
        <v>4</v>
      </c>
      <c r="O37" s="18">
        <v>4</v>
      </c>
      <c r="P37" s="18">
        <f t="shared" si="2"/>
        <v>15.50</v>
      </c>
      <c r="Q37" s="116">
        <f t="shared" si="3"/>
        <v>0.775</v>
      </c>
      <c r="R37" s="105">
        <f t="shared" si="4"/>
        <v>1.0499999999999998</v>
      </c>
      <c r="S37" s="105">
        <f t="shared" si="5"/>
        <v>1.1000000000000001</v>
      </c>
      <c r="T37" s="105">
        <f t="shared" si="6"/>
        <v>1.30</v>
      </c>
      <c r="U37" s="105">
        <f t="shared" si="7"/>
        <v>1.0999999999999999</v>
      </c>
      <c r="V37" s="105">
        <f t="shared" si="8"/>
        <v>0.80</v>
      </c>
      <c r="W37" s="117">
        <f t="shared" si="9"/>
        <v>46</v>
      </c>
      <c r="X37" s="117">
        <f t="shared" si="10"/>
        <v>9.2000000000000011</v>
      </c>
      <c r="Y37" s="239">
        <v>20</v>
      </c>
      <c r="Z37" s="116">
        <f t="shared" si="11"/>
        <v>16</v>
      </c>
      <c r="AA37" s="143"/>
    </row>
    <row r="38" spans="1:27" ht="19.9" customHeight="1">
      <c r="A38" s="138">
        <v>31</v>
      </c>
      <c r="B38" s="236">
        <v>263503</v>
      </c>
      <c r="C38" s="238" t="s">
        <v>195</v>
      </c>
      <c r="D38" s="10">
        <v>2.50</v>
      </c>
      <c r="E38" s="10">
        <v>4</v>
      </c>
      <c r="F38" s="10">
        <v>2</v>
      </c>
      <c r="G38" s="10">
        <v>3</v>
      </c>
      <c r="H38" s="10">
        <v>5</v>
      </c>
      <c r="I38" s="10">
        <f t="shared" si="0"/>
        <v>16.50</v>
      </c>
      <c r="J38" s="10">
        <f t="shared" si="1"/>
        <v>2.475</v>
      </c>
      <c r="K38" s="18">
        <v>1.50</v>
      </c>
      <c r="L38" s="18">
        <v>1</v>
      </c>
      <c r="M38" s="18">
        <v>3</v>
      </c>
      <c r="N38" s="18">
        <v>1</v>
      </c>
      <c r="O38" s="18">
        <v>2</v>
      </c>
      <c r="P38" s="18">
        <f t="shared" si="2"/>
        <v>8.50</v>
      </c>
      <c r="Q38" s="116">
        <f t="shared" si="3"/>
        <v>0.42500000000000004</v>
      </c>
      <c r="R38" s="105">
        <f t="shared" si="4"/>
        <v>0.45</v>
      </c>
      <c r="S38" s="105">
        <f t="shared" si="5"/>
        <v>0.65</v>
      </c>
      <c r="T38" s="105">
        <f t="shared" si="6"/>
        <v>0.45</v>
      </c>
      <c r="U38" s="105">
        <f t="shared" si="7"/>
        <v>0.49999999999999994</v>
      </c>
      <c r="V38" s="105">
        <f t="shared" si="8"/>
        <v>0.85</v>
      </c>
      <c r="W38" s="117">
        <f t="shared" si="9"/>
        <v>25</v>
      </c>
      <c r="X38" s="117">
        <f t="shared" si="10"/>
        <v>5</v>
      </c>
      <c r="Y38" s="239">
        <v>11</v>
      </c>
      <c r="Z38" s="116">
        <f t="shared" si="11"/>
        <v>8.8000000000000007</v>
      </c>
      <c r="AA38" s="143"/>
    </row>
    <row r="39" spans="1:27" ht="19.9" customHeight="1">
      <c r="A39" s="138">
        <v>32</v>
      </c>
      <c r="B39" s="236">
        <v>263504</v>
      </c>
      <c r="C39" s="238" t="s">
        <v>196</v>
      </c>
      <c r="D39" s="10">
        <v>8</v>
      </c>
      <c r="E39" s="10">
        <v>6</v>
      </c>
      <c r="F39" s="10">
        <v>3</v>
      </c>
      <c r="G39" s="10">
        <v>9</v>
      </c>
      <c r="H39" s="10">
        <v>2</v>
      </c>
      <c r="I39" s="10">
        <f t="shared" si="0"/>
        <v>28</v>
      </c>
      <c r="J39" s="10">
        <f t="shared" si="1"/>
        <v>4.20</v>
      </c>
      <c r="K39" s="18">
        <v>3</v>
      </c>
      <c r="L39" s="18">
        <v>4</v>
      </c>
      <c r="M39" s="18">
        <v>2.50</v>
      </c>
      <c r="N39" s="18">
        <v>3</v>
      </c>
      <c r="O39" s="18">
        <v>1</v>
      </c>
      <c r="P39" s="18">
        <f t="shared" si="2"/>
        <v>13.50</v>
      </c>
      <c r="Q39" s="116">
        <f t="shared" si="3"/>
        <v>0.675</v>
      </c>
      <c r="R39" s="105">
        <f t="shared" si="4"/>
        <v>1.35</v>
      </c>
      <c r="S39" s="105">
        <f t="shared" si="5"/>
        <v>1.0999999999999999</v>
      </c>
      <c r="T39" s="105">
        <f t="shared" si="6"/>
        <v>0.57499999999999996</v>
      </c>
      <c r="U39" s="105">
        <f t="shared" si="7"/>
        <v>1.50</v>
      </c>
      <c r="V39" s="105">
        <f t="shared" si="8"/>
        <v>0.35</v>
      </c>
      <c r="W39" s="117">
        <f t="shared" si="9"/>
        <v>41.50</v>
      </c>
      <c r="X39" s="117">
        <f t="shared" si="10"/>
        <v>8.3000000000000007</v>
      </c>
      <c r="Y39" s="239">
        <v>18</v>
      </c>
      <c r="Z39" s="116">
        <f t="shared" si="11"/>
        <v>14.40</v>
      </c>
      <c r="AA39" s="143"/>
    </row>
    <row r="40" spans="1:27" ht="19.9" customHeight="1">
      <c r="A40" s="138">
        <v>33</v>
      </c>
      <c r="B40" s="236">
        <v>263505</v>
      </c>
      <c r="C40" s="238" t="s">
        <v>197</v>
      </c>
      <c r="D40" s="10">
        <v>5</v>
      </c>
      <c r="E40" s="10">
        <v>3</v>
      </c>
      <c r="F40" s="10">
        <v>6</v>
      </c>
      <c r="G40" s="10">
        <v>1</v>
      </c>
      <c r="H40" s="10">
        <v>7</v>
      </c>
      <c r="I40" s="10">
        <f t="shared" si="0"/>
        <v>22</v>
      </c>
      <c r="J40" s="10">
        <f t="shared" si="1"/>
        <v>3.30</v>
      </c>
      <c r="K40" s="18">
        <v>3.50</v>
      </c>
      <c r="L40" s="18">
        <v>2</v>
      </c>
      <c r="M40" s="18">
        <v>4</v>
      </c>
      <c r="N40" s="18">
        <v>1</v>
      </c>
      <c r="O40" s="18">
        <v>1.50</v>
      </c>
      <c r="P40" s="18">
        <f t="shared" si="2"/>
        <v>12</v>
      </c>
      <c r="Q40" s="116">
        <f t="shared" si="3"/>
        <v>0.60000000000000009</v>
      </c>
      <c r="R40" s="105">
        <f t="shared" si="4"/>
        <v>0.925</v>
      </c>
      <c r="S40" s="105">
        <f t="shared" si="5"/>
        <v>0.54999999999999993</v>
      </c>
      <c r="T40" s="105">
        <f t="shared" si="6"/>
        <v>1.0999999999999999</v>
      </c>
      <c r="U40" s="105">
        <f t="shared" si="7"/>
        <v>0.20</v>
      </c>
      <c r="V40" s="105">
        <f t="shared" si="8"/>
        <v>1.125</v>
      </c>
      <c r="W40" s="117">
        <f t="shared" si="9"/>
        <v>34</v>
      </c>
      <c r="X40" s="117">
        <f t="shared" si="10"/>
        <v>6.8000000000000007</v>
      </c>
      <c r="Y40" s="239">
        <v>15</v>
      </c>
      <c r="Z40" s="116">
        <f t="shared" si="11"/>
        <v>12</v>
      </c>
      <c r="AA40" s="143"/>
    </row>
    <row r="41" spans="1:27" ht="19.9" customHeight="1">
      <c r="A41" s="138">
        <v>34</v>
      </c>
      <c r="B41" s="236">
        <v>263506</v>
      </c>
      <c r="C41" s="238" t="s">
        <v>198</v>
      </c>
      <c r="D41" s="10">
        <v>9</v>
      </c>
      <c r="E41" s="10">
        <v>5</v>
      </c>
      <c r="F41" s="10">
        <v>5.50</v>
      </c>
      <c r="G41" s="10">
        <v>7</v>
      </c>
      <c r="H41" s="10">
        <v>5</v>
      </c>
      <c r="I41" s="10">
        <f t="shared" si="0"/>
        <v>31.50</v>
      </c>
      <c r="J41" s="10">
        <f t="shared" si="1"/>
        <v>4.7249999999999996</v>
      </c>
      <c r="K41" s="18">
        <v>2</v>
      </c>
      <c r="L41" s="18">
        <v>3.50</v>
      </c>
      <c r="M41" s="18">
        <v>3</v>
      </c>
      <c r="N41" s="18">
        <v>2.50</v>
      </c>
      <c r="O41" s="18">
        <v>4.50</v>
      </c>
      <c r="P41" s="18">
        <f t="shared" si="2"/>
        <v>15.50</v>
      </c>
      <c r="Q41" s="116">
        <f t="shared" si="3"/>
        <v>0.775</v>
      </c>
      <c r="R41" s="105">
        <f t="shared" si="4"/>
        <v>1.45</v>
      </c>
      <c r="S41" s="105">
        <f t="shared" si="5"/>
        <v>0.925</v>
      </c>
      <c r="T41" s="105">
        <f t="shared" si="6"/>
        <v>0.975</v>
      </c>
      <c r="U41" s="105">
        <f t="shared" si="7"/>
        <v>1.175</v>
      </c>
      <c r="V41" s="105">
        <f t="shared" si="8"/>
        <v>0.975</v>
      </c>
      <c r="W41" s="117">
        <f t="shared" si="9"/>
        <v>47</v>
      </c>
      <c r="X41" s="117">
        <f t="shared" si="10"/>
        <v>9.40</v>
      </c>
      <c r="Y41" s="239">
        <v>21</v>
      </c>
      <c r="Z41" s="116">
        <f t="shared" si="11"/>
        <v>16.80</v>
      </c>
      <c r="AA41" s="143"/>
    </row>
    <row r="42" spans="1:27" ht="19.9" customHeight="1">
      <c r="A42" s="138">
        <v>35</v>
      </c>
      <c r="B42" s="236">
        <v>263508</v>
      </c>
      <c r="C42" s="238" t="s">
        <v>199</v>
      </c>
      <c r="D42" s="10">
        <v>8</v>
      </c>
      <c r="E42" s="10">
        <v>7.50</v>
      </c>
      <c r="F42" s="10">
        <v>7</v>
      </c>
      <c r="G42" s="10">
        <v>9</v>
      </c>
      <c r="H42" s="10">
        <v>6</v>
      </c>
      <c r="I42" s="10">
        <f t="shared" si="0"/>
        <v>37.50</v>
      </c>
      <c r="J42" s="10">
        <f t="shared" si="1"/>
        <v>5.625</v>
      </c>
      <c r="K42" s="18">
        <v>3</v>
      </c>
      <c r="L42" s="18">
        <v>4</v>
      </c>
      <c r="M42" s="18">
        <v>5</v>
      </c>
      <c r="N42" s="18">
        <v>2</v>
      </c>
      <c r="O42" s="18">
        <v>4</v>
      </c>
      <c r="P42" s="18">
        <f t="shared" si="2"/>
        <v>18</v>
      </c>
      <c r="Q42" s="116">
        <f t="shared" si="3"/>
        <v>0.90</v>
      </c>
      <c r="R42" s="105">
        <f t="shared" si="4"/>
        <v>1.35</v>
      </c>
      <c r="S42" s="105">
        <f t="shared" si="5"/>
        <v>1.325</v>
      </c>
      <c r="T42" s="105">
        <f t="shared" si="6"/>
        <v>1.30</v>
      </c>
      <c r="U42" s="105">
        <f t="shared" si="7"/>
        <v>1.45</v>
      </c>
      <c r="V42" s="105">
        <f t="shared" si="8"/>
        <v>1.0999999999999999</v>
      </c>
      <c r="W42" s="117">
        <f t="shared" si="9"/>
        <v>55.50</v>
      </c>
      <c r="X42" s="117">
        <f t="shared" si="10"/>
        <v>11.10</v>
      </c>
      <c r="Y42" s="239">
        <v>25</v>
      </c>
      <c r="Z42" s="116">
        <f t="shared" si="11"/>
        <v>20</v>
      </c>
      <c r="AA42" s="143"/>
    </row>
    <row r="43" spans="1:27" ht="19.9" customHeight="1">
      <c r="A43" s="138">
        <v>36</v>
      </c>
      <c r="B43" s="236">
        <v>263509</v>
      </c>
      <c r="C43" s="238" t="s">
        <v>200</v>
      </c>
      <c r="D43" s="10">
        <v>7.50</v>
      </c>
      <c r="E43" s="10">
        <v>6</v>
      </c>
      <c r="F43" s="10">
        <v>9</v>
      </c>
      <c r="G43" s="10">
        <v>8</v>
      </c>
      <c r="H43" s="10">
        <v>9.50</v>
      </c>
      <c r="I43" s="10">
        <f t="shared" si="0"/>
        <v>40</v>
      </c>
      <c r="J43" s="10">
        <f t="shared" si="1"/>
        <v>6</v>
      </c>
      <c r="K43" s="18">
        <v>4</v>
      </c>
      <c r="L43" s="18">
        <v>4.50</v>
      </c>
      <c r="M43" s="18">
        <v>3</v>
      </c>
      <c r="N43" s="18">
        <v>4</v>
      </c>
      <c r="O43" s="18">
        <v>5</v>
      </c>
      <c r="P43" s="18">
        <f t="shared" si="2"/>
        <v>20.50</v>
      </c>
      <c r="Q43" s="116">
        <f t="shared" si="3"/>
        <v>1.0250000000000001</v>
      </c>
      <c r="R43" s="105">
        <f t="shared" si="4"/>
        <v>1.325</v>
      </c>
      <c r="S43" s="105">
        <f t="shared" si="5"/>
        <v>1.125</v>
      </c>
      <c r="T43" s="105">
        <f t="shared" si="6"/>
        <v>1.50</v>
      </c>
      <c r="U43" s="105">
        <f t="shared" si="7"/>
        <v>1.40</v>
      </c>
      <c r="V43" s="105">
        <f t="shared" si="8"/>
        <v>1.675</v>
      </c>
      <c r="W43" s="117">
        <f t="shared" si="9"/>
        <v>60.50</v>
      </c>
      <c r="X43" s="117">
        <f t="shared" si="10"/>
        <v>12.10</v>
      </c>
      <c r="Y43" s="239">
        <v>27</v>
      </c>
      <c r="Z43" s="116">
        <f t="shared" si="11"/>
        <v>21.60</v>
      </c>
      <c r="AA43" s="143"/>
    </row>
    <row r="44" spans="1:27" ht="19.9" customHeight="1">
      <c r="A44" s="138">
        <v>37</v>
      </c>
      <c r="B44" s="236">
        <v>263511</v>
      </c>
      <c r="C44" s="238" t="s">
        <v>201</v>
      </c>
      <c r="D44" s="10">
        <v>4</v>
      </c>
      <c r="E44" s="10">
        <v>5.50</v>
      </c>
      <c r="F44" s="10">
        <v>5</v>
      </c>
      <c r="G44" s="10">
        <v>4</v>
      </c>
      <c r="H44" s="10">
        <v>3</v>
      </c>
      <c r="I44" s="10">
        <f t="shared" si="0"/>
        <v>21.50</v>
      </c>
      <c r="J44" s="10">
        <f t="shared" si="1"/>
        <v>3.225</v>
      </c>
      <c r="K44" s="18">
        <v>1</v>
      </c>
      <c r="L44" s="18">
        <v>2</v>
      </c>
      <c r="M44" s="18">
        <v>2.50</v>
      </c>
      <c r="N44" s="18">
        <v>1.50</v>
      </c>
      <c r="O44" s="18">
        <v>4</v>
      </c>
      <c r="P44" s="18">
        <f t="shared" si="2"/>
        <v>11</v>
      </c>
      <c r="Q44" s="116">
        <f t="shared" si="3"/>
        <v>0.55000000000000004</v>
      </c>
      <c r="R44" s="105">
        <f t="shared" si="4"/>
        <v>0.65</v>
      </c>
      <c r="S44" s="105">
        <f t="shared" si="5"/>
        <v>0.925</v>
      </c>
      <c r="T44" s="105">
        <f t="shared" si="6"/>
        <v>0.875</v>
      </c>
      <c r="U44" s="105">
        <f t="shared" si="7"/>
        <v>0.675</v>
      </c>
      <c r="V44" s="105">
        <f t="shared" si="8"/>
        <v>0.64999999999999991</v>
      </c>
      <c r="W44" s="117">
        <f t="shared" si="9"/>
        <v>32.50</v>
      </c>
      <c r="X44" s="117">
        <f t="shared" si="10"/>
        <v>6.50</v>
      </c>
      <c r="Y44" s="239">
        <v>14</v>
      </c>
      <c r="Z44" s="116">
        <f t="shared" si="11"/>
        <v>11.20</v>
      </c>
      <c r="AA44" s="143"/>
    </row>
    <row r="45" spans="1:27" ht="19.9" customHeight="1">
      <c r="A45" s="138">
        <v>38</v>
      </c>
      <c r="B45" s="236">
        <v>263512</v>
      </c>
      <c r="C45" s="238" t="s">
        <v>202</v>
      </c>
      <c r="D45" s="10">
        <v>3</v>
      </c>
      <c r="E45" s="10">
        <v>5</v>
      </c>
      <c r="F45" s="10">
        <v>3.50</v>
      </c>
      <c r="G45" s="10">
        <v>6</v>
      </c>
      <c r="H45" s="10">
        <v>5</v>
      </c>
      <c r="I45" s="10">
        <f t="shared" si="0"/>
        <v>22.50</v>
      </c>
      <c r="J45" s="10">
        <f t="shared" si="1"/>
        <v>3.375</v>
      </c>
      <c r="K45" s="18">
        <v>2</v>
      </c>
      <c r="L45" s="18">
        <v>1.50</v>
      </c>
      <c r="M45" s="18">
        <v>3</v>
      </c>
      <c r="N45" s="18">
        <v>4</v>
      </c>
      <c r="O45" s="18">
        <v>1</v>
      </c>
      <c r="P45" s="18">
        <f t="shared" si="2"/>
        <v>11.50</v>
      </c>
      <c r="Q45" s="116">
        <f t="shared" si="3"/>
        <v>0.57500000000000007</v>
      </c>
      <c r="R45" s="105">
        <f t="shared" si="4"/>
        <v>0.54999999999999993</v>
      </c>
      <c r="S45" s="105">
        <f t="shared" si="5"/>
        <v>0.825</v>
      </c>
      <c r="T45" s="105">
        <f t="shared" si="6"/>
        <v>0.675</v>
      </c>
      <c r="U45" s="105">
        <f t="shared" si="7"/>
        <v>1.0999999999999999</v>
      </c>
      <c r="V45" s="105">
        <f t="shared" si="8"/>
        <v>0.80</v>
      </c>
      <c r="W45" s="117">
        <f t="shared" si="9"/>
        <v>34</v>
      </c>
      <c r="X45" s="117">
        <f t="shared" si="10"/>
        <v>6.8000000000000007</v>
      </c>
      <c r="Y45" s="239">
        <v>15</v>
      </c>
      <c r="Z45" s="116">
        <f t="shared" si="11"/>
        <v>12</v>
      </c>
      <c r="AA45" s="143"/>
    </row>
    <row r="46" spans="1:27" ht="19.9" customHeight="1">
      <c r="A46" s="138">
        <v>39</v>
      </c>
      <c r="B46" s="236">
        <v>263516</v>
      </c>
      <c r="C46" s="238" t="s">
        <v>203</v>
      </c>
      <c r="D46" s="10">
        <v>6.50</v>
      </c>
      <c r="E46" s="10">
        <v>4</v>
      </c>
      <c r="F46" s="10">
        <v>6</v>
      </c>
      <c r="G46" s="10">
        <v>3</v>
      </c>
      <c r="H46" s="10">
        <v>2</v>
      </c>
      <c r="I46" s="10">
        <f t="shared" si="0"/>
        <v>21.50</v>
      </c>
      <c r="J46" s="10">
        <f t="shared" si="1"/>
        <v>3.225</v>
      </c>
      <c r="K46" s="18">
        <v>1</v>
      </c>
      <c r="L46" s="18">
        <v>3.50</v>
      </c>
      <c r="M46" s="18">
        <v>1</v>
      </c>
      <c r="N46" s="18">
        <v>2</v>
      </c>
      <c r="O46" s="18">
        <v>3</v>
      </c>
      <c r="P46" s="18">
        <f t="shared" si="2"/>
        <v>10.50</v>
      </c>
      <c r="Q46" s="116">
        <f t="shared" si="3"/>
        <v>0.525</v>
      </c>
      <c r="R46" s="105">
        <f t="shared" si="4"/>
        <v>1.0249999999999999</v>
      </c>
      <c r="S46" s="105">
        <f t="shared" si="5"/>
        <v>0.775</v>
      </c>
      <c r="T46" s="105">
        <f t="shared" si="6"/>
        <v>0.95</v>
      </c>
      <c r="U46" s="105">
        <f t="shared" si="7"/>
        <v>0.54999999999999993</v>
      </c>
      <c r="V46" s="105">
        <f t="shared" si="8"/>
        <v>0.45</v>
      </c>
      <c r="W46" s="117">
        <f t="shared" si="9"/>
        <v>32</v>
      </c>
      <c r="X46" s="117">
        <f t="shared" si="10"/>
        <v>6.40</v>
      </c>
      <c r="Y46" s="239">
        <v>14</v>
      </c>
      <c r="Z46" s="116">
        <f t="shared" si="11"/>
        <v>11.20</v>
      </c>
      <c r="AA46" s="143"/>
    </row>
    <row r="47" spans="1:27" ht="19.9" customHeight="1">
      <c r="A47" s="138">
        <v>40</v>
      </c>
      <c r="B47" s="236">
        <v>263518</v>
      </c>
      <c r="C47" s="238" t="s">
        <v>204</v>
      </c>
      <c r="D47" s="10">
        <v>4</v>
      </c>
      <c r="E47" s="10">
        <v>5</v>
      </c>
      <c r="F47" s="10">
        <v>9</v>
      </c>
      <c r="G47" s="10">
        <v>7</v>
      </c>
      <c r="H47" s="10">
        <v>6</v>
      </c>
      <c r="I47" s="10">
        <f t="shared" si="0"/>
        <v>31</v>
      </c>
      <c r="J47" s="10">
        <f t="shared" si="1"/>
        <v>4.6499999999999995</v>
      </c>
      <c r="K47" s="18">
        <v>2</v>
      </c>
      <c r="L47" s="18">
        <v>3</v>
      </c>
      <c r="M47" s="18">
        <v>1.50</v>
      </c>
      <c r="N47" s="18">
        <v>3</v>
      </c>
      <c r="O47" s="18">
        <v>4</v>
      </c>
      <c r="P47" s="18">
        <f t="shared" si="2"/>
        <v>13.50</v>
      </c>
      <c r="Q47" s="116">
        <f t="shared" si="3"/>
        <v>0.675</v>
      </c>
      <c r="R47" s="105">
        <f t="shared" si="4"/>
        <v>0.70</v>
      </c>
      <c r="S47" s="105">
        <f t="shared" si="5"/>
        <v>0.90</v>
      </c>
      <c r="T47" s="105">
        <f t="shared" si="6"/>
        <v>1.4249999999999998</v>
      </c>
      <c r="U47" s="105">
        <f t="shared" si="7"/>
        <v>1.2000000000000002</v>
      </c>
      <c r="V47" s="105">
        <f t="shared" si="8"/>
        <v>1.0999999999999999</v>
      </c>
      <c r="W47" s="117">
        <f t="shared" si="9"/>
        <v>44.50</v>
      </c>
      <c r="X47" s="117">
        <f t="shared" si="10"/>
        <v>8.90</v>
      </c>
      <c r="Y47" s="239">
        <v>18</v>
      </c>
      <c r="Z47" s="116">
        <f t="shared" si="11"/>
        <v>14.40</v>
      </c>
      <c r="AA47" s="143"/>
    </row>
    <row r="48" spans="1:27" ht="19.9" customHeight="1">
      <c r="A48" s="138">
        <v>41</v>
      </c>
      <c r="B48" s="236">
        <v>263519</v>
      </c>
      <c r="C48" s="238" t="s">
        <v>205</v>
      </c>
      <c r="D48" s="10">
        <v>8</v>
      </c>
      <c r="E48" s="10">
        <v>7</v>
      </c>
      <c r="F48" s="10">
        <v>5</v>
      </c>
      <c r="G48" s="10">
        <v>6.50</v>
      </c>
      <c r="H48" s="10">
        <v>7</v>
      </c>
      <c r="I48" s="10">
        <f t="shared" si="0"/>
        <v>33.50</v>
      </c>
      <c r="J48" s="10">
        <f t="shared" si="1"/>
        <v>5.0249999999999995</v>
      </c>
      <c r="K48" s="18">
        <v>2.50</v>
      </c>
      <c r="L48" s="18">
        <v>2</v>
      </c>
      <c r="M48" s="18">
        <v>4</v>
      </c>
      <c r="N48" s="18">
        <v>5</v>
      </c>
      <c r="O48" s="18">
        <v>3</v>
      </c>
      <c r="P48" s="18">
        <f t="shared" si="2"/>
        <v>16.50</v>
      </c>
      <c r="Q48" s="116">
        <f t="shared" si="3"/>
        <v>0.825</v>
      </c>
      <c r="R48" s="105">
        <f t="shared" si="4"/>
        <v>1.325</v>
      </c>
      <c r="S48" s="105">
        <f t="shared" si="5"/>
        <v>1.1500000000000001</v>
      </c>
      <c r="T48" s="105">
        <f t="shared" si="6"/>
        <v>0.95</v>
      </c>
      <c r="U48" s="105">
        <f t="shared" si="7"/>
        <v>1.2250000000000001</v>
      </c>
      <c r="V48" s="105">
        <f t="shared" si="8"/>
        <v>1.2000000000000002</v>
      </c>
      <c r="W48" s="117">
        <f t="shared" si="9"/>
        <v>50</v>
      </c>
      <c r="X48" s="117">
        <f t="shared" si="10"/>
        <v>10</v>
      </c>
      <c r="Y48" s="239">
        <v>22</v>
      </c>
      <c r="Z48" s="116">
        <f t="shared" si="11"/>
        <v>17.60</v>
      </c>
      <c r="AA48" s="143"/>
    </row>
    <row r="49" spans="1:27" ht="19.9" customHeight="1">
      <c r="A49" s="138">
        <v>42</v>
      </c>
      <c r="B49" s="236">
        <v>263520</v>
      </c>
      <c r="C49" s="238" t="s">
        <v>206</v>
      </c>
      <c r="D49" s="10">
        <v>5</v>
      </c>
      <c r="E49" s="10">
        <v>6</v>
      </c>
      <c r="F49" s="10">
        <v>6.50</v>
      </c>
      <c r="G49" s="10">
        <v>8</v>
      </c>
      <c r="H49" s="10">
        <v>6</v>
      </c>
      <c r="I49" s="10">
        <f t="shared" si="0"/>
        <v>31.50</v>
      </c>
      <c r="J49" s="10">
        <f t="shared" si="1"/>
        <v>4.7249999999999996</v>
      </c>
      <c r="K49" s="18">
        <v>3</v>
      </c>
      <c r="L49" s="18">
        <v>3.50</v>
      </c>
      <c r="M49" s="18">
        <v>2.50</v>
      </c>
      <c r="N49" s="18">
        <v>2</v>
      </c>
      <c r="O49" s="18">
        <v>4</v>
      </c>
      <c r="P49" s="18">
        <f t="shared" si="2"/>
        <v>15</v>
      </c>
      <c r="Q49" s="116">
        <f t="shared" si="3"/>
        <v>0.75</v>
      </c>
      <c r="R49" s="105">
        <f t="shared" si="4"/>
        <v>0.90</v>
      </c>
      <c r="S49" s="105">
        <f t="shared" si="5"/>
        <v>1.075</v>
      </c>
      <c r="T49" s="105">
        <f t="shared" si="6"/>
        <v>1.1000000000000001</v>
      </c>
      <c r="U49" s="105">
        <f t="shared" si="7"/>
        <v>1.30</v>
      </c>
      <c r="V49" s="105">
        <f t="shared" si="8"/>
        <v>1.0999999999999999</v>
      </c>
      <c r="W49" s="117">
        <f t="shared" si="9"/>
        <v>46.50</v>
      </c>
      <c r="X49" s="117">
        <f t="shared" si="10"/>
        <v>9.3000000000000007</v>
      </c>
      <c r="Y49" s="239">
        <v>21</v>
      </c>
      <c r="Z49" s="116">
        <f t="shared" si="11"/>
        <v>16.80</v>
      </c>
      <c r="AA49" s="143"/>
    </row>
    <row r="50" spans="1:27" ht="19.9" customHeight="1">
      <c r="A50" s="138">
        <v>43</v>
      </c>
      <c r="B50" s="236">
        <v>263521</v>
      </c>
      <c r="C50" s="238" t="s">
        <v>207</v>
      </c>
      <c r="D50" s="10">
        <v>6</v>
      </c>
      <c r="E50" s="10">
        <v>5</v>
      </c>
      <c r="F50" s="10">
        <v>3</v>
      </c>
      <c r="G50" s="10">
        <v>3.50</v>
      </c>
      <c r="H50" s="10">
        <v>4</v>
      </c>
      <c r="I50" s="10">
        <f t="shared" si="0"/>
        <v>21.50</v>
      </c>
      <c r="J50" s="10">
        <f t="shared" si="1"/>
        <v>3.225</v>
      </c>
      <c r="K50" s="18">
        <v>1</v>
      </c>
      <c r="L50" s="18">
        <v>2</v>
      </c>
      <c r="M50" s="18">
        <v>1</v>
      </c>
      <c r="N50" s="18">
        <v>4</v>
      </c>
      <c r="O50" s="18">
        <v>2.50</v>
      </c>
      <c r="P50" s="18">
        <f t="shared" si="2"/>
        <v>10.50</v>
      </c>
      <c r="Q50" s="116">
        <f t="shared" si="3"/>
        <v>0.525</v>
      </c>
      <c r="R50" s="105">
        <f t="shared" si="4"/>
        <v>0.95</v>
      </c>
      <c r="S50" s="105">
        <f t="shared" si="5"/>
        <v>0.85</v>
      </c>
      <c r="T50" s="105">
        <f t="shared" si="6"/>
        <v>0.49999999999999994</v>
      </c>
      <c r="U50" s="105">
        <f t="shared" si="7"/>
        <v>0.72500000000000009</v>
      </c>
      <c r="V50" s="105">
        <f t="shared" si="8"/>
        <v>0.725</v>
      </c>
      <c r="W50" s="117">
        <f t="shared" si="9"/>
        <v>32</v>
      </c>
      <c r="X50" s="117">
        <f t="shared" si="10"/>
        <v>6.40</v>
      </c>
      <c r="Y50" s="239">
        <v>14</v>
      </c>
      <c r="Z50" s="116">
        <f t="shared" si="11"/>
        <v>11.20</v>
      </c>
      <c r="AA50" s="143"/>
    </row>
    <row r="51" spans="1:27" ht="19.9" customHeight="1">
      <c r="A51" s="138">
        <v>44</v>
      </c>
      <c r="B51" s="236">
        <v>263525</v>
      </c>
      <c r="C51" s="238" t="s">
        <v>208</v>
      </c>
      <c r="D51" s="10">
        <v>2</v>
      </c>
      <c r="E51" s="10">
        <v>6</v>
      </c>
      <c r="F51" s="10">
        <v>4</v>
      </c>
      <c r="G51" s="10">
        <v>5</v>
      </c>
      <c r="H51" s="10">
        <v>2.50</v>
      </c>
      <c r="I51" s="10">
        <f t="shared" si="0"/>
        <v>19.50</v>
      </c>
      <c r="J51" s="10">
        <f t="shared" si="1"/>
        <v>2.925</v>
      </c>
      <c r="K51" s="18">
        <v>2</v>
      </c>
      <c r="L51" s="18">
        <v>1.50</v>
      </c>
      <c r="M51" s="18">
        <v>0.50</v>
      </c>
      <c r="N51" s="18">
        <v>2</v>
      </c>
      <c r="O51" s="18">
        <v>3</v>
      </c>
      <c r="P51" s="18">
        <f t="shared" si="2"/>
        <v>9</v>
      </c>
      <c r="Q51" s="116">
        <f t="shared" si="3"/>
        <v>0.45</v>
      </c>
      <c r="R51" s="105">
        <f t="shared" si="4"/>
        <v>0.40</v>
      </c>
      <c r="S51" s="105">
        <f t="shared" si="5"/>
        <v>0.97499999999999987</v>
      </c>
      <c r="T51" s="105">
        <f t="shared" si="6"/>
        <v>0.625</v>
      </c>
      <c r="U51" s="105">
        <f t="shared" si="7"/>
        <v>0.85</v>
      </c>
      <c r="V51" s="105">
        <f t="shared" si="8"/>
        <v>0.525</v>
      </c>
      <c r="W51" s="117">
        <f t="shared" si="9"/>
        <v>28.50</v>
      </c>
      <c r="X51" s="117">
        <f t="shared" si="10"/>
        <v>5.70</v>
      </c>
      <c r="Y51" s="239">
        <v>13</v>
      </c>
      <c r="Z51" s="116">
        <f t="shared" si="11"/>
        <v>10.40</v>
      </c>
      <c r="AA51" s="143"/>
    </row>
    <row r="52" spans="1:27" ht="19.9" customHeight="1">
      <c r="A52" s="138">
        <v>45</v>
      </c>
      <c r="B52" s="236">
        <v>263526</v>
      </c>
      <c r="C52" s="238" t="s">
        <v>209</v>
      </c>
      <c r="D52" s="10">
        <v>4</v>
      </c>
      <c r="E52" s="10">
        <v>7</v>
      </c>
      <c r="F52" s="10">
        <v>6.50</v>
      </c>
      <c r="G52" s="10">
        <v>6</v>
      </c>
      <c r="H52" s="10">
        <v>8</v>
      </c>
      <c r="I52" s="10">
        <f t="shared" si="0"/>
        <v>31.50</v>
      </c>
      <c r="J52" s="10">
        <f t="shared" si="1"/>
        <v>4.7249999999999996</v>
      </c>
      <c r="K52" s="18">
        <v>5</v>
      </c>
      <c r="L52" s="18">
        <v>3</v>
      </c>
      <c r="M52" s="18">
        <v>4</v>
      </c>
      <c r="N52" s="18">
        <v>1.50</v>
      </c>
      <c r="O52" s="18">
        <v>2</v>
      </c>
      <c r="P52" s="18">
        <f t="shared" si="2"/>
        <v>15.50</v>
      </c>
      <c r="Q52" s="116">
        <f t="shared" si="3"/>
        <v>0.775</v>
      </c>
      <c r="R52" s="105">
        <f t="shared" si="4"/>
        <v>0.85</v>
      </c>
      <c r="S52" s="105">
        <f t="shared" si="5"/>
        <v>1.2000000000000002</v>
      </c>
      <c r="T52" s="105">
        <f t="shared" si="6"/>
        <v>1.175</v>
      </c>
      <c r="U52" s="105">
        <f t="shared" si="7"/>
        <v>0.97499999999999987</v>
      </c>
      <c r="V52" s="105">
        <f t="shared" si="8"/>
        <v>1.30</v>
      </c>
      <c r="W52" s="117">
        <f t="shared" si="9"/>
        <v>47</v>
      </c>
      <c r="X52" s="117">
        <f t="shared" si="10"/>
        <v>9.40</v>
      </c>
      <c r="Y52" s="239">
        <v>21</v>
      </c>
      <c r="Z52" s="116">
        <f t="shared" si="11"/>
        <v>16.80</v>
      </c>
      <c r="AA52" s="143"/>
    </row>
    <row r="53" spans="1:27" ht="19.9" customHeight="1">
      <c r="A53" s="138">
        <v>46</v>
      </c>
      <c r="B53" s="236">
        <v>263528</v>
      </c>
      <c r="C53" s="238" t="s">
        <v>210</v>
      </c>
      <c r="D53" s="10">
        <v>5</v>
      </c>
      <c r="E53" s="10">
        <v>3</v>
      </c>
      <c r="F53" s="10">
        <v>5</v>
      </c>
      <c r="G53" s="10">
        <v>5.50</v>
      </c>
      <c r="H53" s="10">
        <v>6</v>
      </c>
      <c r="I53" s="10">
        <f t="shared" si="0"/>
        <v>24.50</v>
      </c>
      <c r="J53" s="10">
        <f t="shared" si="1"/>
        <v>3.675</v>
      </c>
      <c r="K53" s="18">
        <v>3</v>
      </c>
      <c r="L53" s="18">
        <v>2</v>
      </c>
      <c r="M53" s="18">
        <v>1</v>
      </c>
      <c r="N53" s="18">
        <v>3.50</v>
      </c>
      <c r="O53" s="18">
        <v>3</v>
      </c>
      <c r="P53" s="18">
        <f t="shared" si="2"/>
        <v>12.50</v>
      </c>
      <c r="Q53" s="116">
        <f t="shared" si="3"/>
        <v>0.625</v>
      </c>
      <c r="R53" s="105">
        <f t="shared" si="4"/>
        <v>0.90</v>
      </c>
      <c r="S53" s="105">
        <f t="shared" si="5"/>
        <v>0.54999999999999993</v>
      </c>
      <c r="T53" s="105">
        <f t="shared" si="6"/>
        <v>0.80</v>
      </c>
      <c r="U53" s="105">
        <f t="shared" si="7"/>
        <v>1</v>
      </c>
      <c r="V53" s="105">
        <f t="shared" si="8"/>
        <v>1.0499999999999998</v>
      </c>
      <c r="W53" s="117">
        <f t="shared" si="9"/>
        <v>37</v>
      </c>
      <c r="X53" s="117">
        <f t="shared" si="10"/>
        <v>7.40</v>
      </c>
      <c r="Y53" s="239">
        <v>16</v>
      </c>
      <c r="Z53" s="116">
        <f t="shared" si="11"/>
        <v>12.80</v>
      </c>
      <c r="AA53" s="143"/>
    </row>
    <row r="54" spans="1:27" ht="19.9" customHeight="1">
      <c r="A54" s="138">
        <v>47</v>
      </c>
      <c r="B54" s="236">
        <v>263529</v>
      </c>
      <c r="C54" s="238" t="s">
        <v>211</v>
      </c>
      <c r="D54" s="10">
        <v>4</v>
      </c>
      <c r="E54" s="10">
        <v>2</v>
      </c>
      <c r="F54" s="10">
        <v>3</v>
      </c>
      <c r="G54" s="10">
        <v>5</v>
      </c>
      <c r="H54" s="10">
        <v>9</v>
      </c>
      <c r="I54" s="10">
        <f t="shared" si="0"/>
        <v>23</v>
      </c>
      <c r="J54" s="10">
        <f t="shared" si="1"/>
        <v>3.4499999999999997</v>
      </c>
      <c r="K54" s="18">
        <v>3.50</v>
      </c>
      <c r="L54" s="18">
        <v>1</v>
      </c>
      <c r="M54" s="18">
        <v>2</v>
      </c>
      <c r="N54" s="18">
        <v>4</v>
      </c>
      <c r="O54" s="18">
        <v>1</v>
      </c>
      <c r="P54" s="18">
        <f t="shared" si="2"/>
        <v>11.50</v>
      </c>
      <c r="Q54" s="116">
        <f t="shared" si="3"/>
        <v>0.57500000000000007</v>
      </c>
      <c r="R54" s="105">
        <f t="shared" si="4"/>
        <v>0.775</v>
      </c>
      <c r="S54" s="105">
        <f t="shared" si="5"/>
        <v>0.35</v>
      </c>
      <c r="T54" s="105">
        <f t="shared" si="6"/>
        <v>0.54999999999999993</v>
      </c>
      <c r="U54" s="105">
        <f t="shared" si="7"/>
        <v>0.95</v>
      </c>
      <c r="V54" s="105">
        <f t="shared" si="8"/>
        <v>1.40</v>
      </c>
      <c r="W54" s="117">
        <f t="shared" si="9"/>
        <v>34.50</v>
      </c>
      <c r="X54" s="117">
        <f t="shared" si="10"/>
        <v>6.90</v>
      </c>
      <c r="Y54" s="239">
        <v>15</v>
      </c>
      <c r="Z54" s="116">
        <f t="shared" si="11"/>
        <v>12</v>
      </c>
      <c r="AA54" s="143"/>
    </row>
    <row r="55" spans="1:27" ht="19.9" customHeight="1">
      <c r="A55" s="138">
        <v>48</v>
      </c>
      <c r="B55" s="236">
        <v>263531</v>
      </c>
      <c r="C55" s="238" t="s">
        <v>212</v>
      </c>
      <c r="D55" s="10">
        <v>5</v>
      </c>
      <c r="E55" s="10">
        <v>8.50</v>
      </c>
      <c r="F55" s="10">
        <v>8</v>
      </c>
      <c r="G55" s="10">
        <v>4</v>
      </c>
      <c r="H55" s="10">
        <v>3</v>
      </c>
      <c r="I55" s="10">
        <f t="shared" si="0"/>
        <v>28.50</v>
      </c>
      <c r="J55" s="10">
        <f t="shared" si="1"/>
        <v>4.2749999999999995</v>
      </c>
      <c r="K55" s="18">
        <v>4</v>
      </c>
      <c r="L55" s="18">
        <v>2.50</v>
      </c>
      <c r="M55" s="18">
        <v>3</v>
      </c>
      <c r="N55" s="18">
        <v>2</v>
      </c>
      <c r="O55" s="18">
        <v>3</v>
      </c>
      <c r="P55" s="18">
        <f t="shared" si="2"/>
        <v>14.50</v>
      </c>
      <c r="Q55" s="116">
        <f t="shared" si="3"/>
        <v>0.72500000000000009</v>
      </c>
      <c r="R55" s="105">
        <f t="shared" si="4"/>
        <v>0.95</v>
      </c>
      <c r="S55" s="105">
        <f t="shared" si="5"/>
        <v>1.40</v>
      </c>
      <c r="T55" s="105">
        <f t="shared" si="6"/>
        <v>1.35</v>
      </c>
      <c r="U55" s="105">
        <f t="shared" si="7"/>
        <v>0.70</v>
      </c>
      <c r="V55" s="105">
        <f t="shared" si="8"/>
        <v>0.60</v>
      </c>
      <c r="W55" s="117">
        <f t="shared" si="9"/>
        <v>43</v>
      </c>
      <c r="X55" s="117">
        <f t="shared" si="10"/>
        <v>8.60</v>
      </c>
      <c r="Y55" s="239">
        <v>19</v>
      </c>
      <c r="Z55" s="116">
        <f t="shared" si="11"/>
        <v>15.20</v>
      </c>
      <c r="AA55" s="143"/>
    </row>
    <row r="56" spans="1:27" ht="19.9" customHeight="1">
      <c r="A56" s="138">
        <v>49</v>
      </c>
      <c r="B56" s="236">
        <v>263532</v>
      </c>
      <c r="C56" s="238" t="s">
        <v>213</v>
      </c>
      <c r="D56" s="10">
        <v>8</v>
      </c>
      <c r="E56" s="10">
        <v>5</v>
      </c>
      <c r="F56" s="10">
        <v>6.50</v>
      </c>
      <c r="G56" s="10">
        <v>6</v>
      </c>
      <c r="H56" s="10">
        <v>9</v>
      </c>
      <c r="I56" s="10">
        <f t="shared" si="0"/>
        <v>34.50</v>
      </c>
      <c r="J56" s="10">
        <f t="shared" si="1"/>
        <v>5.175</v>
      </c>
      <c r="K56" s="204">
        <v>4</v>
      </c>
      <c r="L56" s="204">
        <v>2.50</v>
      </c>
      <c r="M56" s="204">
        <v>3</v>
      </c>
      <c r="N56" s="204">
        <v>3.50</v>
      </c>
      <c r="O56" s="204">
        <v>2</v>
      </c>
      <c r="P56" s="18">
        <f t="shared" si="2"/>
        <v>15</v>
      </c>
      <c r="Q56" s="116">
        <f t="shared" si="3"/>
        <v>0.75</v>
      </c>
      <c r="R56" s="105">
        <f t="shared" si="4"/>
        <v>1.40</v>
      </c>
      <c r="S56" s="105">
        <f t="shared" si="5"/>
        <v>0.875</v>
      </c>
      <c r="T56" s="105">
        <f t="shared" si="6"/>
        <v>1.125</v>
      </c>
      <c r="U56" s="105">
        <f t="shared" si="7"/>
        <v>1.075</v>
      </c>
      <c r="V56" s="105">
        <f t="shared" si="8"/>
        <v>1.45</v>
      </c>
      <c r="W56" s="117">
        <f t="shared" si="9"/>
        <v>49.50</v>
      </c>
      <c r="X56" s="117">
        <f t="shared" si="10"/>
        <v>9.90</v>
      </c>
      <c r="Y56" s="239">
        <v>23</v>
      </c>
      <c r="Z56" s="116">
        <f t="shared" si="11"/>
        <v>18.400000000000002</v>
      </c>
      <c r="AA56" s="143"/>
    </row>
    <row r="57" spans="1:27" s="131" customFormat="1" ht="19.9" customHeight="1">
      <c r="A57" s="138">
        <v>50</v>
      </c>
      <c r="B57" s="236">
        <v>263533</v>
      </c>
      <c r="C57" s="238" t="s">
        <v>214</v>
      </c>
      <c r="D57" s="10">
        <v>6</v>
      </c>
      <c r="E57" s="10">
        <v>7</v>
      </c>
      <c r="F57" s="10">
        <v>6</v>
      </c>
      <c r="G57" s="10">
        <v>4.50</v>
      </c>
      <c r="H57" s="10">
        <v>7</v>
      </c>
      <c r="I57" s="10">
        <f t="shared" si="0"/>
        <v>30.50</v>
      </c>
      <c r="J57" s="10">
        <f t="shared" si="1"/>
        <v>4.575</v>
      </c>
      <c r="K57" s="18">
        <v>5</v>
      </c>
      <c r="L57" s="18">
        <v>2</v>
      </c>
      <c r="M57" s="18">
        <v>3.50</v>
      </c>
      <c r="N57" s="18">
        <v>3</v>
      </c>
      <c r="O57" s="18">
        <v>2</v>
      </c>
      <c r="P57" s="18">
        <f t="shared" si="2"/>
        <v>15.50</v>
      </c>
      <c r="Q57" s="116">
        <f t="shared" si="3"/>
        <v>0.775</v>
      </c>
      <c r="R57" s="105">
        <f t="shared" si="4"/>
        <v>1.1499999999999999</v>
      </c>
      <c r="S57" s="105">
        <f t="shared" si="5"/>
        <v>1.1500000000000001</v>
      </c>
      <c r="T57" s="105">
        <f t="shared" si="6"/>
        <v>1.075</v>
      </c>
      <c r="U57" s="105">
        <f t="shared" si="7"/>
        <v>0.825</v>
      </c>
      <c r="V57" s="105">
        <f t="shared" si="8"/>
        <v>1.1500000000000001</v>
      </c>
      <c r="W57" s="117">
        <f t="shared" si="9"/>
        <v>46</v>
      </c>
      <c r="X57" s="117">
        <f t="shared" si="10"/>
        <v>9.2000000000000011</v>
      </c>
      <c r="Y57" s="239">
        <v>20</v>
      </c>
      <c r="Z57" s="116">
        <f t="shared" si="11"/>
        <v>16</v>
      </c>
      <c r="AA57" s="145"/>
    </row>
    <row r="58" spans="1:27" ht="19.9" customHeight="1">
      <c r="A58" s="138">
        <v>51</v>
      </c>
      <c r="B58" s="236">
        <v>263537</v>
      </c>
      <c r="C58" s="238" t="s">
        <v>215</v>
      </c>
      <c r="D58" s="10">
        <v>5</v>
      </c>
      <c r="E58" s="10">
        <v>2</v>
      </c>
      <c r="F58" s="10">
        <v>4</v>
      </c>
      <c r="G58" s="10">
        <v>5</v>
      </c>
      <c r="H58" s="10">
        <v>6</v>
      </c>
      <c r="I58" s="10">
        <f t="shared" si="0"/>
        <v>22</v>
      </c>
      <c r="J58" s="10">
        <f t="shared" si="1"/>
        <v>3.30</v>
      </c>
      <c r="K58" s="18">
        <v>1</v>
      </c>
      <c r="L58" s="18">
        <v>4</v>
      </c>
      <c r="M58" s="18">
        <v>2</v>
      </c>
      <c r="N58" s="18">
        <v>2.50</v>
      </c>
      <c r="O58" s="18">
        <v>1.50</v>
      </c>
      <c r="P58" s="18">
        <f t="shared" si="2"/>
        <v>11</v>
      </c>
      <c r="Q58" s="116">
        <f t="shared" si="3"/>
        <v>0.55000000000000004</v>
      </c>
      <c r="R58" s="105">
        <f t="shared" si="4"/>
        <v>0.80</v>
      </c>
      <c r="S58" s="105">
        <f t="shared" si="5"/>
        <v>0.50</v>
      </c>
      <c r="T58" s="105">
        <f t="shared" si="6"/>
        <v>0.70</v>
      </c>
      <c r="U58" s="105">
        <f t="shared" si="7"/>
        <v>0.875</v>
      </c>
      <c r="V58" s="105">
        <f t="shared" si="8"/>
        <v>0.97499999999999987</v>
      </c>
      <c r="W58" s="117">
        <f t="shared" si="9"/>
        <v>33</v>
      </c>
      <c r="X58" s="117">
        <f t="shared" si="10"/>
        <v>6.60</v>
      </c>
      <c r="Y58" s="239">
        <v>14</v>
      </c>
      <c r="Z58" s="116">
        <f t="shared" si="11"/>
        <v>11.20</v>
      </c>
      <c r="AA58" s="143"/>
    </row>
    <row r="59" spans="1:27" ht="19.9" customHeight="1">
      <c r="A59" s="138">
        <v>52</v>
      </c>
      <c r="B59" s="236">
        <v>263539</v>
      </c>
      <c r="C59" s="238" t="s">
        <v>216</v>
      </c>
      <c r="D59" s="10">
        <v>2</v>
      </c>
      <c r="E59" s="10">
        <v>4</v>
      </c>
      <c r="F59" s="10">
        <v>5</v>
      </c>
      <c r="G59" s="10">
        <v>3</v>
      </c>
      <c r="H59" s="10">
        <v>5</v>
      </c>
      <c r="I59" s="10">
        <f t="shared" si="0"/>
        <v>19</v>
      </c>
      <c r="J59" s="10">
        <f t="shared" si="1"/>
        <v>2.85</v>
      </c>
      <c r="K59" s="18">
        <v>2.50</v>
      </c>
      <c r="L59" s="18">
        <v>1</v>
      </c>
      <c r="M59" s="18">
        <v>3</v>
      </c>
      <c r="N59" s="18">
        <v>1</v>
      </c>
      <c r="O59" s="18">
        <v>2</v>
      </c>
      <c r="P59" s="18">
        <f t="shared" si="2"/>
        <v>9.50</v>
      </c>
      <c r="Q59" s="116">
        <f t="shared" si="3"/>
        <v>0.475</v>
      </c>
      <c r="R59" s="105">
        <f t="shared" si="4"/>
        <v>0.425</v>
      </c>
      <c r="S59" s="105">
        <f t="shared" si="5"/>
        <v>0.65</v>
      </c>
      <c r="T59" s="105">
        <f t="shared" si="6"/>
        <v>0.90</v>
      </c>
      <c r="U59" s="105">
        <f t="shared" si="7"/>
        <v>0.49999999999999994</v>
      </c>
      <c r="V59" s="105">
        <f t="shared" si="8"/>
        <v>0.85</v>
      </c>
      <c r="W59" s="117">
        <f t="shared" si="9"/>
        <v>28.50</v>
      </c>
      <c r="X59" s="117">
        <f t="shared" si="10"/>
        <v>5.70</v>
      </c>
      <c r="Y59" s="239">
        <v>12</v>
      </c>
      <c r="Z59" s="116">
        <f t="shared" si="11"/>
        <v>9.6000000000000014</v>
      </c>
      <c r="AA59" s="143"/>
    </row>
    <row r="60" spans="1:27" ht="19.9" customHeight="1">
      <c r="A60" s="138">
        <v>53</v>
      </c>
      <c r="B60" s="236">
        <v>263540</v>
      </c>
      <c r="C60" s="238" t="s">
        <v>217</v>
      </c>
      <c r="D60" s="10">
        <v>4.50</v>
      </c>
      <c r="E60" s="10">
        <v>6</v>
      </c>
      <c r="F60" s="10">
        <v>4</v>
      </c>
      <c r="G60" s="10">
        <v>2</v>
      </c>
      <c r="H60" s="10">
        <v>5</v>
      </c>
      <c r="I60" s="10">
        <f t="shared" si="0"/>
        <v>21.50</v>
      </c>
      <c r="J60" s="10">
        <f t="shared" si="1"/>
        <v>3.225</v>
      </c>
      <c r="K60" s="18">
        <v>2</v>
      </c>
      <c r="L60" s="18">
        <v>1.50</v>
      </c>
      <c r="M60" s="18">
        <v>4</v>
      </c>
      <c r="N60" s="18">
        <v>2.50</v>
      </c>
      <c r="O60" s="18">
        <v>1</v>
      </c>
      <c r="P60" s="18">
        <f t="shared" si="2"/>
        <v>11</v>
      </c>
      <c r="Q60" s="116">
        <f t="shared" si="3"/>
        <v>0.55000000000000004</v>
      </c>
      <c r="R60" s="105">
        <f t="shared" si="4"/>
        <v>0.77499999999999991</v>
      </c>
      <c r="S60" s="105">
        <f t="shared" si="5"/>
        <v>0.97499999999999987</v>
      </c>
      <c r="T60" s="105">
        <f t="shared" si="6"/>
        <v>0.80</v>
      </c>
      <c r="U60" s="105">
        <f t="shared" si="7"/>
        <v>0.425</v>
      </c>
      <c r="V60" s="105">
        <f t="shared" si="8"/>
        <v>0.80</v>
      </c>
      <c r="W60" s="117">
        <f t="shared" si="9"/>
        <v>32.50</v>
      </c>
      <c r="X60" s="117">
        <f t="shared" si="10"/>
        <v>6.50</v>
      </c>
      <c r="Y60" s="239">
        <v>14</v>
      </c>
      <c r="Z60" s="116">
        <f t="shared" si="11"/>
        <v>11.20</v>
      </c>
      <c r="AA60" s="143"/>
    </row>
    <row r="61" spans="1:27" ht="19.9" customHeight="1">
      <c r="A61" s="138">
        <v>54</v>
      </c>
      <c r="B61" s="236">
        <v>263541</v>
      </c>
      <c r="C61" s="238" t="s">
        <v>218</v>
      </c>
      <c r="D61" s="10">
        <v>6</v>
      </c>
      <c r="E61" s="10">
        <v>4</v>
      </c>
      <c r="F61" s="10">
        <v>9</v>
      </c>
      <c r="G61" s="10">
        <v>6</v>
      </c>
      <c r="H61" s="10">
        <v>8</v>
      </c>
      <c r="I61" s="10">
        <f t="shared" si="0"/>
        <v>33</v>
      </c>
      <c r="J61" s="10">
        <f t="shared" si="1"/>
        <v>4.95</v>
      </c>
      <c r="K61" s="18">
        <v>3.50</v>
      </c>
      <c r="L61" s="18">
        <v>3</v>
      </c>
      <c r="M61" s="18">
        <v>4.50</v>
      </c>
      <c r="N61" s="18">
        <v>3</v>
      </c>
      <c r="O61" s="18">
        <v>2.50</v>
      </c>
      <c r="P61" s="18">
        <f t="shared" si="2"/>
        <v>16.50</v>
      </c>
      <c r="Q61" s="116">
        <f t="shared" si="3"/>
        <v>0.825</v>
      </c>
      <c r="R61" s="105">
        <f t="shared" si="4"/>
        <v>1.075</v>
      </c>
      <c r="S61" s="105">
        <f t="shared" si="5"/>
        <v>0.75</v>
      </c>
      <c r="T61" s="105">
        <f t="shared" si="6"/>
        <v>1.575</v>
      </c>
      <c r="U61" s="105">
        <f t="shared" si="7"/>
        <v>1.0499999999999998</v>
      </c>
      <c r="V61" s="105">
        <f t="shared" si="8"/>
        <v>1.325</v>
      </c>
      <c r="W61" s="117">
        <f t="shared" si="9"/>
        <v>49.50</v>
      </c>
      <c r="X61" s="117">
        <f t="shared" si="10"/>
        <v>9.90</v>
      </c>
      <c r="Y61" s="239">
        <v>22</v>
      </c>
      <c r="Z61" s="116">
        <f t="shared" si="11"/>
        <v>17.60</v>
      </c>
      <c r="AA61" s="143"/>
    </row>
    <row r="62" spans="1:27" ht="19.9" customHeight="1">
      <c r="A62" s="138">
        <v>55</v>
      </c>
      <c r="B62" s="236">
        <v>263542</v>
      </c>
      <c r="C62" s="238" t="s">
        <v>219</v>
      </c>
      <c r="D62" s="10">
        <v>3</v>
      </c>
      <c r="E62" s="10">
        <v>6</v>
      </c>
      <c r="F62" s="10">
        <v>5</v>
      </c>
      <c r="G62" s="10">
        <v>3</v>
      </c>
      <c r="H62" s="10">
        <v>4</v>
      </c>
      <c r="I62" s="10">
        <f t="shared" si="0"/>
        <v>21</v>
      </c>
      <c r="J62" s="10">
        <f t="shared" si="1"/>
        <v>3.15</v>
      </c>
      <c r="K62" s="18">
        <v>2</v>
      </c>
      <c r="L62" s="18">
        <v>2.50</v>
      </c>
      <c r="M62" s="18">
        <v>3</v>
      </c>
      <c r="N62" s="18">
        <v>1</v>
      </c>
      <c r="O62" s="18">
        <v>2</v>
      </c>
      <c r="P62" s="18">
        <f t="shared" si="2"/>
        <v>10.50</v>
      </c>
      <c r="Q62" s="116">
        <f t="shared" si="3"/>
        <v>0.525</v>
      </c>
      <c r="R62" s="105">
        <f t="shared" si="4"/>
        <v>0.54999999999999993</v>
      </c>
      <c r="S62" s="105">
        <f t="shared" si="5"/>
        <v>1.0249999999999999</v>
      </c>
      <c r="T62" s="105">
        <f t="shared" si="6"/>
        <v>0.90</v>
      </c>
      <c r="U62" s="105">
        <f t="shared" si="7"/>
        <v>0.49999999999999994</v>
      </c>
      <c r="V62" s="105">
        <f t="shared" si="8"/>
        <v>0.70</v>
      </c>
      <c r="W62" s="117">
        <f t="shared" si="9"/>
        <v>31.50</v>
      </c>
      <c r="X62" s="117">
        <f t="shared" si="10"/>
        <v>6.3000000000000007</v>
      </c>
      <c r="Y62" s="239">
        <v>14</v>
      </c>
      <c r="Z62" s="116">
        <f t="shared" si="11"/>
        <v>11.20</v>
      </c>
      <c r="AA62" s="143"/>
    </row>
    <row r="63" spans="1:27" ht="19.9" customHeight="1">
      <c r="A63" s="138">
        <v>56</v>
      </c>
      <c r="B63" s="236">
        <v>263546</v>
      </c>
      <c r="C63" s="238" t="s">
        <v>220</v>
      </c>
      <c r="D63" s="10">
        <v>7</v>
      </c>
      <c r="E63" s="10">
        <v>4</v>
      </c>
      <c r="F63" s="10">
        <v>5.50</v>
      </c>
      <c r="G63" s="10">
        <v>6</v>
      </c>
      <c r="H63" s="10">
        <v>3</v>
      </c>
      <c r="I63" s="10">
        <f t="shared" si="0"/>
        <v>25.50</v>
      </c>
      <c r="J63" s="10">
        <f t="shared" si="1"/>
        <v>3.8249999999999997</v>
      </c>
      <c r="K63" s="18">
        <v>3</v>
      </c>
      <c r="L63" s="18">
        <v>1</v>
      </c>
      <c r="M63" s="18">
        <v>1.50</v>
      </c>
      <c r="N63" s="18">
        <v>3</v>
      </c>
      <c r="O63" s="18">
        <v>4</v>
      </c>
      <c r="P63" s="18">
        <f t="shared" si="2"/>
        <v>12.50</v>
      </c>
      <c r="Q63" s="116">
        <f t="shared" si="3"/>
        <v>0.625</v>
      </c>
      <c r="R63" s="105">
        <f t="shared" si="4"/>
        <v>1.2000000000000002</v>
      </c>
      <c r="S63" s="105">
        <f t="shared" si="5"/>
        <v>0.65</v>
      </c>
      <c r="T63" s="105">
        <f t="shared" si="6"/>
        <v>0.89999999999999991</v>
      </c>
      <c r="U63" s="105">
        <f t="shared" si="7"/>
        <v>1.0499999999999998</v>
      </c>
      <c r="V63" s="105">
        <f t="shared" si="8"/>
        <v>0.64999999999999991</v>
      </c>
      <c r="W63" s="117">
        <f t="shared" si="9"/>
        <v>38</v>
      </c>
      <c r="X63" s="117">
        <f t="shared" si="10"/>
        <v>7.60</v>
      </c>
      <c r="Y63" s="239">
        <v>17</v>
      </c>
      <c r="Z63" s="116">
        <f t="shared" si="11"/>
        <v>13.60</v>
      </c>
      <c r="AA63" s="143"/>
    </row>
    <row r="64" spans="1:27" ht="19.9" customHeight="1">
      <c r="A64" s="138">
        <v>57</v>
      </c>
      <c r="B64" s="236">
        <v>263547</v>
      </c>
      <c r="C64" s="238" t="s">
        <v>221</v>
      </c>
      <c r="D64" s="10">
        <v>4</v>
      </c>
      <c r="E64" s="10">
        <v>8</v>
      </c>
      <c r="F64" s="10">
        <v>7</v>
      </c>
      <c r="G64" s="10">
        <v>7.50</v>
      </c>
      <c r="H64" s="10">
        <v>5</v>
      </c>
      <c r="I64" s="10">
        <f t="shared" si="0"/>
        <v>31.50</v>
      </c>
      <c r="J64" s="10">
        <f t="shared" si="1"/>
        <v>4.7249999999999996</v>
      </c>
      <c r="K64" s="18">
        <v>4</v>
      </c>
      <c r="L64" s="18">
        <v>5</v>
      </c>
      <c r="M64" s="18">
        <v>1</v>
      </c>
      <c r="N64" s="18">
        <v>2</v>
      </c>
      <c r="O64" s="18">
        <v>3.50</v>
      </c>
      <c r="P64" s="18">
        <f t="shared" si="2"/>
        <v>15.50</v>
      </c>
      <c r="Q64" s="116">
        <f t="shared" si="3"/>
        <v>0.775</v>
      </c>
      <c r="R64" s="105">
        <f t="shared" si="4"/>
        <v>0.80</v>
      </c>
      <c r="S64" s="105">
        <f t="shared" si="5"/>
        <v>1.45</v>
      </c>
      <c r="T64" s="105">
        <f t="shared" si="6"/>
        <v>1.1000000000000001</v>
      </c>
      <c r="U64" s="105">
        <f t="shared" si="7"/>
        <v>1.2250000000000001</v>
      </c>
      <c r="V64" s="105">
        <f t="shared" si="8"/>
        <v>0.925</v>
      </c>
      <c r="W64" s="117">
        <f t="shared" si="9"/>
        <v>47</v>
      </c>
      <c r="X64" s="117">
        <f t="shared" si="10"/>
        <v>9.40</v>
      </c>
      <c r="Y64" s="239">
        <v>21</v>
      </c>
      <c r="Z64" s="116">
        <f t="shared" si="11"/>
        <v>16.80</v>
      </c>
      <c r="AA64" s="143"/>
    </row>
    <row r="65" spans="1:27" ht="19.9" customHeight="1">
      <c r="A65" s="138">
        <v>58</v>
      </c>
      <c r="B65" s="236">
        <v>263548</v>
      </c>
      <c r="C65" s="238" t="s">
        <v>222</v>
      </c>
      <c r="D65" s="10">
        <v>6.50</v>
      </c>
      <c r="E65" s="10">
        <v>6</v>
      </c>
      <c r="F65" s="10">
        <v>4</v>
      </c>
      <c r="G65" s="10">
        <v>7</v>
      </c>
      <c r="H65" s="10">
        <v>8</v>
      </c>
      <c r="I65" s="10">
        <f t="shared" si="0"/>
        <v>31.50</v>
      </c>
      <c r="J65" s="10">
        <f t="shared" si="1"/>
        <v>4.7249999999999996</v>
      </c>
      <c r="K65" s="18">
        <v>3.50</v>
      </c>
      <c r="L65" s="18">
        <v>4</v>
      </c>
      <c r="M65" s="18">
        <v>3</v>
      </c>
      <c r="N65" s="18">
        <v>4</v>
      </c>
      <c r="O65" s="18">
        <v>1</v>
      </c>
      <c r="P65" s="18">
        <f t="shared" si="2"/>
        <v>15.50</v>
      </c>
      <c r="Q65" s="116">
        <f t="shared" si="3"/>
        <v>0.775</v>
      </c>
      <c r="R65" s="105">
        <f t="shared" si="4"/>
        <v>1.1499999999999999</v>
      </c>
      <c r="S65" s="105">
        <f t="shared" si="5"/>
        <v>1.0999999999999999</v>
      </c>
      <c r="T65" s="105">
        <f t="shared" si="6"/>
        <v>0.75</v>
      </c>
      <c r="U65" s="105">
        <f t="shared" si="7"/>
        <v>1.25</v>
      </c>
      <c r="V65" s="105">
        <f t="shared" si="8"/>
        <v>1.25</v>
      </c>
      <c r="W65" s="117">
        <f t="shared" si="9"/>
        <v>47</v>
      </c>
      <c r="X65" s="117">
        <f t="shared" si="10"/>
        <v>9.40</v>
      </c>
      <c r="Y65" s="239">
        <v>21</v>
      </c>
      <c r="Z65" s="116">
        <f t="shared" si="11"/>
        <v>16.80</v>
      </c>
      <c r="AA65" s="143"/>
    </row>
    <row r="66" spans="1:27" ht="19.9" customHeight="1">
      <c r="A66" s="138">
        <v>59</v>
      </c>
      <c r="B66" s="236">
        <v>263550</v>
      </c>
      <c r="C66" s="238" t="s">
        <v>223</v>
      </c>
      <c r="D66" s="10">
        <v>7</v>
      </c>
      <c r="E66" s="10">
        <v>5</v>
      </c>
      <c r="F66" s="10">
        <v>6</v>
      </c>
      <c r="G66" s="10">
        <v>4.50</v>
      </c>
      <c r="H66" s="10">
        <v>3</v>
      </c>
      <c r="I66" s="10">
        <f t="shared" si="0"/>
        <v>25.50</v>
      </c>
      <c r="J66" s="10">
        <f t="shared" si="1"/>
        <v>3.8249999999999997</v>
      </c>
      <c r="K66" s="18">
        <v>2</v>
      </c>
      <c r="L66" s="18">
        <v>3</v>
      </c>
      <c r="M66" s="18">
        <v>1</v>
      </c>
      <c r="N66" s="18">
        <v>2.50</v>
      </c>
      <c r="O66" s="18">
        <v>4</v>
      </c>
      <c r="P66" s="18">
        <f t="shared" si="2"/>
        <v>12.50</v>
      </c>
      <c r="Q66" s="116">
        <f t="shared" si="3"/>
        <v>0.625</v>
      </c>
      <c r="R66" s="105">
        <f t="shared" si="4"/>
        <v>1.1500000000000001</v>
      </c>
      <c r="S66" s="105">
        <f t="shared" si="5"/>
        <v>0.90</v>
      </c>
      <c r="T66" s="105">
        <f t="shared" si="6"/>
        <v>0.95</v>
      </c>
      <c r="U66" s="105">
        <f t="shared" si="7"/>
        <v>0.80</v>
      </c>
      <c r="V66" s="105">
        <f t="shared" si="8"/>
        <v>0.64999999999999991</v>
      </c>
      <c r="W66" s="117">
        <f t="shared" si="9"/>
        <v>38</v>
      </c>
      <c r="X66" s="117">
        <f t="shared" si="10"/>
        <v>7.60</v>
      </c>
      <c r="Y66" s="239">
        <v>17</v>
      </c>
      <c r="Z66" s="116">
        <f t="shared" si="11"/>
        <v>13.60</v>
      </c>
      <c r="AA66" s="143"/>
    </row>
    <row r="67" spans="1:27" ht="19.9" customHeight="1">
      <c r="A67" s="138">
        <v>60</v>
      </c>
      <c r="B67" s="236">
        <v>263551</v>
      </c>
      <c r="C67" s="238" t="s">
        <v>224</v>
      </c>
      <c r="D67" s="10">
        <v>5</v>
      </c>
      <c r="E67" s="10">
        <v>3.50</v>
      </c>
      <c r="F67" s="10">
        <v>2</v>
      </c>
      <c r="G67" s="10">
        <v>5</v>
      </c>
      <c r="H67" s="10">
        <v>4</v>
      </c>
      <c r="I67" s="10">
        <f t="shared" si="0"/>
        <v>19.50</v>
      </c>
      <c r="J67" s="10">
        <f t="shared" si="1"/>
        <v>2.925</v>
      </c>
      <c r="K67" s="18">
        <v>1.50</v>
      </c>
      <c r="L67" s="18">
        <v>1</v>
      </c>
      <c r="M67" s="18">
        <v>2</v>
      </c>
      <c r="N67" s="18">
        <v>1.50</v>
      </c>
      <c r="O67" s="18">
        <v>3</v>
      </c>
      <c r="P67" s="18">
        <f t="shared" si="2"/>
        <v>9</v>
      </c>
      <c r="Q67" s="116">
        <f t="shared" si="3"/>
        <v>0.45</v>
      </c>
      <c r="R67" s="105">
        <f t="shared" si="4"/>
        <v>0.825</v>
      </c>
      <c r="S67" s="105">
        <f t="shared" si="5"/>
        <v>0.57500000000000007</v>
      </c>
      <c r="T67" s="105">
        <f t="shared" si="6"/>
        <v>0.40</v>
      </c>
      <c r="U67" s="105">
        <f t="shared" si="7"/>
        <v>0.825</v>
      </c>
      <c r="V67" s="105">
        <f t="shared" si="8"/>
        <v>0.75</v>
      </c>
      <c r="W67" s="117">
        <f t="shared" si="9"/>
        <v>28.50</v>
      </c>
      <c r="X67" s="117">
        <f t="shared" si="10"/>
        <v>5.70</v>
      </c>
      <c r="Y67" s="239">
        <v>13</v>
      </c>
      <c r="Z67" s="116">
        <f t="shared" si="11"/>
        <v>10.40</v>
      </c>
      <c r="AA67" s="143"/>
    </row>
    <row r="68" spans="1:27" ht="19.9" customHeight="1">
      <c r="A68" s="138">
        <v>61</v>
      </c>
      <c r="B68" s="236">
        <v>263552</v>
      </c>
      <c r="C68" s="238" t="s">
        <v>225</v>
      </c>
      <c r="D68" s="203">
        <v>2</v>
      </c>
      <c r="E68" s="203">
        <v>1</v>
      </c>
      <c r="F68" s="203">
        <v>5</v>
      </c>
      <c r="G68" s="203">
        <v>4.50</v>
      </c>
      <c r="H68" s="203">
        <v>3</v>
      </c>
      <c r="I68" s="10">
        <f t="shared" si="0"/>
        <v>15.50</v>
      </c>
      <c r="J68" s="10">
        <f t="shared" si="1"/>
        <v>2.3249999999999997</v>
      </c>
      <c r="K68" s="18">
        <v>2</v>
      </c>
      <c r="L68" s="18">
        <v>1.50</v>
      </c>
      <c r="M68" s="18">
        <v>2.50</v>
      </c>
      <c r="N68" s="18">
        <v>1</v>
      </c>
      <c r="O68" s="18">
        <v>0.50</v>
      </c>
      <c r="P68" s="18">
        <f t="shared" si="2"/>
        <v>7.50</v>
      </c>
      <c r="Q68" s="116">
        <f t="shared" si="3"/>
        <v>0.375</v>
      </c>
      <c r="R68" s="105">
        <f t="shared" si="4"/>
        <v>0.40</v>
      </c>
      <c r="S68" s="105">
        <f t="shared" si="5"/>
        <v>0.225</v>
      </c>
      <c r="T68" s="105">
        <f t="shared" si="6"/>
        <v>0.875</v>
      </c>
      <c r="U68" s="105">
        <f t="shared" si="7"/>
        <v>0.725</v>
      </c>
      <c r="V68" s="105">
        <f t="shared" si="8"/>
        <v>0.475</v>
      </c>
      <c r="W68" s="117">
        <f t="shared" si="9"/>
        <v>23</v>
      </c>
      <c r="X68" s="117">
        <f t="shared" si="10"/>
        <v>4.6000000000000005</v>
      </c>
      <c r="Y68" s="239">
        <v>10</v>
      </c>
      <c r="Z68" s="116">
        <f t="shared" si="11"/>
        <v>8</v>
      </c>
      <c r="AA68" s="143"/>
    </row>
    <row r="69" spans="1:27" ht="19.9" customHeight="1">
      <c r="A69" s="138">
        <v>62</v>
      </c>
      <c r="B69" s="236">
        <v>263553</v>
      </c>
      <c r="C69" s="238" t="s">
        <v>226</v>
      </c>
      <c r="D69" s="10">
        <v>5.50</v>
      </c>
      <c r="E69" s="10">
        <v>3</v>
      </c>
      <c r="F69" s="10">
        <v>4</v>
      </c>
      <c r="G69" s="10">
        <v>2</v>
      </c>
      <c r="H69" s="10">
        <v>5</v>
      </c>
      <c r="I69" s="10">
        <f t="shared" si="0"/>
        <v>19.50</v>
      </c>
      <c r="J69" s="10">
        <f t="shared" si="1"/>
        <v>2.925</v>
      </c>
      <c r="K69" s="18">
        <v>3</v>
      </c>
      <c r="L69" s="18">
        <v>0.50</v>
      </c>
      <c r="M69" s="18">
        <v>1</v>
      </c>
      <c r="N69" s="18">
        <v>1.50</v>
      </c>
      <c r="O69" s="18">
        <v>2</v>
      </c>
      <c r="P69" s="18">
        <f t="shared" si="2"/>
        <v>8</v>
      </c>
      <c r="Q69" s="116">
        <f t="shared" si="3"/>
        <v>0.40</v>
      </c>
      <c r="R69" s="105">
        <f t="shared" si="4"/>
        <v>0.975</v>
      </c>
      <c r="S69" s="105">
        <f t="shared" si="5"/>
        <v>0.475</v>
      </c>
      <c r="T69" s="105">
        <f t="shared" si="6"/>
        <v>0.65</v>
      </c>
      <c r="U69" s="105">
        <f t="shared" si="7"/>
        <v>0.375</v>
      </c>
      <c r="V69" s="105">
        <f t="shared" si="8"/>
        <v>0.85</v>
      </c>
      <c r="W69" s="117">
        <f t="shared" si="9"/>
        <v>27.50</v>
      </c>
      <c r="X69" s="117">
        <f t="shared" si="10"/>
        <v>5.50</v>
      </c>
      <c r="Y69" s="239">
        <v>13</v>
      </c>
      <c r="Z69" s="116">
        <f t="shared" si="11"/>
        <v>10.40</v>
      </c>
      <c r="AA69" s="143"/>
    </row>
    <row r="70" spans="1:27" ht="19.9" customHeight="1">
      <c r="A70" s="138">
        <v>63</v>
      </c>
      <c r="B70" s="236">
        <v>263554</v>
      </c>
      <c r="C70" s="238" t="s">
        <v>227</v>
      </c>
      <c r="D70" s="10">
        <v>6</v>
      </c>
      <c r="E70" s="10">
        <v>5</v>
      </c>
      <c r="F70" s="10">
        <v>5.50</v>
      </c>
      <c r="G70" s="10">
        <v>6</v>
      </c>
      <c r="H70" s="10">
        <v>6.50</v>
      </c>
      <c r="I70" s="10">
        <f t="shared" si="0"/>
        <v>29</v>
      </c>
      <c r="J70" s="10">
        <f t="shared" si="1"/>
        <v>4.3499999999999996</v>
      </c>
      <c r="K70" s="18">
        <v>2.50</v>
      </c>
      <c r="L70" s="18">
        <v>3</v>
      </c>
      <c r="M70" s="18">
        <v>5</v>
      </c>
      <c r="N70" s="18">
        <v>1</v>
      </c>
      <c r="O70" s="18">
        <v>3</v>
      </c>
      <c r="P70" s="18">
        <f t="shared" si="2"/>
        <v>14.50</v>
      </c>
      <c r="Q70" s="116">
        <f t="shared" si="3"/>
        <v>0.72500000000000009</v>
      </c>
      <c r="R70" s="105">
        <f t="shared" si="4"/>
        <v>1.0249999999999999</v>
      </c>
      <c r="S70" s="105">
        <f t="shared" si="5"/>
        <v>0.90</v>
      </c>
      <c r="T70" s="105">
        <f t="shared" si="6"/>
        <v>1.075</v>
      </c>
      <c r="U70" s="105">
        <f t="shared" si="7"/>
        <v>0.95</v>
      </c>
      <c r="V70" s="105">
        <f t="shared" si="8"/>
        <v>1.125</v>
      </c>
      <c r="W70" s="117">
        <f t="shared" si="9"/>
        <v>43.50</v>
      </c>
      <c r="X70" s="117">
        <f t="shared" si="10"/>
        <v>8.7000000000000011</v>
      </c>
      <c r="Y70" s="239">
        <v>19</v>
      </c>
      <c r="Z70" s="116">
        <f t="shared" si="11"/>
        <v>15.20</v>
      </c>
      <c r="AA70" s="143"/>
    </row>
    <row r="71" spans="1:27" ht="19.9" customHeight="1">
      <c r="A71" s="138">
        <v>64</v>
      </c>
      <c r="B71" s="236">
        <v>263555</v>
      </c>
      <c r="C71" s="238" t="s">
        <v>227</v>
      </c>
      <c r="D71" s="10">
        <v>6.50</v>
      </c>
      <c r="E71" s="10">
        <v>2</v>
      </c>
      <c r="F71" s="10">
        <v>5</v>
      </c>
      <c r="G71" s="10">
        <v>5</v>
      </c>
      <c r="H71" s="10">
        <v>4</v>
      </c>
      <c r="I71" s="10">
        <f t="shared" si="0"/>
        <v>22.50</v>
      </c>
      <c r="J71" s="10">
        <f t="shared" si="1"/>
        <v>3.375</v>
      </c>
      <c r="K71" s="18">
        <v>1</v>
      </c>
      <c r="L71" s="18">
        <v>4</v>
      </c>
      <c r="M71" s="18">
        <v>2.50</v>
      </c>
      <c r="N71" s="18">
        <v>3</v>
      </c>
      <c r="O71" s="18">
        <v>1</v>
      </c>
      <c r="P71" s="18">
        <f t="shared" si="2"/>
        <v>11.50</v>
      </c>
      <c r="Q71" s="116">
        <f t="shared" si="3"/>
        <v>0.57500000000000007</v>
      </c>
      <c r="R71" s="105">
        <f t="shared" si="4"/>
        <v>1.0249999999999999</v>
      </c>
      <c r="S71" s="105">
        <f t="shared" si="5"/>
        <v>0.50</v>
      </c>
      <c r="T71" s="105">
        <f t="shared" si="6"/>
        <v>0.875</v>
      </c>
      <c r="U71" s="105">
        <f t="shared" si="7"/>
        <v>0.90</v>
      </c>
      <c r="V71" s="105">
        <f t="shared" si="8"/>
        <v>0.65</v>
      </c>
      <c r="W71" s="117">
        <f t="shared" si="9"/>
        <v>34</v>
      </c>
      <c r="X71" s="117">
        <f t="shared" si="10"/>
        <v>6.8000000000000007</v>
      </c>
      <c r="Y71" s="239">
        <v>15</v>
      </c>
      <c r="Z71" s="116">
        <f t="shared" si="11"/>
        <v>12</v>
      </c>
      <c r="AA71" s="143"/>
    </row>
    <row r="72" spans="1:27" ht="19.9" customHeight="1">
      <c r="A72" s="138">
        <v>65</v>
      </c>
      <c r="B72" s="236">
        <v>263558</v>
      </c>
      <c r="C72" s="238" t="s">
        <v>228</v>
      </c>
      <c r="D72" s="10">
        <v>4</v>
      </c>
      <c r="E72" s="10">
        <v>7</v>
      </c>
      <c r="F72" s="10">
        <v>7</v>
      </c>
      <c r="G72" s="10">
        <v>7.50</v>
      </c>
      <c r="H72" s="10">
        <v>8</v>
      </c>
      <c r="I72" s="10">
        <f t="shared" si="0"/>
        <v>33.50</v>
      </c>
      <c r="J72" s="10">
        <f t="shared" si="1"/>
        <v>5.0249999999999995</v>
      </c>
      <c r="K72" s="18">
        <v>3</v>
      </c>
      <c r="L72" s="18">
        <v>3.50</v>
      </c>
      <c r="M72" s="18">
        <v>2</v>
      </c>
      <c r="N72" s="18">
        <v>5</v>
      </c>
      <c r="O72" s="18">
        <v>3</v>
      </c>
      <c r="P72" s="18">
        <f t="shared" si="2"/>
        <v>16.50</v>
      </c>
      <c r="Q72" s="116">
        <f t="shared" si="3"/>
        <v>0.825</v>
      </c>
      <c r="R72" s="105">
        <f t="shared" si="4"/>
        <v>0.75</v>
      </c>
      <c r="S72" s="105">
        <f t="shared" si="5"/>
        <v>1.2250000000000001</v>
      </c>
      <c r="T72" s="105">
        <f t="shared" si="6"/>
        <v>1.1500000000000001</v>
      </c>
      <c r="U72" s="105">
        <f t="shared" si="7"/>
        <v>1.375</v>
      </c>
      <c r="V72" s="105">
        <f t="shared" si="8"/>
        <v>1.35</v>
      </c>
      <c r="W72" s="117">
        <f t="shared" si="9"/>
        <v>50</v>
      </c>
      <c r="X72" s="117">
        <f t="shared" si="10"/>
        <v>10</v>
      </c>
      <c r="Y72" s="239">
        <v>22</v>
      </c>
      <c r="Z72" s="116">
        <f t="shared" si="11"/>
        <v>17.60</v>
      </c>
      <c r="AA72" s="143"/>
    </row>
    <row r="73" spans="1:27" ht="19.9" customHeight="1">
      <c r="A73" s="138">
        <v>66</v>
      </c>
      <c r="B73" s="236">
        <v>263559</v>
      </c>
      <c r="C73" s="238" t="s">
        <v>229</v>
      </c>
      <c r="D73" s="10">
        <v>7</v>
      </c>
      <c r="E73" s="10">
        <v>6.50</v>
      </c>
      <c r="F73" s="10">
        <v>8</v>
      </c>
      <c r="G73" s="10">
        <v>6</v>
      </c>
      <c r="H73" s="10">
        <v>7</v>
      </c>
      <c r="I73" s="10">
        <f t="shared" si="12" ref="I73:I112">SUM(D73:H73)</f>
        <v>34.50</v>
      </c>
      <c r="J73" s="10">
        <f t="shared" si="13" ref="J73:J112">I73*0.15</f>
        <v>5.175</v>
      </c>
      <c r="K73" s="18">
        <v>4.50</v>
      </c>
      <c r="L73" s="18">
        <v>4</v>
      </c>
      <c r="M73" s="18">
        <v>3</v>
      </c>
      <c r="N73" s="18">
        <v>4</v>
      </c>
      <c r="O73" s="18">
        <v>2</v>
      </c>
      <c r="P73" s="18">
        <f t="shared" si="14" ref="P73:P112">SUM(K73:O73)</f>
        <v>17.50</v>
      </c>
      <c r="Q73" s="116">
        <f t="shared" si="15" ref="Q73:Q112">P73*0.05</f>
        <v>0.875</v>
      </c>
      <c r="R73" s="105">
        <f t="shared" si="16" ref="R73:R112">(D73*0.15+K73*0.05)</f>
        <v>1.2750000000000001</v>
      </c>
      <c r="S73" s="105">
        <f t="shared" si="17" ref="S73:S112">(E73*0.15+L73*0.05)</f>
        <v>1.175</v>
      </c>
      <c r="T73" s="105">
        <f t="shared" si="18" ref="T73:T112">(F73*0.15+M73*0.05)</f>
        <v>1.35</v>
      </c>
      <c r="U73" s="105">
        <f t="shared" si="19" ref="U73:U112">(G73*0.15+N73*0.05)</f>
        <v>1.0999999999999999</v>
      </c>
      <c r="V73" s="105">
        <f t="shared" si="20" ref="V73:V112">(H73*0.15+O73*0.05)</f>
        <v>1.1500000000000001</v>
      </c>
      <c r="W73" s="117">
        <f t="shared" si="21" ref="W73:W112">I73+P73</f>
        <v>52</v>
      </c>
      <c r="X73" s="117">
        <f t="shared" si="22" ref="X73:X112">(W73*0.2)</f>
        <v>10.40</v>
      </c>
      <c r="Y73" s="239">
        <v>23</v>
      </c>
      <c r="Z73" s="116">
        <f t="shared" si="23" ref="Z73:Z112">Y73*0.8</f>
        <v>18.400000000000002</v>
      </c>
      <c r="AA73" s="143"/>
    </row>
    <row r="74" spans="1:27" ht="19.9" customHeight="1">
      <c r="A74" s="138">
        <v>67</v>
      </c>
      <c r="B74" s="236">
        <v>263560</v>
      </c>
      <c r="C74" s="238" t="s">
        <v>230</v>
      </c>
      <c r="D74" s="10">
        <v>5.50</v>
      </c>
      <c r="E74" s="10">
        <v>7.50</v>
      </c>
      <c r="F74" s="10">
        <v>6</v>
      </c>
      <c r="G74" s="10">
        <v>8</v>
      </c>
      <c r="H74" s="10">
        <v>6.50</v>
      </c>
      <c r="I74" s="10">
        <f t="shared" si="12"/>
        <v>33.50</v>
      </c>
      <c r="J74" s="10">
        <f t="shared" si="13"/>
        <v>5.0249999999999995</v>
      </c>
      <c r="K74" s="18">
        <v>3</v>
      </c>
      <c r="L74" s="18">
        <v>3.50</v>
      </c>
      <c r="M74" s="18">
        <v>1</v>
      </c>
      <c r="N74" s="18">
        <v>4.50</v>
      </c>
      <c r="O74" s="18">
        <v>4</v>
      </c>
      <c r="P74" s="18">
        <f t="shared" si="14"/>
        <v>16</v>
      </c>
      <c r="Q74" s="116">
        <f t="shared" si="15"/>
        <v>0.80</v>
      </c>
      <c r="R74" s="105">
        <f t="shared" si="16"/>
        <v>0.975</v>
      </c>
      <c r="S74" s="105">
        <f t="shared" si="17"/>
        <v>1.30</v>
      </c>
      <c r="T74" s="105">
        <f t="shared" si="18"/>
        <v>0.95</v>
      </c>
      <c r="U74" s="105">
        <f t="shared" si="19"/>
        <v>1.425</v>
      </c>
      <c r="V74" s="105">
        <f t="shared" si="20"/>
        <v>1.175</v>
      </c>
      <c r="W74" s="117">
        <f t="shared" si="21"/>
        <v>49.50</v>
      </c>
      <c r="X74" s="117">
        <f t="shared" si="22"/>
        <v>9.90</v>
      </c>
      <c r="Y74" s="239">
        <v>22</v>
      </c>
      <c r="Z74" s="116">
        <f t="shared" si="23"/>
        <v>17.60</v>
      </c>
      <c r="AA74" s="143"/>
    </row>
    <row r="75" spans="1:27" ht="19.9" customHeight="1">
      <c r="A75" s="138">
        <v>68</v>
      </c>
      <c r="B75" s="236">
        <v>263561</v>
      </c>
      <c r="C75" s="238" t="s">
        <v>231</v>
      </c>
      <c r="D75" s="10">
        <v>4.50</v>
      </c>
      <c r="E75" s="10">
        <v>3</v>
      </c>
      <c r="F75" s="10">
        <v>5</v>
      </c>
      <c r="G75" s="10">
        <v>5.50</v>
      </c>
      <c r="H75" s="10">
        <v>3</v>
      </c>
      <c r="I75" s="10">
        <f t="shared" si="12"/>
        <v>21</v>
      </c>
      <c r="J75" s="10">
        <f t="shared" si="13"/>
        <v>3.15</v>
      </c>
      <c r="K75" s="18">
        <v>1.50</v>
      </c>
      <c r="L75" s="18">
        <v>2</v>
      </c>
      <c r="M75" s="18">
        <v>2.50</v>
      </c>
      <c r="N75" s="18">
        <v>1</v>
      </c>
      <c r="O75" s="18">
        <v>3</v>
      </c>
      <c r="P75" s="18">
        <f t="shared" si="14"/>
        <v>10</v>
      </c>
      <c r="Q75" s="116">
        <f t="shared" si="15"/>
        <v>0.50</v>
      </c>
      <c r="R75" s="105">
        <f t="shared" si="16"/>
        <v>0.75</v>
      </c>
      <c r="S75" s="105">
        <f t="shared" si="17"/>
        <v>0.54999999999999993</v>
      </c>
      <c r="T75" s="105">
        <f t="shared" si="18"/>
        <v>0.875</v>
      </c>
      <c r="U75" s="105">
        <f t="shared" si="19"/>
        <v>0.875</v>
      </c>
      <c r="V75" s="105">
        <f t="shared" si="20"/>
        <v>0.60</v>
      </c>
      <c r="W75" s="117">
        <f t="shared" si="21"/>
        <v>31</v>
      </c>
      <c r="X75" s="117">
        <f t="shared" si="22"/>
        <v>6.20</v>
      </c>
      <c r="Y75" s="239">
        <v>14</v>
      </c>
      <c r="Z75" s="116">
        <f t="shared" si="23"/>
        <v>11.20</v>
      </c>
      <c r="AA75" s="143"/>
    </row>
    <row r="76" spans="1:27" ht="19.9" customHeight="1">
      <c r="A76" s="138">
        <v>69</v>
      </c>
      <c r="B76" s="236">
        <v>263562</v>
      </c>
      <c r="C76" s="238" t="s">
        <v>232</v>
      </c>
      <c r="D76" s="146">
        <v>0.50</v>
      </c>
      <c r="E76" s="146">
        <v>1</v>
      </c>
      <c r="F76" s="146">
        <v>3</v>
      </c>
      <c r="G76" s="146">
        <v>2</v>
      </c>
      <c r="H76" s="146">
        <v>1.50</v>
      </c>
      <c r="I76" s="10">
        <f t="shared" si="12"/>
        <v>8</v>
      </c>
      <c r="J76" s="10">
        <f t="shared" si="13"/>
        <v>1.20</v>
      </c>
      <c r="K76" s="18">
        <v>1</v>
      </c>
      <c r="L76" s="18">
        <v>1.50</v>
      </c>
      <c r="M76" s="18">
        <v>0.50</v>
      </c>
      <c r="N76" s="18">
        <v>2</v>
      </c>
      <c r="O76" s="18">
        <v>0.50</v>
      </c>
      <c r="P76" s="18">
        <f t="shared" si="14"/>
        <v>5.50</v>
      </c>
      <c r="Q76" s="116">
        <f t="shared" si="15"/>
        <v>0.27500000000000002</v>
      </c>
      <c r="R76" s="105">
        <f t="shared" si="16"/>
        <v>0.125</v>
      </c>
      <c r="S76" s="105">
        <f t="shared" si="17"/>
        <v>0.225</v>
      </c>
      <c r="T76" s="105">
        <f t="shared" si="18"/>
        <v>0.475</v>
      </c>
      <c r="U76" s="105">
        <f t="shared" si="19"/>
        <v>0.40</v>
      </c>
      <c r="V76" s="105">
        <f t="shared" si="20"/>
        <v>0.24999999999999997</v>
      </c>
      <c r="W76" s="117">
        <f t="shared" si="21"/>
        <v>13.50</v>
      </c>
      <c r="X76" s="117">
        <f t="shared" si="22"/>
        <v>2.70</v>
      </c>
      <c r="Y76" s="239">
        <v>6</v>
      </c>
      <c r="Z76" s="116">
        <f t="shared" si="23"/>
        <v>4.8000000000000007</v>
      </c>
      <c r="AA76" s="143"/>
    </row>
    <row r="77" spans="1:27" ht="19.9" customHeight="1">
      <c r="A77" s="138">
        <v>70</v>
      </c>
      <c r="B77" s="236">
        <v>263564</v>
      </c>
      <c r="C77" s="238" t="s">
        <v>233</v>
      </c>
      <c r="D77" s="10">
        <v>4</v>
      </c>
      <c r="E77" s="10">
        <v>4.50</v>
      </c>
      <c r="F77" s="10">
        <v>2.50</v>
      </c>
      <c r="G77" s="10">
        <v>5</v>
      </c>
      <c r="H77" s="10">
        <v>6</v>
      </c>
      <c r="I77" s="10">
        <f t="shared" si="12"/>
        <v>22</v>
      </c>
      <c r="J77" s="10">
        <f t="shared" si="13"/>
        <v>3.30</v>
      </c>
      <c r="K77" s="18">
        <v>3</v>
      </c>
      <c r="L77" s="18">
        <v>2</v>
      </c>
      <c r="M77" s="18">
        <v>1</v>
      </c>
      <c r="N77" s="18">
        <v>3.50</v>
      </c>
      <c r="O77" s="18">
        <v>1.50</v>
      </c>
      <c r="P77" s="18">
        <f t="shared" si="14"/>
        <v>11</v>
      </c>
      <c r="Q77" s="116">
        <f t="shared" si="15"/>
        <v>0.55000000000000004</v>
      </c>
      <c r="R77" s="105">
        <f t="shared" si="16"/>
        <v>0.75</v>
      </c>
      <c r="S77" s="105">
        <f t="shared" si="17"/>
        <v>0.77499999999999991</v>
      </c>
      <c r="T77" s="105">
        <f t="shared" si="18"/>
        <v>0.425</v>
      </c>
      <c r="U77" s="105">
        <f t="shared" si="19"/>
        <v>0.925</v>
      </c>
      <c r="V77" s="105">
        <f t="shared" si="20"/>
        <v>0.97499999999999987</v>
      </c>
      <c r="W77" s="117">
        <f t="shared" si="21"/>
        <v>33</v>
      </c>
      <c r="X77" s="117">
        <f t="shared" si="22"/>
        <v>6.60</v>
      </c>
      <c r="Y77" s="239">
        <v>15</v>
      </c>
      <c r="Z77" s="116">
        <f t="shared" si="23"/>
        <v>12</v>
      </c>
      <c r="AA77" s="143"/>
    </row>
    <row r="78" spans="1:27" ht="19.9" customHeight="1">
      <c r="A78" s="138">
        <v>71</v>
      </c>
      <c r="B78" s="236">
        <v>263567</v>
      </c>
      <c r="C78" s="238" t="s">
        <v>234</v>
      </c>
      <c r="D78" s="10">
        <v>3</v>
      </c>
      <c r="E78" s="10">
        <v>5</v>
      </c>
      <c r="F78" s="10">
        <v>2</v>
      </c>
      <c r="G78" s="10">
        <v>3.50</v>
      </c>
      <c r="H78" s="10">
        <v>4</v>
      </c>
      <c r="I78" s="10">
        <f t="shared" si="12"/>
        <v>17.50</v>
      </c>
      <c r="J78" s="10">
        <f t="shared" si="13"/>
        <v>2.625</v>
      </c>
      <c r="K78" s="18">
        <v>2</v>
      </c>
      <c r="L78" s="18">
        <v>1.50</v>
      </c>
      <c r="M78" s="18">
        <v>2.50</v>
      </c>
      <c r="N78" s="18">
        <v>1</v>
      </c>
      <c r="O78" s="18">
        <v>0.50</v>
      </c>
      <c r="P78" s="18">
        <f t="shared" si="14"/>
        <v>7.50</v>
      </c>
      <c r="Q78" s="116">
        <f t="shared" si="15"/>
        <v>0.375</v>
      </c>
      <c r="R78" s="105">
        <f t="shared" si="16"/>
        <v>0.54999999999999993</v>
      </c>
      <c r="S78" s="105">
        <f t="shared" si="17"/>
        <v>0.825</v>
      </c>
      <c r="T78" s="105">
        <f t="shared" si="18"/>
        <v>0.425</v>
      </c>
      <c r="U78" s="105">
        <f t="shared" si="19"/>
        <v>0.57500000000000007</v>
      </c>
      <c r="V78" s="105">
        <f t="shared" si="20"/>
        <v>0.625</v>
      </c>
      <c r="W78" s="117">
        <f t="shared" si="21"/>
        <v>25</v>
      </c>
      <c r="X78" s="117">
        <f t="shared" si="22"/>
        <v>5</v>
      </c>
      <c r="Y78" s="239" t="s">
        <v>99</v>
      </c>
      <c r="Z78" s="116" t="e">
        <f t="shared" si="23"/>
        <v>#VALUE!</v>
      </c>
      <c r="AA78" s="143"/>
    </row>
    <row r="79" spans="1:27" ht="19.9" customHeight="1">
      <c r="A79" s="138">
        <v>72</v>
      </c>
      <c r="B79" s="236">
        <v>263569</v>
      </c>
      <c r="C79" s="240" t="s">
        <v>235</v>
      </c>
      <c r="D79" s="10">
        <v>5</v>
      </c>
      <c r="E79" s="10">
        <v>7.50</v>
      </c>
      <c r="F79" s="10">
        <v>3</v>
      </c>
      <c r="G79" s="10">
        <v>2</v>
      </c>
      <c r="H79" s="10">
        <v>5</v>
      </c>
      <c r="I79" s="10">
        <f t="shared" si="12"/>
        <v>22.50</v>
      </c>
      <c r="J79" s="10">
        <f t="shared" si="13"/>
        <v>3.375</v>
      </c>
      <c r="K79" s="18">
        <v>4</v>
      </c>
      <c r="L79" s="18">
        <v>1</v>
      </c>
      <c r="M79" s="18">
        <v>2</v>
      </c>
      <c r="N79" s="18">
        <v>1.50</v>
      </c>
      <c r="O79" s="18">
        <v>3</v>
      </c>
      <c r="P79" s="18">
        <f t="shared" si="14"/>
        <v>11.50</v>
      </c>
      <c r="Q79" s="116">
        <f t="shared" si="15"/>
        <v>0.57500000000000007</v>
      </c>
      <c r="R79" s="105">
        <f t="shared" si="16"/>
        <v>0.95</v>
      </c>
      <c r="S79" s="105">
        <f t="shared" si="17"/>
        <v>1.175</v>
      </c>
      <c r="T79" s="105">
        <f t="shared" si="18"/>
        <v>0.54999999999999993</v>
      </c>
      <c r="U79" s="105">
        <f t="shared" si="19"/>
        <v>0.375</v>
      </c>
      <c r="V79" s="105">
        <f t="shared" si="20"/>
        <v>0.90</v>
      </c>
      <c r="W79" s="117">
        <f t="shared" si="21"/>
        <v>34</v>
      </c>
      <c r="X79" s="117">
        <f t="shared" si="22"/>
        <v>6.8000000000000007</v>
      </c>
      <c r="Y79" s="239">
        <v>15</v>
      </c>
      <c r="Z79" s="116">
        <f t="shared" si="23"/>
        <v>12</v>
      </c>
      <c r="AA79" s="143"/>
    </row>
    <row r="80" spans="1:27" ht="19.9" customHeight="1">
      <c r="A80" s="138">
        <v>73</v>
      </c>
      <c r="B80" s="236">
        <v>263570</v>
      </c>
      <c r="C80" s="238" t="s">
        <v>235</v>
      </c>
      <c r="D80" s="10">
        <v>3.50</v>
      </c>
      <c r="E80" s="10">
        <v>4</v>
      </c>
      <c r="F80" s="10">
        <v>2</v>
      </c>
      <c r="G80" s="10">
        <v>1</v>
      </c>
      <c r="H80" s="10">
        <v>3</v>
      </c>
      <c r="I80" s="10">
        <f t="shared" si="12"/>
        <v>13.50</v>
      </c>
      <c r="J80" s="10">
        <f t="shared" si="13"/>
        <v>2.025</v>
      </c>
      <c r="K80" s="18">
        <v>1.50</v>
      </c>
      <c r="L80" s="18">
        <v>0.50</v>
      </c>
      <c r="M80" s="18">
        <v>1</v>
      </c>
      <c r="N80" s="18">
        <v>3</v>
      </c>
      <c r="O80" s="18">
        <v>2.50</v>
      </c>
      <c r="P80" s="18">
        <f t="shared" si="14"/>
        <v>8.50</v>
      </c>
      <c r="Q80" s="116">
        <f t="shared" si="15"/>
        <v>0.42500000000000004</v>
      </c>
      <c r="R80" s="105">
        <f t="shared" si="16"/>
        <v>0.60000000000000009</v>
      </c>
      <c r="S80" s="105">
        <f t="shared" si="17"/>
        <v>0.625</v>
      </c>
      <c r="T80" s="105">
        <f t="shared" si="18"/>
        <v>0.35</v>
      </c>
      <c r="U80" s="105">
        <f t="shared" si="19"/>
        <v>0.30000000000000004</v>
      </c>
      <c r="V80" s="105">
        <f t="shared" si="20"/>
        <v>0.57499999999999996</v>
      </c>
      <c r="W80" s="117">
        <f t="shared" si="21"/>
        <v>22</v>
      </c>
      <c r="X80" s="117">
        <f t="shared" si="22"/>
        <v>4.4000000000000004</v>
      </c>
      <c r="Y80" s="239">
        <v>9</v>
      </c>
      <c r="Z80" s="116">
        <f t="shared" si="23"/>
        <v>7.20</v>
      </c>
      <c r="AA80" s="143"/>
    </row>
    <row r="81" spans="1:27" ht="19.9" customHeight="1">
      <c r="A81" s="138">
        <v>74</v>
      </c>
      <c r="B81" s="236">
        <v>263571</v>
      </c>
      <c r="C81" s="238" t="s">
        <v>236</v>
      </c>
      <c r="D81" s="10">
        <v>6</v>
      </c>
      <c r="E81" s="10">
        <v>5</v>
      </c>
      <c r="F81" s="10">
        <v>7</v>
      </c>
      <c r="G81" s="10">
        <v>2.50</v>
      </c>
      <c r="H81" s="10">
        <v>5</v>
      </c>
      <c r="I81" s="10">
        <f t="shared" si="12"/>
        <v>25.50</v>
      </c>
      <c r="J81" s="10">
        <f t="shared" si="13"/>
        <v>3.8249999999999997</v>
      </c>
      <c r="K81" s="18">
        <v>1</v>
      </c>
      <c r="L81" s="18">
        <v>2</v>
      </c>
      <c r="M81" s="18">
        <v>2.50</v>
      </c>
      <c r="N81" s="18">
        <v>4</v>
      </c>
      <c r="O81" s="18">
        <v>2</v>
      </c>
      <c r="P81" s="18">
        <f t="shared" si="14"/>
        <v>11.50</v>
      </c>
      <c r="Q81" s="116">
        <f t="shared" si="15"/>
        <v>0.57500000000000007</v>
      </c>
      <c r="R81" s="105">
        <f t="shared" si="16"/>
        <v>0.95</v>
      </c>
      <c r="S81" s="105">
        <f t="shared" si="17"/>
        <v>0.85</v>
      </c>
      <c r="T81" s="105">
        <f t="shared" si="18"/>
        <v>1.175</v>
      </c>
      <c r="U81" s="105">
        <f t="shared" si="19"/>
        <v>0.57499999999999996</v>
      </c>
      <c r="V81" s="105">
        <f t="shared" si="20"/>
        <v>0.85</v>
      </c>
      <c r="W81" s="117">
        <f t="shared" si="21"/>
        <v>37</v>
      </c>
      <c r="X81" s="117">
        <f t="shared" si="22"/>
        <v>7.40</v>
      </c>
      <c r="Y81" s="239">
        <v>17</v>
      </c>
      <c r="Z81" s="116">
        <f t="shared" si="23"/>
        <v>13.60</v>
      </c>
      <c r="AA81" s="143"/>
    </row>
    <row r="82" spans="1:27" ht="19.9" customHeight="1">
      <c r="A82" s="138">
        <v>75</v>
      </c>
      <c r="B82" s="236">
        <v>263573</v>
      </c>
      <c r="C82" s="238" t="s">
        <v>237</v>
      </c>
      <c r="D82" s="10">
        <v>8</v>
      </c>
      <c r="E82" s="10">
        <v>6</v>
      </c>
      <c r="F82" s="10">
        <v>5.50</v>
      </c>
      <c r="G82" s="10">
        <v>5</v>
      </c>
      <c r="H82" s="10">
        <v>4</v>
      </c>
      <c r="I82" s="10">
        <f t="shared" si="12"/>
        <v>28.50</v>
      </c>
      <c r="J82" s="10">
        <f t="shared" si="13"/>
        <v>4.2749999999999995</v>
      </c>
      <c r="K82" s="18">
        <v>2</v>
      </c>
      <c r="L82" s="18">
        <v>3</v>
      </c>
      <c r="M82" s="18">
        <v>4</v>
      </c>
      <c r="N82" s="18">
        <v>3.50</v>
      </c>
      <c r="O82" s="18">
        <v>1.50</v>
      </c>
      <c r="P82" s="18">
        <f t="shared" si="14"/>
        <v>14</v>
      </c>
      <c r="Q82" s="116">
        <f t="shared" si="15"/>
        <v>0.70</v>
      </c>
      <c r="R82" s="105">
        <f t="shared" si="16"/>
        <v>1.30</v>
      </c>
      <c r="S82" s="105">
        <f t="shared" si="17"/>
        <v>1.0499999999999998</v>
      </c>
      <c r="T82" s="105">
        <f t="shared" si="18"/>
        <v>1.0249999999999999</v>
      </c>
      <c r="U82" s="105">
        <f t="shared" si="19"/>
        <v>0.925</v>
      </c>
      <c r="V82" s="105">
        <f t="shared" si="20"/>
        <v>0.675</v>
      </c>
      <c r="W82" s="117">
        <f t="shared" si="21"/>
        <v>42.50</v>
      </c>
      <c r="X82" s="117">
        <f t="shared" si="22"/>
        <v>8.50</v>
      </c>
      <c r="Y82" s="239">
        <v>19</v>
      </c>
      <c r="Z82" s="116">
        <f t="shared" si="23"/>
        <v>15.20</v>
      </c>
      <c r="AA82" s="143"/>
    </row>
    <row r="83" spans="1:27" ht="19.9" customHeight="1">
      <c r="A83" s="138">
        <v>76</v>
      </c>
      <c r="B83" s="236">
        <v>263574</v>
      </c>
      <c r="C83" s="238" t="s">
        <v>238</v>
      </c>
      <c r="D83" s="10">
        <v>6</v>
      </c>
      <c r="E83" s="10">
        <v>5</v>
      </c>
      <c r="F83" s="10">
        <v>7</v>
      </c>
      <c r="G83" s="10">
        <v>2</v>
      </c>
      <c r="H83" s="10">
        <v>5</v>
      </c>
      <c r="I83" s="10">
        <f t="shared" si="12"/>
        <v>25</v>
      </c>
      <c r="J83" s="10">
        <f t="shared" si="13"/>
        <v>3.75</v>
      </c>
      <c r="K83" s="18">
        <v>3.50</v>
      </c>
      <c r="L83" s="18">
        <v>4</v>
      </c>
      <c r="M83" s="18">
        <v>2</v>
      </c>
      <c r="N83" s="18">
        <v>2.50</v>
      </c>
      <c r="O83" s="18">
        <v>1</v>
      </c>
      <c r="P83" s="18">
        <f t="shared" si="14"/>
        <v>13</v>
      </c>
      <c r="Q83" s="116">
        <f t="shared" si="15"/>
        <v>0.65</v>
      </c>
      <c r="R83" s="105">
        <f t="shared" si="16"/>
        <v>1.075</v>
      </c>
      <c r="S83" s="105">
        <f t="shared" si="17"/>
        <v>0.95</v>
      </c>
      <c r="T83" s="105">
        <f t="shared" si="18"/>
        <v>1.1500000000000001</v>
      </c>
      <c r="U83" s="105">
        <f t="shared" si="19"/>
        <v>0.425</v>
      </c>
      <c r="V83" s="105">
        <f t="shared" si="20"/>
        <v>0.80</v>
      </c>
      <c r="W83" s="117">
        <f t="shared" si="21"/>
        <v>38</v>
      </c>
      <c r="X83" s="117">
        <f t="shared" si="22"/>
        <v>7.60</v>
      </c>
      <c r="Y83" s="239">
        <v>16</v>
      </c>
      <c r="Z83" s="116">
        <f t="shared" si="23"/>
        <v>12.80</v>
      </c>
      <c r="AA83" s="143"/>
    </row>
    <row r="84" spans="1:27" ht="19.9" customHeight="1">
      <c r="A84" s="138">
        <v>77</v>
      </c>
      <c r="B84" s="236">
        <v>263575</v>
      </c>
      <c r="C84" s="238" t="s">
        <v>239</v>
      </c>
      <c r="D84" s="10">
        <v>7.50</v>
      </c>
      <c r="E84" s="10">
        <v>5.50</v>
      </c>
      <c r="F84" s="10">
        <v>8</v>
      </c>
      <c r="G84" s="10">
        <v>6</v>
      </c>
      <c r="H84" s="10">
        <v>7</v>
      </c>
      <c r="I84" s="10">
        <f t="shared" si="12"/>
        <v>34</v>
      </c>
      <c r="J84" s="10">
        <f t="shared" si="13"/>
        <v>5.0999999999999996</v>
      </c>
      <c r="K84" s="18">
        <v>2.50</v>
      </c>
      <c r="L84" s="18">
        <v>2</v>
      </c>
      <c r="M84" s="18">
        <v>3.50</v>
      </c>
      <c r="N84" s="18">
        <v>4</v>
      </c>
      <c r="O84" s="18">
        <v>3</v>
      </c>
      <c r="P84" s="18">
        <f t="shared" si="14"/>
        <v>15</v>
      </c>
      <c r="Q84" s="116">
        <f t="shared" si="15"/>
        <v>0.75</v>
      </c>
      <c r="R84" s="105">
        <f t="shared" si="16"/>
        <v>1.25</v>
      </c>
      <c r="S84" s="105">
        <f t="shared" si="17"/>
        <v>0.925</v>
      </c>
      <c r="T84" s="105">
        <f t="shared" si="18"/>
        <v>1.375</v>
      </c>
      <c r="U84" s="105">
        <f t="shared" si="19"/>
        <v>1.0999999999999999</v>
      </c>
      <c r="V84" s="105">
        <f t="shared" si="20"/>
        <v>1.2000000000000002</v>
      </c>
      <c r="W84" s="117">
        <f t="shared" si="21"/>
        <v>49</v>
      </c>
      <c r="X84" s="117">
        <f t="shared" si="22"/>
        <v>9.8000000000000007</v>
      </c>
      <c r="Y84" s="239">
        <v>23</v>
      </c>
      <c r="Z84" s="116">
        <f t="shared" si="23"/>
        <v>18.400000000000002</v>
      </c>
      <c r="AA84" s="143"/>
    </row>
    <row r="85" spans="1:27" ht="19.9" customHeight="1">
      <c r="A85" s="138">
        <v>78</v>
      </c>
      <c r="B85" s="236">
        <v>263576</v>
      </c>
      <c r="C85" s="238" t="s">
        <v>240</v>
      </c>
      <c r="D85" s="10">
        <v>1</v>
      </c>
      <c r="E85" s="10">
        <v>5</v>
      </c>
      <c r="F85" s="10">
        <v>4</v>
      </c>
      <c r="G85" s="10">
        <v>2</v>
      </c>
      <c r="H85" s="10">
        <v>3</v>
      </c>
      <c r="I85" s="10">
        <f t="shared" si="12"/>
        <v>15</v>
      </c>
      <c r="J85" s="10">
        <f t="shared" si="13"/>
        <v>2.25</v>
      </c>
      <c r="K85" s="18">
        <v>2</v>
      </c>
      <c r="L85" s="18">
        <v>1</v>
      </c>
      <c r="M85" s="18">
        <v>1.50</v>
      </c>
      <c r="N85" s="18">
        <v>2</v>
      </c>
      <c r="O85" s="18">
        <v>1</v>
      </c>
      <c r="P85" s="18">
        <f t="shared" si="14"/>
        <v>7.50</v>
      </c>
      <c r="Q85" s="116">
        <f t="shared" si="15"/>
        <v>0.375</v>
      </c>
      <c r="R85" s="105">
        <f t="shared" si="16"/>
        <v>0.25</v>
      </c>
      <c r="S85" s="105">
        <f t="shared" si="17"/>
        <v>0.80</v>
      </c>
      <c r="T85" s="105">
        <f t="shared" si="18"/>
        <v>0.675</v>
      </c>
      <c r="U85" s="105">
        <f t="shared" si="19"/>
        <v>0.40</v>
      </c>
      <c r="V85" s="105">
        <f t="shared" si="20"/>
        <v>0.49999999999999994</v>
      </c>
      <c r="W85" s="117">
        <f t="shared" si="21"/>
        <v>22.50</v>
      </c>
      <c r="X85" s="117">
        <f t="shared" si="22"/>
        <v>4.50</v>
      </c>
      <c r="Y85" s="239">
        <v>10</v>
      </c>
      <c r="Z85" s="116">
        <f t="shared" si="23"/>
        <v>8</v>
      </c>
      <c r="AA85" s="143"/>
    </row>
    <row r="86" spans="1:27" ht="19.9" customHeight="1">
      <c r="A86" s="138">
        <v>79</v>
      </c>
      <c r="B86" s="236">
        <v>263577</v>
      </c>
      <c r="C86" s="238" t="s">
        <v>241</v>
      </c>
      <c r="D86" s="10">
        <v>5</v>
      </c>
      <c r="E86" s="10">
        <v>6</v>
      </c>
      <c r="F86" s="10">
        <v>2</v>
      </c>
      <c r="G86" s="10">
        <v>4</v>
      </c>
      <c r="H86" s="10">
        <v>5</v>
      </c>
      <c r="I86" s="10">
        <f t="shared" si="12"/>
        <v>22</v>
      </c>
      <c r="J86" s="10">
        <f t="shared" si="13"/>
        <v>3.30</v>
      </c>
      <c r="K86" s="18">
        <v>4</v>
      </c>
      <c r="L86" s="18">
        <v>1.50</v>
      </c>
      <c r="M86" s="18">
        <v>3</v>
      </c>
      <c r="N86" s="18">
        <v>0.50</v>
      </c>
      <c r="O86" s="18">
        <v>2.50</v>
      </c>
      <c r="P86" s="18">
        <f t="shared" si="14"/>
        <v>11.50</v>
      </c>
      <c r="Q86" s="116">
        <f t="shared" si="15"/>
        <v>0.57500000000000007</v>
      </c>
      <c r="R86" s="105">
        <f t="shared" si="16"/>
        <v>0.95</v>
      </c>
      <c r="S86" s="105">
        <f t="shared" si="17"/>
        <v>0.97499999999999987</v>
      </c>
      <c r="T86" s="105">
        <f t="shared" si="18"/>
        <v>0.45</v>
      </c>
      <c r="U86" s="105">
        <f t="shared" si="19"/>
        <v>0.625</v>
      </c>
      <c r="V86" s="105">
        <f t="shared" si="20"/>
        <v>0.875</v>
      </c>
      <c r="W86" s="117">
        <f t="shared" si="21"/>
        <v>33.50</v>
      </c>
      <c r="X86" s="117">
        <f t="shared" si="22"/>
        <v>6.70</v>
      </c>
      <c r="Y86" s="239">
        <v>15</v>
      </c>
      <c r="Z86" s="116">
        <f t="shared" si="23"/>
        <v>12</v>
      </c>
      <c r="AA86" s="143"/>
    </row>
    <row r="87" spans="1:27" ht="19.9" customHeight="1">
      <c r="A87" s="138">
        <v>80</v>
      </c>
      <c r="B87" s="236">
        <v>263578</v>
      </c>
      <c r="C87" s="238" t="s">
        <v>242</v>
      </c>
      <c r="D87" s="10">
        <v>4</v>
      </c>
      <c r="E87" s="10">
        <v>2.50</v>
      </c>
      <c r="F87" s="10">
        <v>4.50</v>
      </c>
      <c r="G87" s="10">
        <v>5</v>
      </c>
      <c r="H87" s="10">
        <v>3</v>
      </c>
      <c r="I87" s="10">
        <f t="shared" si="12"/>
        <v>19</v>
      </c>
      <c r="J87" s="10">
        <f t="shared" si="13"/>
        <v>2.85</v>
      </c>
      <c r="K87" s="147">
        <v>3</v>
      </c>
      <c r="L87" s="147">
        <v>2</v>
      </c>
      <c r="M87" s="147">
        <v>3.50</v>
      </c>
      <c r="N87" s="147">
        <v>0</v>
      </c>
      <c r="O87" s="147">
        <v>1</v>
      </c>
      <c r="P87" s="18">
        <f t="shared" si="14"/>
        <v>9.50</v>
      </c>
      <c r="Q87" s="116">
        <f t="shared" si="15"/>
        <v>0.475</v>
      </c>
      <c r="R87" s="105">
        <f t="shared" si="16"/>
        <v>0.75</v>
      </c>
      <c r="S87" s="105">
        <f t="shared" si="17"/>
        <v>0.475</v>
      </c>
      <c r="T87" s="105">
        <f t="shared" si="18"/>
        <v>0.85</v>
      </c>
      <c r="U87" s="105">
        <f t="shared" si="19"/>
        <v>0.75</v>
      </c>
      <c r="V87" s="105">
        <f t="shared" si="20"/>
        <v>0.49999999999999994</v>
      </c>
      <c r="W87" s="117">
        <f t="shared" si="21"/>
        <v>28.50</v>
      </c>
      <c r="X87" s="117">
        <f t="shared" si="22"/>
        <v>5.70</v>
      </c>
      <c r="Y87" s="239">
        <v>12</v>
      </c>
      <c r="Z87" s="116">
        <f t="shared" si="23"/>
        <v>9.6000000000000014</v>
      </c>
      <c r="AA87" s="143"/>
    </row>
    <row r="88" spans="1:27" ht="19.9" customHeight="1">
      <c r="A88" s="138">
        <v>81</v>
      </c>
      <c r="B88" s="236">
        <v>263580</v>
      </c>
      <c r="C88" s="238" t="s">
        <v>243</v>
      </c>
      <c r="D88" s="146">
        <v>5</v>
      </c>
      <c r="E88" s="146">
        <v>3.50</v>
      </c>
      <c r="F88" s="146">
        <v>6</v>
      </c>
      <c r="G88" s="146">
        <v>7</v>
      </c>
      <c r="H88" s="146">
        <v>5.50</v>
      </c>
      <c r="I88" s="10">
        <f t="shared" si="12"/>
        <v>27</v>
      </c>
      <c r="J88" s="10">
        <f t="shared" si="13"/>
        <v>4.05</v>
      </c>
      <c r="K88" s="147">
        <v>2.50</v>
      </c>
      <c r="L88" s="147">
        <v>3</v>
      </c>
      <c r="M88" s="147">
        <v>1</v>
      </c>
      <c r="N88" s="147">
        <v>4</v>
      </c>
      <c r="O88" s="147">
        <v>3</v>
      </c>
      <c r="P88" s="18">
        <f t="shared" si="14"/>
        <v>13.50</v>
      </c>
      <c r="Q88" s="116">
        <f t="shared" si="15"/>
        <v>0.675</v>
      </c>
      <c r="R88" s="105">
        <f t="shared" si="16"/>
        <v>0.875</v>
      </c>
      <c r="S88" s="105">
        <f t="shared" si="17"/>
        <v>0.675</v>
      </c>
      <c r="T88" s="105">
        <f t="shared" si="18"/>
        <v>0.95</v>
      </c>
      <c r="U88" s="105">
        <f t="shared" si="19"/>
        <v>1.25</v>
      </c>
      <c r="V88" s="105">
        <f t="shared" si="20"/>
        <v>0.975</v>
      </c>
      <c r="W88" s="117">
        <f t="shared" si="21"/>
        <v>40.50</v>
      </c>
      <c r="X88" s="117">
        <f t="shared" si="22"/>
        <v>8.10</v>
      </c>
      <c r="Y88" s="239">
        <v>18</v>
      </c>
      <c r="Z88" s="116">
        <f t="shared" si="23"/>
        <v>14.40</v>
      </c>
      <c r="AA88" s="143"/>
    </row>
    <row r="89" spans="1:27" ht="19.9" customHeight="1">
      <c r="A89" s="138">
        <v>82</v>
      </c>
      <c r="B89" s="236">
        <v>263581</v>
      </c>
      <c r="C89" s="238" t="s">
        <v>244</v>
      </c>
      <c r="D89" s="10">
        <v>2</v>
      </c>
      <c r="E89" s="10">
        <v>4</v>
      </c>
      <c r="F89" s="10">
        <v>3</v>
      </c>
      <c r="G89" s="10">
        <v>0.50</v>
      </c>
      <c r="H89" s="10">
        <v>2.50</v>
      </c>
      <c r="I89" s="10">
        <f t="shared" si="12"/>
        <v>12</v>
      </c>
      <c r="J89" s="10">
        <f t="shared" si="13"/>
        <v>1.7999999999999998</v>
      </c>
      <c r="K89" s="147">
        <v>1</v>
      </c>
      <c r="L89" s="147">
        <v>0.50</v>
      </c>
      <c r="M89" s="147">
        <v>2</v>
      </c>
      <c r="N89" s="147">
        <v>1</v>
      </c>
      <c r="O89" s="147">
        <v>1.50</v>
      </c>
      <c r="P89" s="18">
        <f t="shared" si="14"/>
        <v>6</v>
      </c>
      <c r="Q89" s="116">
        <f t="shared" si="15"/>
        <v>0.30000000000000004</v>
      </c>
      <c r="R89" s="105">
        <f t="shared" si="16"/>
        <v>0.35</v>
      </c>
      <c r="S89" s="105">
        <f t="shared" si="17"/>
        <v>0.625</v>
      </c>
      <c r="T89" s="105">
        <f t="shared" si="18"/>
        <v>0.54999999999999993</v>
      </c>
      <c r="U89" s="105">
        <f t="shared" si="19"/>
        <v>0.125</v>
      </c>
      <c r="V89" s="105">
        <f t="shared" si="20"/>
        <v>0.45</v>
      </c>
      <c r="W89" s="117">
        <f t="shared" si="21"/>
        <v>18</v>
      </c>
      <c r="X89" s="117">
        <f t="shared" si="22"/>
        <v>3.60</v>
      </c>
      <c r="Y89" s="239">
        <v>8</v>
      </c>
      <c r="Z89" s="116">
        <f t="shared" si="23"/>
        <v>6.40</v>
      </c>
      <c r="AA89" s="143"/>
    </row>
    <row r="90" spans="1:27" ht="19.9" customHeight="1">
      <c r="A90" s="138">
        <v>83</v>
      </c>
      <c r="B90" s="236">
        <v>263582</v>
      </c>
      <c r="C90" s="238" t="s">
        <v>245</v>
      </c>
      <c r="D90" s="10">
        <v>1</v>
      </c>
      <c r="E90" s="10">
        <v>6</v>
      </c>
      <c r="F90" s="10">
        <v>2</v>
      </c>
      <c r="G90" s="10">
        <v>1</v>
      </c>
      <c r="H90" s="10">
        <v>3</v>
      </c>
      <c r="I90" s="10">
        <f t="shared" si="12"/>
        <v>13</v>
      </c>
      <c r="J90" s="10">
        <f t="shared" si="13"/>
        <v>1.95</v>
      </c>
      <c r="K90" s="18">
        <v>2</v>
      </c>
      <c r="L90" s="18">
        <v>0</v>
      </c>
      <c r="M90" s="18">
        <v>1.50</v>
      </c>
      <c r="N90" s="18">
        <v>1.50</v>
      </c>
      <c r="O90" s="18">
        <v>1</v>
      </c>
      <c r="P90" s="18">
        <f t="shared" si="14"/>
        <v>6</v>
      </c>
      <c r="Q90" s="116">
        <f t="shared" si="15"/>
        <v>0.30000000000000004</v>
      </c>
      <c r="R90" s="105">
        <f t="shared" si="16"/>
        <v>0.25</v>
      </c>
      <c r="S90" s="105">
        <f t="shared" si="17"/>
        <v>0.89999999999999991</v>
      </c>
      <c r="T90" s="105">
        <f t="shared" si="18"/>
        <v>0.375</v>
      </c>
      <c r="U90" s="105">
        <f t="shared" si="19"/>
        <v>0.225</v>
      </c>
      <c r="V90" s="105">
        <f t="shared" si="20"/>
        <v>0.49999999999999994</v>
      </c>
      <c r="W90" s="117">
        <f t="shared" si="21"/>
        <v>19</v>
      </c>
      <c r="X90" s="117">
        <f t="shared" si="22"/>
        <v>3.8000000000000003</v>
      </c>
      <c r="Y90" s="239">
        <v>8</v>
      </c>
      <c r="Z90" s="116">
        <f t="shared" si="23"/>
        <v>6.40</v>
      </c>
      <c r="AA90" s="143"/>
    </row>
    <row r="91" spans="1:27" ht="19.9" customHeight="1">
      <c r="A91" s="138">
        <v>84</v>
      </c>
      <c r="B91" s="236">
        <v>263583</v>
      </c>
      <c r="C91" s="238" t="s">
        <v>246</v>
      </c>
      <c r="D91" s="10">
        <v>5</v>
      </c>
      <c r="E91" s="10">
        <v>4.50</v>
      </c>
      <c r="F91" s="10">
        <v>3</v>
      </c>
      <c r="G91" s="10">
        <v>5</v>
      </c>
      <c r="H91" s="10">
        <v>3.50</v>
      </c>
      <c r="I91" s="10">
        <f t="shared" si="12"/>
        <v>21</v>
      </c>
      <c r="J91" s="10">
        <f t="shared" si="13"/>
        <v>3.15</v>
      </c>
      <c r="K91" s="18">
        <v>1.50</v>
      </c>
      <c r="L91" s="18">
        <v>1.50</v>
      </c>
      <c r="M91" s="18">
        <v>3</v>
      </c>
      <c r="N91" s="18">
        <v>2</v>
      </c>
      <c r="O91" s="18">
        <v>2.50</v>
      </c>
      <c r="P91" s="18">
        <f t="shared" si="14"/>
        <v>10.50</v>
      </c>
      <c r="Q91" s="116">
        <f t="shared" si="15"/>
        <v>0.525</v>
      </c>
      <c r="R91" s="105">
        <f t="shared" si="16"/>
        <v>0.825</v>
      </c>
      <c r="S91" s="105">
        <f t="shared" si="17"/>
        <v>0.75</v>
      </c>
      <c r="T91" s="105">
        <f t="shared" si="18"/>
        <v>0.60</v>
      </c>
      <c r="U91" s="105">
        <f t="shared" si="19"/>
        <v>0.85</v>
      </c>
      <c r="V91" s="105">
        <f t="shared" si="20"/>
        <v>0.65</v>
      </c>
      <c r="W91" s="117">
        <f t="shared" si="21"/>
        <v>31.50</v>
      </c>
      <c r="X91" s="117">
        <f t="shared" si="22"/>
        <v>6.3000000000000007</v>
      </c>
      <c r="Y91" s="239">
        <v>14</v>
      </c>
      <c r="Z91" s="116">
        <f t="shared" si="23"/>
        <v>11.20</v>
      </c>
      <c r="AA91" s="143"/>
    </row>
    <row r="92" spans="1:27" ht="19.9" customHeight="1">
      <c r="A92" s="138">
        <v>85</v>
      </c>
      <c r="B92" s="236">
        <v>263586</v>
      </c>
      <c r="C92" s="238" t="s">
        <v>247</v>
      </c>
      <c r="D92" s="10">
        <v>8</v>
      </c>
      <c r="E92" s="10">
        <v>5</v>
      </c>
      <c r="F92" s="10">
        <v>7</v>
      </c>
      <c r="G92" s="10">
        <v>5.50</v>
      </c>
      <c r="H92" s="10">
        <v>6</v>
      </c>
      <c r="I92" s="10">
        <f t="shared" si="12"/>
        <v>31.50</v>
      </c>
      <c r="J92" s="10">
        <f t="shared" si="13"/>
        <v>4.7249999999999996</v>
      </c>
      <c r="K92" s="18">
        <v>3.50</v>
      </c>
      <c r="L92" s="18">
        <v>2</v>
      </c>
      <c r="M92" s="18">
        <v>5</v>
      </c>
      <c r="N92" s="18">
        <v>1.50</v>
      </c>
      <c r="O92" s="18">
        <v>3</v>
      </c>
      <c r="P92" s="18">
        <f t="shared" si="14"/>
        <v>15</v>
      </c>
      <c r="Q92" s="116">
        <f t="shared" si="15"/>
        <v>0.75</v>
      </c>
      <c r="R92" s="105">
        <f t="shared" si="16"/>
        <v>1.375</v>
      </c>
      <c r="S92" s="105">
        <f t="shared" si="17"/>
        <v>0.85</v>
      </c>
      <c r="T92" s="105">
        <f t="shared" si="18"/>
        <v>1.30</v>
      </c>
      <c r="U92" s="105">
        <f t="shared" si="19"/>
        <v>0.89999999999999991</v>
      </c>
      <c r="V92" s="105">
        <f t="shared" si="20"/>
        <v>1.0499999999999998</v>
      </c>
      <c r="W92" s="117">
        <f t="shared" si="21"/>
        <v>46.50</v>
      </c>
      <c r="X92" s="117">
        <f t="shared" si="22"/>
        <v>9.3000000000000007</v>
      </c>
      <c r="Y92" s="239">
        <v>21</v>
      </c>
      <c r="Z92" s="116">
        <f t="shared" si="23"/>
        <v>16.80</v>
      </c>
      <c r="AA92" s="143"/>
    </row>
    <row r="93" spans="1:27" ht="19.9" customHeight="1">
      <c r="A93" s="138">
        <v>86</v>
      </c>
      <c r="B93" s="236">
        <v>263587</v>
      </c>
      <c r="C93" s="238" t="s">
        <v>248</v>
      </c>
      <c r="D93" s="10">
        <v>4</v>
      </c>
      <c r="E93" s="10">
        <v>6</v>
      </c>
      <c r="F93" s="10">
        <v>2.50</v>
      </c>
      <c r="G93" s="10">
        <v>4</v>
      </c>
      <c r="H93" s="10">
        <v>2</v>
      </c>
      <c r="I93" s="10">
        <f t="shared" si="12"/>
        <v>18.50</v>
      </c>
      <c r="J93" s="10">
        <f t="shared" si="13"/>
        <v>2.775</v>
      </c>
      <c r="K93" s="18">
        <v>2</v>
      </c>
      <c r="L93" s="18">
        <v>3</v>
      </c>
      <c r="M93" s="18">
        <v>1</v>
      </c>
      <c r="N93" s="18">
        <v>2</v>
      </c>
      <c r="O93" s="18">
        <v>1.50</v>
      </c>
      <c r="P93" s="18">
        <f t="shared" si="14"/>
        <v>9.50</v>
      </c>
      <c r="Q93" s="116">
        <f t="shared" si="15"/>
        <v>0.475</v>
      </c>
      <c r="R93" s="105">
        <f t="shared" si="16"/>
        <v>0.70</v>
      </c>
      <c r="S93" s="105">
        <f t="shared" si="17"/>
        <v>1.0499999999999998</v>
      </c>
      <c r="T93" s="105">
        <f t="shared" si="18"/>
        <v>0.425</v>
      </c>
      <c r="U93" s="105">
        <f t="shared" si="19"/>
        <v>0.70</v>
      </c>
      <c r="V93" s="105">
        <f t="shared" si="20"/>
        <v>0.375</v>
      </c>
      <c r="W93" s="117">
        <f t="shared" si="21"/>
        <v>28</v>
      </c>
      <c r="X93" s="117">
        <f t="shared" si="22"/>
        <v>5.60</v>
      </c>
      <c r="Y93" s="239">
        <v>12</v>
      </c>
      <c r="Z93" s="116">
        <f t="shared" si="23"/>
        <v>9.6000000000000014</v>
      </c>
      <c r="AA93" s="143"/>
    </row>
    <row r="94" spans="1:27" ht="19.9" customHeight="1">
      <c r="A94" s="138">
        <v>87</v>
      </c>
      <c r="B94" s="236">
        <v>263588</v>
      </c>
      <c r="C94" s="238" t="s">
        <v>249</v>
      </c>
      <c r="D94" s="10">
        <v>0</v>
      </c>
      <c r="E94" s="10">
        <v>0.50</v>
      </c>
      <c r="F94" s="10">
        <v>1</v>
      </c>
      <c r="G94" s="10">
        <v>2</v>
      </c>
      <c r="H94" s="10">
        <v>0</v>
      </c>
      <c r="I94" s="10">
        <f t="shared" si="12"/>
        <v>3.50</v>
      </c>
      <c r="J94" s="10">
        <f t="shared" si="13"/>
        <v>0.525</v>
      </c>
      <c r="K94" s="18">
        <v>0</v>
      </c>
      <c r="L94" s="18">
        <v>0.50</v>
      </c>
      <c r="M94" s="18">
        <v>0.50</v>
      </c>
      <c r="N94" s="18">
        <v>0</v>
      </c>
      <c r="O94" s="18">
        <v>0.50</v>
      </c>
      <c r="P94" s="18">
        <f t="shared" si="14"/>
        <v>1.50</v>
      </c>
      <c r="Q94" s="116">
        <f t="shared" si="15"/>
        <v>0.075000000000000011</v>
      </c>
      <c r="R94" s="105">
        <f t="shared" si="16"/>
        <v>0</v>
      </c>
      <c r="S94" s="105">
        <f t="shared" si="17"/>
        <v>0.10</v>
      </c>
      <c r="T94" s="105">
        <f t="shared" si="18"/>
        <v>0.175</v>
      </c>
      <c r="U94" s="105">
        <f t="shared" si="19"/>
        <v>0.30</v>
      </c>
      <c r="V94" s="105">
        <f t="shared" si="20"/>
        <v>0.025000000000000001</v>
      </c>
      <c r="W94" s="117">
        <f t="shared" si="21"/>
        <v>5</v>
      </c>
      <c r="X94" s="117">
        <f t="shared" si="22"/>
        <v>1</v>
      </c>
      <c r="Y94" s="239">
        <v>2</v>
      </c>
      <c r="Z94" s="116">
        <f t="shared" si="23"/>
        <v>1.60</v>
      </c>
      <c r="AA94" s="143"/>
    </row>
    <row r="95" spans="1:27" ht="19.9" customHeight="1">
      <c r="A95" s="138">
        <v>88</v>
      </c>
      <c r="B95" s="236">
        <v>263589</v>
      </c>
      <c r="C95" s="238" t="s">
        <v>250</v>
      </c>
      <c r="D95" s="146">
        <v>6</v>
      </c>
      <c r="E95" s="146">
        <v>9</v>
      </c>
      <c r="F95" s="146">
        <v>4</v>
      </c>
      <c r="G95" s="146">
        <v>7.50</v>
      </c>
      <c r="H95" s="146">
        <v>7</v>
      </c>
      <c r="I95" s="10">
        <f t="shared" si="12"/>
        <v>33.50</v>
      </c>
      <c r="J95" s="10">
        <f t="shared" si="13"/>
        <v>5.0249999999999995</v>
      </c>
      <c r="K95" s="147">
        <v>2.50</v>
      </c>
      <c r="L95" s="147">
        <v>4</v>
      </c>
      <c r="M95" s="147">
        <v>5</v>
      </c>
      <c r="N95" s="147">
        <v>2</v>
      </c>
      <c r="O95" s="147">
        <v>3</v>
      </c>
      <c r="P95" s="18">
        <f t="shared" si="14"/>
        <v>16.50</v>
      </c>
      <c r="Q95" s="116">
        <f t="shared" si="15"/>
        <v>0.825</v>
      </c>
      <c r="R95" s="105">
        <f t="shared" si="16"/>
        <v>1.0249999999999999</v>
      </c>
      <c r="S95" s="105">
        <f t="shared" si="17"/>
        <v>1.5499999999999998</v>
      </c>
      <c r="T95" s="105">
        <f t="shared" si="18"/>
        <v>0.85</v>
      </c>
      <c r="U95" s="105">
        <f t="shared" si="19"/>
        <v>1.2250000000000001</v>
      </c>
      <c r="V95" s="105">
        <f t="shared" si="20"/>
        <v>1.2000000000000002</v>
      </c>
      <c r="W95" s="117">
        <f t="shared" si="21"/>
        <v>50</v>
      </c>
      <c r="X95" s="117">
        <f t="shared" si="22"/>
        <v>10</v>
      </c>
      <c r="Y95" s="239">
        <v>22</v>
      </c>
      <c r="Z95" s="116">
        <f t="shared" si="23"/>
        <v>17.60</v>
      </c>
      <c r="AA95" s="143"/>
    </row>
    <row r="96" spans="1:27" ht="19.9" customHeight="1">
      <c r="A96" s="138">
        <v>89</v>
      </c>
      <c r="B96" s="236">
        <v>263592</v>
      </c>
      <c r="C96" s="238" t="s">
        <v>251</v>
      </c>
      <c r="D96" s="10">
        <v>3</v>
      </c>
      <c r="E96" s="10">
        <v>2</v>
      </c>
      <c r="F96" s="10">
        <v>3.50</v>
      </c>
      <c r="G96" s="10">
        <v>5</v>
      </c>
      <c r="H96" s="10">
        <v>2</v>
      </c>
      <c r="I96" s="10">
        <f t="shared" si="12"/>
        <v>15.50</v>
      </c>
      <c r="J96" s="10">
        <f t="shared" si="13"/>
        <v>2.3249999999999997</v>
      </c>
      <c r="K96" s="147">
        <v>1</v>
      </c>
      <c r="L96" s="147">
        <v>1.50</v>
      </c>
      <c r="M96" s="147">
        <v>2</v>
      </c>
      <c r="N96" s="147">
        <v>1</v>
      </c>
      <c r="O96" s="147">
        <v>2</v>
      </c>
      <c r="P96" s="18">
        <f t="shared" si="14"/>
        <v>7.50</v>
      </c>
      <c r="Q96" s="116">
        <f t="shared" si="15"/>
        <v>0.375</v>
      </c>
      <c r="R96" s="105">
        <f t="shared" si="16"/>
        <v>0.49999999999999994</v>
      </c>
      <c r="S96" s="105">
        <f t="shared" si="17"/>
        <v>0.375</v>
      </c>
      <c r="T96" s="105">
        <f t="shared" si="18"/>
        <v>0.625</v>
      </c>
      <c r="U96" s="105">
        <f t="shared" si="19"/>
        <v>0.80</v>
      </c>
      <c r="V96" s="105">
        <f t="shared" si="20"/>
        <v>0.40</v>
      </c>
      <c r="W96" s="117">
        <f t="shared" si="21"/>
        <v>23</v>
      </c>
      <c r="X96" s="117">
        <f t="shared" si="22"/>
        <v>4.6000000000000005</v>
      </c>
      <c r="Y96" s="239">
        <v>10</v>
      </c>
      <c r="Z96" s="116">
        <f t="shared" si="23"/>
        <v>8</v>
      </c>
      <c r="AA96" s="143"/>
    </row>
    <row r="97" spans="1:27" ht="19.9" customHeight="1">
      <c r="A97" s="138">
        <v>90</v>
      </c>
      <c r="B97" s="236">
        <v>263593</v>
      </c>
      <c r="C97" s="238" t="s">
        <v>252</v>
      </c>
      <c r="D97" s="10">
        <v>5</v>
      </c>
      <c r="E97" s="10">
        <v>1</v>
      </c>
      <c r="F97" s="10">
        <v>4</v>
      </c>
      <c r="G97" s="10">
        <v>3</v>
      </c>
      <c r="H97" s="10">
        <v>2.50</v>
      </c>
      <c r="I97" s="10">
        <f t="shared" si="12"/>
        <v>15.50</v>
      </c>
      <c r="J97" s="10">
        <f t="shared" si="13"/>
        <v>2.3249999999999997</v>
      </c>
      <c r="K97" s="18">
        <v>1.50</v>
      </c>
      <c r="L97" s="18">
        <v>1</v>
      </c>
      <c r="M97" s="18">
        <v>2.50</v>
      </c>
      <c r="N97" s="18">
        <v>0.50</v>
      </c>
      <c r="O97" s="18">
        <v>1.50</v>
      </c>
      <c r="P97" s="18">
        <f t="shared" si="14"/>
        <v>7</v>
      </c>
      <c r="Q97" s="116">
        <f t="shared" si="15"/>
        <v>0.35</v>
      </c>
      <c r="R97" s="105">
        <f t="shared" si="16"/>
        <v>0.825</v>
      </c>
      <c r="S97" s="105">
        <f t="shared" si="17"/>
        <v>0.20</v>
      </c>
      <c r="T97" s="105">
        <f t="shared" si="18"/>
        <v>0.725</v>
      </c>
      <c r="U97" s="105">
        <f t="shared" si="19"/>
        <v>0.475</v>
      </c>
      <c r="V97" s="105">
        <f t="shared" si="20"/>
        <v>0.45</v>
      </c>
      <c r="W97" s="117">
        <f t="shared" si="21"/>
        <v>22.50</v>
      </c>
      <c r="X97" s="117">
        <f t="shared" si="22"/>
        <v>4.50</v>
      </c>
      <c r="Y97" s="239">
        <v>10</v>
      </c>
      <c r="Z97" s="116">
        <f t="shared" si="23"/>
        <v>8</v>
      </c>
      <c r="AA97" s="143"/>
    </row>
    <row r="98" spans="1:27" ht="19.9" customHeight="1">
      <c r="A98" s="138">
        <v>91</v>
      </c>
      <c r="B98" s="236">
        <v>263594</v>
      </c>
      <c r="C98" s="238" t="s">
        <v>253</v>
      </c>
      <c r="D98" s="10">
        <v>4.50</v>
      </c>
      <c r="E98" s="10">
        <v>3</v>
      </c>
      <c r="F98" s="10">
        <v>5</v>
      </c>
      <c r="G98" s="10">
        <v>6</v>
      </c>
      <c r="H98" s="10">
        <v>4</v>
      </c>
      <c r="I98" s="10">
        <f t="shared" si="12"/>
        <v>22.50</v>
      </c>
      <c r="J98" s="10">
        <f t="shared" si="13"/>
        <v>3.375</v>
      </c>
      <c r="K98" s="18">
        <v>0.50</v>
      </c>
      <c r="L98" s="18">
        <v>4</v>
      </c>
      <c r="M98" s="18">
        <v>3</v>
      </c>
      <c r="N98" s="18">
        <v>1.50</v>
      </c>
      <c r="O98" s="18">
        <v>2</v>
      </c>
      <c r="P98" s="18">
        <f t="shared" si="14"/>
        <v>11</v>
      </c>
      <c r="Q98" s="116">
        <f t="shared" si="15"/>
        <v>0.55000000000000004</v>
      </c>
      <c r="R98" s="105">
        <f t="shared" si="16"/>
        <v>0.70</v>
      </c>
      <c r="S98" s="105">
        <f t="shared" si="17"/>
        <v>0.64999999999999991</v>
      </c>
      <c r="T98" s="105">
        <f t="shared" si="18"/>
        <v>0.90</v>
      </c>
      <c r="U98" s="105">
        <f t="shared" si="19"/>
        <v>0.97499999999999987</v>
      </c>
      <c r="V98" s="105">
        <f t="shared" si="20"/>
        <v>0.70</v>
      </c>
      <c r="W98" s="117">
        <f t="shared" si="21"/>
        <v>33.50</v>
      </c>
      <c r="X98" s="117">
        <f t="shared" si="22"/>
        <v>6.70</v>
      </c>
      <c r="Y98" s="239">
        <v>15</v>
      </c>
      <c r="Z98" s="116">
        <f t="shared" si="23"/>
        <v>12</v>
      </c>
      <c r="AA98" s="143"/>
    </row>
    <row r="99" spans="1:27" ht="19.9" customHeight="1">
      <c r="A99" s="138">
        <v>92</v>
      </c>
      <c r="B99" s="236">
        <v>263597</v>
      </c>
      <c r="C99" s="238" t="s">
        <v>254</v>
      </c>
      <c r="D99" s="10">
        <v>7</v>
      </c>
      <c r="E99" s="10">
        <v>4</v>
      </c>
      <c r="F99" s="10">
        <v>5.50</v>
      </c>
      <c r="G99" s="10">
        <v>6</v>
      </c>
      <c r="H99" s="10">
        <v>3</v>
      </c>
      <c r="I99" s="10">
        <f t="shared" si="12"/>
        <v>25.50</v>
      </c>
      <c r="J99" s="10">
        <f t="shared" si="13"/>
        <v>3.8249999999999997</v>
      </c>
      <c r="K99" s="18">
        <v>3</v>
      </c>
      <c r="L99" s="18">
        <v>2.50</v>
      </c>
      <c r="M99" s="18">
        <v>4</v>
      </c>
      <c r="N99" s="18">
        <v>2</v>
      </c>
      <c r="O99" s="18">
        <v>1</v>
      </c>
      <c r="P99" s="18">
        <f t="shared" si="14"/>
        <v>12.50</v>
      </c>
      <c r="Q99" s="116">
        <f t="shared" si="15"/>
        <v>0.625</v>
      </c>
      <c r="R99" s="105">
        <f t="shared" si="16"/>
        <v>1.2000000000000002</v>
      </c>
      <c r="S99" s="105">
        <f t="shared" si="17"/>
        <v>0.725</v>
      </c>
      <c r="T99" s="105">
        <f t="shared" si="18"/>
        <v>1.0249999999999999</v>
      </c>
      <c r="U99" s="105">
        <f t="shared" si="19"/>
        <v>0.99999999999999989</v>
      </c>
      <c r="V99" s="105">
        <f t="shared" si="20"/>
        <v>0.49999999999999994</v>
      </c>
      <c r="W99" s="117">
        <f t="shared" si="21"/>
        <v>38</v>
      </c>
      <c r="X99" s="117">
        <f t="shared" si="22"/>
        <v>7.60</v>
      </c>
      <c r="Y99" s="239">
        <v>17</v>
      </c>
      <c r="Z99" s="116">
        <f t="shared" si="23"/>
        <v>13.60</v>
      </c>
      <c r="AA99" s="143"/>
    </row>
    <row r="100" spans="1:27" ht="19.9" customHeight="1">
      <c r="A100" s="138">
        <v>93</v>
      </c>
      <c r="B100" s="236">
        <v>263598</v>
      </c>
      <c r="C100" s="238" t="s">
        <v>255</v>
      </c>
      <c r="D100" s="10">
        <v>4.50</v>
      </c>
      <c r="E100" s="10">
        <v>7</v>
      </c>
      <c r="F100" s="10">
        <v>4</v>
      </c>
      <c r="G100" s="10">
        <v>7</v>
      </c>
      <c r="H100" s="10">
        <v>6</v>
      </c>
      <c r="I100" s="10">
        <f t="shared" si="12"/>
        <v>28.50</v>
      </c>
      <c r="J100" s="10">
        <f t="shared" si="13"/>
        <v>4.2749999999999995</v>
      </c>
      <c r="K100" s="18">
        <v>3.50</v>
      </c>
      <c r="L100" s="18">
        <v>3</v>
      </c>
      <c r="M100" s="18">
        <v>2</v>
      </c>
      <c r="N100" s="18">
        <v>1.50</v>
      </c>
      <c r="O100" s="18">
        <v>4</v>
      </c>
      <c r="P100" s="18">
        <f t="shared" si="14"/>
        <v>14</v>
      </c>
      <c r="Q100" s="116">
        <f t="shared" si="15"/>
        <v>0.70</v>
      </c>
      <c r="R100" s="105">
        <f t="shared" si="16"/>
        <v>0.85</v>
      </c>
      <c r="S100" s="105">
        <f t="shared" si="17"/>
        <v>1.2000000000000002</v>
      </c>
      <c r="T100" s="105">
        <f t="shared" si="18"/>
        <v>0.70</v>
      </c>
      <c r="U100" s="105">
        <f t="shared" si="19"/>
        <v>1.125</v>
      </c>
      <c r="V100" s="105">
        <f t="shared" si="20"/>
        <v>1.0999999999999999</v>
      </c>
      <c r="W100" s="117">
        <f t="shared" si="21"/>
        <v>42.50</v>
      </c>
      <c r="X100" s="117">
        <f t="shared" si="22"/>
        <v>8.50</v>
      </c>
      <c r="Y100" s="239">
        <v>19</v>
      </c>
      <c r="Z100" s="116">
        <f t="shared" si="23"/>
        <v>15.20</v>
      </c>
      <c r="AA100" s="143"/>
    </row>
    <row r="101" spans="1:27" ht="19.9" customHeight="1">
      <c r="A101" s="138">
        <v>94</v>
      </c>
      <c r="B101" s="236">
        <v>263599</v>
      </c>
      <c r="C101" s="238" t="s">
        <v>256</v>
      </c>
      <c r="D101" s="10">
        <v>5</v>
      </c>
      <c r="E101" s="10">
        <v>4.50</v>
      </c>
      <c r="F101" s="10">
        <v>3</v>
      </c>
      <c r="G101" s="10">
        <v>6</v>
      </c>
      <c r="H101" s="10">
        <v>7.50</v>
      </c>
      <c r="I101" s="10">
        <f t="shared" si="12"/>
        <v>26</v>
      </c>
      <c r="J101" s="10">
        <f t="shared" si="13"/>
        <v>3.90</v>
      </c>
      <c r="K101" s="147">
        <v>4</v>
      </c>
      <c r="L101" s="147">
        <v>2.50</v>
      </c>
      <c r="M101" s="147">
        <v>1</v>
      </c>
      <c r="N101" s="147">
        <v>3</v>
      </c>
      <c r="O101" s="147">
        <v>2</v>
      </c>
      <c r="P101" s="18">
        <f t="shared" si="14"/>
        <v>12.50</v>
      </c>
      <c r="Q101" s="116">
        <f t="shared" si="15"/>
        <v>0.625</v>
      </c>
      <c r="R101" s="105">
        <f t="shared" si="16"/>
        <v>0.95</v>
      </c>
      <c r="S101" s="105">
        <f t="shared" si="17"/>
        <v>0.80</v>
      </c>
      <c r="T101" s="105">
        <f t="shared" si="18"/>
        <v>0.49999999999999994</v>
      </c>
      <c r="U101" s="105">
        <f t="shared" si="19"/>
        <v>1.0499999999999998</v>
      </c>
      <c r="V101" s="105">
        <f t="shared" si="20"/>
        <v>1.2250000000000001</v>
      </c>
      <c r="W101" s="117">
        <f t="shared" si="21"/>
        <v>38.50</v>
      </c>
      <c r="X101" s="117">
        <f t="shared" si="22"/>
        <v>7.70</v>
      </c>
      <c r="Y101" s="239">
        <v>17</v>
      </c>
      <c r="Z101" s="116">
        <f t="shared" si="23"/>
        <v>13.60</v>
      </c>
      <c r="AA101" s="143"/>
    </row>
    <row r="102" spans="1:27" ht="19.9" customHeight="1">
      <c r="A102" s="138">
        <v>95</v>
      </c>
      <c r="B102" s="236">
        <v>263605</v>
      </c>
      <c r="C102" s="238" t="s">
        <v>257</v>
      </c>
      <c r="D102" s="10">
        <v>6.50</v>
      </c>
      <c r="E102" s="10">
        <v>5</v>
      </c>
      <c r="F102" s="10">
        <v>9</v>
      </c>
      <c r="G102" s="10">
        <v>7</v>
      </c>
      <c r="H102" s="10">
        <v>6.50</v>
      </c>
      <c r="I102" s="10">
        <f t="shared" si="12"/>
        <v>34</v>
      </c>
      <c r="J102" s="10">
        <f t="shared" si="13"/>
        <v>5.0999999999999996</v>
      </c>
      <c r="K102" s="18">
        <v>3</v>
      </c>
      <c r="L102" s="18">
        <v>4</v>
      </c>
      <c r="M102" s="18">
        <v>2.50</v>
      </c>
      <c r="N102" s="18">
        <v>4</v>
      </c>
      <c r="O102" s="18">
        <v>3</v>
      </c>
      <c r="P102" s="18">
        <f t="shared" si="14"/>
        <v>16.50</v>
      </c>
      <c r="Q102" s="116">
        <f t="shared" si="15"/>
        <v>0.825</v>
      </c>
      <c r="R102" s="105">
        <f t="shared" si="16"/>
        <v>1.125</v>
      </c>
      <c r="S102" s="105">
        <f t="shared" si="17"/>
        <v>0.95</v>
      </c>
      <c r="T102" s="105">
        <f t="shared" si="18"/>
        <v>1.475</v>
      </c>
      <c r="U102" s="105">
        <f t="shared" si="19"/>
        <v>1.25</v>
      </c>
      <c r="V102" s="105">
        <f t="shared" si="20"/>
        <v>1.125</v>
      </c>
      <c r="W102" s="117">
        <f t="shared" si="21"/>
        <v>50.50</v>
      </c>
      <c r="X102" s="117">
        <f t="shared" si="22"/>
        <v>10.100000000000001</v>
      </c>
      <c r="Y102" s="239">
        <v>22</v>
      </c>
      <c r="Z102" s="116">
        <f t="shared" si="23"/>
        <v>17.60</v>
      </c>
      <c r="AA102" s="143"/>
    </row>
    <row r="103" spans="1:27" ht="19.9" customHeight="1">
      <c r="A103" s="138">
        <v>96</v>
      </c>
      <c r="B103" s="236">
        <v>263609</v>
      </c>
      <c r="C103" s="238" t="s">
        <v>258</v>
      </c>
      <c r="D103" s="10">
        <v>5</v>
      </c>
      <c r="E103" s="10">
        <v>2.50</v>
      </c>
      <c r="F103" s="10">
        <v>3.50</v>
      </c>
      <c r="G103" s="10">
        <v>5</v>
      </c>
      <c r="H103" s="10">
        <v>3</v>
      </c>
      <c r="I103" s="10">
        <f t="shared" si="12"/>
        <v>19</v>
      </c>
      <c r="J103" s="10">
        <f t="shared" si="13"/>
        <v>2.85</v>
      </c>
      <c r="K103" s="241">
        <v>2.50</v>
      </c>
      <c r="L103" s="241">
        <v>3</v>
      </c>
      <c r="M103" s="241">
        <v>1</v>
      </c>
      <c r="N103" s="241">
        <v>2</v>
      </c>
      <c r="O103" s="241">
        <v>1.50</v>
      </c>
      <c r="P103" s="18">
        <f t="shared" si="14"/>
        <v>10</v>
      </c>
      <c r="Q103" s="116">
        <f t="shared" si="15"/>
        <v>0.50</v>
      </c>
      <c r="R103" s="105">
        <f t="shared" si="16"/>
        <v>0.875</v>
      </c>
      <c r="S103" s="105">
        <f t="shared" si="17"/>
        <v>0.525</v>
      </c>
      <c r="T103" s="105">
        <f t="shared" si="18"/>
        <v>0.57500000000000007</v>
      </c>
      <c r="U103" s="105">
        <f t="shared" si="19"/>
        <v>0.85</v>
      </c>
      <c r="V103" s="105">
        <f t="shared" si="20"/>
        <v>0.52499999999999991</v>
      </c>
      <c r="W103" s="117">
        <f t="shared" si="21"/>
        <v>29</v>
      </c>
      <c r="X103" s="117">
        <f t="shared" si="22"/>
        <v>5.8000000000000007</v>
      </c>
      <c r="Y103" s="239">
        <v>13</v>
      </c>
      <c r="Z103" s="116">
        <f t="shared" si="23"/>
        <v>10.40</v>
      </c>
      <c r="AA103" s="143"/>
    </row>
    <row r="104" spans="1:27" ht="19.9" customHeight="1">
      <c r="A104" s="138">
        <v>97</v>
      </c>
      <c r="B104" s="236">
        <v>263610</v>
      </c>
      <c r="C104" s="238" t="s">
        <v>259</v>
      </c>
      <c r="D104" s="10">
        <v>4.50</v>
      </c>
      <c r="E104" s="10">
        <v>6</v>
      </c>
      <c r="F104" s="10">
        <v>7</v>
      </c>
      <c r="G104" s="10">
        <v>7.50</v>
      </c>
      <c r="H104" s="10">
        <v>8</v>
      </c>
      <c r="I104" s="10">
        <f t="shared" si="12"/>
        <v>33</v>
      </c>
      <c r="J104" s="10">
        <f t="shared" si="13"/>
        <v>4.95</v>
      </c>
      <c r="K104" s="241">
        <v>2</v>
      </c>
      <c r="L104" s="241">
        <v>4</v>
      </c>
      <c r="M104" s="241">
        <v>2</v>
      </c>
      <c r="N104" s="241">
        <v>3.50</v>
      </c>
      <c r="O104" s="241">
        <v>4.50</v>
      </c>
      <c r="P104" s="18">
        <f t="shared" si="14"/>
        <v>16</v>
      </c>
      <c r="Q104" s="116">
        <f t="shared" si="15"/>
        <v>0.80</v>
      </c>
      <c r="R104" s="105">
        <f t="shared" si="16"/>
        <v>0.77499999999999991</v>
      </c>
      <c r="S104" s="105">
        <f t="shared" si="17"/>
        <v>1.0999999999999999</v>
      </c>
      <c r="T104" s="105">
        <f t="shared" si="18"/>
        <v>1.1500000000000001</v>
      </c>
      <c r="U104" s="105">
        <f t="shared" si="19"/>
        <v>1.30</v>
      </c>
      <c r="V104" s="105">
        <f t="shared" si="20"/>
        <v>1.425</v>
      </c>
      <c r="W104" s="117">
        <f t="shared" si="21"/>
        <v>49</v>
      </c>
      <c r="X104" s="117">
        <f t="shared" si="22"/>
        <v>9.8000000000000007</v>
      </c>
      <c r="Y104" s="239">
        <v>22</v>
      </c>
      <c r="Z104" s="116">
        <f t="shared" si="23"/>
        <v>17.60</v>
      </c>
      <c r="AA104" s="143"/>
    </row>
    <row r="105" spans="1:27" ht="19.9" customHeight="1">
      <c r="A105" s="138">
        <v>98</v>
      </c>
      <c r="B105" s="236">
        <v>263611</v>
      </c>
      <c r="C105" s="238" t="s">
        <v>260</v>
      </c>
      <c r="D105" s="10">
        <v>6</v>
      </c>
      <c r="E105" s="10">
        <v>7.50</v>
      </c>
      <c r="F105" s="10">
        <v>4</v>
      </c>
      <c r="G105" s="10">
        <v>6</v>
      </c>
      <c r="H105" s="10">
        <v>6.50</v>
      </c>
      <c r="I105" s="10">
        <f t="shared" si="12"/>
        <v>30</v>
      </c>
      <c r="J105" s="10">
        <f t="shared" si="13"/>
        <v>4.50</v>
      </c>
      <c r="K105" s="18">
        <v>3.50</v>
      </c>
      <c r="L105" s="18">
        <v>3</v>
      </c>
      <c r="M105" s="18">
        <v>4</v>
      </c>
      <c r="N105" s="18">
        <v>1.50</v>
      </c>
      <c r="O105" s="18">
        <v>3</v>
      </c>
      <c r="P105" s="18">
        <f t="shared" si="14"/>
        <v>15</v>
      </c>
      <c r="Q105" s="116">
        <f t="shared" si="15"/>
        <v>0.75</v>
      </c>
      <c r="R105" s="105">
        <f t="shared" si="16"/>
        <v>1.075</v>
      </c>
      <c r="S105" s="105">
        <f t="shared" si="17"/>
        <v>1.2749999999999999</v>
      </c>
      <c r="T105" s="105">
        <f t="shared" si="18"/>
        <v>0.80</v>
      </c>
      <c r="U105" s="105">
        <f t="shared" si="19"/>
        <v>0.97499999999999987</v>
      </c>
      <c r="V105" s="105">
        <f t="shared" si="20"/>
        <v>1.125</v>
      </c>
      <c r="W105" s="117">
        <f t="shared" si="21"/>
        <v>45</v>
      </c>
      <c r="X105" s="117">
        <f t="shared" si="22"/>
        <v>9</v>
      </c>
      <c r="Y105" s="239">
        <v>20</v>
      </c>
      <c r="Z105" s="116">
        <f t="shared" si="23"/>
        <v>16</v>
      </c>
      <c r="AA105" s="143"/>
    </row>
    <row r="106" spans="1:27" ht="19.9" customHeight="1">
      <c r="A106" s="138">
        <v>99</v>
      </c>
      <c r="B106" s="236">
        <v>263612</v>
      </c>
      <c r="C106" s="238" t="s">
        <v>261</v>
      </c>
      <c r="D106" s="10">
        <v>3.50</v>
      </c>
      <c r="E106" s="10">
        <v>5</v>
      </c>
      <c r="F106" s="10">
        <v>7.50</v>
      </c>
      <c r="G106" s="10">
        <v>5</v>
      </c>
      <c r="H106" s="10">
        <v>7</v>
      </c>
      <c r="I106" s="10">
        <f t="shared" si="12"/>
        <v>28</v>
      </c>
      <c r="J106" s="10">
        <f t="shared" si="13"/>
        <v>4.20</v>
      </c>
      <c r="K106" s="18">
        <v>1</v>
      </c>
      <c r="L106" s="18">
        <v>1.50</v>
      </c>
      <c r="M106" s="18">
        <v>3</v>
      </c>
      <c r="N106" s="18">
        <v>4</v>
      </c>
      <c r="O106" s="18">
        <v>3.50</v>
      </c>
      <c r="P106" s="18">
        <f t="shared" si="14"/>
        <v>13</v>
      </c>
      <c r="Q106" s="116">
        <f t="shared" si="15"/>
        <v>0.65</v>
      </c>
      <c r="R106" s="105">
        <f t="shared" si="16"/>
        <v>0.57500000000000007</v>
      </c>
      <c r="S106" s="105">
        <f t="shared" si="17"/>
        <v>0.825</v>
      </c>
      <c r="T106" s="105">
        <f t="shared" si="18"/>
        <v>1.2749999999999999</v>
      </c>
      <c r="U106" s="105">
        <f t="shared" si="19"/>
        <v>0.95</v>
      </c>
      <c r="V106" s="105">
        <f t="shared" si="20"/>
        <v>1.2250000000000001</v>
      </c>
      <c r="W106" s="117">
        <f t="shared" si="21"/>
        <v>41</v>
      </c>
      <c r="X106" s="117">
        <f t="shared" si="22"/>
        <v>8.2000000000000011</v>
      </c>
      <c r="Y106" s="239">
        <v>18</v>
      </c>
      <c r="Z106" s="116">
        <f t="shared" si="23"/>
        <v>14.40</v>
      </c>
      <c r="AA106" s="143"/>
    </row>
    <row r="107" spans="1:27" ht="19.9" customHeight="1">
      <c r="A107" s="138">
        <v>100</v>
      </c>
      <c r="B107" s="236">
        <v>263616</v>
      </c>
      <c r="C107" s="238" t="s">
        <v>262</v>
      </c>
      <c r="D107" s="10">
        <v>5</v>
      </c>
      <c r="E107" s="10">
        <v>4</v>
      </c>
      <c r="F107" s="10">
        <v>5</v>
      </c>
      <c r="G107" s="10">
        <v>7</v>
      </c>
      <c r="H107" s="10">
        <v>4.50</v>
      </c>
      <c r="I107" s="10">
        <f t="shared" si="12"/>
        <v>25.50</v>
      </c>
      <c r="J107" s="10">
        <f t="shared" si="13"/>
        <v>3.8249999999999997</v>
      </c>
      <c r="K107" s="18">
        <v>4</v>
      </c>
      <c r="L107" s="18">
        <v>3</v>
      </c>
      <c r="M107" s="18">
        <v>1.50</v>
      </c>
      <c r="N107" s="18">
        <v>1</v>
      </c>
      <c r="O107" s="18">
        <v>3</v>
      </c>
      <c r="P107" s="18">
        <f t="shared" si="14"/>
        <v>12.50</v>
      </c>
      <c r="Q107" s="116">
        <f t="shared" si="15"/>
        <v>0.625</v>
      </c>
      <c r="R107" s="105">
        <f t="shared" si="16"/>
        <v>0.95</v>
      </c>
      <c r="S107" s="105">
        <f t="shared" si="17"/>
        <v>0.75</v>
      </c>
      <c r="T107" s="105">
        <f t="shared" si="18"/>
        <v>0.825</v>
      </c>
      <c r="U107" s="105">
        <f t="shared" si="19"/>
        <v>1.1000000000000001</v>
      </c>
      <c r="V107" s="105">
        <f t="shared" si="20"/>
        <v>0.825</v>
      </c>
      <c r="W107" s="117">
        <f t="shared" si="21"/>
        <v>38</v>
      </c>
      <c r="X107" s="117">
        <f t="shared" si="22"/>
        <v>7.60</v>
      </c>
      <c r="Y107" s="239">
        <v>17</v>
      </c>
      <c r="Z107" s="116">
        <f t="shared" si="23"/>
        <v>13.60</v>
      </c>
      <c r="AA107" s="143"/>
    </row>
    <row r="108" spans="1:27" ht="19.9" customHeight="1">
      <c r="A108" s="138">
        <v>101</v>
      </c>
      <c r="B108" s="236">
        <v>263618</v>
      </c>
      <c r="C108" s="238" t="s">
        <v>263</v>
      </c>
      <c r="D108" s="10">
        <v>3.50</v>
      </c>
      <c r="E108" s="10">
        <v>6</v>
      </c>
      <c r="F108" s="10">
        <v>2.50</v>
      </c>
      <c r="G108" s="10">
        <v>5</v>
      </c>
      <c r="H108" s="10">
        <v>2</v>
      </c>
      <c r="I108" s="10">
        <f t="shared" si="12"/>
        <v>19</v>
      </c>
      <c r="J108" s="10">
        <f t="shared" si="13"/>
        <v>2.85</v>
      </c>
      <c r="K108" s="18">
        <v>2</v>
      </c>
      <c r="L108" s="18">
        <v>3</v>
      </c>
      <c r="M108" s="18">
        <v>2.50</v>
      </c>
      <c r="N108" s="18">
        <v>1</v>
      </c>
      <c r="O108" s="18">
        <v>0.50</v>
      </c>
      <c r="P108" s="18">
        <f t="shared" si="14"/>
        <v>9</v>
      </c>
      <c r="Q108" s="116">
        <f t="shared" si="15"/>
        <v>0.45</v>
      </c>
      <c r="R108" s="105">
        <f t="shared" si="16"/>
        <v>0.625</v>
      </c>
      <c r="S108" s="105">
        <f t="shared" si="17"/>
        <v>1.0499999999999998</v>
      </c>
      <c r="T108" s="105">
        <f t="shared" si="18"/>
        <v>0.50</v>
      </c>
      <c r="U108" s="105">
        <f t="shared" si="19"/>
        <v>0.80</v>
      </c>
      <c r="V108" s="105">
        <f t="shared" si="20"/>
        <v>0.325</v>
      </c>
      <c r="W108" s="117">
        <f t="shared" si="21"/>
        <v>28</v>
      </c>
      <c r="X108" s="117">
        <f t="shared" si="22"/>
        <v>5.60</v>
      </c>
      <c r="Y108" s="242">
        <v>13</v>
      </c>
      <c r="Z108" s="116">
        <f t="shared" si="23"/>
        <v>10.40</v>
      </c>
      <c r="AA108" s="243"/>
    </row>
    <row r="109" spans="1:27" ht="19.9" customHeight="1">
      <c r="A109" s="138">
        <v>102</v>
      </c>
      <c r="B109" s="236">
        <v>263619</v>
      </c>
      <c r="C109" s="238" t="s">
        <v>263</v>
      </c>
      <c r="D109" s="10">
        <v>8</v>
      </c>
      <c r="E109" s="10">
        <v>5</v>
      </c>
      <c r="F109" s="10">
        <v>6</v>
      </c>
      <c r="G109" s="10">
        <v>3</v>
      </c>
      <c r="H109" s="10">
        <v>5.50</v>
      </c>
      <c r="I109" s="10">
        <f t="shared" si="12"/>
        <v>27.50</v>
      </c>
      <c r="J109" s="10">
        <f t="shared" si="13"/>
        <v>4.125</v>
      </c>
      <c r="K109" s="18">
        <v>3.50</v>
      </c>
      <c r="L109" s="18">
        <v>4</v>
      </c>
      <c r="M109" s="18">
        <v>3</v>
      </c>
      <c r="N109" s="18">
        <v>0.50</v>
      </c>
      <c r="O109" s="18">
        <v>2.50</v>
      </c>
      <c r="P109" s="18">
        <f t="shared" si="14"/>
        <v>13.50</v>
      </c>
      <c r="Q109" s="116">
        <f t="shared" si="15"/>
        <v>0.675</v>
      </c>
      <c r="R109" s="105">
        <f t="shared" si="16"/>
        <v>1.375</v>
      </c>
      <c r="S109" s="105">
        <f t="shared" si="17"/>
        <v>0.95</v>
      </c>
      <c r="T109" s="105">
        <f t="shared" si="18"/>
        <v>1.0499999999999998</v>
      </c>
      <c r="U109" s="105">
        <f t="shared" si="19"/>
        <v>0.475</v>
      </c>
      <c r="V109" s="105">
        <f t="shared" si="20"/>
        <v>0.95</v>
      </c>
      <c r="W109" s="117">
        <f t="shared" si="21"/>
        <v>41</v>
      </c>
      <c r="X109" s="117">
        <f t="shared" si="22"/>
        <v>8.2000000000000011</v>
      </c>
      <c r="Y109" s="244">
        <v>18</v>
      </c>
      <c r="Z109" s="116">
        <f t="shared" si="23"/>
        <v>14.40</v>
      </c>
      <c r="AA109" s="243"/>
    </row>
    <row r="110" spans="1:27" ht="19.9" customHeight="1">
      <c r="A110" s="138">
        <v>103</v>
      </c>
      <c r="B110" s="236">
        <v>263624</v>
      </c>
      <c r="C110" s="238" t="s">
        <v>264</v>
      </c>
      <c r="D110" s="146">
        <v>4</v>
      </c>
      <c r="E110" s="146">
        <v>3</v>
      </c>
      <c r="F110" s="146">
        <v>7</v>
      </c>
      <c r="G110" s="146">
        <v>2</v>
      </c>
      <c r="H110" s="146">
        <v>2.50</v>
      </c>
      <c r="I110" s="10">
        <f t="shared" si="12"/>
        <v>18.50</v>
      </c>
      <c r="J110" s="10">
        <f t="shared" si="13"/>
        <v>2.775</v>
      </c>
      <c r="K110" s="18">
        <v>0.50</v>
      </c>
      <c r="L110" s="18">
        <v>1</v>
      </c>
      <c r="M110" s="18">
        <v>1.50</v>
      </c>
      <c r="N110" s="18">
        <v>2</v>
      </c>
      <c r="O110" s="18">
        <v>4</v>
      </c>
      <c r="P110" s="18">
        <f t="shared" si="14"/>
        <v>9</v>
      </c>
      <c r="Q110" s="116">
        <f t="shared" si="15"/>
        <v>0.45</v>
      </c>
      <c r="R110" s="105">
        <f t="shared" si="16"/>
        <v>0.625</v>
      </c>
      <c r="S110" s="105">
        <f t="shared" si="17"/>
        <v>0.49999999999999994</v>
      </c>
      <c r="T110" s="105">
        <f t="shared" si="18"/>
        <v>1.125</v>
      </c>
      <c r="U110" s="105">
        <f t="shared" si="19"/>
        <v>0.40</v>
      </c>
      <c r="V110" s="105">
        <f t="shared" si="20"/>
        <v>0.57499999999999996</v>
      </c>
      <c r="W110" s="117">
        <f t="shared" si="21"/>
        <v>27.50</v>
      </c>
      <c r="X110" s="117">
        <f t="shared" si="22"/>
        <v>5.50</v>
      </c>
      <c r="Y110" s="244">
        <v>12</v>
      </c>
      <c r="Z110" s="116">
        <f t="shared" si="23"/>
        <v>9.6000000000000014</v>
      </c>
      <c r="AA110" s="243"/>
    </row>
    <row r="111" spans="1:27" ht="19.9" customHeight="1">
      <c r="A111" s="138">
        <v>104</v>
      </c>
      <c r="B111" s="236">
        <v>267776</v>
      </c>
      <c r="C111" s="238" t="s">
        <v>265</v>
      </c>
      <c r="D111" s="146">
        <v>5</v>
      </c>
      <c r="E111" s="146">
        <v>6</v>
      </c>
      <c r="F111" s="146">
        <v>4.50</v>
      </c>
      <c r="G111" s="146">
        <v>5</v>
      </c>
      <c r="H111" s="146">
        <v>4</v>
      </c>
      <c r="I111" s="10">
        <f t="shared" si="12"/>
        <v>24.50</v>
      </c>
      <c r="J111" s="10">
        <f t="shared" si="13"/>
        <v>3.675</v>
      </c>
      <c r="K111" s="18">
        <v>2</v>
      </c>
      <c r="L111" s="18">
        <v>3</v>
      </c>
      <c r="M111" s="18">
        <v>4</v>
      </c>
      <c r="N111" s="18">
        <v>1.50</v>
      </c>
      <c r="O111" s="18">
        <v>2</v>
      </c>
      <c r="P111" s="18">
        <f t="shared" si="14"/>
        <v>12.50</v>
      </c>
      <c r="Q111" s="116">
        <f t="shared" si="15"/>
        <v>0.625</v>
      </c>
      <c r="R111" s="105">
        <f t="shared" si="16"/>
        <v>0.85</v>
      </c>
      <c r="S111" s="105">
        <f t="shared" si="17"/>
        <v>1.0499999999999998</v>
      </c>
      <c r="T111" s="105">
        <f t="shared" si="18"/>
        <v>0.875</v>
      </c>
      <c r="U111" s="105">
        <f t="shared" si="19"/>
        <v>0.825</v>
      </c>
      <c r="V111" s="105">
        <f t="shared" si="20"/>
        <v>0.70</v>
      </c>
      <c r="W111" s="117">
        <f t="shared" si="21"/>
        <v>37</v>
      </c>
      <c r="X111" s="117">
        <f t="shared" si="22"/>
        <v>7.40</v>
      </c>
      <c r="Y111" s="244">
        <v>16</v>
      </c>
      <c r="Z111" s="116">
        <f t="shared" si="23"/>
        <v>12.80</v>
      </c>
      <c r="AA111" s="243"/>
    </row>
    <row r="112" spans="1:27" ht="19.9" customHeight="1">
      <c r="A112" s="138">
        <v>105</v>
      </c>
      <c r="B112" s="236">
        <v>267777</v>
      </c>
      <c r="C112" s="238" t="s">
        <v>266</v>
      </c>
      <c r="D112" s="146">
        <v>2</v>
      </c>
      <c r="E112" s="146">
        <v>3</v>
      </c>
      <c r="F112" s="146">
        <v>2.50</v>
      </c>
      <c r="G112" s="146">
        <v>1</v>
      </c>
      <c r="H112" s="146">
        <v>2</v>
      </c>
      <c r="I112" s="10">
        <f t="shared" si="12"/>
        <v>10.50</v>
      </c>
      <c r="J112" s="10">
        <f t="shared" si="13"/>
        <v>1.575</v>
      </c>
      <c r="K112" s="18">
        <v>0.50</v>
      </c>
      <c r="L112" s="18">
        <v>1.50</v>
      </c>
      <c r="M112" s="18">
        <v>2</v>
      </c>
      <c r="N112" s="18">
        <v>1</v>
      </c>
      <c r="O112" s="18">
        <v>0.50</v>
      </c>
      <c r="P112" s="18">
        <f t="shared" si="14"/>
        <v>5.50</v>
      </c>
      <c r="Q112" s="116">
        <f t="shared" si="15"/>
        <v>0.27500000000000002</v>
      </c>
      <c r="R112" s="105">
        <f t="shared" si="16"/>
        <v>0.325</v>
      </c>
      <c r="S112" s="105">
        <f t="shared" si="17"/>
        <v>0.52499999999999991</v>
      </c>
      <c r="T112" s="105">
        <f t="shared" si="18"/>
        <v>0.475</v>
      </c>
      <c r="U112" s="105">
        <f t="shared" si="19"/>
        <v>0.20</v>
      </c>
      <c r="V112" s="105">
        <f t="shared" si="20"/>
        <v>0.325</v>
      </c>
      <c r="W112" s="117">
        <f t="shared" si="21"/>
        <v>16</v>
      </c>
      <c r="X112" s="117">
        <f t="shared" si="22"/>
        <v>3.20</v>
      </c>
      <c r="Y112" s="239" t="s">
        <v>99</v>
      </c>
      <c r="Z112" s="116" t="e">
        <f t="shared" si="23"/>
        <v>#VALUE!</v>
      </c>
      <c r="AA112" s="243"/>
    </row>
    <row r="113" ht="21" thickBot="1"/>
    <row r="114" spans="1:26" ht="20.25">
      <c r="A114" s="183"/>
      <c r="B114" s="184"/>
      <c r="C114" s="185"/>
      <c r="D114" s="6">
        <f t="shared" si="24" ref="D114:Z114">COUNT(D8:D112)</f>
        <v>105</v>
      </c>
      <c r="E114" s="7">
        <f t="shared" si="24"/>
        <v>105</v>
      </c>
      <c r="F114" s="7">
        <f t="shared" si="24"/>
        <v>105</v>
      </c>
      <c r="G114" s="7">
        <f t="shared" si="24"/>
        <v>105</v>
      </c>
      <c r="H114" s="87">
        <f t="shared" si="24"/>
        <v>105</v>
      </c>
      <c r="I114" s="8">
        <f t="shared" si="24"/>
        <v>105</v>
      </c>
      <c r="J114" s="88">
        <f t="shared" si="24"/>
        <v>105</v>
      </c>
      <c r="K114" s="80">
        <f t="shared" si="24"/>
        <v>105</v>
      </c>
      <c r="L114" s="15">
        <f t="shared" si="24"/>
        <v>105</v>
      </c>
      <c r="M114" s="15">
        <f t="shared" si="24"/>
        <v>105</v>
      </c>
      <c r="N114" s="15">
        <f t="shared" si="24"/>
        <v>105</v>
      </c>
      <c r="O114" s="81">
        <f t="shared" si="24"/>
        <v>105</v>
      </c>
      <c r="P114" s="76">
        <f t="shared" si="24"/>
        <v>105</v>
      </c>
      <c r="Q114" s="94">
        <f t="shared" si="24"/>
        <v>105</v>
      </c>
      <c r="R114" s="97">
        <f t="shared" si="24"/>
        <v>105</v>
      </c>
      <c r="S114" s="22">
        <f t="shared" si="24"/>
        <v>105</v>
      </c>
      <c r="T114" s="22">
        <f t="shared" si="24"/>
        <v>105</v>
      </c>
      <c r="U114" s="22">
        <f t="shared" si="24"/>
        <v>105</v>
      </c>
      <c r="V114" s="23">
        <f t="shared" si="24"/>
        <v>105</v>
      </c>
      <c r="W114" s="106">
        <f t="shared" si="24"/>
        <v>105</v>
      </c>
      <c r="X114" s="100">
        <f t="shared" si="24"/>
        <v>105</v>
      </c>
      <c r="Y114" s="16">
        <f t="shared" si="24"/>
        <v>102</v>
      </c>
      <c r="Z114" s="104">
        <f t="shared" si="24"/>
        <v>102</v>
      </c>
    </row>
    <row r="115" spans="1:26" ht="21" customHeight="1">
      <c r="A115" s="174"/>
      <c r="B115" s="175"/>
      <c r="C115" s="176"/>
      <c r="D115" s="9">
        <v>10</v>
      </c>
      <c r="E115" s="10">
        <v>10</v>
      </c>
      <c r="F115" s="10">
        <v>10</v>
      </c>
      <c r="G115" s="10">
        <v>10</v>
      </c>
      <c r="H115" s="89">
        <v>10</v>
      </c>
      <c r="I115" s="11">
        <f>SUM(D115:H115)</f>
        <v>50</v>
      </c>
      <c r="J115" s="90">
        <f>I115*0.15</f>
        <v>7.50</v>
      </c>
      <c r="K115" s="82">
        <v>5</v>
      </c>
      <c r="L115" s="18">
        <v>5</v>
      </c>
      <c r="M115" s="18">
        <v>5</v>
      </c>
      <c r="N115" s="18">
        <v>5</v>
      </c>
      <c r="O115" s="83">
        <v>5</v>
      </c>
      <c r="P115" s="77">
        <f>SUM(K115:O115)</f>
        <v>25</v>
      </c>
      <c r="Q115" s="95">
        <f>P115*0.05</f>
        <v>1.25</v>
      </c>
      <c r="R115" s="98">
        <f>(D115*0.15+K115*0.05)</f>
        <v>1.75</v>
      </c>
      <c r="S115" s="24">
        <f>((E115*0.15+L115*0.05))</f>
        <v>1.75</v>
      </c>
      <c r="T115" s="24">
        <f>((F115*0.15+M115*0.05))</f>
        <v>1.75</v>
      </c>
      <c r="U115" s="24">
        <f>((G115*0.15+N115*0.05))</f>
        <v>1.75</v>
      </c>
      <c r="V115" s="25">
        <f>((H115*0.15+O115*0.05))</f>
        <v>1.75</v>
      </c>
      <c r="W115" s="107">
        <v>75</v>
      </c>
      <c r="X115" s="101">
        <f>W115*0.2</f>
        <v>15</v>
      </c>
      <c r="Y115" s="19">
        <v>33</v>
      </c>
      <c r="Z115" s="84">
        <f>Y115*0.8</f>
        <v>26.40</v>
      </c>
    </row>
    <row r="116" spans="1:26" ht="20.25">
      <c r="A116" s="174" t="s">
        <v>72</v>
      </c>
      <c r="B116" s="175"/>
      <c r="C116" s="176"/>
      <c r="D116" s="9">
        <f t="shared" si="25" ref="D116:L116">D115*0.4</f>
        <v>4</v>
      </c>
      <c r="E116" s="10">
        <f t="shared" si="25"/>
        <v>4</v>
      </c>
      <c r="F116" s="10">
        <f t="shared" si="25"/>
        <v>4</v>
      </c>
      <c r="G116" s="10">
        <f t="shared" si="25"/>
        <v>4</v>
      </c>
      <c r="H116" s="89">
        <f t="shared" si="25"/>
        <v>4</v>
      </c>
      <c r="I116" s="11">
        <f t="shared" si="25"/>
        <v>20</v>
      </c>
      <c r="J116" s="90">
        <f t="shared" si="25"/>
        <v>3</v>
      </c>
      <c r="K116" s="82">
        <f t="shared" si="25"/>
        <v>2</v>
      </c>
      <c r="L116" s="18">
        <f t="shared" si="25"/>
        <v>2</v>
      </c>
      <c r="M116" s="18">
        <f t="shared" si="26" ref="M116:Z116">M115*0.4</f>
        <v>2</v>
      </c>
      <c r="N116" s="18">
        <f t="shared" si="26"/>
        <v>2</v>
      </c>
      <c r="O116" s="83">
        <f t="shared" si="26"/>
        <v>2</v>
      </c>
      <c r="P116" s="77">
        <f t="shared" si="26"/>
        <v>10</v>
      </c>
      <c r="Q116" s="95">
        <f t="shared" si="26"/>
        <v>0.50</v>
      </c>
      <c r="R116" s="98">
        <f t="shared" si="26"/>
        <v>0.70</v>
      </c>
      <c r="S116" s="24">
        <f t="shared" si="26"/>
        <v>0.70</v>
      </c>
      <c r="T116" s="24">
        <f t="shared" si="26"/>
        <v>0.70</v>
      </c>
      <c r="U116" s="24">
        <f t="shared" si="26"/>
        <v>0.70</v>
      </c>
      <c r="V116" s="25">
        <f t="shared" si="26"/>
        <v>0.70</v>
      </c>
      <c r="W116" s="107">
        <f t="shared" si="26"/>
        <v>30</v>
      </c>
      <c r="X116" s="101">
        <f t="shared" si="26"/>
        <v>6</v>
      </c>
      <c r="Y116" s="19">
        <f t="shared" si="26"/>
        <v>13.20</v>
      </c>
      <c r="Z116" s="84">
        <f t="shared" si="26"/>
        <v>10.560000000000002</v>
      </c>
    </row>
    <row r="117" spans="1:26" ht="21" customHeight="1">
      <c r="A117" s="174" t="s">
        <v>12</v>
      </c>
      <c r="B117" s="175"/>
      <c r="C117" s="176"/>
      <c r="D117" s="9">
        <f>COUNTIF(D8:D112,"&gt;=4")</f>
        <v>77</v>
      </c>
      <c r="E117" s="9">
        <f>COUNTIF(E8:E112,"&gt;=4")</f>
        <v>73</v>
      </c>
      <c r="F117" s="9">
        <f>COUNTIF(F8:F112,"&gt;=4")</f>
        <v>70</v>
      </c>
      <c r="G117" s="9">
        <f>COUNTIF(G8:G112,"&gt;=4")</f>
        <v>77</v>
      </c>
      <c r="H117" s="9">
        <f>COUNTIF(H8:H112,"&gt;=4")</f>
        <v>69</v>
      </c>
      <c r="I117" s="11">
        <f>COUNTIF(I8:I112,"&gt;=20")</f>
        <v>73</v>
      </c>
      <c r="J117" s="90">
        <f>COUNTIF(J8:J112,"&gt;=3")</f>
        <v>73</v>
      </c>
      <c r="K117" s="82">
        <f>COUNTIF(K8:K112,"&gt;=2")</f>
        <v>76</v>
      </c>
      <c r="L117" s="82">
        <f>COUNTIF(L8:L112,"&gt;=2")</f>
        <v>67</v>
      </c>
      <c r="M117" s="82">
        <f>COUNTIF(M8:M112,"&gt;=2")</f>
        <v>72</v>
      </c>
      <c r="N117" s="82">
        <f>COUNTIF(N8:N112,"&gt;=2")</f>
        <v>66</v>
      </c>
      <c r="O117" s="82">
        <f>COUNTIF(O8:O112,"&gt;=2")</f>
        <v>70</v>
      </c>
      <c r="P117" s="77">
        <f>COUNTIF(P8:P112,"&gt;=10")</f>
        <v>75</v>
      </c>
      <c r="Q117" s="95">
        <f>COUNTIF(Q8:Q112,"&gt;=0.5")</f>
        <v>75</v>
      </c>
      <c r="R117" s="98">
        <f>COUNTIF(R8:R112,"&gt;=.7")</f>
        <v>72</v>
      </c>
      <c r="S117" s="98">
        <f>COUNTIF(S8:S112,"&gt;=.7")</f>
        <v>68</v>
      </c>
      <c r="T117" s="98">
        <f>COUNTIF(T8:T112,"&gt;=.7")</f>
        <v>67</v>
      </c>
      <c r="U117" s="98">
        <f>COUNTIF(U8:U112,"&gt;=.7")</f>
        <v>75</v>
      </c>
      <c r="V117" s="98">
        <f>COUNTIF(V8:V112,"&gt;=.7")</f>
        <v>66</v>
      </c>
      <c r="W117" s="107">
        <f>COUNTIF(W8:W112,"&gt;=30")</f>
        <v>73</v>
      </c>
      <c r="X117" s="101">
        <f>COUNTIF(X8:X112,"&gt;=6")</f>
        <v>73</v>
      </c>
      <c r="Y117" s="19">
        <f>COUNTIF(Y8:Y112,"&gt;=13.2")</f>
        <v>73</v>
      </c>
      <c r="Z117" s="84">
        <f>COUNTIF(Z8:Z112,"&gt;=10.56")</f>
        <v>73</v>
      </c>
    </row>
    <row r="118" spans="1:26" ht="20.25">
      <c r="A118" s="174" t="s">
        <v>13</v>
      </c>
      <c r="B118" s="175"/>
      <c r="C118" s="176"/>
      <c r="D118" s="91" t="str">
        <f t="shared" si="27" ref="D118:Z118">IF(((D117/COUNT(D8:D112))*100)&gt;=60,"3",IF(AND(((D117/COUNT(D8:D112))*100)&lt;60,((D117/COUNT(D8:D112))*100)&gt;=50),"2",IF(AND(((D117/COUNT(D8:D112))*100)&lt;50,((D117/COUNT(D8:D112))*100)&gt;=40),"1","0")))</f>
        <v>3</v>
      </c>
      <c r="E118" s="10" t="str">
        <f t="shared" si="27"/>
        <v>3</v>
      </c>
      <c r="F118" s="10" t="str">
        <f t="shared" si="27"/>
        <v>3</v>
      </c>
      <c r="G118" s="10" t="str">
        <f t="shared" si="27"/>
        <v>3</v>
      </c>
      <c r="H118" s="89" t="str">
        <f t="shared" si="27"/>
        <v>3</v>
      </c>
      <c r="I118" s="11" t="str">
        <f t="shared" si="27"/>
        <v>3</v>
      </c>
      <c r="J118" s="90" t="str">
        <f t="shared" si="27"/>
        <v>3</v>
      </c>
      <c r="K118" s="82" t="str">
        <f t="shared" si="27"/>
        <v>3</v>
      </c>
      <c r="L118" s="17" t="str">
        <f t="shared" si="27"/>
        <v>3</v>
      </c>
      <c r="M118" s="17" t="str">
        <f t="shared" si="27"/>
        <v>3</v>
      </c>
      <c r="N118" s="17" t="str">
        <f t="shared" si="27"/>
        <v>3</v>
      </c>
      <c r="O118" s="84" t="str">
        <f t="shared" si="27"/>
        <v>3</v>
      </c>
      <c r="P118" s="77" t="str">
        <f t="shared" si="27"/>
        <v>3</v>
      </c>
      <c r="Q118" s="95" t="str">
        <f t="shared" si="27"/>
        <v>3</v>
      </c>
      <c r="R118" s="98" t="str">
        <f t="shared" si="27"/>
        <v>3</v>
      </c>
      <c r="S118" s="24" t="str">
        <f t="shared" si="27"/>
        <v>3</v>
      </c>
      <c r="T118" s="24" t="str">
        <f t="shared" si="27"/>
        <v>3</v>
      </c>
      <c r="U118" s="24" t="str">
        <f t="shared" si="27"/>
        <v>3</v>
      </c>
      <c r="V118" s="25" t="str">
        <f t="shared" si="27"/>
        <v>3</v>
      </c>
      <c r="W118" s="101" t="str">
        <f t="shared" si="27"/>
        <v>3</v>
      </c>
      <c r="X118" s="102" t="str">
        <f t="shared" si="27"/>
        <v>3</v>
      </c>
      <c r="Y118" s="95" t="str">
        <f t="shared" si="27"/>
        <v>3</v>
      </c>
      <c r="Z118" s="19" t="str">
        <f t="shared" si="27"/>
        <v>3</v>
      </c>
    </row>
    <row r="119" spans="1:26" ht="21" thickBot="1">
      <c r="A119" s="177" t="s">
        <v>14</v>
      </c>
      <c r="B119" s="178"/>
      <c r="C119" s="179"/>
      <c r="D119" s="12">
        <f t="shared" si="28" ref="D119:Z119">((D117/COUNT(D8:D112))*D118)</f>
        <v>2.1999999999999997</v>
      </c>
      <c r="E119" s="13">
        <f t="shared" si="28"/>
        <v>2.0857142857142854</v>
      </c>
      <c r="F119" s="13">
        <f t="shared" si="28"/>
        <v>2</v>
      </c>
      <c r="G119" s="13">
        <f t="shared" si="28"/>
        <v>2.1999999999999997</v>
      </c>
      <c r="H119" s="92">
        <f t="shared" si="28"/>
        <v>1.9714285714285715</v>
      </c>
      <c r="I119" s="14">
        <f t="shared" si="28"/>
        <v>2.0857142857142854</v>
      </c>
      <c r="J119" s="93">
        <f t="shared" si="28"/>
        <v>2.0857142857142854</v>
      </c>
      <c r="K119" s="85">
        <f t="shared" si="28"/>
        <v>2.1714285714285713</v>
      </c>
      <c r="L119" s="20">
        <f t="shared" si="28"/>
        <v>1.9142857142857141</v>
      </c>
      <c r="M119" s="20">
        <f t="shared" si="28"/>
        <v>2.0571428571428569</v>
      </c>
      <c r="N119" s="20">
        <f t="shared" si="28"/>
        <v>1.8857142857142857</v>
      </c>
      <c r="O119" s="86">
        <f t="shared" si="28"/>
        <v>2</v>
      </c>
      <c r="P119" s="78">
        <f t="shared" si="28"/>
        <v>2.1428571428571428</v>
      </c>
      <c r="Q119" s="96">
        <f t="shared" si="28"/>
        <v>2.1428571428571428</v>
      </c>
      <c r="R119" s="99">
        <f t="shared" si="28"/>
        <v>2.0571428571428569</v>
      </c>
      <c r="S119" s="26">
        <f t="shared" si="28"/>
        <v>1.9428571428571431</v>
      </c>
      <c r="T119" s="26">
        <f t="shared" si="28"/>
        <v>1.9142857142857141</v>
      </c>
      <c r="U119" s="26">
        <f t="shared" si="28"/>
        <v>2.1428571428571428</v>
      </c>
      <c r="V119" s="27">
        <f t="shared" si="28"/>
        <v>1.8857142857142857</v>
      </c>
      <c r="W119" s="108">
        <f t="shared" si="28"/>
        <v>2.0857142857142854</v>
      </c>
      <c r="X119" s="103">
        <f t="shared" si="28"/>
        <v>2.0857142857142854</v>
      </c>
      <c r="Y119" s="96">
        <f t="shared" si="28"/>
        <v>2.1470588235294117</v>
      </c>
      <c r="Z119" s="21">
        <f t="shared" si="28"/>
        <v>2.1470588235294117</v>
      </c>
    </row>
    <row r="120" spans="1:4" ht="21" thickBot="1">
      <c r="A120" s="139"/>
      <c r="B120" s="2"/>
      <c r="C120" s="2"/>
      <c r="D120" s="2"/>
    </row>
    <row r="121" spans="1:19" ht="20.25">
      <c r="A121" s="180" t="s">
        <v>15</v>
      </c>
      <c r="B121" s="181"/>
      <c r="C121" s="182"/>
      <c r="D121" s="2"/>
      <c r="E121" s="168" t="s">
        <v>16</v>
      </c>
      <c r="F121" s="169"/>
      <c r="G121" s="169"/>
      <c r="H121" s="169"/>
      <c r="I121" s="169"/>
      <c r="J121" s="169"/>
      <c r="K121" s="169"/>
      <c r="L121" s="169"/>
      <c r="M121" s="169"/>
      <c r="N121" s="170"/>
      <c r="O121" s="79" t="s">
        <v>8</v>
      </c>
      <c r="P121" s="28" t="s">
        <v>3</v>
      </c>
      <c r="Q121" s="28" t="s">
        <v>4</v>
      </c>
      <c r="R121" s="28" t="s">
        <v>5</v>
      </c>
      <c r="S121" s="29" t="s">
        <v>6</v>
      </c>
    </row>
    <row r="122" spans="1:19" ht="21" thickBot="1">
      <c r="A122" s="140" t="s">
        <v>73</v>
      </c>
      <c r="B122" s="3"/>
      <c r="C122" s="30"/>
      <c r="D122" s="2"/>
      <c r="E122" s="171"/>
      <c r="F122" s="172"/>
      <c r="G122" s="172"/>
      <c r="H122" s="172"/>
      <c r="I122" s="172"/>
      <c r="J122" s="172"/>
      <c r="K122" s="172"/>
      <c r="L122" s="172"/>
      <c r="M122" s="172"/>
      <c r="N122" s="173"/>
      <c r="O122" s="4">
        <f>(R119*0.2+Z119*0.8)</f>
        <v>2.129075630252101</v>
      </c>
      <c r="P122" s="4">
        <f>(S119*0.2+Z119*0.8)</f>
        <v>2.1062184873949583</v>
      </c>
      <c r="Q122" s="4">
        <f>(T119*0.2+Z119*0.8)</f>
        <v>2.1005042016806725</v>
      </c>
      <c r="R122" s="4">
        <f>(U119*0.2+Z119*0.8)</f>
        <v>2.1462184873949584</v>
      </c>
      <c r="S122" s="5">
        <f>(V119*0.2+Z119*0.8)</f>
        <v>2.0947899159663868</v>
      </c>
    </row>
    <row r="123" spans="1:4" ht="20.25">
      <c r="A123" s="140" t="s">
        <v>74</v>
      </c>
      <c r="B123" s="3"/>
      <c r="C123" s="30"/>
      <c r="D123" s="2"/>
    </row>
    <row r="124" spans="1:4" ht="21" thickBot="1">
      <c r="A124" s="141" t="s">
        <v>75</v>
      </c>
      <c r="B124" s="31"/>
      <c r="C124" s="32"/>
      <c r="D124" s="2"/>
    </row>
  </sheetData>
  <mergeCells count="23">
    <mergeCell ref="A114:C114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121:N122"/>
    <mergeCell ref="A115:C115"/>
    <mergeCell ref="A116:C116"/>
    <mergeCell ref="A117:C117"/>
    <mergeCell ref="A118:C118"/>
    <mergeCell ref="A119:C119"/>
    <mergeCell ref="A121:C121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6d76a4-6634-4bed-8f04-ca99d7530ecd}">
  <sheetPr codeName="Sheet9">
    <pageSetUpPr fitToPage="1"/>
  </sheetPr>
  <dimension ref="A1:AA124"/>
  <sheetViews>
    <sheetView zoomScale="80" zoomScaleNormal="80" workbookViewId="0" topLeftCell="D112">
      <selection pane="topLeft" activeCell="O122" sqref="O122"/>
    </sheetView>
  </sheetViews>
  <sheetFormatPr defaultColWidth="8.854285714285714" defaultRowHeight="20.25"/>
  <cols>
    <col min="1" max="1" width="11.571428571428571" style="133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428571428571429" style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10.571428571428571" style="248" bestFit="1" customWidth="1"/>
    <col min="28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268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155" t="s">
        <v>269</v>
      </c>
      <c r="D4" s="113" t="s">
        <v>82</v>
      </c>
      <c r="E4" s="114"/>
      <c r="F4" s="189" t="s">
        <v>102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100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03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0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7" ht="19.9" customHeight="1">
      <c r="A8" s="138">
        <v>1</v>
      </c>
      <c r="B8" s="236">
        <v>263462</v>
      </c>
      <c r="C8" s="238" t="s">
        <v>166</v>
      </c>
      <c r="D8" s="10">
        <v>0.50</v>
      </c>
      <c r="E8" s="10">
        <v>0.50</v>
      </c>
      <c r="F8" s="10">
        <v>1</v>
      </c>
      <c r="G8" s="10">
        <v>0.50</v>
      </c>
      <c r="H8" s="10">
        <v>0</v>
      </c>
      <c r="I8" s="10">
        <f t="shared" si="0" ref="I8:I71">SUM(D8:H8)</f>
        <v>2.50</v>
      </c>
      <c r="J8" s="10">
        <f>I8*0.15</f>
        <v>0.375</v>
      </c>
      <c r="K8" s="18">
        <v>1</v>
      </c>
      <c r="L8" s="18">
        <v>1</v>
      </c>
      <c r="M8" s="18">
        <v>0</v>
      </c>
      <c r="N8" s="18">
        <v>1</v>
      </c>
      <c r="O8" s="18">
        <v>0.50</v>
      </c>
      <c r="P8" s="18">
        <f>SUM(K8:O8)</f>
        <v>3.50</v>
      </c>
      <c r="Q8" s="116">
        <f>P8*0.05</f>
        <v>0.17500000000000002</v>
      </c>
      <c r="R8" s="105">
        <f t="shared" si="1" ref="R8:V23">(D8*0.15+K8*0.05)</f>
        <v>0.125</v>
      </c>
      <c r="S8" s="105">
        <f t="shared" si="1"/>
        <v>0.125</v>
      </c>
      <c r="T8" s="105">
        <f t="shared" si="1"/>
        <v>0.15</v>
      </c>
      <c r="U8" s="105">
        <f t="shared" si="1"/>
        <v>0.125</v>
      </c>
      <c r="V8" s="105">
        <f t="shared" si="1"/>
        <v>0.025000000000000001</v>
      </c>
      <c r="W8" s="117">
        <f t="shared" si="2" ref="W8:W71">I8+P8</f>
        <v>6</v>
      </c>
      <c r="X8" s="117">
        <f>(W8*0.2)</f>
        <v>1.2000000000000002</v>
      </c>
      <c r="Y8" s="239">
        <v>2</v>
      </c>
      <c r="Z8" s="116">
        <f>Y8*0.8</f>
        <v>1.60</v>
      </c>
      <c r="AA8" s="245"/>
    </row>
    <row r="9" spans="1:27" ht="19.9" customHeight="1">
      <c r="A9" s="138">
        <v>2</v>
      </c>
      <c r="B9" s="236">
        <v>263463</v>
      </c>
      <c r="C9" s="238" t="s">
        <v>167</v>
      </c>
      <c r="D9" s="10">
        <v>1.50</v>
      </c>
      <c r="E9" s="10">
        <v>2</v>
      </c>
      <c r="F9" s="10">
        <v>0.50</v>
      </c>
      <c r="G9" s="10">
        <v>1.50</v>
      </c>
      <c r="H9" s="10">
        <v>2</v>
      </c>
      <c r="I9" s="10">
        <f t="shared" si="0"/>
        <v>7.50</v>
      </c>
      <c r="J9" s="10">
        <f t="shared" si="3" ref="J9:J72">I9*0.15</f>
        <v>1.125</v>
      </c>
      <c r="K9" s="18">
        <v>1</v>
      </c>
      <c r="L9" s="18">
        <v>0</v>
      </c>
      <c r="M9" s="18">
        <v>1.50</v>
      </c>
      <c r="N9" s="18">
        <v>1</v>
      </c>
      <c r="O9" s="18">
        <v>0</v>
      </c>
      <c r="P9" s="18">
        <f t="shared" si="4" ref="P9:P72">SUM(K9:O9)</f>
        <v>3.50</v>
      </c>
      <c r="Q9" s="116">
        <f t="shared" si="5" ref="Q9:Q72">P9*0.05</f>
        <v>0.17500000000000002</v>
      </c>
      <c r="R9" s="105">
        <f t="shared" si="1"/>
        <v>0.27499999999999997</v>
      </c>
      <c r="S9" s="105">
        <f t="shared" si="1"/>
        <v>0.30</v>
      </c>
      <c r="T9" s="105">
        <f t="shared" si="1"/>
        <v>0.15000000000000002</v>
      </c>
      <c r="U9" s="105">
        <f t="shared" si="1"/>
        <v>0.27499999999999997</v>
      </c>
      <c r="V9" s="105">
        <f t="shared" si="1"/>
        <v>0.30</v>
      </c>
      <c r="W9" s="117">
        <f t="shared" si="2"/>
        <v>11</v>
      </c>
      <c r="X9" s="117">
        <f t="shared" si="6" ref="X9:X72">(W9*0.2)</f>
        <v>2.2000000000000002</v>
      </c>
      <c r="Y9" s="239">
        <v>5</v>
      </c>
      <c r="Z9" s="116">
        <f t="shared" si="7" ref="Z9:Z72">Y9*0.8</f>
        <v>4</v>
      </c>
      <c r="AA9" s="245"/>
    </row>
    <row r="10" spans="1:27" ht="19.9" customHeight="1">
      <c r="A10" s="138">
        <v>3</v>
      </c>
      <c r="B10" s="236">
        <v>263466</v>
      </c>
      <c r="C10" s="238" t="s">
        <v>168</v>
      </c>
      <c r="D10" s="10">
        <v>0</v>
      </c>
      <c r="E10" s="10">
        <v>0.50</v>
      </c>
      <c r="F10" s="10">
        <v>1</v>
      </c>
      <c r="G10" s="10">
        <v>0</v>
      </c>
      <c r="H10" s="10">
        <v>0.50</v>
      </c>
      <c r="I10" s="10">
        <f t="shared" si="0"/>
        <v>2</v>
      </c>
      <c r="J10" s="10">
        <f t="shared" si="3"/>
        <v>0.30</v>
      </c>
      <c r="K10" s="18"/>
      <c r="L10" s="18"/>
      <c r="M10" s="18">
        <v>0.50</v>
      </c>
      <c r="N10" s="18"/>
      <c r="O10" s="18"/>
      <c r="P10" s="18">
        <f t="shared" si="4"/>
        <v>0.50</v>
      </c>
      <c r="Q10" s="116">
        <f t="shared" si="5"/>
        <v>0.025000000000000001</v>
      </c>
      <c r="R10" s="105">
        <f t="shared" si="1"/>
        <v>0</v>
      </c>
      <c r="S10" s="105">
        <f t="shared" si="1"/>
        <v>0.074999999999999997</v>
      </c>
      <c r="T10" s="105">
        <f t="shared" si="1"/>
        <v>0.175</v>
      </c>
      <c r="U10" s="105">
        <f t="shared" si="1"/>
        <v>0</v>
      </c>
      <c r="V10" s="105">
        <f t="shared" si="1"/>
        <v>0.074999999999999997</v>
      </c>
      <c r="W10" s="117">
        <f t="shared" si="2"/>
        <v>2.50</v>
      </c>
      <c r="X10" s="117">
        <f t="shared" si="6"/>
        <v>0.50</v>
      </c>
      <c r="Y10" s="239">
        <v>2</v>
      </c>
      <c r="Z10" s="116">
        <f t="shared" si="7"/>
        <v>1.60</v>
      </c>
      <c r="AA10" s="245"/>
    </row>
    <row r="11" spans="1:27" ht="27.75" customHeight="1">
      <c r="A11" s="138">
        <v>4</v>
      </c>
      <c r="B11" s="236">
        <v>263467</v>
      </c>
      <c r="C11" s="238" t="s">
        <v>169</v>
      </c>
      <c r="D11" s="10">
        <v>6</v>
      </c>
      <c r="E11" s="10">
        <v>7.50</v>
      </c>
      <c r="F11" s="10">
        <v>5</v>
      </c>
      <c r="G11" s="10">
        <v>4</v>
      </c>
      <c r="H11" s="10">
        <v>7</v>
      </c>
      <c r="I11" s="10">
        <f t="shared" si="0"/>
        <v>29.50</v>
      </c>
      <c r="J11" s="10">
        <f t="shared" si="3"/>
        <v>4.425</v>
      </c>
      <c r="K11" s="18">
        <v>4</v>
      </c>
      <c r="L11" s="18">
        <v>2</v>
      </c>
      <c r="M11" s="18">
        <v>2</v>
      </c>
      <c r="N11" s="18">
        <v>3</v>
      </c>
      <c r="O11" s="18">
        <v>4</v>
      </c>
      <c r="P11" s="18">
        <f t="shared" si="4"/>
        <v>15</v>
      </c>
      <c r="Q11" s="116">
        <f t="shared" si="5"/>
        <v>0.75</v>
      </c>
      <c r="R11" s="105">
        <f t="shared" si="1"/>
        <v>1.0999999999999999</v>
      </c>
      <c r="S11" s="105">
        <f t="shared" si="1"/>
        <v>1.2250000000000001</v>
      </c>
      <c r="T11" s="105">
        <f t="shared" si="1"/>
        <v>0.85</v>
      </c>
      <c r="U11" s="105">
        <f t="shared" si="1"/>
        <v>0.75</v>
      </c>
      <c r="V11" s="105">
        <f t="shared" si="1"/>
        <v>1.25</v>
      </c>
      <c r="W11" s="117">
        <f t="shared" si="2"/>
        <v>44.50</v>
      </c>
      <c r="X11" s="117">
        <f t="shared" si="6"/>
        <v>8.90</v>
      </c>
      <c r="Y11" s="239">
        <v>20</v>
      </c>
      <c r="Z11" s="116">
        <f t="shared" si="7"/>
        <v>16</v>
      </c>
      <c r="AA11" s="245"/>
    </row>
    <row r="12" spans="1:27" ht="19.9" customHeight="1">
      <c r="A12" s="138">
        <v>5</v>
      </c>
      <c r="B12" s="236">
        <v>263468</v>
      </c>
      <c r="C12" s="238" t="s">
        <v>170</v>
      </c>
      <c r="D12" s="10">
        <v>3</v>
      </c>
      <c r="E12" s="10">
        <v>5.50</v>
      </c>
      <c r="F12" s="10">
        <v>4</v>
      </c>
      <c r="G12" s="10">
        <v>3.50</v>
      </c>
      <c r="H12" s="10">
        <v>4</v>
      </c>
      <c r="I12" s="10">
        <f t="shared" si="0"/>
        <v>20</v>
      </c>
      <c r="J12" s="10">
        <f t="shared" si="3"/>
        <v>3</v>
      </c>
      <c r="K12" s="18">
        <v>2</v>
      </c>
      <c r="L12" s="18">
        <v>2</v>
      </c>
      <c r="M12" s="18">
        <v>3</v>
      </c>
      <c r="N12" s="18">
        <v>1</v>
      </c>
      <c r="O12" s="18">
        <v>2.50</v>
      </c>
      <c r="P12" s="18">
        <f t="shared" si="4"/>
        <v>10.50</v>
      </c>
      <c r="Q12" s="116">
        <f t="shared" si="5"/>
        <v>0.525</v>
      </c>
      <c r="R12" s="105">
        <f t="shared" si="1"/>
        <v>0.54999999999999993</v>
      </c>
      <c r="S12" s="105">
        <f t="shared" si="1"/>
        <v>0.925</v>
      </c>
      <c r="T12" s="105">
        <f t="shared" si="1"/>
        <v>0.75</v>
      </c>
      <c r="U12" s="105">
        <f t="shared" si="1"/>
        <v>0.57500000000000007</v>
      </c>
      <c r="V12" s="105">
        <f t="shared" si="1"/>
        <v>0.725</v>
      </c>
      <c r="W12" s="117">
        <f t="shared" si="2"/>
        <v>30.50</v>
      </c>
      <c r="X12" s="117">
        <f t="shared" si="6"/>
        <v>6.10</v>
      </c>
      <c r="Y12" s="239">
        <v>14</v>
      </c>
      <c r="Z12" s="116">
        <f t="shared" si="7"/>
        <v>11.20</v>
      </c>
      <c r="AA12" s="245"/>
    </row>
    <row r="13" spans="1:27" ht="19.9" customHeight="1">
      <c r="A13" s="138">
        <v>6</v>
      </c>
      <c r="B13" s="236">
        <v>263470</v>
      </c>
      <c r="C13" s="238" t="s">
        <v>171</v>
      </c>
      <c r="D13" s="10">
        <v>5</v>
      </c>
      <c r="E13" s="10">
        <v>3</v>
      </c>
      <c r="F13" s="10">
        <v>2</v>
      </c>
      <c r="G13" s="10">
        <v>3</v>
      </c>
      <c r="H13" s="10">
        <v>6.50</v>
      </c>
      <c r="I13" s="10">
        <f t="shared" si="0"/>
        <v>19.50</v>
      </c>
      <c r="J13" s="10">
        <f t="shared" si="3"/>
        <v>2.925</v>
      </c>
      <c r="K13" s="18">
        <v>1</v>
      </c>
      <c r="L13" s="18">
        <v>2.50</v>
      </c>
      <c r="M13" s="18">
        <v>3</v>
      </c>
      <c r="N13" s="18">
        <v>2</v>
      </c>
      <c r="O13" s="18">
        <v>2</v>
      </c>
      <c r="P13" s="18">
        <f t="shared" si="4"/>
        <v>10.50</v>
      </c>
      <c r="Q13" s="116">
        <f t="shared" si="5"/>
        <v>0.525</v>
      </c>
      <c r="R13" s="105">
        <f t="shared" si="1"/>
        <v>0.80</v>
      </c>
      <c r="S13" s="105">
        <f t="shared" si="1"/>
        <v>0.57499999999999996</v>
      </c>
      <c r="T13" s="105">
        <f t="shared" si="1"/>
        <v>0.45</v>
      </c>
      <c r="U13" s="105">
        <f t="shared" si="1"/>
        <v>0.54999999999999993</v>
      </c>
      <c r="V13" s="105">
        <f t="shared" si="1"/>
        <v>1.075</v>
      </c>
      <c r="W13" s="117">
        <f t="shared" si="2"/>
        <v>30</v>
      </c>
      <c r="X13" s="117">
        <f t="shared" si="6"/>
        <v>6</v>
      </c>
      <c r="Y13" s="239">
        <v>13</v>
      </c>
      <c r="Z13" s="116">
        <f t="shared" si="7"/>
        <v>10.40</v>
      </c>
      <c r="AA13" s="245"/>
    </row>
    <row r="14" spans="1:27" ht="19.9" customHeight="1">
      <c r="A14" s="138">
        <v>7</v>
      </c>
      <c r="B14" s="236">
        <v>263471</v>
      </c>
      <c r="C14" s="238" t="s">
        <v>172</v>
      </c>
      <c r="D14" s="10">
        <v>3</v>
      </c>
      <c r="E14" s="10">
        <v>7</v>
      </c>
      <c r="F14" s="10">
        <v>1</v>
      </c>
      <c r="G14" s="10">
        <v>4</v>
      </c>
      <c r="H14" s="10">
        <v>5</v>
      </c>
      <c r="I14" s="10">
        <f t="shared" si="0"/>
        <v>20</v>
      </c>
      <c r="J14" s="10">
        <f t="shared" si="3"/>
        <v>3</v>
      </c>
      <c r="K14" s="18">
        <v>2</v>
      </c>
      <c r="L14" s="18">
        <v>2.50</v>
      </c>
      <c r="M14" s="18">
        <v>2</v>
      </c>
      <c r="N14" s="18">
        <v>2</v>
      </c>
      <c r="O14" s="18">
        <v>2.50</v>
      </c>
      <c r="P14" s="18">
        <f t="shared" si="4"/>
        <v>11</v>
      </c>
      <c r="Q14" s="116">
        <f t="shared" si="5"/>
        <v>0.55000000000000004</v>
      </c>
      <c r="R14" s="105">
        <f t="shared" si="1"/>
        <v>0.54999999999999993</v>
      </c>
      <c r="S14" s="105">
        <f t="shared" si="1"/>
        <v>1.175</v>
      </c>
      <c r="T14" s="105">
        <f t="shared" si="1"/>
        <v>0.25</v>
      </c>
      <c r="U14" s="105">
        <f t="shared" si="1"/>
        <v>0.70</v>
      </c>
      <c r="V14" s="105">
        <f t="shared" si="1"/>
        <v>0.875</v>
      </c>
      <c r="W14" s="117">
        <f t="shared" si="2"/>
        <v>31</v>
      </c>
      <c r="X14" s="117">
        <f t="shared" si="6"/>
        <v>6.20</v>
      </c>
      <c r="Y14" s="239">
        <v>13</v>
      </c>
      <c r="Z14" s="116">
        <f t="shared" si="7"/>
        <v>10.40</v>
      </c>
      <c r="AA14" s="245"/>
    </row>
    <row r="15" spans="1:27" ht="19.9" customHeight="1">
      <c r="A15" s="138">
        <v>8</v>
      </c>
      <c r="B15" s="236">
        <v>263472</v>
      </c>
      <c r="C15" s="238" t="s">
        <v>173</v>
      </c>
      <c r="D15" s="146">
        <v>8</v>
      </c>
      <c r="E15" s="146">
        <v>4</v>
      </c>
      <c r="F15" s="146">
        <v>5</v>
      </c>
      <c r="G15" s="146">
        <v>6.50</v>
      </c>
      <c r="H15" s="146">
        <v>4</v>
      </c>
      <c r="I15" s="10">
        <f t="shared" si="0"/>
        <v>27.50</v>
      </c>
      <c r="J15" s="10">
        <f t="shared" si="3"/>
        <v>4.125</v>
      </c>
      <c r="K15" s="18">
        <v>5</v>
      </c>
      <c r="L15" s="18">
        <v>2</v>
      </c>
      <c r="M15" s="18">
        <v>2</v>
      </c>
      <c r="N15" s="18">
        <v>1.50</v>
      </c>
      <c r="O15" s="18">
        <v>2</v>
      </c>
      <c r="P15" s="18">
        <f t="shared" si="4"/>
        <v>12.50</v>
      </c>
      <c r="Q15" s="116">
        <f t="shared" si="5"/>
        <v>0.625</v>
      </c>
      <c r="R15" s="105">
        <f t="shared" si="1"/>
        <v>1.45</v>
      </c>
      <c r="S15" s="105">
        <f t="shared" si="1"/>
        <v>0.70</v>
      </c>
      <c r="T15" s="105">
        <f t="shared" si="1"/>
        <v>0.85</v>
      </c>
      <c r="U15" s="105">
        <f t="shared" si="1"/>
        <v>1.05</v>
      </c>
      <c r="V15" s="105">
        <f t="shared" si="1"/>
        <v>0.70</v>
      </c>
      <c r="W15" s="117">
        <f t="shared" si="2"/>
        <v>40</v>
      </c>
      <c r="X15" s="117">
        <f t="shared" si="6"/>
        <v>8</v>
      </c>
      <c r="Y15" s="239">
        <v>19</v>
      </c>
      <c r="Z15" s="116">
        <f t="shared" si="7"/>
        <v>15.20</v>
      </c>
      <c r="AA15" s="245"/>
    </row>
    <row r="16" spans="1:27" ht="19.9" customHeight="1">
      <c r="A16" s="138">
        <v>9</v>
      </c>
      <c r="B16" s="236">
        <v>263475</v>
      </c>
      <c r="C16" s="238" t="s">
        <v>174</v>
      </c>
      <c r="D16" s="146">
        <v>1.50</v>
      </c>
      <c r="E16" s="146">
        <v>0.50</v>
      </c>
      <c r="F16" s="146">
        <v>3</v>
      </c>
      <c r="G16" s="146">
        <v>1</v>
      </c>
      <c r="H16" s="146">
        <v>1.50</v>
      </c>
      <c r="I16" s="10">
        <f t="shared" si="0"/>
        <v>7.50</v>
      </c>
      <c r="J16" s="10">
        <f t="shared" si="3"/>
        <v>1.125</v>
      </c>
      <c r="K16" s="18">
        <v>1</v>
      </c>
      <c r="L16" s="18">
        <v>2</v>
      </c>
      <c r="M16" s="18">
        <v>1</v>
      </c>
      <c r="N16" s="18">
        <v>1</v>
      </c>
      <c r="O16" s="18">
        <v>1</v>
      </c>
      <c r="P16" s="18">
        <f t="shared" si="4"/>
        <v>6</v>
      </c>
      <c r="Q16" s="116">
        <f t="shared" si="5"/>
        <v>0.30000000000000004</v>
      </c>
      <c r="R16" s="105">
        <f t="shared" si="1"/>
        <v>0.27499999999999997</v>
      </c>
      <c r="S16" s="105">
        <f t="shared" si="1"/>
        <v>0.175</v>
      </c>
      <c r="T16" s="105">
        <f t="shared" si="1"/>
        <v>0.49999999999999994</v>
      </c>
      <c r="U16" s="105">
        <f t="shared" si="1"/>
        <v>0.20</v>
      </c>
      <c r="V16" s="105">
        <f t="shared" si="1"/>
        <v>0.27499999999999997</v>
      </c>
      <c r="W16" s="117">
        <f t="shared" si="2"/>
        <v>13.50</v>
      </c>
      <c r="X16" s="117">
        <f t="shared" si="6"/>
        <v>2.70</v>
      </c>
      <c r="Y16" s="239">
        <v>5</v>
      </c>
      <c r="Z16" s="116">
        <f t="shared" si="7"/>
        <v>4</v>
      </c>
      <c r="AA16" s="245"/>
    </row>
    <row r="17" spans="1:27" ht="19.9" customHeight="1">
      <c r="A17" s="138">
        <v>10</v>
      </c>
      <c r="B17" s="236">
        <v>263476</v>
      </c>
      <c r="C17" s="238" t="s">
        <v>175</v>
      </c>
      <c r="D17" s="146">
        <v>3</v>
      </c>
      <c r="E17" s="146">
        <v>4</v>
      </c>
      <c r="F17" s="146">
        <v>5.50</v>
      </c>
      <c r="G17" s="146">
        <v>4</v>
      </c>
      <c r="H17" s="146">
        <v>6</v>
      </c>
      <c r="I17" s="10">
        <f t="shared" si="0"/>
        <v>22.50</v>
      </c>
      <c r="J17" s="10">
        <f t="shared" si="3"/>
        <v>3.375</v>
      </c>
      <c r="K17" s="18">
        <v>2</v>
      </c>
      <c r="L17" s="18">
        <v>2.50</v>
      </c>
      <c r="M17" s="18">
        <v>2.50</v>
      </c>
      <c r="N17" s="18">
        <v>1</v>
      </c>
      <c r="O17" s="18">
        <v>0</v>
      </c>
      <c r="P17" s="18">
        <f t="shared" si="4"/>
        <v>8</v>
      </c>
      <c r="Q17" s="116">
        <f t="shared" si="5"/>
        <v>0.40</v>
      </c>
      <c r="R17" s="105">
        <f t="shared" si="1"/>
        <v>0.54999999999999993</v>
      </c>
      <c r="S17" s="105">
        <f t="shared" si="1"/>
        <v>0.725</v>
      </c>
      <c r="T17" s="105">
        <f t="shared" si="1"/>
        <v>0.95</v>
      </c>
      <c r="U17" s="105">
        <f t="shared" si="1"/>
        <v>0.65</v>
      </c>
      <c r="V17" s="105">
        <f t="shared" si="1"/>
        <v>0.89999999999999991</v>
      </c>
      <c r="W17" s="117">
        <f t="shared" si="2"/>
        <v>30.50</v>
      </c>
      <c r="X17" s="117">
        <f t="shared" si="6"/>
        <v>6.10</v>
      </c>
      <c r="Y17" s="239">
        <v>15</v>
      </c>
      <c r="Z17" s="116">
        <f t="shared" si="7"/>
        <v>12</v>
      </c>
      <c r="AA17" s="245"/>
    </row>
    <row r="18" spans="1:27" ht="19.9" customHeight="1">
      <c r="A18" s="138">
        <v>11</v>
      </c>
      <c r="B18" s="236">
        <v>263477</v>
      </c>
      <c r="C18" s="238" t="s">
        <v>176</v>
      </c>
      <c r="D18" s="146">
        <v>4</v>
      </c>
      <c r="E18" s="146">
        <v>5</v>
      </c>
      <c r="F18" s="146">
        <v>7</v>
      </c>
      <c r="G18" s="146">
        <v>6</v>
      </c>
      <c r="H18" s="146">
        <v>4.50</v>
      </c>
      <c r="I18" s="10">
        <f t="shared" si="0"/>
        <v>26.50</v>
      </c>
      <c r="J18" s="10">
        <f t="shared" si="3"/>
        <v>3.9749999999999996</v>
      </c>
      <c r="K18" s="18">
        <v>3</v>
      </c>
      <c r="L18" s="18">
        <v>3.50</v>
      </c>
      <c r="M18" s="18">
        <v>2</v>
      </c>
      <c r="N18" s="18">
        <v>1</v>
      </c>
      <c r="O18" s="18">
        <v>1.50</v>
      </c>
      <c r="P18" s="18">
        <f t="shared" si="4"/>
        <v>11</v>
      </c>
      <c r="Q18" s="116">
        <f t="shared" si="5"/>
        <v>0.55000000000000004</v>
      </c>
      <c r="R18" s="105">
        <f t="shared" si="1"/>
        <v>0.75</v>
      </c>
      <c r="S18" s="105">
        <f t="shared" si="1"/>
        <v>0.925</v>
      </c>
      <c r="T18" s="105">
        <f t="shared" si="1"/>
        <v>1.1500000000000001</v>
      </c>
      <c r="U18" s="105">
        <f t="shared" si="1"/>
        <v>0.95</v>
      </c>
      <c r="V18" s="105">
        <f t="shared" si="1"/>
        <v>0.75</v>
      </c>
      <c r="W18" s="117">
        <f t="shared" si="2"/>
        <v>37.50</v>
      </c>
      <c r="X18" s="117">
        <f t="shared" si="6"/>
        <v>7.50</v>
      </c>
      <c r="Y18" s="239">
        <v>18</v>
      </c>
      <c r="Z18" s="116">
        <f t="shared" si="7"/>
        <v>14.40</v>
      </c>
      <c r="AA18" s="245"/>
    </row>
    <row r="19" spans="1:27" ht="19.9" customHeight="1">
      <c r="A19" s="138">
        <v>12</v>
      </c>
      <c r="B19" s="236">
        <v>263478</v>
      </c>
      <c r="C19" s="238" t="s">
        <v>177</v>
      </c>
      <c r="D19" s="10">
        <v>7</v>
      </c>
      <c r="E19" s="10">
        <v>8</v>
      </c>
      <c r="F19" s="10">
        <v>6</v>
      </c>
      <c r="G19" s="10">
        <v>9</v>
      </c>
      <c r="H19" s="10">
        <v>8.50</v>
      </c>
      <c r="I19" s="10">
        <f t="shared" si="0"/>
        <v>38.50</v>
      </c>
      <c r="J19" s="10">
        <f t="shared" si="3"/>
        <v>5.775</v>
      </c>
      <c r="K19" s="18">
        <v>2</v>
      </c>
      <c r="L19" s="18">
        <v>3</v>
      </c>
      <c r="M19" s="18">
        <v>5</v>
      </c>
      <c r="N19" s="18">
        <v>5</v>
      </c>
      <c r="O19" s="18">
        <v>3</v>
      </c>
      <c r="P19" s="18">
        <f t="shared" si="4"/>
        <v>18</v>
      </c>
      <c r="Q19" s="116">
        <f t="shared" si="5"/>
        <v>0.90</v>
      </c>
      <c r="R19" s="105">
        <f t="shared" si="1"/>
        <v>1.1500000000000001</v>
      </c>
      <c r="S19" s="105">
        <f t="shared" si="1"/>
        <v>1.35</v>
      </c>
      <c r="T19" s="105">
        <f t="shared" si="1"/>
        <v>1.1499999999999999</v>
      </c>
      <c r="U19" s="105">
        <f t="shared" si="1"/>
        <v>1.60</v>
      </c>
      <c r="V19" s="105">
        <f t="shared" si="1"/>
        <v>1.4249999999999998</v>
      </c>
      <c r="W19" s="117">
        <f t="shared" si="2"/>
        <v>56.50</v>
      </c>
      <c r="X19" s="117">
        <f t="shared" si="6"/>
        <v>11.30</v>
      </c>
      <c r="Y19" s="239">
        <v>26</v>
      </c>
      <c r="Z19" s="116">
        <f t="shared" si="7"/>
        <v>20.80</v>
      </c>
      <c r="AA19" s="245"/>
    </row>
    <row r="20" spans="1:27" ht="19.9" customHeight="1">
      <c r="A20" s="138">
        <v>13</v>
      </c>
      <c r="B20" s="236">
        <v>263479</v>
      </c>
      <c r="C20" s="238" t="s">
        <v>178</v>
      </c>
      <c r="D20" s="146">
        <v>6</v>
      </c>
      <c r="E20" s="146">
        <v>5</v>
      </c>
      <c r="F20" s="146">
        <v>4.50</v>
      </c>
      <c r="G20" s="146">
        <v>3</v>
      </c>
      <c r="H20" s="146">
        <v>5</v>
      </c>
      <c r="I20" s="10">
        <f t="shared" si="0"/>
        <v>23.50</v>
      </c>
      <c r="J20" s="10">
        <f t="shared" si="3"/>
        <v>3.525</v>
      </c>
      <c r="K20" s="18">
        <v>2</v>
      </c>
      <c r="L20" s="18">
        <v>3</v>
      </c>
      <c r="M20" s="18">
        <v>3</v>
      </c>
      <c r="N20" s="18">
        <v>5</v>
      </c>
      <c r="O20" s="18">
        <v>2</v>
      </c>
      <c r="P20" s="18">
        <f t="shared" si="4"/>
        <v>15</v>
      </c>
      <c r="Q20" s="116">
        <f t="shared" si="5"/>
        <v>0.75</v>
      </c>
      <c r="R20" s="105">
        <f t="shared" si="1"/>
        <v>0.99999999999999989</v>
      </c>
      <c r="S20" s="105">
        <f t="shared" si="1"/>
        <v>0.90</v>
      </c>
      <c r="T20" s="105">
        <f t="shared" si="1"/>
        <v>0.825</v>
      </c>
      <c r="U20" s="105">
        <f t="shared" si="1"/>
        <v>0.70</v>
      </c>
      <c r="V20" s="105">
        <f t="shared" si="1"/>
        <v>0.85</v>
      </c>
      <c r="W20" s="117">
        <f t="shared" si="2"/>
        <v>38.50</v>
      </c>
      <c r="X20" s="117">
        <f t="shared" si="6"/>
        <v>7.70</v>
      </c>
      <c r="Y20" s="239">
        <v>16</v>
      </c>
      <c r="Z20" s="116">
        <f t="shared" si="7"/>
        <v>12.80</v>
      </c>
      <c r="AA20" s="245"/>
    </row>
    <row r="21" spans="1:27" ht="19.9" customHeight="1">
      <c r="A21" s="138">
        <v>14</v>
      </c>
      <c r="B21" s="236">
        <v>263481</v>
      </c>
      <c r="C21" s="238" t="s">
        <v>179</v>
      </c>
      <c r="D21" s="146">
        <v>5</v>
      </c>
      <c r="E21" s="146">
        <v>7.50</v>
      </c>
      <c r="F21" s="146">
        <v>4</v>
      </c>
      <c r="G21" s="146">
        <v>7</v>
      </c>
      <c r="H21" s="146">
        <v>6</v>
      </c>
      <c r="I21" s="10">
        <f t="shared" si="0"/>
        <v>29.50</v>
      </c>
      <c r="J21" s="10">
        <f t="shared" si="3"/>
        <v>4.425</v>
      </c>
      <c r="K21" s="147">
        <v>3</v>
      </c>
      <c r="L21" s="147">
        <v>5</v>
      </c>
      <c r="M21" s="147">
        <v>4</v>
      </c>
      <c r="N21" s="147">
        <v>2</v>
      </c>
      <c r="O21" s="147">
        <v>3</v>
      </c>
      <c r="P21" s="18">
        <f t="shared" si="4"/>
        <v>17</v>
      </c>
      <c r="Q21" s="116">
        <f t="shared" si="5"/>
        <v>0.85000000000000009</v>
      </c>
      <c r="R21" s="105">
        <f t="shared" si="1"/>
        <v>0.90</v>
      </c>
      <c r="S21" s="105">
        <f t="shared" si="1"/>
        <v>1.375</v>
      </c>
      <c r="T21" s="105">
        <f t="shared" si="1"/>
        <v>0.80</v>
      </c>
      <c r="U21" s="105">
        <f t="shared" si="1"/>
        <v>1.1500000000000001</v>
      </c>
      <c r="V21" s="105">
        <f t="shared" si="1"/>
        <v>1.0499999999999998</v>
      </c>
      <c r="W21" s="117">
        <f t="shared" si="2"/>
        <v>46.50</v>
      </c>
      <c r="X21" s="117">
        <f t="shared" si="6"/>
        <v>9.3000000000000007</v>
      </c>
      <c r="Y21" s="239">
        <v>20</v>
      </c>
      <c r="Z21" s="116">
        <f t="shared" si="7"/>
        <v>16</v>
      </c>
      <c r="AA21" s="245"/>
    </row>
    <row r="22" spans="1:27" ht="19.9" customHeight="1">
      <c r="A22" s="138">
        <v>15</v>
      </c>
      <c r="B22" s="236">
        <v>263482</v>
      </c>
      <c r="C22" s="238" t="s">
        <v>180</v>
      </c>
      <c r="D22" s="146">
        <v>4</v>
      </c>
      <c r="E22" s="146">
        <v>6</v>
      </c>
      <c r="F22" s="146">
        <v>5</v>
      </c>
      <c r="G22" s="146">
        <v>5.50</v>
      </c>
      <c r="H22" s="146">
        <v>3</v>
      </c>
      <c r="I22" s="10">
        <f t="shared" si="0"/>
        <v>23.50</v>
      </c>
      <c r="J22" s="10">
        <f t="shared" si="3"/>
        <v>3.525</v>
      </c>
      <c r="K22" s="18">
        <v>3</v>
      </c>
      <c r="L22" s="18">
        <v>3</v>
      </c>
      <c r="M22" s="18">
        <v>2.50</v>
      </c>
      <c r="N22" s="18">
        <v>4</v>
      </c>
      <c r="O22" s="18">
        <v>2</v>
      </c>
      <c r="P22" s="18">
        <f t="shared" si="4"/>
        <v>14.50</v>
      </c>
      <c r="Q22" s="116">
        <f t="shared" si="5"/>
        <v>0.72500000000000009</v>
      </c>
      <c r="R22" s="105">
        <f t="shared" si="1"/>
        <v>0.75</v>
      </c>
      <c r="S22" s="105">
        <f t="shared" si="1"/>
        <v>1.0499999999999998</v>
      </c>
      <c r="T22" s="105">
        <f t="shared" si="1"/>
        <v>0.875</v>
      </c>
      <c r="U22" s="105">
        <f t="shared" si="1"/>
        <v>1.0249999999999999</v>
      </c>
      <c r="V22" s="105">
        <f t="shared" si="1"/>
        <v>0.54999999999999993</v>
      </c>
      <c r="W22" s="117">
        <f t="shared" si="2"/>
        <v>38</v>
      </c>
      <c r="X22" s="117">
        <f t="shared" si="6"/>
        <v>7.60</v>
      </c>
      <c r="Y22" s="239">
        <v>16</v>
      </c>
      <c r="Z22" s="116">
        <f t="shared" si="7"/>
        <v>12.80</v>
      </c>
      <c r="AA22" s="245"/>
    </row>
    <row r="23" spans="1:27" ht="19.9" customHeight="1">
      <c r="A23" s="138">
        <v>16</v>
      </c>
      <c r="B23" s="236">
        <v>263483</v>
      </c>
      <c r="C23" s="238" t="s">
        <v>181</v>
      </c>
      <c r="D23" s="146">
        <v>5</v>
      </c>
      <c r="E23" s="146">
        <v>2</v>
      </c>
      <c r="F23" s="146">
        <v>4</v>
      </c>
      <c r="G23" s="146">
        <v>6</v>
      </c>
      <c r="H23" s="146">
        <v>5</v>
      </c>
      <c r="I23" s="10">
        <f t="shared" si="0"/>
        <v>22</v>
      </c>
      <c r="J23" s="10">
        <f t="shared" si="3"/>
        <v>3.30</v>
      </c>
      <c r="K23" s="18">
        <v>3</v>
      </c>
      <c r="L23" s="18">
        <v>2.50</v>
      </c>
      <c r="M23" s="18">
        <v>3</v>
      </c>
      <c r="N23" s="18">
        <v>4</v>
      </c>
      <c r="O23" s="18">
        <v>3</v>
      </c>
      <c r="P23" s="18">
        <f t="shared" si="4"/>
        <v>15.50</v>
      </c>
      <c r="Q23" s="116">
        <f t="shared" si="5"/>
        <v>0.775</v>
      </c>
      <c r="R23" s="105">
        <f t="shared" si="1"/>
        <v>0.90</v>
      </c>
      <c r="S23" s="105">
        <f t="shared" si="1"/>
        <v>0.425</v>
      </c>
      <c r="T23" s="105">
        <f t="shared" si="1"/>
        <v>0.75</v>
      </c>
      <c r="U23" s="105">
        <f t="shared" si="1"/>
        <v>1.0999999999999999</v>
      </c>
      <c r="V23" s="105">
        <f t="shared" si="1"/>
        <v>0.90</v>
      </c>
      <c r="W23" s="117">
        <f t="shared" si="2"/>
        <v>37.50</v>
      </c>
      <c r="X23" s="117">
        <f t="shared" si="6"/>
        <v>7.50</v>
      </c>
      <c r="Y23" s="239">
        <v>15</v>
      </c>
      <c r="Z23" s="116">
        <f t="shared" si="7"/>
        <v>12</v>
      </c>
      <c r="AA23" s="245"/>
    </row>
    <row r="24" spans="1:27" ht="19.9" customHeight="1">
      <c r="A24" s="138">
        <v>17</v>
      </c>
      <c r="B24" s="236">
        <v>263484</v>
      </c>
      <c r="C24" s="238" t="s">
        <v>182</v>
      </c>
      <c r="D24" s="146">
        <v>6</v>
      </c>
      <c r="E24" s="146">
        <v>7.50</v>
      </c>
      <c r="F24" s="146">
        <v>7</v>
      </c>
      <c r="G24" s="146">
        <v>8.50</v>
      </c>
      <c r="H24" s="146">
        <v>9</v>
      </c>
      <c r="I24" s="10">
        <f t="shared" si="0"/>
        <v>38</v>
      </c>
      <c r="J24" s="10">
        <f t="shared" si="3"/>
        <v>5.70</v>
      </c>
      <c r="K24" s="18">
        <v>3</v>
      </c>
      <c r="L24" s="18">
        <v>4</v>
      </c>
      <c r="M24" s="18">
        <v>4</v>
      </c>
      <c r="N24" s="18">
        <v>3</v>
      </c>
      <c r="O24" s="18">
        <v>5</v>
      </c>
      <c r="P24" s="18">
        <f t="shared" si="4"/>
        <v>19</v>
      </c>
      <c r="Q24" s="116">
        <f t="shared" si="5"/>
        <v>0.95</v>
      </c>
      <c r="R24" s="105">
        <f t="shared" si="8" ref="R24:V74">(D24*0.15+K24*0.05)</f>
        <v>1.0499999999999998</v>
      </c>
      <c r="S24" s="105">
        <f t="shared" si="8"/>
        <v>1.325</v>
      </c>
      <c r="T24" s="105">
        <f t="shared" si="8"/>
        <v>1.25</v>
      </c>
      <c r="U24" s="105">
        <f t="shared" si="8"/>
        <v>1.4249999999999998</v>
      </c>
      <c r="V24" s="105">
        <f t="shared" si="8"/>
        <v>1.60</v>
      </c>
      <c r="W24" s="117">
        <f t="shared" si="2"/>
        <v>57</v>
      </c>
      <c r="X24" s="117">
        <f t="shared" si="6"/>
        <v>11.40</v>
      </c>
      <c r="Y24" s="239">
        <v>25</v>
      </c>
      <c r="Z24" s="116">
        <f t="shared" si="7"/>
        <v>20</v>
      </c>
      <c r="AA24" s="245"/>
    </row>
    <row r="25" spans="1:27" ht="19.9" customHeight="1">
      <c r="A25" s="138">
        <v>18</v>
      </c>
      <c r="B25" s="236">
        <v>263485</v>
      </c>
      <c r="C25" s="238" t="s">
        <v>183</v>
      </c>
      <c r="D25" s="146">
        <v>3</v>
      </c>
      <c r="E25" s="146">
        <v>5</v>
      </c>
      <c r="F25" s="146">
        <v>2.50</v>
      </c>
      <c r="G25" s="146">
        <v>4</v>
      </c>
      <c r="H25" s="146">
        <v>3.50</v>
      </c>
      <c r="I25" s="10">
        <f t="shared" si="0"/>
        <v>18</v>
      </c>
      <c r="J25" s="10">
        <f t="shared" si="3"/>
        <v>2.6999999999999997</v>
      </c>
      <c r="K25" s="18">
        <v>2</v>
      </c>
      <c r="L25" s="18">
        <v>2.50</v>
      </c>
      <c r="M25" s="18">
        <v>3</v>
      </c>
      <c r="N25" s="18">
        <v>3</v>
      </c>
      <c r="O25" s="18">
        <v>2</v>
      </c>
      <c r="P25" s="18">
        <f t="shared" si="4"/>
        <v>12.50</v>
      </c>
      <c r="Q25" s="116">
        <f t="shared" si="5"/>
        <v>0.625</v>
      </c>
      <c r="R25" s="105">
        <f t="shared" si="8"/>
        <v>0.54999999999999993</v>
      </c>
      <c r="S25" s="105">
        <f t="shared" si="8"/>
        <v>0.875</v>
      </c>
      <c r="T25" s="105">
        <f t="shared" si="8"/>
        <v>0.525</v>
      </c>
      <c r="U25" s="105">
        <f t="shared" si="8"/>
        <v>0.75</v>
      </c>
      <c r="V25" s="105">
        <f t="shared" si="8"/>
        <v>0.625</v>
      </c>
      <c r="W25" s="117">
        <f t="shared" si="2"/>
        <v>30.50</v>
      </c>
      <c r="X25" s="117">
        <f t="shared" si="6"/>
        <v>6.10</v>
      </c>
      <c r="Y25" s="239">
        <v>12</v>
      </c>
      <c r="Z25" s="116">
        <f t="shared" si="7"/>
        <v>9.6000000000000014</v>
      </c>
      <c r="AA25" s="245"/>
    </row>
    <row r="26" spans="1:27" ht="19.9" customHeight="1">
      <c r="A26" s="138">
        <v>19</v>
      </c>
      <c r="B26" s="236">
        <v>263486</v>
      </c>
      <c r="C26" s="238" t="s">
        <v>184</v>
      </c>
      <c r="D26" s="10">
        <v>3</v>
      </c>
      <c r="E26" s="10">
        <v>1</v>
      </c>
      <c r="F26" s="10">
        <v>2</v>
      </c>
      <c r="G26" s="10">
        <v>3</v>
      </c>
      <c r="H26" s="10">
        <v>2.50</v>
      </c>
      <c r="I26" s="10">
        <f t="shared" si="0"/>
        <v>11.50</v>
      </c>
      <c r="J26" s="10">
        <f t="shared" si="3"/>
        <v>1.725</v>
      </c>
      <c r="K26" s="18"/>
      <c r="L26" s="18"/>
      <c r="M26" s="18"/>
      <c r="N26" s="18"/>
      <c r="O26" s="18"/>
      <c r="P26" s="18">
        <f t="shared" si="4"/>
        <v>0</v>
      </c>
      <c r="Q26" s="116">
        <f t="shared" si="5"/>
        <v>0</v>
      </c>
      <c r="R26" s="105">
        <f t="shared" si="8"/>
        <v>0.44999999999999996</v>
      </c>
      <c r="S26" s="105">
        <f t="shared" si="8"/>
        <v>0.15</v>
      </c>
      <c r="T26" s="105">
        <f t="shared" si="8"/>
        <v>0.30</v>
      </c>
      <c r="U26" s="105">
        <f t="shared" si="8"/>
        <v>0.44999999999999996</v>
      </c>
      <c r="V26" s="105">
        <f t="shared" si="8"/>
        <v>0.375</v>
      </c>
      <c r="W26" s="117">
        <f t="shared" si="2"/>
        <v>11.50</v>
      </c>
      <c r="X26" s="117">
        <f t="shared" si="6"/>
        <v>2.3000000000000003</v>
      </c>
      <c r="Y26" s="239" t="s">
        <v>99</v>
      </c>
      <c r="Z26" s="116" t="e">
        <f t="shared" si="7"/>
        <v>#VALUE!</v>
      </c>
      <c r="AA26" s="245"/>
    </row>
    <row r="27" spans="1:27" ht="19.9" customHeight="1">
      <c r="A27" s="138">
        <v>20</v>
      </c>
      <c r="B27" s="236">
        <v>263488</v>
      </c>
      <c r="C27" s="238" t="s">
        <v>101</v>
      </c>
      <c r="D27" s="146">
        <v>6</v>
      </c>
      <c r="E27" s="146">
        <v>8</v>
      </c>
      <c r="F27" s="146">
        <v>5</v>
      </c>
      <c r="G27" s="146">
        <v>6</v>
      </c>
      <c r="H27" s="146">
        <v>5</v>
      </c>
      <c r="I27" s="10">
        <f t="shared" si="0"/>
        <v>30</v>
      </c>
      <c r="J27" s="10">
        <f t="shared" si="3"/>
        <v>4.50</v>
      </c>
      <c r="K27" s="18">
        <v>4</v>
      </c>
      <c r="L27" s="18">
        <v>5</v>
      </c>
      <c r="M27" s="18">
        <v>4.50</v>
      </c>
      <c r="N27" s="18">
        <v>2</v>
      </c>
      <c r="O27" s="18">
        <v>2</v>
      </c>
      <c r="P27" s="18">
        <f t="shared" si="4"/>
        <v>17.50</v>
      </c>
      <c r="Q27" s="116">
        <f t="shared" si="5"/>
        <v>0.875</v>
      </c>
      <c r="R27" s="105">
        <f t="shared" si="8"/>
        <v>1.0999999999999999</v>
      </c>
      <c r="S27" s="105">
        <f t="shared" si="8"/>
        <v>1.45</v>
      </c>
      <c r="T27" s="105">
        <f t="shared" si="8"/>
        <v>0.975</v>
      </c>
      <c r="U27" s="105">
        <f t="shared" si="8"/>
        <v>0.99999999999999989</v>
      </c>
      <c r="V27" s="105">
        <f t="shared" si="8"/>
        <v>0.85</v>
      </c>
      <c r="W27" s="117">
        <f t="shared" si="2"/>
        <v>47.50</v>
      </c>
      <c r="X27" s="117">
        <f t="shared" si="6"/>
        <v>9.50</v>
      </c>
      <c r="Y27" s="239">
        <v>20</v>
      </c>
      <c r="Z27" s="116">
        <f t="shared" si="7"/>
        <v>16</v>
      </c>
      <c r="AA27" s="245"/>
    </row>
    <row r="28" spans="1:27" ht="19.9" customHeight="1">
      <c r="A28" s="138">
        <v>21</v>
      </c>
      <c r="B28" s="236">
        <v>263490</v>
      </c>
      <c r="C28" s="238" t="s">
        <v>185</v>
      </c>
      <c r="D28" s="10">
        <v>5</v>
      </c>
      <c r="E28" s="10">
        <v>4</v>
      </c>
      <c r="F28" s="10">
        <v>5.50</v>
      </c>
      <c r="G28" s="10">
        <v>4.50</v>
      </c>
      <c r="H28" s="10">
        <v>7</v>
      </c>
      <c r="I28" s="10">
        <f t="shared" si="0"/>
        <v>26</v>
      </c>
      <c r="J28" s="10">
        <f t="shared" si="3"/>
        <v>3.90</v>
      </c>
      <c r="K28" s="18">
        <v>2</v>
      </c>
      <c r="L28" s="18">
        <v>3</v>
      </c>
      <c r="M28" s="18">
        <v>3</v>
      </c>
      <c r="N28" s="18">
        <v>4</v>
      </c>
      <c r="O28" s="18">
        <v>2.50</v>
      </c>
      <c r="P28" s="18">
        <f t="shared" si="4"/>
        <v>14.50</v>
      </c>
      <c r="Q28" s="116">
        <f t="shared" si="5"/>
        <v>0.72500000000000009</v>
      </c>
      <c r="R28" s="105">
        <f t="shared" si="8"/>
        <v>0.85</v>
      </c>
      <c r="S28" s="105">
        <f t="shared" si="8"/>
        <v>0.75</v>
      </c>
      <c r="T28" s="105">
        <f t="shared" si="8"/>
        <v>0.975</v>
      </c>
      <c r="U28" s="105">
        <f t="shared" si="8"/>
        <v>0.875</v>
      </c>
      <c r="V28" s="105">
        <f t="shared" si="8"/>
        <v>1.175</v>
      </c>
      <c r="W28" s="117">
        <f t="shared" si="2"/>
        <v>40.50</v>
      </c>
      <c r="X28" s="117">
        <f t="shared" si="6"/>
        <v>8.10</v>
      </c>
      <c r="Y28" s="239">
        <v>18</v>
      </c>
      <c r="Z28" s="116">
        <f t="shared" si="7"/>
        <v>14.40</v>
      </c>
      <c r="AA28" s="245"/>
    </row>
    <row r="29" spans="1:27" ht="19.9" customHeight="1">
      <c r="A29" s="138">
        <v>22</v>
      </c>
      <c r="B29" s="236">
        <v>263491</v>
      </c>
      <c r="C29" s="238" t="s">
        <v>186</v>
      </c>
      <c r="D29" s="10">
        <v>1.50</v>
      </c>
      <c r="E29" s="10">
        <v>3</v>
      </c>
      <c r="F29" s="10">
        <v>0.50</v>
      </c>
      <c r="G29" s="10">
        <v>1.50</v>
      </c>
      <c r="H29" s="10">
        <v>1</v>
      </c>
      <c r="I29" s="10">
        <f t="shared" si="0"/>
        <v>7.50</v>
      </c>
      <c r="J29" s="10">
        <f t="shared" si="3"/>
        <v>1.125</v>
      </c>
      <c r="K29" s="18">
        <v>1</v>
      </c>
      <c r="L29" s="18">
        <v>2</v>
      </c>
      <c r="M29" s="18">
        <v>1</v>
      </c>
      <c r="N29" s="18">
        <v>0</v>
      </c>
      <c r="O29" s="18">
        <v>0</v>
      </c>
      <c r="P29" s="18">
        <f t="shared" si="4"/>
        <v>4</v>
      </c>
      <c r="Q29" s="116">
        <f t="shared" si="5"/>
        <v>0.20</v>
      </c>
      <c r="R29" s="105">
        <f t="shared" si="8"/>
        <v>0.27499999999999997</v>
      </c>
      <c r="S29" s="105">
        <f t="shared" si="8"/>
        <v>0.54999999999999993</v>
      </c>
      <c r="T29" s="105">
        <f t="shared" si="8"/>
        <v>0.125</v>
      </c>
      <c r="U29" s="105">
        <f t="shared" si="8"/>
        <v>0.22499999999999998</v>
      </c>
      <c r="V29" s="105">
        <f t="shared" si="8"/>
        <v>0.15</v>
      </c>
      <c r="W29" s="117">
        <f t="shared" si="2"/>
        <v>11.50</v>
      </c>
      <c r="X29" s="117">
        <f t="shared" si="6"/>
        <v>2.3000000000000003</v>
      </c>
      <c r="Y29" s="239">
        <v>5</v>
      </c>
      <c r="Z29" s="116">
        <f t="shared" si="7"/>
        <v>4</v>
      </c>
      <c r="AA29" s="245"/>
    </row>
    <row r="30" spans="1:27" ht="19.9" customHeight="1">
      <c r="A30" s="138">
        <v>23</v>
      </c>
      <c r="B30" s="236">
        <v>263492</v>
      </c>
      <c r="C30" s="238" t="s">
        <v>187</v>
      </c>
      <c r="D30" s="10">
        <v>0.50</v>
      </c>
      <c r="E30" s="10">
        <v>1.50</v>
      </c>
      <c r="F30" s="10">
        <v>2</v>
      </c>
      <c r="G30" s="10">
        <v>3</v>
      </c>
      <c r="H30" s="10">
        <v>2.50</v>
      </c>
      <c r="I30" s="10">
        <f t="shared" si="0"/>
        <v>9.50</v>
      </c>
      <c r="J30" s="10">
        <f t="shared" si="3"/>
        <v>1.425</v>
      </c>
      <c r="K30" s="18"/>
      <c r="L30" s="18"/>
      <c r="M30" s="18"/>
      <c r="N30" s="18"/>
      <c r="O30" s="18"/>
      <c r="P30" s="18">
        <f t="shared" si="4"/>
        <v>0</v>
      </c>
      <c r="Q30" s="116">
        <f t="shared" si="5"/>
        <v>0</v>
      </c>
      <c r="R30" s="105">
        <f t="shared" si="8"/>
        <v>0.074999999999999997</v>
      </c>
      <c r="S30" s="105">
        <f t="shared" si="8"/>
        <v>0.22499999999999998</v>
      </c>
      <c r="T30" s="105">
        <f t="shared" si="8"/>
        <v>0.30</v>
      </c>
      <c r="U30" s="105">
        <f t="shared" si="8"/>
        <v>0.44999999999999996</v>
      </c>
      <c r="V30" s="105">
        <f t="shared" si="8"/>
        <v>0.375</v>
      </c>
      <c r="W30" s="117">
        <f t="shared" si="2"/>
        <v>9.50</v>
      </c>
      <c r="X30" s="117">
        <f t="shared" si="6"/>
        <v>1.90</v>
      </c>
      <c r="Y30" s="239" t="s">
        <v>99</v>
      </c>
      <c r="Z30" s="116" t="e">
        <f t="shared" si="7"/>
        <v>#VALUE!</v>
      </c>
      <c r="AA30" s="245"/>
    </row>
    <row r="31" spans="1:27" s="132" customFormat="1" ht="18" customHeight="1">
      <c r="A31" s="138">
        <v>24</v>
      </c>
      <c r="B31" s="236">
        <v>263494</v>
      </c>
      <c r="C31" s="238" t="s">
        <v>188</v>
      </c>
      <c r="D31" s="10">
        <v>3</v>
      </c>
      <c r="E31" s="10">
        <v>1</v>
      </c>
      <c r="F31" s="10">
        <v>1.50</v>
      </c>
      <c r="G31" s="10">
        <v>2</v>
      </c>
      <c r="H31" s="10">
        <v>1</v>
      </c>
      <c r="I31" s="10">
        <f t="shared" si="0"/>
        <v>8.50</v>
      </c>
      <c r="J31" s="10">
        <f t="shared" si="3"/>
        <v>1.2749999999999999</v>
      </c>
      <c r="K31" s="18"/>
      <c r="L31" s="18"/>
      <c r="M31" s="18"/>
      <c r="N31" s="18"/>
      <c r="O31" s="18"/>
      <c r="P31" s="18">
        <f t="shared" si="4"/>
        <v>0</v>
      </c>
      <c r="Q31" s="116">
        <f t="shared" si="5"/>
        <v>0</v>
      </c>
      <c r="R31" s="105">
        <f t="shared" si="8"/>
        <v>0.44999999999999996</v>
      </c>
      <c r="S31" s="105">
        <f t="shared" si="8"/>
        <v>0.15</v>
      </c>
      <c r="T31" s="105">
        <f t="shared" si="8"/>
        <v>0.22499999999999998</v>
      </c>
      <c r="U31" s="105">
        <f t="shared" si="8"/>
        <v>0.30</v>
      </c>
      <c r="V31" s="105">
        <f t="shared" si="8"/>
        <v>0.15</v>
      </c>
      <c r="W31" s="117">
        <f t="shared" si="2"/>
        <v>8.50</v>
      </c>
      <c r="X31" s="117">
        <f t="shared" si="6"/>
        <v>1.7000000000000002</v>
      </c>
      <c r="Y31" s="239" t="s">
        <v>99</v>
      </c>
      <c r="Z31" s="116" t="e">
        <f t="shared" si="7"/>
        <v>#VALUE!</v>
      </c>
      <c r="AA31" s="245"/>
    </row>
    <row r="32" spans="1:27" ht="19.9" customHeight="1">
      <c r="A32" s="138">
        <v>25</v>
      </c>
      <c r="B32" s="236">
        <v>263495</v>
      </c>
      <c r="C32" s="238" t="s">
        <v>189</v>
      </c>
      <c r="D32" s="146">
        <v>5</v>
      </c>
      <c r="E32" s="146">
        <v>3</v>
      </c>
      <c r="F32" s="146">
        <v>4</v>
      </c>
      <c r="G32" s="146">
        <v>5</v>
      </c>
      <c r="H32" s="146">
        <v>6.50</v>
      </c>
      <c r="I32" s="10">
        <f t="shared" si="0"/>
        <v>23.50</v>
      </c>
      <c r="J32" s="10">
        <f t="shared" si="3"/>
        <v>3.525</v>
      </c>
      <c r="K32" s="18">
        <v>3</v>
      </c>
      <c r="L32" s="18">
        <v>3.50</v>
      </c>
      <c r="M32" s="18">
        <v>4</v>
      </c>
      <c r="N32" s="18">
        <v>4.50</v>
      </c>
      <c r="O32" s="18">
        <v>5</v>
      </c>
      <c r="P32" s="18">
        <f t="shared" si="4"/>
        <v>20</v>
      </c>
      <c r="Q32" s="116">
        <f t="shared" si="5"/>
        <v>1</v>
      </c>
      <c r="R32" s="105">
        <f t="shared" si="8"/>
        <v>0.90</v>
      </c>
      <c r="S32" s="105">
        <f t="shared" si="8"/>
        <v>0.625</v>
      </c>
      <c r="T32" s="105">
        <f t="shared" si="8"/>
        <v>0.80</v>
      </c>
      <c r="U32" s="105">
        <f t="shared" si="8"/>
        <v>0.975</v>
      </c>
      <c r="V32" s="105">
        <f t="shared" si="8"/>
        <v>1.2250000000000001</v>
      </c>
      <c r="W32" s="117">
        <f t="shared" si="2"/>
        <v>43.50</v>
      </c>
      <c r="X32" s="117">
        <f t="shared" si="6"/>
        <v>8.7000000000000011</v>
      </c>
      <c r="Y32" s="239">
        <v>16</v>
      </c>
      <c r="Z32" s="116">
        <f t="shared" si="7"/>
        <v>12.80</v>
      </c>
      <c r="AA32" s="245"/>
    </row>
    <row r="33" spans="1:27" ht="19.9" customHeight="1">
      <c r="A33" s="138">
        <v>26</v>
      </c>
      <c r="B33" s="236">
        <v>263496</v>
      </c>
      <c r="C33" s="238" t="s">
        <v>190</v>
      </c>
      <c r="D33" s="10">
        <v>6</v>
      </c>
      <c r="E33" s="10">
        <v>5</v>
      </c>
      <c r="F33" s="10">
        <v>5.50</v>
      </c>
      <c r="G33" s="10">
        <v>4.50</v>
      </c>
      <c r="H33" s="10">
        <v>4</v>
      </c>
      <c r="I33" s="10">
        <f t="shared" si="0"/>
        <v>25</v>
      </c>
      <c r="J33" s="10">
        <f t="shared" si="3"/>
        <v>3.75</v>
      </c>
      <c r="K33" s="18">
        <v>1</v>
      </c>
      <c r="L33" s="18">
        <v>1.50</v>
      </c>
      <c r="M33" s="18">
        <v>0</v>
      </c>
      <c r="N33" s="18">
        <v>0</v>
      </c>
      <c r="O33" s="18">
        <v>0</v>
      </c>
      <c r="P33" s="18">
        <f t="shared" si="4"/>
        <v>2.50</v>
      </c>
      <c r="Q33" s="116">
        <f t="shared" si="5"/>
        <v>0.125</v>
      </c>
      <c r="R33" s="105">
        <f t="shared" si="8"/>
        <v>0.95</v>
      </c>
      <c r="S33" s="105">
        <f t="shared" si="8"/>
        <v>0.825</v>
      </c>
      <c r="T33" s="105">
        <f t="shared" si="8"/>
        <v>0.825</v>
      </c>
      <c r="U33" s="105">
        <f t="shared" si="8"/>
        <v>0.675</v>
      </c>
      <c r="V33" s="105">
        <f t="shared" si="8"/>
        <v>0.60</v>
      </c>
      <c r="W33" s="117">
        <f t="shared" si="2"/>
        <v>27.50</v>
      </c>
      <c r="X33" s="117">
        <f t="shared" si="6"/>
        <v>5.50</v>
      </c>
      <c r="Y33" s="239">
        <v>3</v>
      </c>
      <c r="Z33" s="116">
        <f t="shared" si="7"/>
        <v>2.4000000000000004</v>
      </c>
      <c r="AA33" s="245"/>
    </row>
    <row r="34" spans="1:27" ht="19.9" customHeight="1">
      <c r="A34" s="138">
        <v>27</v>
      </c>
      <c r="B34" s="236">
        <v>263497</v>
      </c>
      <c r="C34" s="238" t="s">
        <v>191</v>
      </c>
      <c r="D34" s="146">
        <v>4</v>
      </c>
      <c r="E34" s="146">
        <v>3.50</v>
      </c>
      <c r="F34" s="146">
        <v>2</v>
      </c>
      <c r="G34" s="146">
        <v>3</v>
      </c>
      <c r="H34" s="146">
        <v>1.50</v>
      </c>
      <c r="I34" s="10">
        <f t="shared" si="0"/>
        <v>14</v>
      </c>
      <c r="J34" s="10">
        <f t="shared" si="3"/>
        <v>2.10</v>
      </c>
      <c r="K34" s="18">
        <v>2</v>
      </c>
      <c r="L34" s="18">
        <v>3</v>
      </c>
      <c r="M34" s="18">
        <v>2.50</v>
      </c>
      <c r="N34" s="18">
        <v>2</v>
      </c>
      <c r="O34" s="18">
        <v>1</v>
      </c>
      <c r="P34" s="18">
        <f t="shared" si="4"/>
        <v>10.50</v>
      </c>
      <c r="Q34" s="116">
        <f t="shared" si="5"/>
        <v>0.525</v>
      </c>
      <c r="R34" s="105">
        <f t="shared" si="8"/>
        <v>0.70</v>
      </c>
      <c r="S34" s="105">
        <f t="shared" si="8"/>
        <v>0.675</v>
      </c>
      <c r="T34" s="105">
        <f t="shared" si="8"/>
        <v>0.425</v>
      </c>
      <c r="U34" s="105">
        <f t="shared" si="8"/>
        <v>0.54999999999999993</v>
      </c>
      <c r="V34" s="105">
        <f t="shared" si="8"/>
        <v>0.27499999999999997</v>
      </c>
      <c r="W34" s="117">
        <f t="shared" si="2"/>
        <v>24.50</v>
      </c>
      <c r="X34" s="117">
        <f t="shared" si="6"/>
        <v>4.9000000000000004</v>
      </c>
      <c r="Y34" s="239">
        <v>10</v>
      </c>
      <c r="Z34" s="116">
        <f t="shared" si="7"/>
        <v>8</v>
      </c>
      <c r="AA34" s="245"/>
    </row>
    <row r="35" spans="1:27" ht="19.9" customHeight="1">
      <c r="A35" s="138">
        <v>28</v>
      </c>
      <c r="B35" s="236">
        <v>263498</v>
      </c>
      <c r="C35" s="238" t="s">
        <v>192</v>
      </c>
      <c r="D35" s="146">
        <v>5.50</v>
      </c>
      <c r="E35" s="146">
        <v>7</v>
      </c>
      <c r="F35" s="146">
        <v>8.50</v>
      </c>
      <c r="G35" s="146">
        <v>6.50</v>
      </c>
      <c r="H35" s="146">
        <v>9</v>
      </c>
      <c r="I35" s="10">
        <f t="shared" si="0"/>
        <v>36.50</v>
      </c>
      <c r="J35" s="10">
        <f t="shared" si="3"/>
        <v>5.475</v>
      </c>
      <c r="K35" s="18">
        <v>3</v>
      </c>
      <c r="L35" s="18">
        <v>4</v>
      </c>
      <c r="M35" s="18">
        <v>4.50</v>
      </c>
      <c r="N35" s="18">
        <v>4.50</v>
      </c>
      <c r="O35" s="18">
        <v>3</v>
      </c>
      <c r="P35" s="18">
        <f t="shared" si="4"/>
        <v>19</v>
      </c>
      <c r="Q35" s="116">
        <f t="shared" si="5"/>
        <v>0.95</v>
      </c>
      <c r="R35" s="105">
        <f t="shared" si="8"/>
        <v>0.975</v>
      </c>
      <c r="S35" s="105">
        <f t="shared" si="8"/>
        <v>1.25</v>
      </c>
      <c r="T35" s="105">
        <f t="shared" si="8"/>
        <v>1.50</v>
      </c>
      <c r="U35" s="105">
        <f t="shared" si="8"/>
        <v>1.20</v>
      </c>
      <c r="V35" s="105">
        <f t="shared" si="8"/>
        <v>1.50</v>
      </c>
      <c r="W35" s="117">
        <f t="shared" si="2"/>
        <v>55.50</v>
      </c>
      <c r="X35" s="117">
        <f t="shared" si="6"/>
        <v>11.10</v>
      </c>
      <c r="Y35" s="239">
        <v>25</v>
      </c>
      <c r="Z35" s="116">
        <f t="shared" si="7"/>
        <v>20</v>
      </c>
      <c r="AA35" s="245"/>
    </row>
    <row r="36" spans="1:27" ht="19.9" customHeight="1">
      <c r="A36" s="138">
        <v>29</v>
      </c>
      <c r="B36" s="236">
        <v>263500</v>
      </c>
      <c r="C36" s="238" t="s">
        <v>193</v>
      </c>
      <c r="D36" s="10">
        <v>0.50</v>
      </c>
      <c r="E36" s="10">
        <v>0.50</v>
      </c>
      <c r="F36" s="10">
        <v>1</v>
      </c>
      <c r="G36" s="10">
        <v>0.50</v>
      </c>
      <c r="H36" s="10">
        <v>0.50</v>
      </c>
      <c r="I36" s="10">
        <f t="shared" si="0"/>
        <v>3</v>
      </c>
      <c r="J36" s="10">
        <f t="shared" si="3"/>
        <v>0.44999999999999996</v>
      </c>
      <c r="K36" s="18">
        <v>1</v>
      </c>
      <c r="L36" s="18">
        <v>1.50</v>
      </c>
      <c r="M36" s="18">
        <v>1</v>
      </c>
      <c r="N36" s="18">
        <v>0</v>
      </c>
      <c r="O36" s="18">
        <v>0</v>
      </c>
      <c r="P36" s="18">
        <f t="shared" si="4"/>
        <v>3.50</v>
      </c>
      <c r="Q36" s="116">
        <f t="shared" si="5"/>
        <v>0.17500000000000002</v>
      </c>
      <c r="R36" s="105">
        <f t="shared" si="8"/>
        <v>0.125</v>
      </c>
      <c r="S36" s="105">
        <f t="shared" si="8"/>
        <v>0.15000000000000002</v>
      </c>
      <c r="T36" s="105">
        <f t="shared" si="8"/>
        <v>0.20</v>
      </c>
      <c r="U36" s="105">
        <f t="shared" si="8"/>
        <v>0.074999999999999997</v>
      </c>
      <c r="V36" s="105">
        <f t="shared" si="8"/>
        <v>0.074999999999999997</v>
      </c>
      <c r="W36" s="117">
        <f t="shared" si="2"/>
        <v>6.50</v>
      </c>
      <c r="X36" s="117">
        <f t="shared" si="6"/>
        <v>1.30</v>
      </c>
      <c r="Y36" s="239">
        <v>2</v>
      </c>
      <c r="Z36" s="116">
        <f t="shared" si="7"/>
        <v>1.60</v>
      </c>
      <c r="AA36" s="245"/>
    </row>
    <row r="37" spans="1:27" ht="19.9" customHeight="1">
      <c r="A37" s="138">
        <v>30</v>
      </c>
      <c r="B37" s="236">
        <v>263502</v>
      </c>
      <c r="C37" s="238" t="s">
        <v>194</v>
      </c>
      <c r="D37" s="10">
        <v>3.50</v>
      </c>
      <c r="E37" s="10">
        <v>5</v>
      </c>
      <c r="F37" s="10">
        <v>5.50</v>
      </c>
      <c r="G37" s="10">
        <v>2.50</v>
      </c>
      <c r="H37" s="10">
        <v>6</v>
      </c>
      <c r="I37" s="10">
        <f t="shared" si="0"/>
        <v>22.50</v>
      </c>
      <c r="J37" s="10">
        <f t="shared" si="3"/>
        <v>3.375</v>
      </c>
      <c r="K37" s="18">
        <v>2</v>
      </c>
      <c r="L37" s="18">
        <v>2.50</v>
      </c>
      <c r="M37" s="18">
        <v>2</v>
      </c>
      <c r="N37" s="18">
        <v>1</v>
      </c>
      <c r="O37" s="18">
        <v>3</v>
      </c>
      <c r="P37" s="18">
        <f t="shared" si="4"/>
        <v>10.50</v>
      </c>
      <c r="Q37" s="116">
        <f t="shared" si="5"/>
        <v>0.525</v>
      </c>
      <c r="R37" s="105">
        <f t="shared" si="8"/>
        <v>0.625</v>
      </c>
      <c r="S37" s="105">
        <f t="shared" si="8"/>
        <v>0.875</v>
      </c>
      <c r="T37" s="105">
        <f t="shared" si="8"/>
        <v>0.925</v>
      </c>
      <c r="U37" s="105">
        <f t="shared" si="8"/>
        <v>0.425</v>
      </c>
      <c r="V37" s="105">
        <f t="shared" si="8"/>
        <v>1.0499999999999998</v>
      </c>
      <c r="W37" s="117">
        <f t="shared" si="2"/>
        <v>33</v>
      </c>
      <c r="X37" s="117">
        <f t="shared" si="6"/>
        <v>6.60</v>
      </c>
      <c r="Y37" s="239">
        <v>15</v>
      </c>
      <c r="Z37" s="116">
        <f t="shared" si="7"/>
        <v>12</v>
      </c>
      <c r="AA37" s="245"/>
    </row>
    <row r="38" spans="1:27" ht="19.9" customHeight="1">
      <c r="A38" s="138">
        <v>31</v>
      </c>
      <c r="B38" s="236">
        <v>263503</v>
      </c>
      <c r="C38" s="238" t="s">
        <v>195</v>
      </c>
      <c r="D38" s="10">
        <v>0</v>
      </c>
      <c r="E38" s="10">
        <v>0.50</v>
      </c>
      <c r="F38" s="10">
        <v>0</v>
      </c>
      <c r="G38" s="10">
        <v>2</v>
      </c>
      <c r="H38" s="10">
        <v>0.50</v>
      </c>
      <c r="I38" s="10">
        <f t="shared" si="0"/>
        <v>3</v>
      </c>
      <c r="J38" s="10">
        <f t="shared" si="3"/>
        <v>0.44999999999999996</v>
      </c>
      <c r="K38" s="18">
        <v>0</v>
      </c>
      <c r="L38" s="18">
        <v>0</v>
      </c>
      <c r="M38" s="18">
        <v>2</v>
      </c>
      <c r="N38" s="18">
        <v>1</v>
      </c>
      <c r="O38" s="18"/>
      <c r="P38" s="18">
        <f t="shared" si="4"/>
        <v>3</v>
      </c>
      <c r="Q38" s="116">
        <f t="shared" si="5"/>
        <v>0.15000000000000002</v>
      </c>
      <c r="R38" s="105">
        <f t="shared" si="8"/>
        <v>0</v>
      </c>
      <c r="S38" s="105">
        <f t="shared" si="8"/>
        <v>0.074999999999999997</v>
      </c>
      <c r="T38" s="105">
        <f t="shared" si="8"/>
        <v>0.10</v>
      </c>
      <c r="U38" s="105">
        <f t="shared" si="8"/>
        <v>0.35</v>
      </c>
      <c r="V38" s="105">
        <f t="shared" si="8"/>
        <v>0.074999999999999997</v>
      </c>
      <c r="W38" s="117">
        <f t="shared" si="2"/>
        <v>6</v>
      </c>
      <c r="X38" s="117">
        <f t="shared" si="6"/>
        <v>1.2000000000000002</v>
      </c>
      <c r="Y38" s="239">
        <v>2</v>
      </c>
      <c r="Z38" s="116">
        <f t="shared" si="7"/>
        <v>1.60</v>
      </c>
      <c r="AA38" s="245"/>
    </row>
    <row r="39" spans="1:27" ht="19.9" customHeight="1">
      <c r="A39" s="138">
        <v>32</v>
      </c>
      <c r="B39" s="236">
        <v>263504</v>
      </c>
      <c r="C39" s="238" t="s">
        <v>196</v>
      </c>
      <c r="D39" s="10">
        <v>3</v>
      </c>
      <c r="E39" s="10">
        <v>2</v>
      </c>
      <c r="F39" s="10">
        <v>3.50</v>
      </c>
      <c r="G39" s="10">
        <v>1.50</v>
      </c>
      <c r="H39" s="10">
        <v>3.50</v>
      </c>
      <c r="I39" s="10">
        <f t="shared" si="0"/>
        <v>13.50</v>
      </c>
      <c r="J39" s="10">
        <f t="shared" si="3"/>
        <v>2.025</v>
      </c>
      <c r="K39" s="18">
        <v>3</v>
      </c>
      <c r="L39" s="18">
        <v>2</v>
      </c>
      <c r="M39" s="18">
        <v>1</v>
      </c>
      <c r="N39" s="18">
        <v>1.50</v>
      </c>
      <c r="O39" s="18">
        <v>2</v>
      </c>
      <c r="P39" s="18">
        <f t="shared" si="4"/>
        <v>9.50</v>
      </c>
      <c r="Q39" s="116">
        <f t="shared" si="5"/>
        <v>0.475</v>
      </c>
      <c r="R39" s="105">
        <f t="shared" si="8"/>
        <v>0.60</v>
      </c>
      <c r="S39" s="105">
        <f t="shared" si="8"/>
        <v>0.40</v>
      </c>
      <c r="T39" s="105">
        <f t="shared" si="8"/>
        <v>0.57500000000000007</v>
      </c>
      <c r="U39" s="105">
        <f t="shared" si="8"/>
        <v>0.30</v>
      </c>
      <c r="V39" s="105">
        <f t="shared" si="8"/>
        <v>0.625</v>
      </c>
      <c r="W39" s="117">
        <f t="shared" si="2"/>
        <v>23</v>
      </c>
      <c r="X39" s="117">
        <f t="shared" si="6"/>
        <v>4.6000000000000005</v>
      </c>
      <c r="Y39" s="239">
        <v>9</v>
      </c>
      <c r="Z39" s="116">
        <f t="shared" si="7"/>
        <v>7.20</v>
      </c>
      <c r="AA39" s="245"/>
    </row>
    <row r="40" spans="1:27" ht="19.9" customHeight="1">
      <c r="A40" s="138">
        <v>33</v>
      </c>
      <c r="B40" s="236">
        <v>263505</v>
      </c>
      <c r="C40" s="238" t="s">
        <v>197</v>
      </c>
      <c r="D40" s="10">
        <v>2.50</v>
      </c>
      <c r="E40" s="10">
        <v>1</v>
      </c>
      <c r="F40" s="10">
        <v>2</v>
      </c>
      <c r="G40" s="10">
        <v>3</v>
      </c>
      <c r="H40" s="10">
        <v>2</v>
      </c>
      <c r="I40" s="10">
        <f t="shared" si="0"/>
        <v>10.50</v>
      </c>
      <c r="J40" s="10">
        <f t="shared" si="3"/>
        <v>1.575</v>
      </c>
      <c r="K40" s="18">
        <v>2</v>
      </c>
      <c r="L40" s="18">
        <v>2.50</v>
      </c>
      <c r="M40" s="18">
        <v>0</v>
      </c>
      <c r="N40" s="18">
        <v>0</v>
      </c>
      <c r="O40" s="18">
        <v>1</v>
      </c>
      <c r="P40" s="18">
        <f t="shared" si="4"/>
        <v>5.50</v>
      </c>
      <c r="Q40" s="116">
        <f t="shared" si="5"/>
        <v>0.27500000000000002</v>
      </c>
      <c r="R40" s="105">
        <f t="shared" si="8"/>
        <v>0.475</v>
      </c>
      <c r="S40" s="105">
        <f t="shared" si="8"/>
        <v>0.27500000000000002</v>
      </c>
      <c r="T40" s="105">
        <f t="shared" si="8"/>
        <v>0.30</v>
      </c>
      <c r="U40" s="105">
        <f t="shared" si="8"/>
        <v>0.44999999999999996</v>
      </c>
      <c r="V40" s="105">
        <f t="shared" si="8"/>
        <v>0.35</v>
      </c>
      <c r="W40" s="117">
        <f t="shared" si="2"/>
        <v>16</v>
      </c>
      <c r="X40" s="117">
        <f t="shared" si="6"/>
        <v>3.20</v>
      </c>
      <c r="Y40" s="239">
        <v>7</v>
      </c>
      <c r="Z40" s="116">
        <f t="shared" si="7"/>
        <v>5.60</v>
      </c>
      <c r="AA40" s="245"/>
    </row>
    <row r="41" spans="1:27" ht="19.9" customHeight="1">
      <c r="A41" s="138">
        <v>34</v>
      </c>
      <c r="B41" s="236">
        <v>263506</v>
      </c>
      <c r="C41" s="238" t="s">
        <v>198</v>
      </c>
      <c r="D41" s="10">
        <v>5</v>
      </c>
      <c r="E41" s="10">
        <v>4.50</v>
      </c>
      <c r="F41" s="10">
        <v>3</v>
      </c>
      <c r="G41" s="10">
        <v>1</v>
      </c>
      <c r="H41" s="10">
        <v>4</v>
      </c>
      <c r="I41" s="10">
        <f t="shared" si="0"/>
        <v>17.50</v>
      </c>
      <c r="J41" s="10">
        <f t="shared" si="3"/>
        <v>2.625</v>
      </c>
      <c r="K41" s="18">
        <v>2</v>
      </c>
      <c r="L41" s="18">
        <v>2.50</v>
      </c>
      <c r="M41" s="18">
        <v>1</v>
      </c>
      <c r="N41" s="18">
        <v>0</v>
      </c>
      <c r="O41" s="18">
        <v>0</v>
      </c>
      <c r="P41" s="18">
        <f t="shared" si="4"/>
        <v>5.50</v>
      </c>
      <c r="Q41" s="116">
        <f t="shared" si="5"/>
        <v>0.27500000000000002</v>
      </c>
      <c r="R41" s="105">
        <f t="shared" si="8"/>
        <v>0.85</v>
      </c>
      <c r="S41" s="105">
        <f t="shared" si="8"/>
        <v>0.80</v>
      </c>
      <c r="T41" s="105">
        <f t="shared" si="8"/>
        <v>0.49999999999999994</v>
      </c>
      <c r="U41" s="105">
        <f t="shared" si="8"/>
        <v>0.15</v>
      </c>
      <c r="V41" s="105">
        <f t="shared" si="8"/>
        <v>0.60</v>
      </c>
      <c r="W41" s="117">
        <f t="shared" si="2"/>
        <v>23</v>
      </c>
      <c r="X41" s="117">
        <f t="shared" si="6"/>
        <v>4.6000000000000005</v>
      </c>
      <c r="Y41" s="239">
        <v>12</v>
      </c>
      <c r="Z41" s="116">
        <f t="shared" si="7"/>
        <v>9.6000000000000014</v>
      </c>
      <c r="AA41" s="245"/>
    </row>
    <row r="42" spans="1:27" ht="19.9" customHeight="1">
      <c r="A42" s="138">
        <v>35</v>
      </c>
      <c r="B42" s="236">
        <v>263508</v>
      </c>
      <c r="C42" s="238" t="s">
        <v>199</v>
      </c>
      <c r="D42" s="10">
        <v>6</v>
      </c>
      <c r="E42" s="10">
        <v>5.50</v>
      </c>
      <c r="F42" s="10">
        <v>4</v>
      </c>
      <c r="G42" s="10">
        <v>8</v>
      </c>
      <c r="H42" s="10">
        <v>6</v>
      </c>
      <c r="I42" s="10">
        <f t="shared" si="0"/>
        <v>29.50</v>
      </c>
      <c r="J42" s="10">
        <f t="shared" si="3"/>
        <v>4.425</v>
      </c>
      <c r="K42" s="18">
        <v>3</v>
      </c>
      <c r="L42" s="18">
        <v>5</v>
      </c>
      <c r="M42" s="18">
        <v>4</v>
      </c>
      <c r="N42" s="18">
        <v>3.50</v>
      </c>
      <c r="O42" s="18">
        <v>2</v>
      </c>
      <c r="P42" s="18">
        <f t="shared" si="4"/>
        <v>17.50</v>
      </c>
      <c r="Q42" s="116">
        <f t="shared" si="5"/>
        <v>0.875</v>
      </c>
      <c r="R42" s="105">
        <f t="shared" si="8"/>
        <v>1.0499999999999998</v>
      </c>
      <c r="S42" s="105">
        <f t="shared" si="8"/>
        <v>1.075</v>
      </c>
      <c r="T42" s="105">
        <f t="shared" si="8"/>
        <v>0.80</v>
      </c>
      <c r="U42" s="105">
        <f t="shared" si="8"/>
        <v>1.375</v>
      </c>
      <c r="V42" s="105">
        <f t="shared" si="8"/>
        <v>0.99999999999999989</v>
      </c>
      <c r="W42" s="117">
        <f t="shared" si="2"/>
        <v>47</v>
      </c>
      <c r="X42" s="117">
        <f t="shared" si="6"/>
        <v>9.40</v>
      </c>
      <c r="Y42" s="239">
        <v>20</v>
      </c>
      <c r="Z42" s="116">
        <f t="shared" si="7"/>
        <v>16</v>
      </c>
      <c r="AA42" s="245"/>
    </row>
    <row r="43" spans="1:27" ht="19.9" customHeight="1">
      <c r="A43" s="138">
        <v>36</v>
      </c>
      <c r="B43" s="236">
        <v>263509</v>
      </c>
      <c r="C43" s="238" t="s">
        <v>200</v>
      </c>
      <c r="D43" s="146">
        <v>3</v>
      </c>
      <c r="E43" s="146">
        <v>4</v>
      </c>
      <c r="F43" s="146">
        <v>5.50</v>
      </c>
      <c r="G43" s="146">
        <v>2</v>
      </c>
      <c r="H43" s="146">
        <v>3</v>
      </c>
      <c r="I43" s="10">
        <f t="shared" si="0"/>
        <v>17.50</v>
      </c>
      <c r="J43" s="10">
        <f t="shared" si="3"/>
        <v>2.625</v>
      </c>
      <c r="K43" s="18">
        <v>2</v>
      </c>
      <c r="L43" s="18">
        <v>3</v>
      </c>
      <c r="M43" s="18">
        <v>2.50</v>
      </c>
      <c r="N43" s="18">
        <v>1</v>
      </c>
      <c r="O43" s="18">
        <v>4</v>
      </c>
      <c r="P43" s="18">
        <f t="shared" si="4"/>
        <v>12.50</v>
      </c>
      <c r="Q43" s="116">
        <f t="shared" si="5"/>
        <v>0.625</v>
      </c>
      <c r="R43" s="105">
        <f t="shared" si="8"/>
        <v>0.54999999999999993</v>
      </c>
      <c r="S43" s="105">
        <f t="shared" si="8"/>
        <v>0.75</v>
      </c>
      <c r="T43" s="105">
        <f t="shared" si="8"/>
        <v>0.95</v>
      </c>
      <c r="U43" s="105">
        <f t="shared" si="8"/>
        <v>0.35</v>
      </c>
      <c r="V43" s="105">
        <f t="shared" si="8"/>
        <v>0.64999999999999991</v>
      </c>
      <c r="W43" s="117">
        <f t="shared" si="2"/>
        <v>30</v>
      </c>
      <c r="X43" s="117">
        <f t="shared" si="6"/>
        <v>6</v>
      </c>
      <c r="Y43" s="239">
        <v>12</v>
      </c>
      <c r="Z43" s="116">
        <f t="shared" si="7"/>
        <v>9.6000000000000014</v>
      </c>
      <c r="AA43" s="245"/>
    </row>
    <row r="44" spans="1:27" ht="19.9" customHeight="1">
      <c r="A44" s="138">
        <v>37</v>
      </c>
      <c r="B44" s="236">
        <v>263511</v>
      </c>
      <c r="C44" s="238" t="s">
        <v>201</v>
      </c>
      <c r="D44" s="10">
        <v>1</v>
      </c>
      <c r="E44" s="10">
        <v>2.50</v>
      </c>
      <c r="F44" s="10">
        <v>2</v>
      </c>
      <c r="G44" s="10">
        <v>1.50</v>
      </c>
      <c r="H44" s="10">
        <v>1</v>
      </c>
      <c r="I44" s="10">
        <f t="shared" si="0"/>
        <v>8</v>
      </c>
      <c r="J44" s="10">
        <f t="shared" si="3"/>
        <v>1.20</v>
      </c>
      <c r="K44" s="18">
        <v>2</v>
      </c>
      <c r="L44" s="18">
        <v>1</v>
      </c>
      <c r="M44" s="18">
        <v>1.50</v>
      </c>
      <c r="N44" s="18">
        <v>0</v>
      </c>
      <c r="O44" s="18">
        <v>1</v>
      </c>
      <c r="P44" s="18">
        <f t="shared" si="4"/>
        <v>5.50</v>
      </c>
      <c r="Q44" s="116">
        <f t="shared" si="5"/>
        <v>0.27500000000000002</v>
      </c>
      <c r="R44" s="105">
        <f t="shared" si="8"/>
        <v>0.25</v>
      </c>
      <c r="S44" s="105">
        <f t="shared" si="8"/>
        <v>0.425</v>
      </c>
      <c r="T44" s="105">
        <f t="shared" si="8"/>
        <v>0.375</v>
      </c>
      <c r="U44" s="105">
        <f t="shared" si="8"/>
        <v>0.22499999999999998</v>
      </c>
      <c r="V44" s="105">
        <f t="shared" si="8"/>
        <v>0.20</v>
      </c>
      <c r="W44" s="117">
        <f t="shared" si="2"/>
        <v>13.50</v>
      </c>
      <c r="X44" s="117">
        <f t="shared" si="6"/>
        <v>2.70</v>
      </c>
      <c r="Y44" s="239">
        <v>6</v>
      </c>
      <c r="Z44" s="116">
        <f t="shared" si="7"/>
        <v>4.8000000000000007</v>
      </c>
      <c r="AA44" s="245"/>
    </row>
    <row r="45" spans="1:27" ht="19.9" customHeight="1">
      <c r="A45" s="138">
        <v>38</v>
      </c>
      <c r="B45" s="236">
        <v>263512</v>
      </c>
      <c r="C45" s="238" t="s">
        <v>202</v>
      </c>
      <c r="D45" s="10">
        <v>2</v>
      </c>
      <c r="E45" s="10">
        <v>3</v>
      </c>
      <c r="F45" s="10">
        <v>4</v>
      </c>
      <c r="G45" s="10">
        <v>2</v>
      </c>
      <c r="H45" s="10">
        <v>0.50</v>
      </c>
      <c r="I45" s="10">
        <f t="shared" si="0"/>
        <v>11.50</v>
      </c>
      <c r="J45" s="10">
        <f t="shared" si="3"/>
        <v>1.725</v>
      </c>
      <c r="K45" s="18">
        <v>2</v>
      </c>
      <c r="L45" s="18">
        <v>2.50</v>
      </c>
      <c r="M45" s="18">
        <v>2</v>
      </c>
      <c r="N45" s="18">
        <v>2</v>
      </c>
      <c r="O45" s="18">
        <v>3</v>
      </c>
      <c r="P45" s="18">
        <f t="shared" si="4"/>
        <v>11.50</v>
      </c>
      <c r="Q45" s="116">
        <f t="shared" si="5"/>
        <v>0.57500000000000007</v>
      </c>
      <c r="R45" s="105">
        <f t="shared" si="8"/>
        <v>0.40</v>
      </c>
      <c r="S45" s="105">
        <f t="shared" si="8"/>
        <v>0.57499999999999996</v>
      </c>
      <c r="T45" s="105">
        <f t="shared" si="8"/>
        <v>0.70</v>
      </c>
      <c r="U45" s="105">
        <f t="shared" si="8"/>
        <v>0.40</v>
      </c>
      <c r="V45" s="105">
        <f t="shared" si="8"/>
        <v>0.22500000000000003</v>
      </c>
      <c r="W45" s="117">
        <f t="shared" si="2"/>
        <v>23</v>
      </c>
      <c r="X45" s="117">
        <f t="shared" si="6"/>
        <v>4.6000000000000005</v>
      </c>
      <c r="Y45" s="239">
        <v>8</v>
      </c>
      <c r="Z45" s="116">
        <f t="shared" si="7"/>
        <v>6.40</v>
      </c>
      <c r="AA45" s="245"/>
    </row>
    <row r="46" spans="1:27" ht="19.9" customHeight="1">
      <c r="A46" s="138">
        <v>39</v>
      </c>
      <c r="B46" s="236">
        <v>263516</v>
      </c>
      <c r="C46" s="238" t="s">
        <v>203</v>
      </c>
      <c r="D46" s="10">
        <v>2.50</v>
      </c>
      <c r="E46" s="10">
        <v>2</v>
      </c>
      <c r="F46" s="10">
        <v>1</v>
      </c>
      <c r="G46" s="10">
        <v>4</v>
      </c>
      <c r="H46" s="10">
        <v>1.50</v>
      </c>
      <c r="I46" s="10">
        <f t="shared" si="0"/>
        <v>11</v>
      </c>
      <c r="J46" s="10">
        <f t="shared" si="3"/>
        <v>1.65</v>
      </c>
      <c r="K46" s="18">
        <v>2</v>
      </c>
      <c r="L46" s="18">
        <v>1.50</v>
      </c>
      <c r="M46" s="18">
        <v>2</v>
      </c>
      <c r="N46" s="18">
        <v>2.50</v>
      </c>
      <c r="O46" s="18">
        <v>2</v>
      </c>
      <c r="P46" s="18">
        <f t="shared" si="4"/>
        <v>10</v>
      </c>
      <c r="Q46" s="116">
        <f t="shared" si="5"/>
        <v>0.50</v>
      </c>
      <c r="R46" s="105">
        <f t="shared" si="8"/>
        <v>0.475</v>
      </c>
      <c r="S46" s="105">
        <f t="shared" si="8"/>
        <v>0.375</v>
      </c>
      <c r="T46" s="105">
        <f t="shared" si="8"/>
        <v>0.25</v>
      </c>
      <c r="U46" s="105">
        <f t="shared" si="8"/>
        <v>0.725</v>
      </c>
      <c r="V46" s="105">
        <f t="shared" si="8"/>
        <v>0.32499999999999996</v>
      </c>
      <c r="W46" s="117">
        <f t="shared" si="2"/>
        <v>21</v>
      </c>
      <c r="X46" s="117">
        <f t="shared" si="6"/>
        <v>4.20</v>
      </c>
      <c r="Y46" s="239">
        <v>8</v>
      </c>
      <c r="Z46" s="116">
        <f t="shared" si="7"/>
        <v>6.40</v>
      </c>
      <c r="AA46" s="245"/>
    </row>
    <row r="47" spans="1:27" ht="19.9" customHeight="1">
      <c r="A47" s="138">
        <v>40</v>
      </c>
      <c r="B47" s="236">
        <v>263518</v>
      </c>
      <c r="C47" s="238" t="s">
        <v>204</v>
      </c>
      <c r="D47" s="146">
        <v>3</v>
      </c>
      <c r="E47" s="146">
        <v>1.50</v>
      </c>
      <c r="F47" s="146">
        <v>2</v>
      </c>
      <c r="G47" s="146">
        <v>1.50</v>
      </c>
      <c r="H47" s="146">
        <v>0</v>
      </c>
      <c r="I47" s="10">
        <f t="shared" si="0"/>
        <v>8</v>
      </c>
      <c r="J47" s="10">
        <f t="shared" si="3"/>
        <v>1.20</v>
      </c>
      <c r="K47" s="18">
        <v>1</v>
      </c>
      <c r="L47" s="18">
        <v>1.50</v>
      </c>
      <c r="M47" s="18">
        <v>2</v>
      </c>
      <c r="N47" s="18">
        <v>0</v>
      </c>
      <c r="O47" s="18">
        <v>2</v>
      </c>
      <c r="P47" s="18">
        <f t="shared" si="4"/>
        <v>6.50</v>
      </c>
      <c r="Q47" s="116">
        <f t="shared" si="5"/>
        <v>0.325</v>
      </c>
      <c r="R47" s="105">
        <f t="shared" si="8"/>
        <v>0.49999999999999994</v>
      </c>
      <c r="S47" s="105">
        <f t="shared" si="8"/>
        <v>0.30</v>
      </c>
      <c r="T47" s="105">
        <f t="shared" si="8"/>
        <v>0.40</v>
      </c>
      <c r="U47" s="105">
        <f t="shared" si="8"/>
        <v>0.22499999999999998</v>
      </c>
      <c r="V47" s="105">
        <f t="shared" si="8"/>
        <v>0.10</v>
      </c>
      <c r="W47" s="117">
        <f t="shared" si="2"/>
        <v>14.50</v>
      </c>
      <c r="X47" s="117">
        <f t="shared" si="6"/>
        <v>2.9000000000000004</v>
      </c>
      <c r="Y47" s="239">
        <v>6</v>
      </c>
      <c r="Z47" s="116">
        <f t="shared" si="7"/>
        <v>4.8000000000000007</v>
      </c>
      <c r="AA47" s="245"/>
    </row>
    <row r="48" spans="1:27" ht="19.9" customHeight="1">
      <c r="A48" s="138">
        <v>41</v>
      </c>
      <c r="B48" s="236">
        <v>263519</v>
      </c>
      <c r="C48" s="238" t="s">
        <v>205</v>
      </c>
      <c r="D48" s="10">
        <v>4.50</v>
      </c>
      <c r="E48" s="10">
        <v>2.50</v>
      </c>
      <c r="F48" s="10">
        <v>3</v>
      </c>
      <c r="G48" s="10">
        <v>4</v>
      </c>
      <c r="H48" s="10">
        <v>3.50</v>
      </c>
      <c r="I48" s="10">
        <f t="shared" si="0"/>
        <v>17.50</v>
      </c>
      <c r="J48" s="10">
        <f t="shared" si="3"/>
        <v>2.625</v>
      </c>
      <c r="K48" s="18">
        <v>3</v>
      </c>
      <c r="L48" s="18">
        <v>2.50</v>
      </c>
      <c r="M48" s="18">
        <v>2</v>
      </c>
      <c r="N48" s="18">
        <v>3</v>
      </c>
      <c r="O48" s="18">
        <v>2.50</v>
      </c>
      <c r="P48" s="18">
        <f t="shared" si="4"/>
        <v>13</v>
      </c>
      <c r="Q48" s="116">
        <f t="shared" si="5"/>
        <v>0.65</v>
      </c>
      <c r="R48" s="105">
        <f t="shared" si="8"/>
        <v>0.825</v>
      </c>
      <c r="S48" s="105">
        <f t="shared" si="8"/>
        <v>0.50</v>
      </c>
      <c r="T48" s="105">
        <f t="shared" si="8"/>
        <v>0.54999999999999993</v>
      </c>
      <c r="U48" s="105">
        <f t="shared" si="8"/>
        <v>0.75</v>
      </c>
      <c r="V48" s="105">
        <f t="shared" si="8"/>
        <v>0.65</v>
      </c>
      <c r="W48" s="117">
        <f t="shared" si="2"/>
        <v>30.50</v>
      </c>
      <c r="X48" s="117">
        <f t="shared" si="6"/>
        <v>6.10</v>
      </c>
      <c r="Y48" s="239">
        <v>12</v>
      </c>
      <c r="Z48" s="116">
        <f t="shared" si="7"/>
        <v>9.6000000000000014</v>
      </c>
      <c r="AA48" s="245"/>
    </row>
    <row r="49" spans="1:27" ht="19.9" customHeight="1">
      <c r="A49" s="138">
        <v>42</v>
      </c>
      <c r="B49" s="236">
        <v>263520</v>
      </c>
      <c r="C49" s="238" t="s">
        <v>206</v>
      </c>
      <c r="D49" s="10">
        <v>3</v>
      </c>
      <c r="E49" s="10">
        <v>7</v>
      </c>
      <c r="F49" s="10">
        <v>3.50</v>
      </c>
      <c r="G49" s="10">
        <v>3</v>
      </c>
      <c r="H49" s="10">
        <v>1</v>
      </c>
      <c r="I49" s="10">
        <f t="shared" si="0"/>
        <v>17.50</v>
      </c>
      <c r="J49" s="10">
        <f t="shared" si="3"/>
        <v>2.625</v>
      </c>
      <c r="K49" s="147">
        <v>2</v>
      </c>
      <c r="L49" s="147">
        <v>2</v>
      </c>
      <c r="M49" s="147">
        <v>2</v>
      </c>
      <c r="N49" s="147">
        <v>2</v>
      </c>
      <c r="O49" s="147">
        <v>2</v>
      </c>
      <c r="P49" s="18">
        <f t="shared" si="4"/>
        <v>10</v>
      </c>
      <c r="Q49" s="116">
        <f t="shared" si="5"/>
        <v>0.50</v>
      </c>
      <c r="R49" s="105">
        <f t="shared" si="8"/>
        <v>0.54999999999999993</v>
      </c>
      <c r="S49" s="105">
        <f t="shared" si="8"/>
        <v>1.1500000000000001</v>
      </c>
      <c r="T49" s="105">
        <f t="shared" si="8"/>
        <v>0.625</v>
      </c>
      <c r="U49" s="105">
        <f t="shared" si="8"/>
        <v>0.54999999999999993</v>
      </c>
      <c r="V49" s="105">
        <f t="shared" si="8"/>
        <v>0.25</v>
      </c>
      <c r="W49" s="117">
        <f t="shared" si="2"/>
        <v>27.50</v>
      </c>
      <c r="X49" s="117">
        <f t="shared" si="6"/>
        <v>5.50</v>
      </c>
      <c r="Y49" s="239">
        <v>12</v>
      </c>
      <c r="Z49" s="116">
        <f t="shared" si="7"/>
        <v>9.6000000000000014</v>
      </c>
      <c r="AA49" s="245"/>
    </row>
    <row r="50" spans="1:27" ht="19.9" customHeight="1">
      <c r="A50" s="138">
        <v>43</v>
      </c>
      <c r="B50" s="236">
        <v>263521</v>
      </c>
      <c r="C50" s="238" t="s">
        <v>207</v>
      </c>
      <c r="D50" s="146">
        <v>2</v>
      </c>
      <c r="E50" s="146">
        <v>3.50</v>
      </c>
      <c r="F50" s="146">
        <v>4</v>
      </c>
      <c r="G50" s="146">
        <v>2</v>
      </c>
      <c r="H50" s="146">
        <v>3</v>
      </c>
      <c r="I50" s="10">
        <f t="shared" si="0"/>
        <v>14.50</v>
      </c>
      <c r="J50" s="10">
        <f t="shared" si="3"/>
        <v>2.1749999999999998</v>
      </c>
      <c r="K50" s="18">
        <v>2.50</v>
      </c>
      <c r="L50" s="18">
        <v>1</v>
      </c>
      <c r="M50" s="18">
        <v>3</v>
      </c>
      <c r="N50" s="18">
        <v>2</v>
      </c>
      <c r="O50" s="18">
        <v>1</v>
      </c>
      <c r="P50" s="18">
        <f t="shared" si="4"/>
        <v>9.50</v>
      </c>
      <c r="Q50" s="116">
        <f t="shared" si="5"/>
        <v>0.475</v>
      </c>
      <c r="R50" s="105">
        <f t="shared" si="8"/>
        <v>0.425</v>
      </c>
      <c r="S50" s="105">
        <f t="shared" si="8"/>
        <v>0.57500000000000007</v>
      </c>
      <c r="T50" s="105">
        <f t="shared" si="8"/>
        <v>0.75</v>
      </c>
      <c r="U50" s="105">
        <f t="shared" si="8"/>
        <v>0.40</v>
      </c>
      <c r="V50" s="105">
        <f t="shared" si="8"/>
        <v>0.49999999999999994</v>
      </c>
      <c r="W50" s="117">
        <f t="shared" si="2"/>
        <v>24</v>
      </c>
      <c r="X50" s="117">
        <f t="shared" si="6"/>
        <v>4.8000000000000007</v>
      </c>
      <c r="Y50" s="239">
        <v>10</v>
      </c>
      <c r="Z50" s="116">
        <f t="shared" si="7"/>
        <v>8</v>
      </c>
      <c r="AA50" s="245"/>
    </row>
    <row r="51" spans="1:27" ht="19.9" customHeight="1">
      <c r="A51" s="138">
        <v>44</v>
      </c>
      <c r="B51" s="236">
        <v>263525</v>
      </c>
      <c r="C51" s="238" t="s">
        <v>208</v>
      </c>
      <c r="D51" s="146">
        <v>4</v>
      </c>
      <c r="E51" s="146">
        <v>2</v>
      </c>
      <c r="F51" s="146">
        <v>2.50</v>
      </c>
      <c r="G51" s="146">
        <v>6</v>
      </c>
      <c r="H51" s="146">
        <v>2</v>
      </c>
      <c r="I51" s="10">
        <f t="shared" si="0"/>
        <v>16.50</v>
      </c>
      <c r="J51" s="10">
        <f t="shared" si="3"/>
        <v>2.475</v>
      </c>
      <c r="K51" s="147">
        <v>2</v>
      </c>
      <c r="L51" s="147">
        <v>2.50</v>
      </c>
      <c r="M51" s="147">
        <v>1</v>
      </c>
      <c r="N51" s="147">
        <v>1.50</v>
      </c>
      <c r="O51" s="147">
        <v>3</v>
      </c>
      <c r="P51" s="18">
        <f t="shared" si="4"/>
        <v>10</v>
      </c>
      <c r="Q51" s="116">
        <f t="shared" si="5"/>
        <v>0.50</v>
      </c>
      <c r="R51" s="105">
        <f t="shared" si="8"/>
        <v>0.70</v>
      </c>
      <c r="S51" s="105">
        <f t="shared" si="8"/>
        <v>0.425</v>
      </c>
      <c r="T51" s="105">
        <f t="shared" si="8"/>
        <v>0.425</v>
      </c>
      <c r="U51" s="105">
        <f t="shared" si="8"/>
        <v>0.97499999999999987</v>
      </c>
      <c r="V51" s="105">
        <f t="shared" si="8"/>
        <v>0.45</v>
      </c>
      <c r="W51" s="117">
        <f t="shared" si="2"/>
        <v>26.50</v>
      </c>
      <c r="X51" s="117">
        <f t="shared" si="6"/>
        <v>5.3000000000000007</v>
      </c>
      <c r="Y51" s="239">
        <v>11</v>
      </c>
      <c r="Z51" s="116">
        <f t="shared" si="7"/>
        <v>8.8000000000000007</v>
      </c>
      <c r="AA51" s="245"/>
    </row>
    <row r="52" spans="1:27" ht="19.9" customHeight="1">
      <c r="A52" s="138">
        <v>45</v>
      </c>
      <c r="B52" s="236">
        <v>263526</v>
      </c>
      <c r="C52" s="238" t="s">
        <v>209</v>
      </c>
      <c r="D52" s="146">
        <v>1</v>
      </c>
      <c r="E52" s="146">
        <v>2.50</v>
      </c>
      <c r="F52" s="146">
        <v>4</v>
      </c>
      <c r="G52" s="146">
        <v>1</v>
      </c>
      <c r="H52" s="146">
        <v>3</v>
      </c>
      <c r="I52" s="10">
        <f t="shared" si="0"/>
        <v>11.50</v>
      </c>
      <c r="J52" s="10">
        <f t="shared" si="3"/>
        <v>1.725</v>
      </c>
      <c r="K52" s="18">
        <v>1</v>
      </c>
      <c r="L52" s="18">
        <v>1.50</v>
      </c>
      <c r="M52" s="18">
        <v>2</v>
      </c>
      <c r="N52" s="18">
        <v>2.50</v>
      </c>
      <c r="O52" s="18">
        <v>0</v>
      </c>
      <c r="P52" s="18">
        <f t="shared" si="4"/>
        <v>7</v>
      </c>
      <c r="Q52" s="116">
        <f t="shared" si="5"/>
        <v>0.35</v>
      </c>
      <c r="R52" s="105">
        <f t="shared" si="8"/>
        <v>0.20</v>
      </c>
      <c r="S52" s="105">
        <f t="shared" si="8"/>
        <v>0.45</v>
      </c>
      <c r="T52" s="105">
        <f t="shared" si="8"/>
        <v>0.70</v>
      </c>
      <c r="U52" s="105">
        <f t="shared" si="8"/>
        <v>0.27500000000000002</v>
      </c>
      <c r="V52" s="105">
        <f t="shared" si="8"/>
        <v>0.44999999999999996</v>
      </c>
      <c r="W52" s="117">
        <f t="shared" si="2"/>
        <v>18.50</v>
      </c>
      <c r="X52" s="117">
        <f t="shared" si="6"/>
        <v>3.70</v>
      </c>
      <c r="Y52" s="239">
        <v>8</v>
      </c>
      <c r="Z52" s="116">
        <f t="shared" si="7"/>
        <v>6.40</v>
      </c>
      <c r="AA52" s="245"/>
    </row>
    <row r="53" spans="1:27" ht="19.9" customHeight="1">
      <c r="A53" s="138">
        <v>46</v>
      </c>
      <c r="B53" s="236">
        <v>263528</v>
      </c>
      <c r="C53" s="238" t="s">
        <v>210</v>
      </c>
      <c r="D53" s="10">
        <v>0.50</v>
      </c>
      <c r="E53" s="10">
        <v>1.50</v>
      </c>
      <c r="F53" s="10">
        <v>2</v>
      </c>
      <c r="G53" s="10">
        <v>3</v>
      </c>
      <c r="H53" s="10">
        <v>1.50</v>
      </c>
      <c r="I53" s="10">
        <f t="shared" si="0"/>
        <v>8.50</v>
      </c>
      <c r="J53" s="10">
        <f t="shared" si="3"/>
        <v>1.2749999999999999</v>
      </c>
      <c r="K53" s="18">
        <v>1</v>
      </c>
      <c r="L53" s="18">
        <v>0</v>
      </c>
      <c r="M53" s="18">
        <v>1.50</v>
      </c>
      <c r="N53" s="18">
        <v>1</v>
      </c>
      <c r="O53" s="18">
        <v>0</v>
      </c>
      <c r="P53" s="18">
        <f t="shared" si="4"/>
        <v>3.50</v>
      </c>
      <c r="Q53" s="116">
        <f t="shared" si="5"/>
        <v>0.17500000000000002</v>
      </c>
      <c r="R53" s="105">
        <f t="shared" si="8"/>
        <v>0.125</v>
      </c>
      <c r="S53" s="105">
        <f t="shared" si="8"/>
        <v>0.22499999999999998</v>
      </c>
      <c r="T53" s="105">
        <f t="shared" si="8"/>
        <v>0.375</v>
      </c>
      <c r="U53" s="105">
        <f t="shared" si="8"/>
        <v>0.49999999999999994</v>
      </c>
      <c r="V53" s="105">
        <f t="shared" si="8"/>
        <v>0.22499999999999998</v>
      </c>
      <c r="W53" s="117">
        <f t="shared" si="2"/>
        <v>12</v>
      </c>
      <c r="X53" s="117">
        <f t="shared" si="6"/>
        <v>2.4000000000000004</v>
      </c>
      <c r="Y53" s="239">
        <v>6</v>
      </c>
      <c r="Z53" s="116">
        <f t="shared" si="7"/>
        <v>4.8000000000000007</v>
      </c>
      <c r="AA53" s="245"/>
    </row>
    <row r="54" spans="1:27" ht="19.9" customHeight="1">
      <c r="A54" s="138">
        <v>47</v>
      </c>
      <c r="B54" s="236">
        <v>263529</v>
      </c>
      <c r="C54" s="238" t="s">
        <v>211</v>
      </c>
      <c r="D54" s="146">
        <v>1</v>
      </c>
      <c r="E54" s="146">
        <v>0.50</v>
      </c>
      <c r="F54" s="146">
        <v>0.50</v>
      </c>
      <c r="G54" s="146">
        <v>1</v>
      </c>
      <c r="H54" s="146">
        <v>2</v>
      </c>
      <c r="I54" s="10">
        <f t="shared" si="0"/>
        <v>5</v>
      </c>
      <c r="J54" s="10">
        <f t="shared" si="3"/>
        <v>0.75</v>
      </c>
      <c r="K54" s="147">
        <v>0</v>
      </c>
      <c r="L54" s="147">
        <v>0</v>
      </c>
      <c r="M54" s="147">
        <v>0</v>
      </c>
      <c r="N54" s="147">
        <v>1.50</v>
      </c>
      <c r="O54" s="147"/>
      <c r="P54" s="18">
        <f t="shared" si="4"/>
        <v>1.50</v>
      </c>
      <c r="Q54" s="116">
        <f t="shared" si="5"/>
        <v>0.075000000000000011</v>
      </c>
      <c r="R54" s="105">
        <f t="shared" si="8"/>
        <v>0.15</v>
      </c>
      <c r="S54" s="105">
        <f t="shared" si="8"/>
        <v>0.074999999999999997</v>
      </c>
      <c r="T54" s="105">
        <f t="shared" si="8"/>
        <v>0.074999999999999997</v>
      </c>
      <c r="U54" s="105">
        <f t="shared" si="8"/>
        <v>0.225</v>
      </c>
      <c r="V54" s="105">
        <f t="shared" si="8"/>
        <v>0.30</v>
      </c>
      <c r="W54" s="117">
        <f t="shared" si="2"/>
        <v>6.50</v>
      </c>
      <c r="X54" s="117">
        <f t="shared" si="6"/>
        <v>1.30</v>
      </c>
      <c r="Y54" s="239">
        <v>3</v>
      </c>
      <c r="Z54" s="116">
        <f t="shared" si="7"/>
        <v>2.4000000000000004</v>
      </c>
      <c r="AA54" s="245"/>
    </row>
    <row r="55" spans="1:27" ht="19.9" customHeight="1">
      <c r="A55" s="138">
        <v>48</v>
      </c>
      <c r="B55" s="236">
        <v>263531</v>
      </c>
      <c r="C55" s="238" t="s">
        <v>212</v>
      </c>
      <c r="D55" s="10">
        <v>4</v>
      </c>
      <c r="E55" s="10">
        <v>3.50</v>
      </c>
      <c r="F55" s="10">
        <v>1.50</v>
      </c>
      <c r="G55" s="10">
        <v>0.50</v>
      </c>
      <c r="H55" s="10">
        <v>1</v>
      </c>
      <c r="I55" s="10">
        <f t="shared" si="0"/>
        <v>10.50</v>
      </c>
      <c r="J55" s="10">
        <f t="shared" si="3"/>
        <v>1.575</v>
      </c>
      <c r="K55" s="147">
        <v>1.50</v>
      </c>
      <c r="L55" s="147">
        <v>1</v>
      </c>
      <c r="M55" s="147">
        <v>0</v>
      </c>
      <c r="N55" s="147">
        <v>0</v>
      </c>
      <c r="O55" s="147"/>
      <c r="P55" s="18">
        <f t="shared" si="4"/>
        <v>2.50</v>
      </c>
      <c r="Q55" s="116">
        <f t="shared" si="5"/>
        <v>0.125</v>
      </c>
      <c r="R55" s="105">
        <f t="shared" si="8"/>
        <v>0.675</v>
      </c>
      <c r="S55" s="105">
        <f t="shared" si="8"/>
        <v>0.57500000000000007</v>
      </c>
      <c r="T55" s="105">
        <f t="shared" si="8"/>
        <v>0.22499999999999998</v>
      </c>
      <c r="U55" s="105">
        <f t="shared" si="8"/>
        <v>0.074999999999999997</v>
      </c>
      <c r="V55" s="105">
        <f t="shared" si="8"/>
        <v>0.15</v>
      </c>
      <c r="W55" s="117">
        <f t="shared" si="2"/>
        <v>13</v>
      </c>
      <c r="X55" s="117">
        <f t="shared" si="6"/>
        <v>2.60</v>
      </c>
      <c r="Y55" s="239">
        <v>7</v>
      </c>
      <c r="Z55" s="116">
        <f t="shared" si="7"/>
        <v>5.60</v>
      </c>
      <c r="AA55" s="245"/>
    </row>
    <row r="56" spans="1:27" ht="19.9" customHeight="1">
      <c r="A56" s="138">
        <v>49</v>
      </c>
      <c r="B56" s="236">
        <v>263532</v>
      </c>
      <c r="C56" s="238" t="s">
        <v>213</v>
      </c>
      <c r="D56" s="10">
        <v>4.50</v>
      </c>
      <c r="E56" s="10">
        <v>5</v>
      </c>
      <c r="F56" s="10">
        <v>3.50</v>
      </c>
      <c r="G56" s="10">
        <v>4</v>
      </c>
      <c r="H56" s="10">
        <v>3</v>
      </c>
      <c r="I56" s="10">
        <f t="shared" si="0"/>
        <v>20</v>
      </c>
      <c r="J56" s="10">
        <f t="shared" si="3"/>
        <v>3</v>
      </c>
      <c r="K56" s="147">
        <v>2</v>
      </c>
      <c r="L56" s="147">
        <v>2.50</v>
      </c>
      <c r="M56" s="147">
        <v>1</v>
      </c>
      <c r="N56" s="147">
        <v>1</v>
      </c>
      <c r="O56" s="147">
        <v>3</v>
      </c>
      <c r="P56" s="18">
        <f t="shared" si="4"/>
        <v>9.50</v>
      </c>
      <c r="Q56" s="116">
        <f t="shared" si="5"/>
        <v>0.475</v>
      </c>
      <c r="R56" s="105">
        <f t="shared" si="8"/>
        <v>0.77499999999999991</v>
      </c>
      <c r="S56" s="105">
        <f t="shared" si="8"/>
        <v>0.875</v>
      </c>
      <c r="T56" s="105">
        <f t="shared" si="8"/>
        <v>0.57500000000000007</v>
      </c>
      <c r="U56" s="105">
        <f t="shared" si="8"/>
        <v>0.65</v>
      </c>
      <c r="V56" s="105">
        <f t="shared" si="8"/>
        <v>0.60</v>
      </c>
      <c r="W56" s="117">
        <f t="shared" si="2"/>
        <v>29.50</v>
      </c>
      <c r="X56" s="117">
        <f t="shared" si="6"/>
        <v>5.90</v>
      </c>
      <c r="Y56" s="239">
        <v>13</v>
      </c>
      <c r="Z56" s="116">
        <f t="shared" si="7"/>
        <v>10.40</v>
      </c>
      <c r="AA56" s="245"/>
    </row>
    <row r="57" spans="1:27" s="131" customFormat="1" ht="19.9" customHeight="1">
      <c r="A57" s="138">
        <v>50</v>
      </c>
      <c r="B57" s="236">
        <v>263533</v>
      </c>
      <c r="C57" s="238" t="s">
        <v>214</v>
      </c>
      <c r="D57" s="10">
        <v>5</v>
      </c>
      <c r="E57" s="10">
        <v>6</v>
      </c>
      <c r="F57" s="10">
        <v>3</v>
      </c>
      <c r="G57" s="10">
        <v>4</v>
      </c>
      <c r="H57" s="10">
        <v>4</v>
      </c>
      <c r="I57" s="10">
        <f t="shared" si="0"/>
        <v>22</v>
      </c>
      <c r="J57" s="10">
        <f t="shared" si="3"/>
        <v>3.30</v>
      </c>
      <c r="K57" s="147">
        <v>3</v>
      </c>
      <c r="L57" s="147">
        <v>2</v>
      </c>
      <c r="M57" s="147">
        <v>2.50</v>
      </c>
      <c r="N57" s="147">
        <v>4</v>
      </c>
      <c r="O57" s="147">
        <v>1</v>
      </c>
      <c r="P57" s="18">
        <f t="shared" si="4"/>
        <v>12.50</v>
      </c>
      <c r="Q57" s="116">
        <f t="shared" si="5"/>
        <v>0.625</v>
      </c>
      <c r="R57" s="105">
        <f t="shared" si="8"/>
        <v>0.90</v>
      </c>
      <c r="S57" s="105">
        <f t="shared" si="8"/>
        <v>0.99999999999999989</v>
      </c>
      <c r="T57" s="105">
        <f t="shared" si="8"/>
        <v>0.57499999999999996</v>
      </c>
      <c r="U57" s="105">
        <f t="shared" si="8"/>
        <v>0.80</v>
      </c>
      <c r="V57" s="105">
        <f t="shared" si="8"/>
        <v>0.65</v>
      </c>
      <c r="W57" s="117">
        <f t="shared" si="2"/>
        <v>34.50</v>
      </c>
      <c r="X57" s="117">
        <f t="shared" si="6"/>
        <v>6.90</v>
      </c>
      <c r="Y57" s="239">
        <v>15</v>
      </c>
      <c r="Z57" s="116">
        <f t="shared" si="7"/>
        <v>12</v>
      </c>
      <c r="AA57" s="246"/>
    </row>
    <row r="58" spans="1:27" ht="19.9" customHeight="1">
      <c r="A58" s="138">
        <v>51</v>
      </c>
      <c r="B58" s="236">
        <v>263537</v>
      </c>
      <c r="C58" s="238" t="s">
        <v>215</v>
      </c>
      <c r="D58" s="10">
        <v>3</v>
      </c>
      <c r="E58" s="10">
        <v>1</v>
      </c>
      <c r="F58" s="10">
        <v>4</v>
      </c>
      <c r="G58" s="10">
        <v>1</v>
      </c>
      <c r="H58" s="10">
        <v>2</v>
      </c>
      <c r="I58" s="10">
        <f t="shared" si="0"/>
        <v>11</v>
      </c>
      <c r="J58" s="10">
        <f t="shared" si="3"/>
        <v>1.65</v>
      </c>
      <c r="K58" s="147">
        <v>1</v>
      </c>
      <c r="L58" s="147">
        <v>2</v>
      </c>
      <c r="M58" s="147">
        <v>1.50</v>
      </c>
      <c r="N58" s="147">
        <v>1.50</v>
      </c>
      <c r="O58" s="147">
        <v>0</v>
      </c>
      <c r="P58" s="18">
        <f t="shared" si="4"/>
        <v>6</v>
      </c>
      <c r="Q58" s="116">
        <f t="shared" si="5"/>
        <v>0.30000000000000004</v>
      </c>
      <c r="R58" s="105">
        <f t="shared" si="8"/>
        <v>0.49999999999999994</v>
      </c>
      <c r="S58" s="105">
        <f t="shared" si="8"/>
        <v>0.25</v>
      </c>
      <c r="T58" s="105">
        <f t="shared" si="8"/>
        <v>0.675</v>
      </c>
      <c r="U58" s="105">
        <f t="shared" si="8"/>
        <v>0.225</v>
      </c>
      <c r="V58" s="105">
        <f t="shared" si="8"/>
        <v>0.30</v>
      </c>
      <c r="W58" s="117">
        <f t="shared" si="2"/>
        <v>17</v>
      </c>
      <c r="X58" s="117">
        <f t="shared" si="6"/>
        <v>3.4000000000000004</v>
      </c>
      <c r="Y58" s="239">
        <v>8</v>
      </c>
      <c r="Z58" s="116">
        <f t="shared" si="7"/>
        <v>6.40</v>
      </c>
      <c r="AA58" s="245"/>
    </row>
    <row r="59" spans="1:27" ht="19.9" customHeight="1">
      <c r="A59" s="138">
        <v>52</v>
      </c>
      <c r="B59" s="236">
        <v>263539</v>
      </c>
      <c r="C59" s="238" t="s">
        <v>216</v>
      </c>
      <c r="D59" s="10">
        <v>0</v>
      </c>
      <c r="E59" s="10">
        <v>0.50</v>
      </c>
      <c r="F59" s="10">
        <v>0</v>
      </c>
      <c r="G59" s="10">
        <v>0</v>
      </c>
      <c r="H59" s="10">
        <v>0</v>
      </c>
      <c r="I59" s="10">
        <f t="shared" si="0"/>
        <v>0.50</v>
      </c>
      <c r="J59" s="10">
        <f t="shared" si="3"/>
        <v>0.074999999999999997</v>
      </c>
      <c r="K59" s="147"/>
      <c r="L59" s="147"/>
      <c r="M59" s="147"/>
      <c r="N59" s="147"/>
      <c r="O59" s="147"/>
      <c r="P59" s="18">
        <f t="shared" si="4"/>
        <v>0</v>
      </c>
      <c r="Q59" s="116">
        <f t="shared" si="5"/>
        <v>0</v>
      </c>
      <c r="R59" s="105">
        <f t="shared" si="8"/>
        <v>0</v>
      </c>
      <c r="S59" s="105">
        <f t="shared" si="8"/>
        <v>0.074999999999999997</v>
      </c>
      <c r="T59" s="105">
        <f t="shared" si="8"/>
        <v>0</v>
      </c>
      <c r="U59" s="105">
        <f t="shared" si="8"/>
        <v>0</v>
      </c>
      <c r="V59" s="105">
        <f t="shared" si="8"/>
        <v>0</v>
      </c>
      <c r="W59" s="117">
        <f t="shared" si="2"/>
        <v>0.50</v>
      </c>
      <c r="X59" s="117">
        <f t="shared" si="6"/>
        <v>0.10</v>
      </c>
      <c r="Y59" s="239">
        <v>0</v>
      </c>
      <c r="Z59" s="116">
        <f t="shared" si="7"/>
        <v>0</v>
      </c>
      <c r="AA59" s="245"/>
    </row>
    <row r="60" spans="1:27" ht="19.9" customHeight="1">
      <c r="A60" s="138">
        <v>53</v>
      </c>
      <c r="B60" s="236">
        <v>263540</v>
      </c>
      <c r="C60" s="238" t="s">
        <v>217</v>
      </c>
      <c r="D60" s="146">
        <v>0.50</v>
      </c>
      <c r="E60" s="146">
        <v>0</v>
      </c>
      <c r="F60" s="146">
        <v>0</v>
      </c>
      <c r="G60" s="146">
        <v>1</v>
      </c>
      <c r="H60" s="146">
        <v>0</v>
      </c>
      <c r="I60" s="10">
        <f t="shared" si="0"/>
        <v>1.50</v>
      </c>
      <c r="J60" s="10">
        <f t="shared" si="3"/>
        <v>0.22499999999999998</v>
      </c>
      <c r="K60" s="147"/>
      <c r="L60" s="147"/>
      <c r="M60" s="147"/>
      <c r="N60" s="147"/>
      <c r="O60" s="147"/>
      <c r="P60" s="18">
        <f t="shared" si="4"/>
        <v>0</v>
      </c>
      <c r="Q60" s="116">
        <f t="shared" si="5"/>
        <v>0</v>
      </c>
      <c r="R60" s="105">
        <f t="shared" si="8"/>
        <v>0.074999999999999997</v>
      </c>
      <c r="S60" s="105">
        <f t="shared" si="8"/>
        <v>0</v>
      </c>
      <c r="T60" s="105">
        <f t="shared" si="8"/>
        <v>0</v>
      </c>
      <c r="U60" s="105">
        <f t="shared" si="8"/>
        <v>0.15</v>
      </c>
      <c r="V60" s="105">
        <f t="shared" si="8"/>
        <v>0</v>
      </c>
      <c r="W60" s="117">
        <f t="shared" si="2"/>
        <v>1.50</v>
      </c>
      <c r="X60" s="117">
        <f t="shared" si="6"/>
        <v>0.30000000000000004</v>
      </c>
      <c r="Y60" s="239">
        <v>1</v>
      </c>
      <c r="Z60" s="116">
        <f t="shared" si="7"/>
        <v>0.80</v>
      </c>
      <c r="AA60" s="245"/>
    </row>
    <row r="61" spans="1:27" ht="19.9" customHeight="1">
      <c r="A61" s="138">
        <v>54</v>
      </c>
      <c r="B61" s="236">
        <v>263541</v>
      </c>
      <c r="C61" s="238" t="s">
        <v>218</v>
      </c>
      <c r="D61" s="10">
        <v>3</v>
      </c>
      <c r="E61" s="10">
        <v>2</v>
      </c>
      <c r="F61" s="10">
        <v>3</v>
      </c>
      <c r="G61" s="10">
        <v>4</v>
      </c>
      <c r="H61" s="10">
        <v>1.50</v>
      </c>
      <c r="I61" s="10">
        <f t="shared" si="0"/>
        <v>13.50</v>
      </c>
      <c r="J61" s="10">
        <f t="shared" si="3"/>
        <v>2.025</v>
      </c>
      <c r="K61" s="147">
        <v>2</v>
      </c>
      <c r="L61" s="147">
        <v>1.50</v>
      </c>
      <c r="M61" s="147">
        <v>2</v>
      </c>
      <c r="N61" s="147">
        <v>1.50</v>
      </c>
      <c r="O61" s="147">
        <v>3</v>
      </c>
      <c r="P61" s="18">
        <f t="shared" si="4"/>
        <v>10</v>
      </c>
      <c r="Q61" s="116">
        <f t="shared" si="5"/>
        <v>0.50</v>
      </c>
      <c r="R61" s="105">
        <f t="shared" si="8"/>
        <v>0.54999999999999993</v>
      </c>
      <c r="S61" s="105">
        <f t="shared" si="8"/>
        <v>0.375</v>
      </c>
      <c r="T61" s="105">
        <f t="shared" si="8"/>
        <v>0.54999999999999993</v>
      </c>
      <c r="U61" s="105">
        <f t="shared" si="8"/>
        <v>0.675</v>
      </c>
      <c r="V61" s="105">
        <f t="shared" si="8"/>
        <v>0.375</v>
      </c>
      <c r="W61" s="117">
        <f t="shared" si="2"/>
        <v>23.50</v>
      </c>
      <c r="X61" s="117">
        <f t="shared" si="6"/>
        <v>4.70</v>
      </c>
      <c r="Y61" s="239">
        <v>9</v>
      </c>
      <c r="Z61" s="116">
        <f t="shared" si="7"/>
        <v>7.20</v>
      </c>
      <c r="AA61" s="245"/>
    </row>
    <row r="62" spans="1:27" ht="19.9" customHeight="1">
      <c r="A62" s="138">
        <v>55</v>
      </c>
      <c r="B62" s="236">
        <v>263542</v>
      </c>
      <c r="C62" s="238" t="s">
        <v>219</v>
      </c>
      <c r="D62" s="10">
        <v>2</v>
      </c>
      <c r="E62" s="10">
        <v>1</v>
      </c>
      <c r="F62" s="10">
        <v>2.50</v>
      </c>
      <c r="G62" s="10">
        <v>3</v>
      </c>
      <c r="H62" s="10">
        <v>2.50</v>
      </c>
      <c r="I62" s="10">
        <f t="shared" si="0"/>
        <v>11</v>
      </c>
      <c r="J62" s="10">
        <f t="shared" si="3"/>
        <v>1.65</v>
      </c>
      <c r="K62" s="147">
        <v>1</v>
      </c>
      <c r="L62" s="147">
        <v>2</v>
      </c>
      <c r="M62" s="147">
        <v>0</v>
      </c>
      <c r="N62" s="147">
        <v>0</v>
      </c>
      <c r="O62" s="147">
        <v>2.50</v>
      </c>
      <c r="P62" s="18">
        <f t="shared" si="4"/>
        <v>5.50</v>
      </c>
      <c r="Q62" s="116">
        <f t="shared" si="5"/>
        <v>0.27500000000000002</v>
      </c>
      <c r="R62" s="105">
        <f t="shared" si="8"/>
        <v>0.35</v>
      </c>
      <c r="S62" s="105">
        <f t="shared" si="8"/>
        <v>0.25</v>
      </c>
      <c r="T62" s="105">
        <f t="shared" si="8"/>
        <v>0.375</v>
      </c>
      <c r="U62" s="105">
        <f t="shared" si="8"/>
        <v>0.44999999999999996</v>
      </c>
      <c r="V62" s="105">
        <f t="shared" si="8"/>
        <v>0.50</v>
      </c>
      <c r="W62" s="117">
        <f t="shared" si="2"/>
        <v>16.50</v>
      </c>
      <c r="X62" s="117">
        <f t="shared" si="6"/>
        <v>3.3000000000000003</v>
      </c>
      <c r="Y62" s="239">
        <v>8</v>
      </c>
      <c r="Z62" s="116">
        <f t="shared" si="7"/>
        <v>6.40</v>
      </c>
      <c r="AA62" s="245"/>
    </row>
    <row r="63" spans="1:27" ht="19.9" customHeight="1">
      <c r="A63" s="138">
        <v>56</v>
      </c>
      <c r="B63" s="236">
        <v>263546</v>
      </c>
      <c r="C63" s="238" t="s">
        <v>220</v>
      </c>
      <c r="D63" s="10">
        <v>1.50</v>
      </c>
      <c r="E63" s="10">
        <v>3</v>
      </c>
      <c r="F63" s="10">
        <v>1</v>
      </c>
      <c r="G63" s="10">
        <v>1.50</v>
      </c>
      <c r="H63" s="10">
        <v>0.50</v>
      </c>
      <c r="I63" s="10">
        <f t="shared" si="0"/>
        <v>7.50</v>
      </c>
      <c r="J63" s="10">
        <f t="shared" si="3"/>
        <v>1.125</v>
      </c>
      <c r="K63" s="147">
        <v>1</v>
      </c>
      <c r="L63" s="147">
        <v>0</v>
      </c>
      <c r="M63" s="147">
        <v>2</v>
      </c>
      <c r="N63" s="147">
        <v>0</v>
      </c>
      <c r="O63" s="147">
        <v>0</v>
      </c>
      <c r="P63" s="18">
        <f t="shared" si="4"/>
        <v>3</v>
      </c>
      <c r="Q63" s="116">
        <f t="shared" si="5"/>
        <v>0.15000000000000002</v>
      </c>
      <c r="R63" s="105">
        <f t="shared" si="8"/>
        <v>0.27499999999999997</v>
      </c>
      <c r="S63" s="105">
        <f t="shared" si="8"/>
        <v>0.44999999999999996</v>
      </c>
      <c r="T63" s="105">
        <f t="shared" si="8"/>
        <v>0.25</v>
      </c>
      <c r="U63" s="105">
        <f t="shared" si="8"/>
        <v>0.22499999999999998</v>
      </c>
      <c r="V63" s="105">
        <f t="shared" si="8"/>
        <v>0.074999999999999997</v>
      </c>
      <c r="W63" s="117">
        <f t="shared" si="2"/>
        <v>10.50</v>
      </c>
      <c r="X63" s="117">
        <f t="shared" si="6"/>
        <v>2.10</v>
      </c>
      <c r="Y63" s="239">
        <v>5</v>
      </c>
      <c r="Z63" s="116">
        <f t="shared" si="7"/>
        <v>4</v>
      </c>
      <c r="AA63" s="245"/>
    </row>
    <row r="64" spans="1:27" ht="19.9" customHeight="1">
      <c r="A64" s="138">
        <v>57</v>
      </c>
      <c r="B64" s="236">
        <v>263547</v>
      </c>
      <c r="C64" s="238" t="s">
        <v>221</v>
      </c>
      <c r="D64" s="10">
        <v>3</v>
      </c>
      <c r="E64" s="10">
        <v>2.50</v>
      </c>
      <c r="F64" s="10">
        <v>1.50</v>
      </c>
      <c r="G64" s="10">
        <v>0</v>
      </c>
      <c r="H64" s="10">
        <v>1.50</v>
      </c>
      <c r="I64" s="10">
        <f t="shared" si="0"/>
        <v>8.50</v>
      </c>
      <c r="J64" s="10">
        <f t="shared" si="3"/>
        <v>1.2749999999999999</v>
      </c>
      <c r="K64" s="18">
        <v>2</v>
      </c>
      <c r="L64" s="18">
        <v>0</v>
      </c>
      <c r="M64" s="18">
        <v>1</v>
      </c>
      <c r="N64" s="18">
        <v>0</v>
      </c>
      <c r="O64" s="18">
        <v>0</v>
      </c>
      <c r="P64" s="18">
        <f t="shared" si="4"/>
        <v>3</v>
      </c>
      <c r="Q64" s="116">
        <f t="shared" si="5"/>
        <v>0.15000000000000002</v>
      </c>
      <c r="R64" s="105">
        <f t="shared" si="8"/>
        <v>0.54999999999999993</v>
      </c>
      <c r="S64" s="105">
        <f t="shared" si="8"/>
        <v>0.375</v>
      </c>
      <c r="T64" s="105">
        <f t="shared" si="8"/>
        <v>0.27499999999999997</v>
      </c>
      <c r="U64" s="105">
        <f t="shared" si="8"/>
        <v>0</v>
      </c>
      <c r="V64" s="105">
        <f t="shared" si="8"/>
        <v>0.22499999999999998</v>
      </c>
      <c r="W64" s="117">
        <f t="shared" si="2"/>
        <v>11.50</v>
      </c>
      <c r="X64" s="117">
        <f t="shared" si="6"/>
        <v>2.3000000000000003</v>
      </c>
      <c r="Y64" s="239">
        <v>6</v>
      </c>
      <c r="Z64" s="116">
        <f t="shared" si="7"/>
        <v>4.8000000000000007</v>
      </c>
      <c r="AA64" s="245"/>
    </row>
    <row r="65" spans="1:27" ht="19.9" customHeight="1">
      <c r="A65" s="138">
        <v>58</v>
      </c>
      <c r="B65" s="236">
        <v>263548</v>
      </c>
      <c r="C65" s="238" t="s">
        <v>222</v>
      </c>
      <c r="D65" s="10">
        <v>8</v>
      </c>
      <c r="E65" s="10">
        <v>4</v>
      </c>
      <c r="F65" s="10">
        <v>7</v>
      </c>
      <c r="G65" s="10">
        <v>6</v>
      </c>
      <c r="H65" s="10">
        <v>7.50</v>
      </c>
      <c r="I65" s="10">
        <f t="shared" si="0"/>
        <v>32.50</v>
      </c>
      <c r="J65" s="10">
        <f t="shared" si="3"/>
        <v>4.875</v>
      </c>
      <c r="K65" s="18">
        <v>5</v>
      </c>
      <c r="L65" s="18">
        <v>4</v>
      </c>
      <c r="M65" s="18">
        <v>2.50</v>
      </c>
      <c r="N65" s="18">
        <v>3</v>
      </c>
      <c r="O65" s="18">
        <v>3</v>
      </c>
      <c r="P65" s="18">
        <f t="shared" si="4"/>
        <v>17.50</v>
      </c>
      <c r="Q65" s="116">
        <f t="shared" si="5"/>
        <v>0.875</v>
      </c>
      <c r="R65" s="105">
        <f t="shared" si="8"/>
        <v>1.45</v>
      </c>
      <c r="S65" s="105">
        <f t="shared" si="8"/>
        <v>0.80</v>
      </c>
      <c r="T65" s="105">
        <f t="shared" si="8"/>
        <v>1.175</v>
      </c>
      <c r="U65" s="105">
        <f t="shared" si="8"/>
        <v>1.0499999999999998</v>
      </c>
      <c r="V65" s="105">
        <f t="shared" si="8"/>
        <v>1.2749999999999999</v>
      </c>
      <c r="W65" s="117">
        <f t="shared" si="2"/>
        <v>50</v>
      </c>
      <c r="X65" s="117">
        <f t="shared" si="6"/>
        <v>10</v>
      </c>
      <c r="Y65" s="239">
        <v>22</v>
      </c>
      <c r="Z65" s="116">
        <f t="shared" si="7"/>
        <v>17.60</v>
      </c>
      <c r="AA65" s="245"/>
    </row>
    <row r="66" spans="1:27" ht="19.9" customHeight="1">
      <c r="A66" s="138">
        <v>59</v>
      </c>
      <c r="B66" s="236">
        <v>263550</v>
      </c>
      <c r="C66" s="238" t="s">
        <v>223</v>
      </c>
      <c r="D66" s="10">
        <v>6</v>
      </c>
      <c r="E66" s="10">
        <v>4.50</v>
      </c>
      <c r="F66" s="10">
        <v>5.50</v>
      </c>
      <c r="G66" s="10">
        <v>4</v>
      </c>
      <c r="H66" s="10">
        <v>5</v>
      </c>
      <c r="I66" s="10">
        <f t="shared" si="0"/>
        <v>25</v>
      </c>
      <c r="J66" s="10">
        <f t="shared" si="3"/>
        <v>3.75</v>
      </c>
      <c r="K66" s="18">
        <v>3</v>
      </c>
      <c r="L66" s="18">
        <v>3.50</v>
      </c>
      <c r="M66" s="18">
        <v>4</v>
      </c>
      <c r="N66" s="18">
        <v>2</v>
      </c>
      <c r="O66" s="18">
        <v>2</v>
      </c>
      <c r="P66" s="18">
        <f t="shared" si="4"/>
        <v>14.50</v>
      </c>
      <c r="Q66" s="116">
        <f t="shared" si="5"/>
        <v>0.72500000000000009</v>
      </c>
      <c r="R66" s="105">
        <f t="shared" si="8"/>
        <v>1.0499999999999998</v>
      </c>
      <c r="S66" s="105">
        <f t="shared" si="8"/>
        <v>0.85</v>
      </c>
      <c r="T66" s="105">
        <f t="shared" si="8"/>
        <v>1.0249999999999999</v>
      </c>
      <c r="U66" s="105">
        <f t="shared" si="8"/>
        <v>0.70</v>
      </c>
      <c r="V66" s="105">
        <f t="shared" si="8"/>
        <v>0.85</v>
      </c>
      <c r="W66" s="117">
        <f t="shared" si="2"/>
        <v>39.50</v>
      </c>
      <c r="X66" s="117">
        <f t="shared" si="6"/>
        <v>7.90</v>
      </c>
      <c r="Y66" s="239">
        <v>17</v>
      </c>
      <c r="Z66" s="116">
        <f t="shared" si="7"/>
        <v>13.60</v>
      </c>
      <c r="AA66" s="245"/>
    </row>
    <row r="67" spans="1:27" ht="19.9" customHeight="1">
      <c r="A67" s="138">
        <v>60</v>
      </c>
      <c r="B67" s="236">
        <v>263551</v>
      </c>
      <c r="C67" s="238" t="s">
        <v>224</v>
      </c>
      <c r="D67" s="203">
        <v>7</v>
      </c>
      <c r="E67" s="203">
        <v>9</v>
      </c>
      <c r="F67" s="203">
        <v>8</v>
      </c>
      <c r="G67" s="203">
        <v>7</v>
      </c>
      <c r="H67" s="203">
        <v>7.50</v>
      </c>
      <c r="I67" s="10">
        <f t="shared" si="0"/>
        <v>38.50</v>
      </c>
      <c r="J67" s="10">
        <f t="shared" si="3"/>
        <v>5.775</v>
      </c>
      <c r="K67" s="18">
        <v>5</v>
      </c>
      <c r="L67" s="18">
        <v>5</v>
      </c>
      <c r="M67" s="18">
        <v>4</v>
      </c>
      <c r="N67" s="18">
        <v>4.50</v>
      </c>
      <c r="O67" s="18">
        <v>3</v>
      </c>
      <c r="P67" s="18">
        <f t="shared" si="4"/>
        <v>21.50</v>
      </c>
      <c r="Q67" s="116">
        <f t="shared" si="5"/>
        <v>1.075</v>
      </c>
      <c r="R67" s="105">
        <f t="shared" si="8"/>
        <v>1.30</v>
      </c>
      <c r="S67" s="105">
        <f t="shared" si="8"/>
        <v>1.60</v>
      </c>
      <c r="T67" s="105">
        <f t="shared" si="8"/>
        <v>1.40</v>
      </c>
      <c r="U67" s="105">
        <f t="shared" si="8"/>
        <v>1.2750000000000001</v>
      </c>
      <c r="V67" s="105">
        <f t="shared" si="8"/>
        <v>1.2749999999999999</v>
      </c>
      <c r="W67" s="117">
        <f t="shared" si="2"/>
        <v>60</v>
      </c>
      <c r="X67" s="117">
        <f t="shared" si="6"/>
        <v>12</v>
      </c>
      <c r="Y67" s="239">
        <v>26</v>
      </c>
      <c r="Z67" s="116">
        <f t="shared" si="7"/>
        <v>20.80</v>
      </c>
      <c r="AA67" s="245"/>
    </row>
    <row r="68" spans="1:27" ht="19.9" customHeight="1">
      <c r="A68" s="138">
        <v>61</v>
      </c>
      <c r="B68" s="236">
        <v>263552</v>
      </c>
      <c r="C68" s="238" t="s">
        <v>225</v>
      </c>
      <c r="D68" s="146">
        <v>4</v>
      </c>
      <c r="E68" s="146">
        <v>6.50</v>
      </c>
      <c r="F68" s="146">
        <v>5</v>
      </c>
      <c r="G68" s="146">
        <v>8</v>
      </c>
      <c r="H68" s="146">
        <v>7</v>
      </c>
      <c r="I68" s="10">
        <f t="shared" si="0"/>
        <v>30.50</v>
      </c>
      <c r="J68" s="10">
        <f t="shared" si="3"/>
        <v>4.575</v>
      </c>
      <c r="K68" s="18">
        <v>3</v>
      </c>
      <c r="L68" s="18">
        <v>2.50</v>
      </c>
      <c r="M68" s="18">
        <v>4</v>
      </c>
      <c r="N68" s="18">
        <v>3</v>
      </c>
      <c r="O68" s="18">
        <v>4</v>
      </c>
      <c r="P68" s="18">
        <f t="shared" si="4"/>
        <v>16.50</v>
      </c>
      <c r="Q68" s="116">
        <f t="shared" si="5"/>
        <v>0.825</v>
      </c>
      <c r="R68" s="105">
        <f t="shared" si="8"/>
        <v>0.75</v>
      </c>
      <c r="S68" s="105">
        <f t="shared" si="8"/>
        <v>1.1000000000000001</v>
      </c>
      <c r="T68" s="105">
        <f t="shared" si="8"/>
        <v>0.95</v>
      </c>
      <c r="U68" s="105">
        <f t="shared" si="8"/>
        <v>1.35</v>
      </c>
      <c r="V68" s="105">
        <f t="shared" si="8"/>
        <v>1.25</v>
      </c>
      <c r="W68" s="117">
        <f t="shared" si="2"/>
        <v>47</v>
      </c>
      <c r="X68" s="117">
        <f t="shared" si="6"/>
        <v>9.40</v>
      </c>
      <c r="Y68" s="239">
        <v>21</v>
      </c>
      <c r="Z68" s="116">
        <f t="shared" si="7"/>
        <v>16.80</v>
      </c>
      <c r="AA68" s="245"/>
    </row>
    <row r="69" spans="1:27" ht="19.9" customHeight="1">
      <c r="A69" s="138">
        <v>62</v>
      </c>
      <c r="B69" s="236">
        <v>263553</v>
      </c>
      <c r="C69" s="238" t="s">
        <v>226</v>
      </c>
      <c r="D69" s="146">
        <v>8</v>
      </c>
      <c r="E69" s="146">
        <v>7</v>
      </c>
      <c r="F69" s="146">
        <v>6</v>
      </c>
      <c r="G69" s="146">
        <v>5</v>
      </c>
      <c r="H69" s="146">
        <v>7</v>
      </c>
      <c r="I69" s="10">
        <f t="shared" si="0"/>
        <v>33</v>
      </c>
      <c r="J69" s="10">
        <f t="shared" si="3"/>
        <v>4.95</v>
      </c>
      <c r="K69" s="18">
        <v>4.50</v>
      </c>
      <c r="L69" s="18">
        <v>5</v>
      </c>
      <c r="M69" s="18">
        <v>3</v>
      </c>
      <c r="N69" s="18">
        <v>5</v>
      </c>
      <c r="O69" s="18">
        <v>2</v>
      </c>
      <c r="P69" s="18">
        <f t="shared" si="4"/>
        <v>19.50</v>
      </c>
      <c r="Q69" s="116">
        <f t="shared" si="5"/>
        <v>0.97500000000000009</v>
      </c>
      <c r="R69" s="105">
        <f t="shared" si="8"/>
        <v>1.425</v>
      </c>
      <c r="S69" s="105">
        <f t="shared" si="8"/>
        <v>1.30</v>
      </c>
      <c r="T69" s="105">
        <f t="shared" si="8"/>
        <v>1.0499999999999998</v>
      </c>
      <c r="U69" s="105">
        <f t="shared" si="8"/>
        <v>1</v>
      </c>
      <c r="V69" s="105">
        <f t="shared" si="8"/>
        <v>1.1500000000000001</v>
      </c>
      <c r="W69" s="117">
        <f t="shared" si="2"/>
        <v>52.50</v>
      </c>
      <c r="X69" s="117">
        <f t="shared" si="6"/>
        <v>10.50</v>
      </c>
      <c r="Y69" s="239">
        <v>23</v>
      </c>
      <c r="Z69" s="116">
        <f t="shared" si="7"/>
        <v>18.400000000000002</v>
      </c>
      <c r="AA69" s="245"/>
    </row>
    <row r="70" spans="1:27" ht="19.9" customHeight="1">
      <c r="A70" s="138">
        <v>63</v>
      </c>
      <c r="B70" s="236">
        <v>263554</v>
      </c>
      <c r="C70" s="238" t="s">
        <v>227</v>
      </c>
      <c r="D70" s="146">
        <v>7</v>
      </c>
      <c r="E70" s="146">
        <v>6.50</v>
      </c>
      <c r="F70" s="146">
        <v>5</v>
      </c>
      <c r="G70" s="146">
        <v>7</v>
      </c>
      <c r="H70" s="146">
        <v>4</v>
      </c>
      <c r="I70" s="10">
        <f t="shared" si="0"/>
        <v>29.50</v>
      </c>
      <c r="J70" s="10">
        <f t="shared" si="3"/>
        <v>4.425</v>
      </c>
      <c r="K70" s="18">
        <v>2</v>
      </c>
      <c r="L70" s="18">
        <v>5</v>
      </c>
      <c r="M70" s="18">
        <v>3</v>
      </c>
      <c r="N70" s="18">
        <v>4</v>
      </c>
      <c r="O70" s="18">
        <v>2</v>
      </c>
      <c r="P70" s="18">
        <f t="shared" si="4"/>
        <v>16</v>
      </c>
      <c r="Q70" s="116">
        <f t="shared" si="5"/>
        <v>0.80</v>
      </c>
      <c r="R70" s="105">
        <f t="shared" si="8"/>
        <v>1.1500000000000001</v>
      </c>
      <c r="S70" s="105">
        <f t="shared" si="8"/>
        <v>1.2250000000000001</v>
      </c>
      <c r="T70" s="105">
        <f t="shared" si="8"/>
        <v>0.90</v>
      </c>
      <c r="U70" s="105">
        <f t="shared" si="8"/>
        <v>1.25</v>
      </c>
      <c r="V70" s="105">
        <f t="shared" si="8"/>
        <v>0.70</v>
      </c>
      <c r="W70" s="117">
        <f t="shared" si="2"/>
        <v>45.50</v>
      </c>
      <c r="X70" s="117">
        <f t="shared" si="6"/>
        <v>9.10</v>
      </c>
      <c r="Y70" s="239">
        <v>20</v>
      </c>
      <c r="Z70" s="116">
        <f t="shared" si="7"/>
        <v>16</v>
      </c>
      <c r="AA70" s="245"/>
    </row>
    <row r="71" spans="1:27" ht="19.9" customHeight="1">
      <c r="A71" s="138">
        <v>64</v>
      </c>
      <c r="B71" s="236">
        <v>263555</v>
      </c>
      <c r="C71" s="238" t="s">
        <v>227</v>
      </c>
      <c r="D71" s="146">
        <v>8</v>
      </c>
      <c r="E71" s="146">
        <v>7</v>
      </c>
      <c r="F71" s="146">
        <v>5</v>
      </c>
      <c r="G71" s="146">
        <v>6</v>
      </c>
      <c r="H71" s="146">
        <v>6.50</v>
      </c>
      <c r="I71" s="10">
        <f t="shared" si="0"/>
        <v>32.50</v>
      </c>
      <c r="J71" s="10">
        <f t="shared" si="3"/>
        <v>4.875</v>
      </c>
      <c r="K71" s="18">
        <v>3</v>
      </c>
      <c r="L71" s="18">
        <v>3.50</v>
      </c>
      <c r="M71" s="18">
        <v>4</v>
      </c>
      <c r="N71" s="18">
        <v>2</v>
      </c>
      <c r="O71" s="18">
        <v>2.50</v>
      </c>
      <c r="P71" s="18">
        <f t="shared" si="4"/>
        <v>15</v>
      </c>
      <c r="Q71" s="116">
        <f t="shared" si="5"/>
        <v>0.75</v>
      </c>
      <c r="R71" s="105">
        <f t="shared" si="8"/>
        <v>1.35</v>
      </c>
      <c r="S71" s="105">
        <f t="shared" si="8"/>
        <v>1.2250000000000001</v>
      </c>
      <c r="T71" s="105">
        <f t="shared" si="8"/>
        <v>0.95</v>
      </c>
      <c r="U71" s="105">
        <f t="shared" si="8"/>
        <v>0.99999999999999989</v>
      </c>
      <c r="V71" s="105">
        <f t="shared" si="8"/>
        <v>1.1000000000000001</v>
      </c>
      <c r="W71" s="117">
        <f t="shared" si="2"/>
        <v>47.50</v>
      </c>
      <c r="X71" s="117">
        <f t="shared" si="6"/>
        <v>9.50</v>
      </c>
      <c r="Y71" s="239">
        <v>22</v>
      </c>
      <c r="Z71" s="116">
        <f t="shared" si="7"/>
        <v>17.60</v>
      </c>
      <c r="AA71" s="245"/>
    </row>
    <row r="72" spans="1:27" ht="19.9" customHeight="1">
      <c r="A72" s="138">
        <v>65</v>
      </c>
      <c r="B72" s="236">
        <v>263558</v>
      </c>
      <c r="C72" s="238" t="s">
        <v>228</v>
      </c>
      <c r="D72" s="146">
        <v>2</v>
      </c>
      <c r="E72" s="146">
        <v>3</v>
      </c>
      <c r="F72" s="146">
        <v>0.50</v>
      </c>
      <c r="G72" s="146">
        <v>0.50</v>
      </c>
      <c r="H72" s="146">
        <v>1.50</v>
      </c>
      <c r="I72" s="10">
        <f t="shared" si="9" ref="I72:I112">SUM(D72:H72)</f>
        <v>7.50</v>
      </c>
      <c r="J72" s="10">
        <f t="shared" si="3"/>
        <v>1.125</v>
      </c>
      <c r="K72" s="18">
        <v>1</v>
      </c>
      <c r="L72" s="18">
        <v>0</v>
      </c>
      <c r="M72" s="18">
        <v>0</v>
      </c>
      <c r="N72" s="18">
        <v>3</v>
      </c>
      <c r="O72" s="18"/>
      <c r="P72" s="18">
        <f t="shared" si="4"/>
        <v>4</v>
      </c>
      <c r="Q72" s="116">
        <f t="shared" si="5"/>
        <v>0.20</v>
      </c>
      <c r="R72" s="105">
        <f t="shared" si="8"/>
        <v>0.35</v>
      </c>
      <c r="S72" s="105">
        <f t="shared" si="8"/>
        <v>0.44999999999999996</v>
      </c>
      <c r="T72" s="105">
        <f t="shared" si="8"/>
        <v>0.074999999999999997</v>
      </c>
      <c r="U72" s="105">
        <f t="shared" si="8"/>
        <v>0.22500000000000003</v>
      </c>
      <c r="V72" s="105">
        <f t="shared" si="8"/>
        <v>0.22499999999999998</v>
      </c>
      <c r="W72" s="117">
        <f t="shared" si="10" ref="W72:W112">I72+P72</f>
        <v>11.50</v>
      </c>
      <c r="X72" s="117">
        <f t="shared" si="6"/>
        <v>2.3000000000000003</v>
      </c>
      <c r="Y72" s="239">
        <v>5</v>
      </c>
      <c r="Z72" s="116">
        <f t="shared" si="7"/>
        <v>4</v>
      </c>
      <c r="AA72" s="245"/>
    </row>
    <row r="73" spans="1:27" ht="19.9" customHeight="1">
      <c r="A73" s="138">
        <v>66</v>
      </c>
      <c r="B73" s="236">
        <v>263559</v>
      </c>
      <c r="C73" s="238" t="s">
        <v>229</v>
      </c>
      <c r="D73" s="146">
        <v>4</v>
      </c>
      <c r="E73" s="146">
        <v>2</v>
      </c>
      <c r="F73" s="146">
        <v>3</v>
      </c>
      <c r="G73" s="146">
        <v>2.50</v>
      </c>
      <c r="H73" s="146">
        <v>2</v>
      </c>
      <c r="I73" s="10">
        <f t="shared" si="9"/>
        <v>13.50</v>
      </c>
      <c r="J73" s="10">
        <f t="shared" si="11" ref="J73:J112">I73*0.15</f>
        <v>2.025</v>
      </c>
      <c r="K73" s="18">
        <v>2</v>
      </c>
      <c r="L73" s="18">
        <v>1.50</v>
      </c>
      <c r="M73" s="18">
        <v>2</v>
      </c>
      <c r="N73" s="18">
        <v>2</v>
      </c>
      <c r="O73" s="18"/>
      <c r="P73" s="18">
        <f t="shared" si="12" ref="P73:P112">SUM(K73:O73)</f>
        <v>7.50</v>
      </c>
      <c r="Q73" s="116">
        <f t="shared" si="13" ref="Q73:Q112">P73*0.05</f>
        <v>0.375</v>
      </c>
      <c r="R73" s="105">
        <f t="shared" si="8"/>
        <v>0.70</v>
      </c>
      <c r="S73" s="105">
        <f t="shared" si="8"/>
        <v>0.375</v>
      </c>
      <c r="T73" s="105">
        <f t="shared" si="8"/>
        <v>0.54999999999999993</v>
      </c>
      <c r="U73" s="105">
        <f t="shared" si="8"/>
        <v>0.475</v>
      </c>
      <c r="V73" s="105">
        <f t="shared" si="8"/>
        <v>0.30</v>
      </c>
      <c r="W73" s="117">
        <f t="shared" si="10"/>
        <v>21</v>
      </c>
      <c r="X73" s="117">
        <f t="shared" si="14" ref="X73:X112">(W73*0.2)</f>
        <v>4.20</v>
      </c>
      <c r="Y73" s="239">
        <v>9</v>
      </c>
      <c r="Z73" s="116">
        <f t="shared" si="15" ref="Z73:Z112">Y73*0.8</f>
        <v>7.20</v>
      </c>
      <c r="AA73" s="245"/>
    </row>
    <row r="74" spans="1:27" ht="19.9" customHeight="1">
      <c r="A74" s="138">
        <v>67</v>
      </c>
      <c r="B74" s="236">
        <v>263560</v>
      </c>
      <c r="C74" s="238" t="s">
        <v>230</v>
      </c>
      <c r="D74" s="146">
        <v>3</v>
      </c>
      <c r="E74" s="146">
        <v>3.50</v>
      </c>
      <c r="F74" s="146">
        <v>2</v>
      </c>
      <c r="G74" s="146">
        <v>4</v>
      </c>
      <c r="H74" s="146">
        <v>2</v>
      </c>
      <c r="I74" s="10">
        <f t="shared" si="9"/>
        <v>14.50</v>
      </c>
      <c r="J74" s="10">
        <f t="shared" si="11"/>
        <v>2.1749999999999998</v>
      </c>
      <c r="K74" s="18">
        <v>2</v>
      </c>
      <c r="L74" s="18">
        <v>1.50</v>
      </c>
      <c r="M74" s="18">
        <v>0</v>
      </c>
      <c r="N74" s="18">
        <v>0</v>
      </c>
      <c r="O74" s="18">
        <v>3</v>
      </c>
      <c r="P74" s="18">
        <f t="shared" si="12"/>
        <v>6.50</v>
      </c>
      <c r="Q74" s="116">
        <f t="shared" si="13"/>
        <v>0.325</v>
      </c>
      <c r="R74" s="105">
        <f t="shared" si="8"/>
        <v>0.54999999999999993</v>
      </c>
      <c r="S74" s="105">
        <f t="shared" si="8"/>
        <v>0.60000000000000009</v>
      </c>
      <c r="T74" s="105">
        <f t="shared" si="8"/>
        <v>0.30</v>
      </c>
      <c r="U74" s="105">
        <f t="shared" si="8"/>
        <v>0.60</v>
      </c>
      <c r="V74" s="105">
        <f t="shared" si="8"/>
        <v>0.45</v>
      </c>
      <c r="W74" s="117">
        <f t="shared" si="10"/>
        <v>21</v>
      </c>
      <c r="X74" s="117">
        <f t="shared" si="14"/>
        <v>4.20</v>
      </c>
      <c r="Y74" s="239">
        <v>10</v>
      </c>
      <c r="Z74" s="116">
        <f t="shared" si="15"/>
        <v>8</v>
      </c>
      <c r="AA74" s="245"/>
    </row>
    <row r="75" spans="1:27" ht="19.9" customHeight="1">
      <c r="A75" s="138">
        <v>68</v>
      </c>
      <c r="B75" s="236">
        <v>263561</v>
      </c>
      <c r="C75" s="238" t="s">
        <v>231</v>
      </c>
      <c r="D75" s="146">
        <v>1</v>
      </c>
      <c r="E75" s="146">
        <v>4</v>
      </c>
      <c r="F75" s="146">
        <v>5</v>
      </c>
      <c r="G75" s="146">
        <v>6</v>
      </c>
      <c r="H75" s="146">
        <v>5</v>
      </c>
      <c r="I75" s="10">
        <f t="shared" si="9"/>
        <v>21</v>
      </c>
      <c r="J75" s="10">
        <f t="shared" si="11"/>
        <v>3.15</v>
      </c>
      <c r="K75" s="18">
        <v>1</v>
      </c>
      <c r="L75" s="18">
        <v>2.50</v>
      </c>
      <c r="M75" s="18">
        <v>1</v>
      </c>
      <c r="N75" s="18"/>
      <c r="O75" s="18">
        <v>3</v>
      </c>
      <c r="P75" s="18">
        <f t="shared" si="12"/>
        <v>7.50</v>
      </c>
      <c r="Q75" s="116">
        <f t="shared" si="13"/>
        <v>0.375</v>
      </c>
      <c r="R75" s="105">
        <f t="shared" si="16" ref="R75:V112">(D75*0.15+K75*0.05)</f>
        <v>0.20</v>
      </c>
      <c r="S75" s="105">
        <f t="shared" si="16"/>
        <v>0.725</v>
      </c>
      <c r="T75" s="105">
        <f t="shared" si="16"/>
        <v>0.80</v>
      </c>
      <c r="U75" s="105">
        <f t="shared" si="16"/>
        <v>0.89999999999999991</v>
      </c>
      <c r="V75" s="105">
        <f t="shared" si="16"/>
        <v>0.90</v>
      </c>
      <c r="W75" s="117">
        <f t="shared" si="10"/>
        <v>28.50</v>
      </c>
      <c r="X75" s="117">
        <f t="shared" si="14"/>
        <v>5.70</v>
      </c>
      <c r="Y75" s="239">
        <v>14</v>
      </c>
      <c r="Z75" s="116">
        <f t="shared" si="15"/>
        <v>11.20</v>
      </c>
      <c r="AA75" s="245"/>
    </row>
    <row r="76" spans="1:27" ht="19.9" customHeight="1">
      <c r="A76" s="138">
        <v>69</v>
      </c>
      <c r="B76" s="236">
        <v>263562</v>
      </c>
      <c r="C76" s="238" t="s">
        <v>232</v>
      </c>
      <c r="D76" s="10">
        <v>0</v>
      </c>
      <c r="E76" s="10">
        <v>0</v>
      </c>
      <c r="F76" s="10">
        <v>0</v>
      </c>
      <c r="G76" s="10">
        <v>0.50</v>
      </c>
      <c r="H76" s="10">
        <v>0</v>
      </c>
      <c r="I76" s="10">
        <f t="shared" si="9"/>
        <v>0.50</v>
      </c>
      <c r="J76" s="10">
        <f t="shared" si="11"/>
        <v>0.074999999999999997</v>
      </c>
      <c r="K76" s="18">
        <v>0</v>
      </c>
      <c r="L76" s="18">
        <v>0</v>
      </c>
      <c r="M76" s="18"/>
      <c r="N76" s="18"/>
      <c r="O76" s="18"/>
      <c r="P76" s="18">
        <f t="shared" si="12"/>
        <v>0</v>
      </c>
      <c r="Q76" s="116">
        <f t="shared" si="13"/>
        <v>0</v>
      </c>
      <c r="R76" s="105">
        <f t="shared" si="16"/>
        <v>0</v>
      </c>
      <c r="S76" s="105">
        <f t="shared" si="16"/>
        <v>0</v>
      </c>
      <c r="T76" s="105">
        <f t="shared" si="16"/>
        <v>0</v>
      </c>
      <c r="U76" s="105">
        <f t="shared" si="16"/>
        <v>0.074999999999999997</v>
      </c>
      <c r="V76" s="105">
        <f t="shared" si="16"/>
        <v>0</v>
      </c>
      <c r="W76" s="117">
        <f t="shared" si="10"/>
        <v>0.50</v>
      </c>
      <c r="X76" s="117">
        <f t="shared" si="14"/>
        <v>0.10</v>
      </c>
      <c r="Y76" s="239">
        <v>0</v>
      </c>
      <c r="Z76" s="116">
        <f t="shared" si="15"/>
        <v>0</v>
      </c>
      <c r="AA76" s="245"/>
    </row>
    <row r="77" spans="1:27" ht="19.9" customHeight="1">
      <c r="A77" s="138">
        <v>70</v>
      </c>
      <c r="B77" s="236">
        <v>263564</v>
      </c>
      <c r="C77" s="238" t="s">
        <v>233</v>
      </c>
      <c r="D77" s="146">
        <v>4.50</v>
      </c>
      <c r="E77" s="146">
        <v>1</v>
      </c>
      <c r="F77" s="146">
        <v>4</v>
      </c>
      <c r="G77" s="146">
        <v>2</v>
      </c>
      <c r="H77" s="146">
        <v>3</v>
      </c>
      <c r="I77" s="10">
        <f t="shared" si="9"/>
        <v>14.50</v>
      </c>
      <c r="J77" s="10">
        <f t="shared" si="11"/>
        <v>2.1749999999999998</v>
      </c>
      <c r="K77" s="18">
        <v>2</v>
      </c>
      <c r="L77" s="18">
        <v>4</v>
      </c>
      <c r="M77" s="18">
        <v>1</v>
      </c>
      <c r="N77" s="18"/>
      <c r="O77" s="18"/>
      <c r="P77" s="18">
        <f t="shared" si="12"/>
        <v>7</v>
      </c>
      <c r="Q77" s="116">
        <f t="shared" si="13"/>
        <v>0.35</v>
      </c>
      <c r="R77" s="105">
        <f t="shared" si="16"/>
        <v>0.77499999999999991</v>
      </c>
      <c r="S77" s="105">
        <f t="shared" si="16"/>
        <v>0.35</v>
      </c>
      <c r="T77" s="105">
        <f t="shared" si="16"/>
        <v>0.65</v>
      </c>
      <c r="U77" s="105">
        <f t="shared" si="16"/>
        <v>0.30</v>
      </c>
      <c r="V77" s="105">
        <f t="shared" si="16"/>
        <v>0.44999999999999996</v>
      </c>
      <c r="W77" s="117">
        <f t="shared" si="10"/>
        <v>21.50</v>
      </c>
      <c r="X77" s="117">
        <f t="shared" si="14"/>
        <v>4.30</v>
      </c>
      <c r="Y77" s="239">
        <v>10</v>
      </c>
      <c r="Z77" s="116">
        <f t="shared" si="15"/>
        <v>8</v>
      </c>
      <c r="AA77" s="245"/>
    </row>
    <row r="78" spans="1:27" ht="19.9" customHeight="1">
      <c r="A78" s="138">
        <v>71</v>
      </c>
      <c r="B78" s="236">
        <v>263567</v>
      </c>
      <c r="C78" s="238" t="s">
        <v>234</v>
      </c>
      <c r="D78" s="10">
        <v>3</v>
      </c>
      <c r="E78" s="10">
        <v>2</v>
      </c>
      <c r="F78" s="10">
        <v>1.50</v>
      </c>
      <c r="G78" s="10">
        <v>4</v>
      </c>
      <c r="H78" s="10">
        <v>0.50</v>
      </c>
      <c r="I78" s="10">
        <f t="shared" si="9"/>
        <v>11</v>
      </c>
      <c r="J78" s="10">
        <f t="shared" si="11"/>
        <v>1.65</v>
      </c>
      <c r="K78" s="18"/>
      <c r="L78" s="18"/>
      <c r="M78" s="18"/>
      <c r="N78" s="18"/>
      <c r="O78" s="18"/>
      <c r="P78" s="18">
        <f t="shared" si="12"/>
        <v>0</v>
      </c>
      <c r="Q78" s="116">
        <f t="shared" si="13"/>
        <v>0</v>
      </c>
      <c r="R78" s="105">
        <f t="shared" si="16"/>
        <v>0.44999999999999996</v>
      </c>
      <c r="S78" s="105">
        <f t="shared" si="16"/>
        <v>0.30</v>
      </c>
      <c r="T78" s="105">
        <f t="shared" si="16"/>
        <v>0.22499999999999998</v>
      </c>
      <c r="U78" s="105">
        <f t="shared" si="16"/>
        <v>0.60</v>
      </c>
      <c r="V78" s="105">
        <f t="shared" si="16"/>
        <v>0.074999999999999997</v>
      </c>
      <c r="W78" s="117">
        <f t="shared" si="10"/>
        <v>11</v>
      </c>
      <c r="X78" s="117">
        <f t="shared" si="14"/>
        <v>2.2000000000000002</v>
      </c>
      <c r="Y78" s="239" t="s">
        <v>99</v>
      </c>
      <c r="Z78" s="116" t="e">
        <f t="shared" si="15"/>
        <v>#VALUE!</v>
      </c>
      <c r="AA78" s="245"/>
    </row>
    <row r="79" spans="1:27" ht="19.9" customHeight="1">
      <c r="A79" s="138">
        <v>72</v>
      </c>
      <c r="B79" s="236">
        <v>263569</v>
      </c>
      <c r="C79" s="240" t="s">
        <v>235</v>
      </c>
      <c r="D79" s="10">
        <v>1.50</v>
      </c>
      <c r="E79" s="10">
        <v>1</v>
      </c>
      <c r="F79" s="10">
        <v>2</v>
      </c>
      <c r="G79" s="10">
        <v>0.50</v>
      </c>
      <c r="H79" s="10">
        <v>3</v>
      </c>
      <c r="I79" s="10">
        <f t="shared" si="9"/>
        <v>8</v>
      </c>
      <c r="J79" s="10">
        <f t="shared" si="11"/>
        <v>1.20</v>
      </c>
      <c r="K79" s="18">
        <v>2</v>
      </c>
      <c r="L79" s="18">
        <v>1.50</v>
      </c>
      <c r="M79" s="18">
        <v>1</v>
      </c>
      <c r="N79" s="18">
        <v>1</v>
      </c>
      <c r="O79" s="18"/>
      <c r="P79" s="18">
        <f t="shared" si="12"/>
        <v>5.50</v>
      </c>
      <c r="Q79" s="116">
        <f t="shared" si="13"/>
        <v>0.27500000000000002</v>
      </c>
      <c r="R79" s="105">
        <f t="shared" si="16"/>
        <v>0.32499999999999996</v>
      </c>
      <c r="S79" s="105">
        <f t="shared" si="16"/>
        <v>0.225</v>
      </c>
      <c r="T79" s="105">
        <f t="shared" si="16"/>
        <v>0.35</v>
      </c>
      <c r="U79" s="105">
        <f t="shared" si="16"/>
        <v>0.125</v>
      </c>
      <c r="V79" s="105">
        <f t="shared" si="16"/>
        <v>0.44999999999999996</v>
      </c>
      <c r="W79" s="117">
        <f t="shared" si="10"/>
        <v>13.50</v>
      </c>
      <c r="X79" s="117">
        <f t="shared" si="14"/>
        <v>2.70</v>
      </c>
      <c r="Y79" s="239">
        <v>6</v>
      </c>
      <c r="Z79" s="116">
        <f t="shared" si="15"/>
        <v>4.8000000000000007</v>
      </c>
      <c r="AA79" s="245"/>
    </row>
    <row r="80" spans="1:27" ht="19.9" customHeight="1">
      <c r="A80" s="138">
        <v>73</v>
      </c>
      <c r="B80" s="236">
        <v>263570</v>
      </c>
      <c r="C80" s="238" t="s">
        <v>235</v>
      </c>
      <c r="D80" s="10">
        <v>1</v>
      </c>
      <c r="E80" s="10">
        <v>0.50</v>
      </c>
      <c r="F80" s="10">
        <v>0.50</v>
      </c>
      <c r="G80" s="10">
        <v>0</v>
      </c>
      <c r="H80" s="10">
        <v>1</v>
      </c>
      <c r="I80" s="10">
        <f t="shared" si="9"/>
        <v>3</v>
      </c>
      <c r="J80" s="10">
        <f t="shared" si="11"/>
        <v>0.44999999999999996</v>
      </c>
      <c r="K80" s="18">
        <v>1</v>
      </c>
      <c r="L80" s="18">
        <v>0</v>
      </c>
      <c r="M80" s="18">
        <v>0</v>
      </c>
      <c r="N80" s="18">
        <v>0</v>
      </c>
      <c r="O80" s="18">
        <v>0</v>
      </c>
      <c r="P80" s="18">
        <f t="shared" si="12"/>
        <v>1</v>
      </c>
      <c r="Q80" s="116">
        <f t="shared" si="13"/>
        <v>0.05</v>
      </c>
      <c r="R80" s="105">
        <f t="shared" si="16"/>
        <v>0.20</v>
      </c>
      <c r="S80" s="105">
        <f t="shared" si="16"/>
        <v>0.074999999999999997</v>
      </c>
      <c r="T80" s="105">
        <f t="shared" si="16"/>
        <v>0.074999999999999997</v>
      </c>
      <c r="U80" s="105">
        <f t="shared" si="16"/>
        <v>0</v>
      </c>
      <c r="V80" s="105">
        <f t="shared" si="16"/>
        <v>0.15</v>
      </c>
      <c r="W80" s="117">
        <f t="shared" si="10"/>
        <v>4</v>
      </c>
      <c r="X80" s="117">
        <f t="shared" si="14"/>
        <v>0.80</v>
      </c>
      <c r="Y80" s="239">
        <v>2</v>
      </c>
      <c r="Z80" s="116">
        <f t="shared" si="15"/>
        <v>1.60</v>
      </c>
      <c r="AA80" s="245"/>
    </row>
    <row r="81" spans="1:27" ht="19.9" customHeight="1">
      <c r="A81" s="138">
        <v>74</v>
      </c>
      <c r="B81" s="236">
        <v>263571</v>
      </c>
      <c r="C81" s="238" t="s">
        <v>236</v>
      </c>
      <c r="D81" s="146">
        <v>3.50</v>
      </c>
      <c r="E81" s="146">
        <v>2</v>
      </c>
      <c r="F81" s="146">
        <v>6</v>
      </c>
      <c r="G81" s="146">
        <v>5</v>
      </c>
      <c r="H81" s="146">
        <v>3</v>
      </c>
      <c r="I81" s="10">
        <f t="shared" si="9"/>
        <v>19.50</v>
      </c>
      <c r="J81" s="10">
        <f t="shared" si="11"/>
        <v>2.925</v>
      </c>
      <c r="K81" s="18">
        <v>3</v>
      </c>
      <c r="L81" s="18">
        <v>2</v>
      </c>
      <c r="M81" s="18">
        <v>2.50</v>
      </c>
      <c r="N81" s="18">
        <v>4</v>
      </c>
      <c r="O81" s="18">
        <v>5</v>
      </c>
      <c r="P81" s="18">
        <f t="shared" si="12"/>
        <v>16.50</v>
      </c>
      <c r="Q81" s="116">
        <f t="shared" si="13"/>
        <v>0.825</v>
      </c>
      <c r="R81" s="105">
        <f t="shared" si="16"/>
        <v>0.675</v>
      </c>
      <c r="S81" s="105">
        <f t="shared" si="16"/>
        <v>0.40</v>
      </c>
      <c r="T81" s="105">
        <f t="shared" si="16"/>
        <v>1.0249999999999999</v>
      </c>
      <c r="U81" s="105">
        <f t="shared" si="16"/>
        <v>0.95</v>
      </c>
      <c r="V81" s="105">
        <f t="shared" si="16"/>
        <v>0.70</v>
      </c>
      <c r="W81" s="117">
        <f t="shared" si="10"/>
        <v>36</v>
      </c>
      <c r="X81" s="117">
        <f t="shared" si="14"/>
        <v>7.20</v>
      </c>
      <c r="Y81" s="239">
        <v>13</v>
      </c>
      <c r="Z81" s="116">
        <f t="shared" si="15"/>
        <v>10.40</v>
      </c>
      <c r="AA81" s="245"/>
    </row>
    <row r="82" spans="1:27" ht="19.9" customHeight="1">
      <c r="A82" s="138">
        <v>75</v>
      </c>
      <c r="B82" s="236">
        <v>263573</v>
      </c>
      <c r="C82" s="238" t="s">
        <v>237</v>
      </c>
      <c r="D82" s="146">
        <v>5</v>
      </c>
      <c r="E82" s="146">
        <v>1</v>
      </c>
      <c r="F82" s="146">
        <v>3</v>
      </c>
      <c r="G82" s="146">
        <v>4</v>
      </c>
      <c r="H82" s="146">
        <v>1.50</v>
      </c>
      <c r="I82" s="10">
        <f t="shared" si="9"/>
        <v>14.50</v>
      </c>
      <c r="J82" s="10">
        <f t="shared" si="11"/>
        <v>2.1749999999999998</v>
      </c>
      <c r="K82" s="18">
        <v>1</v>
      </c>
      <c r="L82" s="18">
        <v>2.50</v>
      </c>
      <c r="M82" s="18">
        <v>2</v>
      </c>
      <c r="N82" s="18">
        <v>2</v>
      </c>
      <c r="O82" s="18"/>
      <c r="P82" s="18">
        <f t="shared" si="12"/>
        <v>7.50</v>
      </c>
      <c r="Q82" s="116">
        <f t="shared" si="13"/>
        <v>0.375</v>
      </c>
      <c r="R82" s="105">
        <f t="shared" si="16"/>
        <v>0.80</v>
      </c>
      <c r="S82" s="105">
        <f t="shared" si="16"/>
        <v>0.27500000000000002</v>
      </c>
      <c r="T82" s="105">
        <f t="shared" si="16"/>
        <v>0.54999999999999993</v>
      </c>
      <c r="U82" s="105">
        <f t="shared" si="16"/>
        <v>0.70</v>
      </c>
      <c r="V82" s="105">
        <f t="shared" si="16"/>
        <v>0.22499999999999998</v>
      </c>
      <c r="W82" s="117">
        <f t="shared" si="10"/>
        <v>22</v>
      </c>
      <c r="X82" s="117">
        <f t="shared" si="14"/>
        <v>4.4000000000000004</v>
      </c>
      <c r="Y82" s="239">
        <v>10</v>
      </c>
      <c r="Z82" s="116">
        <f t="shared" si="15"/>
        <v>8</v>
      </c>
      <c r="AA82" s="245"/>
    </row>
    <row r="83" spans="1:27" ht="19.9" customHeight="1">
      <c r="A83" s="138">
        <v>76</v>
      </c>
      <c r="B83" s="236">
        <v>263574</v>
      </c>
      <c r="C83" s="238" t="s">
        <v>238</v>
      </c>
      <c r="D83" s="146">
        <v>6</v>
      </c>
      <c r="E83" s="146">
        <v>5</v>
      </c>
      <c r="F83" s="146">
        <v>2</v>
      </c>
      <c r="G83" s="146">
        <v>5.50</v>
      </c>
      <c r="H83" s="146">
        <v>5</v>
      </c>
      <c r="I83" s="10">
        <f t="shared" si="9"/>
        <v>23.50</v>
      </c>
      <c r="J83" s="10">
        <f t="shared" si="11"/>
        <v>3.525</v>
      </c>
      <c r="K83" s="18">
        <v>3</v>
      </c>
      <c r="L83" s="18">
        <v>4.50</v>
      </c>
      <c r="M83" s="18">
        <v>2</v>
      </c>
      <c r="N83" s="18">
        <v>1</v>
      </c>
      <c r="O83" s="18">
        <v>0</v>
      </c>
      <c r="P83" s="18">
        <f t="shared" si="12"/>
        <v>10.50</v>
      </c>
      <c r="Q83" s="116">
        <f t="shared" si="13"/>
        <v>0.525</v>
      </c>
      <c r="R83" s="105">
        <f t="shared" si="16"/>
        <v>1.0499999999999998</v>
      </c>
      <c r="S83" s="105">
        <f t="shared" si="16"/>
        <v>0.975</v>
      </c>
      <c r="T83" s="105">
        <f t="shared" si="16"/>
        <v>0.40</v>
      </c>
      <c r="U83" s="105">
        <f t="shared" si="16"/>
        <v>0.875</v>
      </c>
      <c r="V83" s="105">
        <f t="shared" si="16"/>
        <v>0.75</v>
      </c>
      <c r="W83" s="117">
        <f t="shared" si="10"/>
        <v>34</v>
      </c>
      <c r="X83" s="117">
        <f t="shared" si="14"/>
        <v>6.8000000000000007</v>
      </c>
      <c r="Y83" s="239">
        <v>16</v>
      </c>
      <c r="Z83" s="116">
        <f t="shared" si="15"/>
        <v>12.80</v>
      </c>
      <c r="AA83" s="245"/>
    </row>
    <row r="84" spans="1:27" ht="19.9" customHeight="1">
      <c r="A84" s="138">
        <v>77</v>
      </c>
      <c r="B84" s="236">
        <v>263575</v>
      </c>
      <c r="C84" s="238" t="s">
        <v>239</v>
      </c>
      <c r="D84" s="146">
        <v>2</v>
      </c>
      <c r="E84" s="146">
        <v>4</v>
      </c>
      <c r="F84" s="146">
        <v>1</v>
      </c>
      <c r="G84" s="146">
        <v>5</v>
      </c>
      <c r="H84" s="146">
        <v>1.50</v>
      </c>
      <c r="I84" s="10">
        <f t="shared" si="9"/>
        <v>13.50</v>
      </c>
      <c r="J84" s="10">
        <f t="shared" si="11"/>
        <v>2.025</v>
      </c>
      <c r="K84" s="18">
        <v>2</v>
      </c>
      <c r="L84" s="18">
        <v>3</v>
      </c>
      <c r="M84" s="18">
        <v>2.50</v>
      </c>
      <c r="N84" s="18">
        <v>1</v>
      </c>
      <c r="O84" s="18">
        <v>3</v>
      </c>
      <c r="P84" s="18">
        <f t="shared" si="12"/>
        <v>11.50</v>
      </c>
      <c r="Q84" s="116">
        <f t="shared" si="13"/>
        <v>0.57500000000000007</v>
      </c>
      <c r="R84" s="105">
        <f t="shared" si="16"/>
        <v>0.40</v>
      </c>
      <c r="S84" s="105">
        <f t="shared" si="16"/>
        <v>0.75</v>
      </c>
      <c r="T84" s="105">
        <f t="shared" si="16"/>
        <v>0.27500000000000002</v>
      </c>
      <c r="U84" s="105">
        <f t="shared" si="16"/>
        <v>0.80</v>
      </c>
      <c r="V84" s="105">
        <f t="shared" si="16"/>
        <v>0.375</v>
      </c>
      <c r="W84" s="117">
        <f t="shared" si="10"/>
        <v>25</v>
      </c>
      <c r="X84" s="117">
        <f t="shared" si="14"/>
        <v>5</v>
      </c>
      <c r="Y84" s="239">
        <v>9</v>
      </c>
      <c r="Z84" s="116">
        <f t="shared" si="15"/>
        <v>7.20</v>
      </c>
      <c r="AA84" s="245"/>
    </row>
    <row r="85" spans="1:27" ht="19.9" customHeight="1">
      <c r="A85" s="138">
        <v>78</v>
      </c>
      <c r="B85" s="236">
        <v>263576</v>
      </c>
      <c r="C85" s="238" t="s">
        <v>240</v>
      </c>
      <c r="D85" s="146">
        <v>0</v>
      </c>
      <c r="E85" s="146">
        <v>0.50</v>
      </c>
      <c r="F85" s="146">
        <v>1</v>
      </c>
      <c r="G85" s="146">
        <v>0</v>
      </c>
      <c r="H85" s="146">
        <v>0</v>
      </c>
      <c r="I85" s="10">
        <f t="shared" si="9"/>
        <v>1.50</v>
      </c>
      <c r="J85" s="10">
        <f t="shared" si="11"/>
        <v>0.22499999999999998</v>
      </c>
      <c r="K85" s="18"/>
      <c r="L85" s="18"/>
      <c r="M85" s="18"/>
      <c r="N85" s="18"/>
      <c r="O85" s="18"/>
      <c r="P85" s="18">
        <f t="shared" si="12"/>
        <v>0</v>
      </c>
      <c r="Q85" s="116">
        <f t="shared" si="13"/>
        <v>0</v>
      </c>
      <c r="R85" s="105">
        <f t="shared" si="16"/>
        <v>0</v>
      </c>
      <c r="S85" s="105">
        <f t="shared" si="16"/>
        <v>0.074999999999999997</v>
      </c>
      <c r="T85" s="105">
        <f t="shared" si="16"/>
        <v>0.15</v>
      </c>
      <c r="U85" s="105">
        <f t="shared" si="16"/>
        <v>0</v>
      </c>
      <c r="V85" s="105">
        <f t="shared" si="16"/>
        <v>0</v>
      </c>
      <c r="W85" s="117">
        <f t="shared" si="10"/>
        <v>1.50</v>
      </c>
      <c r="X85" s="117">
        <f t="shared" si="14"/>
        <v>0.30000000000000004</v>
      </c>
      <c r="Y85" s="239">
        <v>0</v>
      </c>
      <c r="Z85" s="116">
        <f t="shared" si="15"/>
        <v>0</v>
      </c>
      <c r="AA85" s="245"/>
    </row>
    <row r="86" spans="1:27" ht="19.9" customHeight="1">
      <c r="A86" s="138">
        <v>79</v>
      </c>
      <c r="B86" s="236">
        <v>263577</v>
      </c>
      <c r="C86" s="238" t="s">
        <v>241</v>
      </c>
      <c r="D86" s="146">
        <v>5</v>
      </c>
      <c r="E86" s="146">
        <v>3</v>
      </c>
      <c r="F86" s="146">
        <v>3.50</v>
      </c>
      <c r="G86" s="146">
        <v>2</v>
      </c>
      <c r="H86" s="146">
        <v>0.50</v>
      </c>
      <c r="I86" s="10">
        <f t="shared" si="9"/>
        <v>14</v>
      </c>
      <c r="J86" s="10">
        <f t="shared" si="11"/>
        <v>2.10</v>
      </c>
      <c r="K86" s="18">
        <v>2</v>
      </c>
      <c r="L86" s="18">
        <v>1.50</v>
      </c>
      <c r="M86" s="18">
        <v>2</v>
      </c>
      <c r="N86" s="18">
        <v>3</v>
      </c>
      <c r="O86" s="18"/>
      <c r="P86" s="18">
        <f t="shared" si="12"/>
        <v>8.50</v>
      </c>
      <c r="Q86" s="116">
        <f t="shared" si="13"/>
        <v>0.42500000000000004</v>
      </c>
      <c r="R86" s="105">
        <f t="shared" si="16"/>
        <v>0.85</v>
      </c>
      <c r="S86" s="105">
        <f t="shared" si="16"/>
        <v>0.52499999999999991</v>
      </c>
      <c r="T86" s="105">
        <f t="shared" si="16"/>
        <v>0.625</v>
      </c>
      <c r="U86" s="105">
        <f t="shared" si="16"/>
        <v>0.45</v>
      </c>
      <c r="V86" s="105">
        <f t="shared" si="16"/>
        <v>0.074999999999999997</v>
      </c>
      <c r="W86" s="117">
        <f t="shared" si="10"/>
        <v>22.50</v>
      </c>
      <c r="X86" s="117">
        <f t="shared" si="14"/>
        <v>4.50</v>
      </c>
      <c r="Y86" s="239">
        <v>10</v>
      </c>
      <c r="Z86" s="116">
        <f t="shared" si="15"/>
        <v>8</v>
      </c>
      <c r="AA86" s="245"/>
    </row>
    <row r="87" spans="1:27" ht="19.9" customHeight="1">
      <c r="A87" s="138">
        <v>80</v>
      </c>
      <c r="B87" s="236">
        <v>263578</v>
      </c>
      <c r="C87" s="238" t="s">
        <v>242</v>
      </c>
      <c r="D87" s="146">
        <v>1</v>
      </c>
      <c r="E87" s="146">
        <v>0.50</v>
      </c>
      <c r="F87" s="146">
        <v>0</v>
      </c>
      <c r="G87" s="146">
        <v>0.50</v>
      </c>
      <c r="H87" s="146">
        <v>1</v>
      </c>
      <c r="I87" s="10">
        <f t="shared" si="9"/>
        <v>3</v>
      </c>
      <c r="J87" s="10">
        <f t="shared" si="11"/>
        <v>0.44999999999999996</v>
      </c>
      <c r="K87" s="241">
        <v>1</v>
      </c>
      <c r="L87" s="241">
        <v>0</v>
      </c>
      <c r="M87" s="241"/>
      <c r="N87" s="241"/>
      <c r="O87" s="241">
        <v>1</v>
      </c>
      <c r="P87" s="18">
        <f t="shared" si="12"/>
        <v>2</v>
      </c>
      <c r="Q87" s="116">
        <f t="shared" si="13"/>
        <v>0.10</v>
      </c>
      <c r="R87" s="105">
        <f t="shared" si="16"/>
        <v>0.20</v>
      </c>
      <c r="S87" s="105">
        <f t="shared" si="16"/>
        <v>0.074999999999999997</v>
      </c>
      <c r="T87" s="105">
        <f t="shared" si="16"/>
        <v>0</v>
      </c>
      <c r="U87" s="105">
        <f t="shared" si="16"/>
        <v>0.074999999999999997</v>
      </c>
      <c r="V87" s="105">
        <f t="shared" si="16"/>
        <v>0.20</v>
      </c>
      <c r="W87" s="117">
        <f t="shared" si="10"/>
        <v>5</v>
      </c>
      <c r="X87" s="117">
        <f t="shared" si="14"/>
        <v>1</v>
      </c>
      <c r="Y87" s="239">
        <v>2</v>
      </c>
      <c r="Z87" s="116">
        <f t="shared" si="15"/>
        <v>1.60</v>
      </c>
      <c r="AA87" s="245"/>
    </row>
    <row r="88" spans="1:27" ht="19.9" customHeight="1">
      <c r="A88" s="138">
        <v>81</v>
      </c>
      <c r="B88" s="236">
        <v>263580</v>
      </c>
      <c r="C88" s="238" t="s">
        <v>243</v>
      </c>
      <c r="D88" s="146">
        <v>4</v>
      </c>
      <c r="E88" s="146">
        <v>6</v>
      </c>
      <c r="F88" s="146">
        <v>5</v>
      </c>
      <c r="G88" s="146">
        <v>3</v>
      </c>
      <c r="H88" s="146">
        <v>4.50</v>
      </c>
      <c r="I88" s="10">
        <f t="shared" si="9"/>
        <v>22.50</v>
      </c>
      <c r="J88" s="10">
        <f t="shared" si="11"/>
        <v>3.375</v>
      </c>
      <c r="K88" s="247">
        <v>2</v>
      </c>
      <c r="L88" s="247">
        <v>1.50</v>
      </c>
      <c r="M88" s="247">
        <v>3</v>
      </c>
      <c r="N88" s="247">
        <v>4</v>
      </c>
      <c r="O88" s="247">
        <v>5</v>
      </c>
      <c r="P88" s="18">
        <f t="shared" si="12"/>
        <v>15.50</v>
      </c>
      <c r="Q88" s="116">
        <f t="shared" si="13"/>
        <v>0.775</v>
      </c>
      <c r="R88" s="105">
        <f t="shared" si="16"/>
        <v>0.70</v>
      </c>
      <c r="S88" s="105">
        <f t="shared" si="16"/>
        <v>0.97499999999999987</v>
      </c>
      <c r="T88" s="105">
        <f t="shared" si="16"/>
        <v>0.90</v>
      </c>
      <c r="U88" s="105">
        <f t="shared" si="16"/>
        <v>0.64999999999999991</v>
      </c>
      <c r="V88" s="105">
        <f t="shared" si="16"/>
        <v>0.925</v>
      </c>
      <c r="W88" s="117">
        <f t="shared" si="10"/>
        <v>38</v>
      </c>
      <c r="X88" s="117">
        <f t="shared" si="14"/>
        <v>7.60</v>
      </c>
      <c r="Y88" s="239">
        <v>15</v>
      </c>
      <c r="Z88" s="116">
        <f t="shared" si="15"/>
        <v>12</v>
      </c>
      <c r="AA88" s="245"/>
    </row>
    <row r="89" spans="1:27" ht="19.9" customHeight="1">
      <c r="A89" s="138">
        <v>82</v>
      </c>
      <c r="B89" s="236">
        <v>263581</v>
      </c>
      <c r="C89" s="238" t="s">
        <v>244</v>
      </c>
      <c r="D89" s="10">
        <v>3.50</v>
      </c>
      <c r="E89" s="10">
        <v>2</v>
      </c>
      <c r="F89" s="10">
        <v>4</v>
      </c>
      <c r="G89" s="10">
        <v>5</v>
      </c>
      <c r="H89" s="10">
        <v>3</v>
      </c>
      <c r="I89" s="10">
        <f t="shared" si="9"/>
        <v>17.50</v>
      </c>
      <c r="J89" s="10">
        <f t="shared" si="11"/>
        <v>2.625</v>
      </c>
      <c r="K89" s="241">
        <v>2</v>
      </c>
      <c r="L89" s="241">
        <v>4</v>
      </c>
      <c r="M89" s="241">
        <v>4.50</v>
      </c>
      <c r="N89" s="241">
        <v>1</v>
      </c>
      <c r="O89" s="241">
        <v>1</v>
      </c>
      <c r="P89" s="18">
        <f t="shared" si="12"/>
        <v>12.50</v>
      </c>
      <c r="Q89" s="116">
        <f t="shared" si="13"/>
        <v>0.625</v>
      </c>
      <c r="R89" s="105">
        <f t="shared" si="16"/>
        <v>0.625</v>
      </c>
      <c r="S89" s="105">
        <f t="shared" si="16"/>
        <v>0.50</v>
      </c>
      <c r="T89" s="105">
        <f t="shared" si="16"/>
        <v>0.825</v>
      </c>
      <c r="U89" s="105">
        <f t="shared" si="16"/>
        <v>0.80</v>
      </c>
      <c r="V89" s="105">
        <f t="shared" si="16"/>
        <v>0.49999999999999994</v>
      </c>
      <c r="W89" s="117">
        <f t="shared" si="10"/>
        <v>30</v>
      </c>
      <c r="X89" s="117">
        <f t="shared" si="14"/>
        <v>6</v>
      </c>
      <c r="Y89" s="239">
        <v>12</v>
      </c>
      <c r="Z89" s="116">
        <f t="shared" si="15"/>
        <v>9.6000000000000014</v>
      </c>
      <c r="AA89" s="245"/>
    </row>
    <row r="90" spans="1:27" ht="19.9" customHeight="1">
      <c r="A90" s="138">
        <v>83</v>
      </c>
      <c r="B90" s="236">
        <v>263582</v>
      </c>
      <c r="C90" s="238" t="s">
        <v>245</v>
      </c>
      <c r="D90" s="10">
        <v>2</v>
      </c>
      <c r="E90" s="10">
        <v>3</v>
      </c>
      <c r="F90" s="10">
        <v>6</v>
      </c>
      <c r="G90" s="10">
        <v>4</v>
      </c>
      <c r="H90" s="10">
        <v>2.50</v>
      </c>
      <c r="I90" s="10">
        <f t="shared" si="9"/>
        <v>17.50</v>
      </c>
      <c r="J90" s="10">
        <f t="shared" si="11"/>
        <v>2.625</v>
      </c>
      <c r="K90" s="241">
        <v>4</v>
      </c>
      <c r="L90" s="241">
        <v>2</v>
      </c>
      <c r="M90" s="241">
        <v>1</v>
      </c>
      <c r="N90" s="241">
        <v>3.50</v>
      </c>
      <c r="O90" s="241">
        <v>1</v>
      </c>
      <c r="P90" s="18">
        <f t="shared" si="12"/>
        <v>11.50</v>
      </c>
      <c r="Q90" s="116">
        <f t="shared" si="13"/>
        <v>0.57500000000000007</v>
      </c>
      <c r="R90" s="105">
        <f t="shared" si="16"/>
        <v>0.50</v>
      </c>
      <c r="S90" s="105">
        <f t="shared" si="16"/>
        <v>0.54999999999999993</v>
      </c>
      <c r="T90" s="105">
        <f t="shared" si="16"/>
        <v>0.95</v>
      </c>
      <c r="U90" s="105">
        <f t="shared" si="16"/>
        <v>0.775</v>
      </c>
      <c r="V90" s="105">
        <f t="shared" si="16"/>
        <v>0.425</v>
      </c>
      <c r="W90" s="117">
        <f t="shared" si="10"/>
        <v>29</v>
      </c>
      <c r="X90" s="117">
        <f t="shared" si="14"/>
        <v>5.8000000000000007</v>
      </c>
      <c r="Y90" s="239">
        <v>12</v>
      </c>
      <c r="Z90" s="116">
        <f t="shared" si="15"/>
        <v>9.6000000000000014</v>
      </c>
      <c r="AA90" s="245"/>
    </row>
    <row r="91" spans="1:27" ht="19.9" customHeight="1">
      <c r="A91" s="138">
        <v>84</v>
      </c>
      <c r="B91" s="236">
        <v>263583</v>
      </c>
      <c r="C91" s="238" t="s">
        <v>246</v>
      </c>
      <c r="D91" s="10">
        <v>4.50</v>
      </c>
      <c r="E91" s="10">
        <v>5</v>
      </c>
      <c r="F91" s="10">
        <v>3.50</v>
      </c>
      <c r="G91" s="10">
        <v>2</v>
      </c>
      <c r="H91" s="10">
        <v>3</v>
      </c>
      <c r="I91" s="10">
        <f t="shared" si="9"/>
        <v>18</v>
      </c>
      <c r="J91" s="10">
        <f t="shared" si="11"/>
        <v>2.6999999999999997</v>
      </c>
      <c r="K91" s="147">
        <v>3</v>
      </c>
      <c r="L91" s="147">
        <v>4.50</v>
      </c>
      <c r="M91" s="147">
        <v>2</v>
      </c>
      <c r="N91" s="147">
        <v>3</v>
      </c>
      <c r="O91" s="147">
        <v>2</v>
      </c>
      <c r="P91" s="18">
        <f t="shared" si="12"/>
        <v>14.50</v>
      </c>
      <c r="Q91" s="116">
        <f t="shared" si="13"/>
        <v>0.72500000000000009</v>
      </c>
      <c r="R91" s="105">
        <f t="shared" si="16"/>
        <v>0.825</v>
      </c>
      <c r="S91" s="105">
        <f t="shared" si="16"/>
        <v>0.975</v>
      </c>
      <c r="T91" s="105">
        <f t="shared" si="16"/>
        <v>0.625</v>
      </c>
      <c r="U91" s="105">
        <f t="shared" si="16"/>
        <v>0.45</v>
      </c>
      <c r="V91" s="105">
        <f t="shared" si="16"/>
        <v>0.54999999999999993</v>
      </c>
      <c r="W91" s="117">
        <f t="shared" si="10"/>
        <v>32.50</v>
      </c>
      <c r="X91" s="117">
        <f t="shared" si="14"/>
        <v>6.50</v>
      </c>
      <c r="Y91" s="239">
        <v>12</v>
      </c>
      <c r="Z91" s="116">
        <f t="shared" si="15"/>
        <v>9.6000000000000014</v>
      </c>
      <c r="AA91" s="245"/>
    </row>
    <row r="92" spans="1:27" ht="19.9" customHeight="1">
      <c r="A92" s="138">
        <v>85</v>
      </c>
      <c r="B92" s="236">
        <v>263586</v>
      </c>
      <c r="C92" s="238" t="s">
        <v>247</v>
      </c>
      <c r="D92" s="10">
        <v>4</v>
      </c>
      <c r="E92" s="10">
        <v>6</v>
      </c>
      <c r="F92" s="10">
        <v>7</v>
      </c>
      <c r="G92" s="10">
        <v>5</v>
      </c>
      <c r="H92" s="10">
        <v>4.50</v>
      </c>
      <c r="I92" s="10">
        <f t="shared" si="9"/>
        <v>26.50</v>
      </c>
      <c r="J92" s="10">
        <f t="shared" si="11"/>
        <v>3.9749999999999996</v>
      </c>
      <c r="K92" s="147">
        <v>3</v>
      </c>
      <c r="L92" s="147">
        <v>4</v>
      </c>
      <c r="M92" s="147">
        <v>3</v>
      </c>
      <c r="N92" s="147">
        <v>4</v>
      </c>
      <c r="O92" s="147">
        <v>4</v>
      </c>
      <c r="P92" s="18">
        <f t="shared" si="12"/>
        <v>18</v>
      </c>
      <c r="Q92" s="116">
        <f t="shared" si="13"/>
        <v>0.90</v>
      </c>
      <c r="R92" s="105">
        <f t="shared" si="16"/>
        <v>0.75</v>
      </c>
      <c r="S92" s="105">
        <f t="shared" si="16"/>
        <v>1.0999999999999999</v>
      </c>
      <c r="T92" s="105">
        <f t="shared" si="16"/>
        <v>1.2000000000000002</v>
      </c>
      <c r="U92" s="105">
        <f t="shared" si="16"/>
        <v>0.95</v>
      </c>
      <c r="V92" s="105">
        <f t="shared" si="16"/>
        <v>0.875</v>
      </c>
      <c r="W92" s="117">
        <f t="shared" si="10"/>
        <v>44.50</v>
      </c>
      <c r="X92" s="117">
        <f t="shared" si="14"/>
        <v>8.90</v>
      </c>
      <c r="Y92" s="239">
        <v>18</v>
      </c>
      <c r="Z92" s="116">
        <f t="shared" si="15"/>
        <v>14.40</v>
      </c>
      <c r="AA92" s="245"/>
    </row>
    <row r="93" spans="1:27" ht="19.9" customHeight="1">
      <c r="A93" s="138">
        <v>86</v>
      </c>
      <c r="B93" s="236">
        <v>263587</v>
      </c>
      <c r="C93" s="238" t="s">
        <v>248</v>
      </c>
      <c r="D93" s="10">
        <v>6</v>
      </c>
      <c r="E93" s="10">
        <v>4</v>
      </c>
      <c r="F93" s="10">
        <v>3</v>
      </c>
      <c r="G93" s="10">
        <v>2</v>
      </c>
      <c r="H93" s="10">
        <v>7</v>
      </c>
      <c r="I93" s="10">
        <f t="shared" si="9"/>
        <v>22</v>
      </c>
      <c r="J93" s="10">
        <f t="shared" si="11"/>
        <v>3.30</v>
      </c>
      <c r="K93" s="147">
        <v>2</v>
      </c>
      <c r="L93" s="147">
        <v>2</v>
      </c>
      <c r="M93" s="147">
        <v>1</v>
      </c>
      <c r="N93" s="147">
        <v>3</v>
      </c>
      <c r="O93" s="147">
        <v>2</v>
      </c>
      <c r="P93" s="18">
        <f t="shared" si="12"/>
        <v>10</v>
      </c>
      <c r="Q93" s="116">
        <f t="shared" si="13"/>
        <v>0.50</v>
      </c>
      <c r="R93" s="105">
        <f t="shared" si="16"/>
        <v>0.99999999999999989</v>
      </c>
      <c r="S93" s="105">
        <f t="shared" si="16"/>
        <v>0.70</v>
      </c>
      <c r="T93" s="105">
        <f t="shared" si="16"/>
        <v>0.49999999999999994</v>
      </c>
      <c r="U93" s="105">
        <f t="shared" si="16"/>
        <v>0.45</v>
      </c>
      <c r="V93" s="105">
        <f t="shared" si="16"/>
        <v>1.1500000000000001</v>
      </c>
      <c r="W93" s="117">
        <f t="shared" si="10"/>
        <v>32</v>
      </c>
      <c r="X93" s="117">
        <f t="shared" si="14"/>
        <v>6.40</v>
      </c>
      <c r="Y93" s="239">
        <v>15</v>
      </c>
      <c r="Z93" s="116">
        <f t="shared" si="15"/>
        <v>12</v>
      </c>
      <c r="AA93" s="245"/>
    </row>
    <row r="94" spans="1:27" ht="19.9" customHeight="1">
      <c r="A94" s="138">
        <v>87</v>
      </c>
      <c r="B94" s="236">
        <v>263588</v>
      </c>
      <c r="C94" s="238" t="s">
        <v>249</v>
      </c>
      <c r="D94" s="10">
        <v>3.50</v>
      </c>
      <c r="E94" s="10">
        <v>5</v>
      </c>
      <c r="F94" s="10">
        <v>4</v>
      </c>
      <c r="G94" s="10">
        <v>1</v>
      </c>
      <c r="H94" s="10">
        <v>4</v>
      </c>
      <c r="I94" s="10">
        <f t="shared" si="9"/>
        <v>17.50</v>
      </c>
      <c r="J94" s="10">
        <f t="shared" si="11"/>
        <v>2.625</v>
      </c>
      <c r="K94" s="147">
        <v>2</v>
      </c>
      <c r="L94" s="147">
        <v>3</v>
      </c>
      <c r="M94" s="147">
        <v>2</v>
      </c>
      <c r="N94" s="147">
        <v>3</v>
      </c>
      <c r="O94" s="147">
        <v>2</v>
      </c>
      <c r="P94" s="18">
        <f t="shared" si="12"/>
        <v>12</v>
      </c>
      <c r="Q94" s="116">
        <f t="shared" si="13"/>
        <v>0.60000000000000009</v>
      </c>
      <c r="R94" s="105">
        <f t="shared" si="16"/>
        <v>0.625</v>
      </c>
      <c r="S94" s="105">
        <f t="shared" si="16"/>
        <v>0.90</v>
      </c>
      <c r="T94" s="105">
        <f t="shared" si="16"/>
        <v>0.70</v>
      </c>
      <c r="U94" s="105">
        <f t="shared" si="16"/>
        <v>0.30000000000000004</v>
      </c>
      <c r="V94" s="105">
        <f t="shared" si="16"/>
        <v>0.70</v>
      </c>
      <c r="W94" s="117">
        <f t="shared" si="10"/>
        <v>29.50</v>
      </c>
      <c r="X94" s="117">
        <f t="shared" si="14"/>
        <v>5.90</v>
      </c>
      <c r="Y94" s="239">
        <v>12</v>
      </c>
      <c r="Z94" s="116">
        <f t="shared" si="15"/>
        <v>9.6000000000000014</v>
      </c>
      <c r="AA94" s="245"/>
    </row>
    <row r="95" spans="1:27" ht="19.9" customHeight="1">
      <c r="A95" s="138">
        <v>88</v>
      </c>
      <c r="B95" s="236">
        <v>263589</v>
      </c>
      <c r="C95" s="238" t="s">
        <v>250</v>
      </c>
      <c r="D95" s="10">
        <v>4</v>
      </c>
      <c r="E95" s="10">
        <v>7.50</v>
      </c>
      <c r="F95" s="10">
        <v>6</v>
      </c>
      <c r="G95" s="10">
        <v>3</v>
      </c>
      <c r="H95" s="10">
        <v>7</v>
      </c>
      <c r="I95" s="10">
        <f t="shared" si="9"/>
        <v>27.50</v>
      </c>
      <c r="J95" s="10">
        <f t="shared" si="11"/>
        <v>4.125</v>
      </c>
      <c r="K95" s="147">
        <v>4</v>
      </c>
      <c r="L95" s="147">
        <v>5</v>
      </c>
      <c r="M95" s="147">
        <v>3</v>
      </c>
      <c r="N95" s="147">
        <v>4</v>
      </c>
      <c r="O95" s="147">
        <v>1</v>
      </c>
      <c r="P95" s="18">
        <f t="shared" si="12"/>
        <v>17</v>
      </c>
      <c r="Q95" s="116">
        <f t="shared" si="13"/>
        <v>0.85000000000000009</v>
      </c>
      <c r="R95" s="105">
        <f t="shared" si="16"/>
        <v>0.80</v>
      </c>
      <c r="S95" s="105">
        <f t="shared" si="16"/>
        <v>1.375</v>
      </c>
      <c r="T95" s="105">
        <f t="shared" si="16"/>
        <v>1.0499999999999998</v>
      </c>
      <c r="U95" s="105">
        <f t="shared" si="16"/>
        <v>0.64999999999999991</v>
      </c>
      <c r="V95" s="105">
        <f t="shared" si="16"/>
        <v>1.1000000000000001</v>
      </c>
      <c r="W95" s="117">
        <f t="shared" si="10"/>
        <v>44.50</v>
      </c>
      <c r="X95" s="117">
        <f t="shared" si="14"/>
        <v>8.90</v>
      </c>
      <c r="Y95" s="239">
        <v>19</v>
      </c>
      <c r="Z95" s="116">
        <f t="shared" si="15"/>
        <v>15.20</v>
      </c>
      <c r="AA95" s="245"/>
    </row>
    <row r="96" spans="1:27" ht="19.9" customHeight="1">
      <c r="A96" s="138">
        <v>89</v>
      </c>
      <c r="B96" s="236">
        <v>263592</v>
      </c>
      <c r="C96" s="238" t="s">
        <v>251</v>
      </c>
      <c r="D96" s="10">
        <v>1.50</v>
      </c>
      <c r="E96" s="10">
        <v>0.50</v>
      </c>
      <c r="F96" s="10">
        <v>3</v>
      </c>
      <c r="G96" s="10">
        <v>0.50</v>
      </c>
      <c r="H96" s="10">
        <v>2</v>
      </c>
      <c r="I96" s="10">
        <f t="shared" si="9"/>
        <v>7.50</v>
      </c>
      <c r="J96" s="10">
        <f t="shared" si="11"/>
        <v>1.125</v>
      </c>
      <c r="K96" s="147">
        <v>2</v>
      </c>
      <c r="L96" s="147">
        <v>2</v>
      </c>
      <c r="M96" s="147">
        <v>0</v>
      </c>
      <c r="N96" s="147">
        <v>0</v>
      </c>
      <c r="O96" s="147"/>
      <c r="P96" s="18">
        <f t="shared" si="12"/>
        <v>4</v>
      </c>
      <c r="Q96" s="116">
        <f t="shared" si="13"/>
        <v>0.20</v>
      </c>
      <c r="R96" s="105">
        <f t="shared" si="16"/>
        <v>0.32499999999999996</v>
      </c>
      <c r="S96" s="105">
        <f t="shared" si="16"/>
        <v>0.175</v>
      </c>
      <c r="T96" s="105">
        <f t="shared" si="16"/>
        <v>0.44999999999999996</v>
      </c>
      <c r="U96" s="105">
        <f t="shared" si="16"/>
        <v>0.074999999999999997</v>
      </c>
      <c r="V96" s="105">
        <f t="shared" si="16"/>
        <v>0.30</v>
      </c>
      <c r="W96" s="117">
        <f t="shared" si="10"/>
        <v>11.50</v>
      </c>
      <c r="X96" s="117">
        <f t="shared" si="14"/>
        <v>2.3000000000000003</v>
      </c>
      <c r="Y96" s="239">
        <v>6</v>
      </c>
      <c r="Z96" s="116">
        <f t="shared" si="15"/>
        <v>4.8000000000000007</v>
      </c>
      <c r="AA96" s="245"/>
    </row>
    <row r="97" spans="1:27" ht="19.9" customHeight="1">
      <c r="A97" s="138">
        <v>90</v>
      </c>
      <c r="B97" s="236">
        <v>263593</v>
      </c>
      <c r="C97" s="238" t="s">
        <v>252</v>
      </c>
      <c r="D97" s="10">
        <v>1</v>
      </c>
      <c r="E97" s="10">
        <v>1.50</v>
      </c>
      <c r="F97" s="10">
        <v>0.50</v>
      </c>
      <c r="G97" s="10">
        <v>1</v>
      </c>
      <c r="H97" s="10">
        <v>0.50</v>
      </c>
      <c r="I97" s="10">
        <f t="shared" si="9"/>
        <v>4.50</v>
      </c>
      <c r="J97" s="10">
        <f t="shared" si="11"/>
        <v>0.675</v>
      </c>
      <c r="K97" s="147">
        <v>1</v>
      </c>
      <c r="L97" s="147">
        <v>1.50</v>
      </c>
      <c r="M97" s="147">
        <v>0</v>
      </c>
      <c r="N97" s="147">
        <v>0</v>
      </c>
      <c r="O97" s="147">
        <v>1</v>
      </c>
      <c r="P97" s="18">
        <f t="shared" si="12"/>
        <v>3.50</v>
      </c>
      <c r="Q97" s="116">
        <f t="shared" si="13"/>
        <v>0.17500000000000002</v>
      </c>
      <c r="R97" s="105">
        <f t="shared" si="16"/>
        <v>0.20</v>
      </c>
      <c r="S97" s="105">
        <f t="shared" si="16"/>
        <v>0.30</v>
      </c>
      <c r="T97" s="105">
        <f t="shared" si="16"/>
        <v>0.074999999999999997</v>
      </c>
      <c r="U97" s="105">
        <f t="shared" si="16"/>
        <v>0.15</v>
      </c>
      <c r="V97" s="105">
        <f t="shared" si="16"/>
        <v>0.125</v>
      </c>
      <c r="W97" s="117">
        <f t="shared" si="10"/>
        <v>8</v>
      </c>
      <c r="X97" s="117">
        <f t="shared" si="14"/>
        <v>1.60</v>
      </c>
      <c r="Y97" s="239">
        <v>3</v>
      </c>
      <c r="Z97" s="116">
        <f t="shared" si="15"/>
        <v>2.4000000000000004</v>
      </c>
      <c r="AA97" s="245"/>
    </row>
    <row r="98" spans="1:27" ht="19.9" customHeight="1">
      <c r="A98" s="138">
        <v>91</v>
      </c>
      <c r="B98" s="236">
        <v>263594</v>
      </c>
      <c r="C98" s="238" t="s">
        <v>253</v>
      </c>
      <c r="D98" s="10">
        <v>4</v>
      </c>
      <c r="E98" s="10">
        <v>3</v>
      </c>
      <c r="F98" s="10">
        <v>4.50</v>
      </c>
      <c r="G98" s="10">
        <v>2.50</v>
      </c>
      <c r="H98" s="10">
        <v>2</v>
      </c>
      <c r="I98" s="10">
        <f t="shared" si="9"/>
        <v>16</v>
      </c>
      <c r="J98" s="10">
        <f t="shared" si="11"/>
        <v>2.40</v>
      </c>
      <c r="K98" s="147">
        <v>1</v>
      </c>
      <c r="L98" s="147">
        <v>2.50</v>
      </c>
      <c r="M98" s="147">
        <v>2</v>
      </c>
      <c r="N98" s="147">
        <v>1</v>
      </c>
      <c r="O98" s="147">
        <v>0</v>
      </c>
      <c r="P98" s="18">
        <f t="shared" si="12"/>
        <v>6.50</v>
      </c>
      <c r="Q98" s="116">
        <f t="shared" si="13"/>
        <v>0.325</v>
      </c>
      <c r="R98" s="105">
        <f t="shared" si="16"/>
        <v>0.65</v>
      </c>
      <c r="S98" s="105">
        <f t="shared" si="16"/>
        <v>0.57499999999999996</v>
      </c>
      <c r="T98" s="105">
        <f t="shared" si="16"/>
        <v>0.77499999999999991</v>
      </c>
      <c r="U98" s="105">
        <f t="shared" si="16"/>
        <v>0.425</v>
      </c>
      <c r="V98" s="105">
        <f t="shared" si="16"/>
        <v>0.30</v>
      </c>
      <c r="W98" s="117">
        <f t="shared" si="10"/>
        <v>22.50</v>
      </c>
      <c r="X98" s="117">
        <f t="shared" si="14"/>
        <v>4.50</v>
      </c>
      <c r="Y98" s="239">
        <v>11</v>
      </c>
      <c r="Z98" s="116">
        <f t="shared" si="15"/>
        <v>8.8000000000000007</v>
      </c>
      <c r="AA98" s="245"/>
    </row>
    <row r="99" spans="1:27" ht="19.9" customHeight="1">
      <c r="A99" s="138">
        <v>92</v>
      </c>
      <c r="B99" s="236">
        <v>263597</v>
      </c>
      <c r="C99" s="238" t="s">
        <v>254</v>
      </c>
      <c r="D99" s="10">
        <v>2</v>
      </c>
      <c r="E99" s="10">
        <v>1.50</v>
      </c>
      <c r="F99" s="10">
        <v>4</v>
      </c>
      <c r="G99" s="10">
        <v>2</v>
      </c>
      <c r="H99" s="10">
        <v>5</v>
      </c>
      <c r="I99" s="10">
        <f t="shared" si="9"/>
        <v>14.50</v>
      </c>
      <c r="J99" s="10">
        <f t="shared" si="11"/>
        <v>2.1749999999999998</v>
      </c>
      <c r="K99" s="147">
        <v>1</v>
      </c>
      <c r="L99" s="147">
        <v>2.50</v>
      </c>
      <c r="M99" s="147">
        <v>1</v>
      </c>
      <c r="N99" s="147">
        <v>1</v>
      </c>
      <c r="O99" s="147">
        <v>1</v>
      </c>
      <c r="P99" s="18">
        <f t="shared" si="12"/>
        <v>6.50</v>
      </c>
      <c r="Q99" s="116">
        <f t="shared" si="13"/>
        <v>0.325</v>
      </c>
      <c r="R99" s="105">
        <f t="shared" si="16"/>
        <v>0.35</v>
      </c>
      <c r="S99" s="105">
        <f t="shared" si="16"/>
        <v>0.35</v>
      </c>
      <c r="T99" s="105">
        <f t="shared" si="16"/>
        <v>0.65</v>
      </c>
      <c r="U99" s="105">
        <f t="shared" si="16"/>
        <v>0.35</v>
      </c>
      <c r="V99" s="105">
        <f t="shared" si="16"/>
        <v>0.80</v>
      </c>
      <c r="W99" s="117">
        <f t="shared" si="10"/>
        <v>21</v>
      </c>
      <c r="X99" s="117">
        <f t="shared" si="14"/>
        <v>4.20</v>
      </c>
      <c r="Y99" s="239">
        <v>10</v>
      </c>
      <c r="Z99" s="116">
        <f t="shared" si="15"/>
        <v>8</v>
      </c>
      <c r="AA99" s="245"/>
    </row>
    <row r="100" spans="1:27" ht="19.9" customHeight="1">
      <c r="A100" s="138">
        <v>93</v>
      </c>
      <c r="B100" s="236">
        <v>263598</v>
      </c>
      <c r="C100" s="238" t="s">
        <v>255</v>
      </c>
      <c r="D100" s="10">
        <v>4</v>
      </c>
      <c r="E100" s="10">
        <v>3</v>
      </c>
      <c r="F100" s="10">
        <v>2</v>
      </c>
      <c r="G100" s="10">
        <v>2.50</v>
      </c>
      <c r="H100" s="10">
        <v>1.50</v>
      </c>
      <c r="I100" s="10">
        <f t="shared" si="9"/>
        <v>13</v>
      </c>
      <c r="J100" s="10">
        <f t="shared" si="11"/>
        <v>1.95</v>
      </c>
      <c r="K100" s="147">
        <v>2</v>
      </c>
      <c r="L100" s="147">
        <v>1.50</v>
      </c>
      <c r="M100" s="147">
        <v>2</v>
      </c>
      <c r="N100" s="147">
        <v>2</v>
      </c>
      <c r="O100" s="147"/>
      <c r="P100" s="18">
        <f t="shared" si="12"/>
        <v>7.50</v>
      </c>
      <c r="Q100" s="116">
        <f t="shared" si="13"/>
        <v>0.375</v>
      </c>
      <c r="R100" s="105">
        <f t="shared" si="16"/>
        <v>0.70</v>
      </c>
      <c r="S100" s="105">
        <f t="shared" si="16"/>
        <v>0.52499999999999991</v>
      </c>
      <c r="T100" s="105">
        <f t="shared" si="16"/>
        <v>0.40</v>
      </c>
      <c r="U100" s="105">
        <f t="shared" si="16"/>
        <v>0.475</v>
      </c>
      <c r="V100" s="105">
        <f t="shared" si="16"/>
        <v>0.22499999999999998</v>
      </c>
      <c r="W100" s="117">
        <f t="shared" si="10"/>
        <v>20.50</v>
      </c>
      <c r="X100" s="117">
        <f t="shared" si="14"/>
        <v>4.1000000000000005</v>
      </c>
      <c r="Y100" s="239">
        <v>9</v>
      </c>
      <c r="Z100" s="116">
        <f t="shared" si="15"/>
        <v>7.20</v>
      </c>
      <c r="AA100" s="245"/>
    </row>
    <row r="101" spans="1:27" ht="19.9" customHeight="1">
      <c r="A101" s="138">
        <v>94</v>
      </c>
      <c r="B101" s="236">
        <v>263599</v>
      </c>
      <c r="C101" s="238" t="s">
        <v>256</v>
      </c>
      <c r="D101" s="146">
        <v>8</v>
      </c>
      <c r="E101" s="146">
        <v>9.50</v>
      </c>
      <c r="F101" s="146">
        <v>8</v>
      </c>
      <c r="G101" s="146">
        <v>8.50</v>
      </c>
      <c r="H101" s="146">
        <v>9</v>
      </c>
      <c r="I101" s="10">
        <f t="shared" si="9"/>
        <v>43</v>
      </c>
      <c r="J101" s="10">
        <f t="shared" si="11"/>
        <v>6.45</v>
      </c>
      <c r="K101" s="147">
        <v>5</v>
      </c>
      <c r="L101" s="147">
        <v>5</v>
      </c>
      <c r="M101" s="147">
        <v>5</v>
      </c>
      <c r="N101" s="147">
        <v>4.50</v>
      </c>
      <c r="O101" s="147">
        <v>4.50</v>
      </c>
      <c r="P101" s="18">
        <f t="shared" si="12"/>
        <v>24</v>
      </c>
      <c r="Q101" s="116">
        <f t="shared" si="13"/>
        <v>1.2000000000000002</v>
      </c>
      <c r="R101" s="105">
        <f t="shared" si="16"/>
        <v>1.45</v>
      </c>
      <c r="S101" s="105">
        <f t="shared" si="16"/>
        <v>1.675</v>
      </c>
      <c r="T101" s="105">
        <f t="shared" si="16"/>
        <v>1.45</v>
      </c>
      <c r="U101" s="105">
        <f t="shared" si="16"/>
        <v>1.50</v>
      </c>
      <c r="V101" s="105">
        <f t="shared" si="16"/>
        <v>1.575</v>
      </c>
      <c r="W101" s="117">
        <f t="shared" si="10"/>
        <v>67</v>
      </c>
      <c r="X101" s="117">
        <f t="shared" si="14"/>
        <v>13.40</v>
      </c>
      <c r="Y101" s="239">
        <v>30</v>
      </c>
      <c r="Z101" s="116">
        <f t="shared" si="15"/>
        <v>24</v>
      </c>
      <c r="AA101" s="245"/>
    </row>
    <row r="102" spans="1:27" ht="19.9" customHeight="1">
      <c r="A102" s="138">
        <v>95</v>
      </c>
      <c r="B102" s="236">
        <v>263605</v>
      </c>
      <c r="C102" s="238" t="s">
        <v>257</v>
      </c>
      <c r="D102" s="146">
        <v>3</v>
      </c>
      <c r="E102" s="146">
        <v>4</v>
      </c>
      <c r="F102" s="146">
        <v>3</v>
      </c>
      <c r="G102" s="146">
        <v>2</v>
      </c>
      <c r="H102" s="146">
        <v>2.50</v>
      </c>
      <c r="I102" s="10">
        <f t="shared" si="9"/>
        <v>14.50</v>
      </c>
      <c r="J102" s="10">
        <f t="shared" si="11"/>
        <v>2.1749999999999998</v>
      </c>
      <c r="K102" s="147">
        <v>2</v>
      </c>
      <c r="L102" s="147">
        <v>2.50</v>
      </c>
      <c r="M102" s="147">
        <v>1</v>
      </c>
      <c r="N102" s="147">
        <v>1</v>
      </c>
      <c r="O102" s="147">
        <v>3</v>
      </c>
      <c r="P102" s="18">
        <f t="shared" si="12"/>
        <v>9.50</v>
      </c>
      <c r="Q102" s="116">
        <f t="shared" si="13"/>
        <v>0.475</v>
      </c>
      <c r="R102" s="105">
        <f t="shared" si="16"/>
        <v>0.54999999999999993</v>
      </c>
      <c r="S102" s="105">
        <f t="shared" si="16"/>
        <v>0.725</v>
      </c>
      <c r="T102" s="105">
        <f t="shared" si="16"/>
        <v>0.49999999999999994</v>
      </c>
      <c r="U102" s="105">
        <f t="shared" si="16"/>
        <v>0.35</v>
      </c>
      <c r="V102" s="105">
        <f t="shared" si="16"/>
        <v>0.525</v>
      </c>
      <c r="W102" s="117">
        <f t="shared" si="10"/>
        <v>24</v>
      </c>
      <c r="X102" s="117">
        <f t="shared" si="14"/>
        <v>4.8000000000000007</v>
      </c>
      <c r="Y102" s="239">
        <v>10</v>
      </c>
      <c r="Z102" s="116">
        <f t="shared" si="15"/>
        <v>8</v>
      </c>
      <c r="AA102" s="245"/>
    </row>
    <row r="103" spans="1:27" ht="19.9" customHeight="1">
      <c r="A103" s="138">
        <v>96</v>
      </c>
      <c r="B103" s="236">
        <v>263609</v>
      </c>
      <c r="C103" s="238" t="s">
        <v>258</v>
      </c>
      <c r="D103" s="146">
        <v>4</v>
      </c>
      <c r="E103" s="146">
        <v>2</v>
      </c>
      <c r="F103" s="146">
        <v>2.50</v>
      </c>
      <c r="G103" s="146">
        <v>1</v>
      </c>
      <c r="H103" s="146">
        <v>3</v>
      </c>
      <c r="I103" s="10">
        <f t="shared" si="9"/>
        <v>12.50</v>
      </c>
      <c r="J103" s="10">
        <f t="shared" si="11"/>
        <v>1.875</v>
      </c>
      <c r="K103" s="147">
        <v>2</v>
      </c>
      <c r="L103" s="147">
        <v>1</v>
      </c>
      <c r="M103" s="147">
        <v>2</v>
      </c>
      <c r="N103" s="147">
        <v>1</v>
      </c>
      <c r="O103" s="147"/>
      <c r="P103" s="18">
        <f t="shared" si="12"/>
        <v>6</v>
      </c>
      <c r="Q103" s="116">
        <f t="shared" si="13"/>
        <v>0.30000000000000004</v>
      </c>
      <c r="R103" s="105">
        <f t="shared" si="16"/>
        <v>0.70</v>
      </c>
      <c r="S103" s="105">
        <f t="shared" si="16"/>
        <v>0.35</v>
      </c>
      <c r="T103" s="105">
        <f t="shared" si="16"/>
        <v>0.475</v>
      </c>
      <c r="U103" s="105">
        <f t="shared" si="16"/>
        <v>0.20</v>
      </c>
      <c r="V103" s="105">
        <f t="shared" si="16"/>
        <v>0.44999999999999996</v>
      </c>
      <c r="W103" s="117">
        <f t="shared" si="10"/>
        <v>18.50</v>
      </c>
      <c r="X103" s="117">
        <f t="shared" si="14"/>
        <v>3.70</v>
      </c>
      <c r="Y103" s="239">
        <v>8</v>
      </c>
      <c r="Z103" s="116">
        <f t="shared" si="15"/>
        <v>6.40</v>
      </c>
      <c r="AA103" s="245"/>
    </row>
    <row r="104" spans="1:27" ht="19.9" customHeight="1">
      <c r="A104" s="138">
        <v>97</v>
      </c>
      <c r="B104" s="236">
        <v>263610</v>
      </c>
      <c r="C104" s="238" t="s">
        <v>259</v>
      </c>
      <c r="D104" s="146">
        <v>2.50</v>
      </c>
      <c r="E104" s="146">
        <v>6</v>
      </c>
      <c r="F104" s="146">
        <v>4</v>
      </c>
      <c r="G104" s="146">
        <v>3</v>
      </c>
      <c r="H104" s="146">
        <v>2</v>
      </c>
      <c r="I104" s="10">
        <f t="shared" si="9"/>
        <v>17.50</v>
      </c>
      <c r="J104" s="10">
        <f t="shared" si="11"/>
        <v>2.625</v>
      </c>
      <c r="K104" s="147">
        <v>2</v>
      </c>
      <c r="L104" s="147">
        <v>3</v>
      </c>
      <c r="M104" s="147">
        <v>4</v>
      </c>
      <c r="N104" s="147">
        <v>2.50</v>
      </c>
      <c r="O104" s="147"/>
      <c r="P104" s="18">
        <f t="shared" si="12"/>
        <v>11.50</v>
      </c>
      <c r="Q104" s="116">
        <f t="shared" si="13"/>
        <v>0.57500000000000007</v>
      </c>
      <c r="R104" s="105">
        <f t="shared" si="16"/>
        <v>0.475</v>
      </c>
      <c r="S104" s="105">
        <f t="shared" si="16"/>
        <v>1.0499999999999998</v>
      </c>
      <c r="T104" s="105">
        <f t="shared" si="16"/>
        <v>0.80</v>
      </c>
      <c r="U104" s="105">
        <f t="shared" si="16"/>
        <v>0.57499999999999996</v>
      </c>
      <c r="V104" s="105">
        <f t="shared" si="16"/>
        <v>0.30</v>
      </c>
      <c r="W104" s="117">
        <f t="shared" si="10"/>
        <v>29</v>
      </c>
      <c r="X104" s="117">
        <f t="shared" si="14"/>
        <v>5.8000000000000007</v>
      </c>
      <c r="Y104" s="239">
        <v>12</v>
      </c>
      <c r="Z104" s="116">
        <f t="shared" si="15"/>
        <v>9.6000000000000014</v>
      </c>
      <c r="AA104" s="245"/>
    </row>
    <row r="105" spans="1:27" ht="19.9" customHeight="1">
      <c r="A105" s="138">
        <v>98</v>
      </c>
      <c r="B105" s="236">
        <v>263611</v>
      </c>
      <c r="C105" s="238" t="s">
        <v>260</v>
      </c>
      <c r="D105" s="146">
        <v>2</v>
      </c>
      <c r="E105" s="146">
        <v>3</v>
      </c>
      <c r="F105" s="146">
        <v>1</v>
      </c>
      <c r="G105" s="146">
        <v>4</v>
      </c>
      <c r="H105" s="146">
        <v>1.50</v>
      </c>
      <c r="I105" s="10">
        <f t="shared" si="9"/>
        <v>11.50</v>
      </c>
      <c r="J105" s="10">
        <f t="shared" si="11"/>
        <v>1.725</v>
      </c>
      <c r="K105" s="147">
        <v>2</v>
      </c>
      <c r="L105" s="147">
        <v>2.50</v>
      </c>
      <c r="M105" s="147">
        <v>1</v>
      </c>
      <c r="N105" s="147">
        <v>1</v>
      </c>
      <c r="O105" s="147">
        <v>0</v>
      </c>
      <c r="P105" s="18">
        <f t="shared" si="12"/>
        <v>6.50</v>
      </c>
      <c r="Q105" s="116">
        <f t="shared" si="13"/>
        <v>0.325</v>
      </c>
      <c r="R105" s="105">
        <f t="shared" si="16"/>
        <v>0.40</v>
      </c>
      <c r="S105" s="105">
        <f t="shared" si="16"/>
        <v>0.57499999999999996</v>
      </c>
      <c r="T105" s="105">
        <f t="shared" si="16"/>
        <v>0.20</v>
      </c>
      <c r="U105" s="105">
        <f t="shared" si="16"/>
        <v>0.65</v>
      </c>
      <c r="V105" s="105">
        <f t="shared" si="16"/>
        <v>0.22499999999999998</v>
      </c>
      <c r="W105" s="117">
        <f t="shared" si="10"/>
        <v>18</v>
      </c>
      <c r="X105" s="117">
        <f t="shared" si="14"/>
        <v>3.60</v>
      </c>
      <c r="Y105" s="239">
        <v>8</v>
      </c>
      <c r="Z105" s="116">
        <f t="shared" si="15"/>
        <v>6.40</v>
      </c>
      <c r="AA105" s="245"/>
    </row>
    <row r="106" spans="1:27" ht="19.9" customHeight="1">
      <c r="A106" s="138">
        <v>99</v>
      </c>
      <c r="B106" s="236">
        <v>263612</v>
      </c>
      <c r="C106" s="238" t="s">
        <v>261</v>
      </c>
      <c r="D106" s="146">
        <v>0</v>
      </c>
      <c r="E106" s="146">
        <v>0.50</v>
      </c>
      <c r="F106" s="146">
        <v>0</v>
      </c>
      <c r="G106" s="146">
        <v>1</v>
      </c>
      <c r="H106" s="146">
        <v>0</v>
      </c>
      <c r="I106" s="10">
        <f t="shared" si="9"/>
        <v>1.50</v>
      </c>
      <c r="J106" s="10">
        <f t="shared" si="11"/>
        <v>0.22499999999999998</v>
      </c>
      <c r="K106" s="147">
        <v>1</v>
      </c>
      <c r="L106" s="147"/>
      <c r="M106" s="147"/>
      <c r="N106" s="147"/>
      <c r="O106" s="147"/>
      <c r="P106" s="18">
        <f t="shared" si="12"/>
        <v>1</v>
      </c>
      <c r="Q106" s="116">
        <f t="shared" si="13"/>
        <v>0.05</v>
      </c>
      <c r="R106" s="105">
        <f t="shared" si="16"/>
        <v>0.05</v>
      </c>
      <c r="S106" s="105">
        <f t="shared" si="16"/>
        <v>0.074999999999999997</v>
      </c>
      <c r="T106" s="105">
        <f t="shared" si="16"/>
        <v>0</v>
      </c>
      <c r="U106" s="105">
        <f t="shared" si="16"/>
        <v>0.15</v>
      </c>
      <c r="V106" s="105">
        <f t="shared" si="16"/>
        <v>0</v>
      </c>
      <c r="W106" s="117">
        <f t="shared" si="10"/>
        <v>2.50</v>
      </c>
      <c r="X106" s="117">
        <f t="shared" si="14"/>
        <v>0.50</v>
      </c>
      <c r="Y106" s="239">
        <v>1</v>
      </c>
      <c r="Z106" s="116">
        <f t="shared" si="15"/>
        <v>0.80</v>
      </c>
      <c r="AA106" s="245"/>
    </row>
    <row r="107" spans="1:27" ht="19.9" customHeight="1">
      <c r="A107" s="138">
        <v>100</v>
      </c>
      <c r="B107" s="236">
        <v>263616</v>
      </c>
      <c r="C107" s="238" t="s">
        <v>262</v>
      </c>
      <c r="D107" s="146">
        <v>1.50</v>
      </c>
      <c r="E107" s="146">
        <v>1</v>
      </c>
      <c r="F107" s="146">
        <v>2</v>
      </c>
      <c r="G107" s="146">
        <v>0</v>
      </c>
      <c r="H107" s="146">
        <v>1</v>
      </c>
      <c r="I107" s="10">
        <f t="shared" si="9"/>
        <v>5.50</v>
      </c>
      <c r="J107" s="10">
        <f t="shared" si="11"/>
        <v>0.825</v>
      </c>
      <c r="K107" s="18">
        <v>2</v>
      </c>
      <c r="L107" s="18">
        <v>1</v>
      </c>
      <c r="M107" s="18">
        <v>0</v>
      </c>
      <c r="N107" s="18">
        <v>1</v>
      </c>
      <c r="O107" s="18"/>
      <c r="P107" s="18">
        <f t="shared" si="12"/>
        <v>4</v>
      </c>
      <c r="Q107" s="116">
        <f t="shared" si="13"/>
        <v>0.20</v>
      </c>
      <c r="R107" s="105">
        <f t="shared" si="16"/>
        <v>0.32499999999999996</v>
      </c>
      <c r="S107" s="105">
        <f t="shared" si="16"/>
        <v>0.20</v>
      </c>
      <c r="T107" s="105">
        <f t="shared" si="16"/>
        <v>0.30</v>
      </c>
      <c r="U107" s="105">
        <f t="shared" si="16"/>
        <v>0.05</v>
      </c>
      <c r="V107" s="105">
        <f t="shared" si="16"/>
        <v>0.15</v>
      </c>
      <c r="W107" s="117">
        <f t="shared" si="10"/>
        <v>9.50</v>
      </c>
      <c r="X107" s="117">
        <f t="shared" si="14"/>
        <v>1.90</v>
      </c>
      <c r="Y107" s="239">
        <v>4</v>
      </c>
      <c r="Z107" s="116">
        <f t="shared" si="15"/>
        <v>3.20</v>
      </c>
      <c r="AA107" s="245"/>
    </row>
    <row r="108" spans="1:27" ht="19.9" customHeight="1">
      <c r="A108" s="138">
        <v>101</v>
      </c>
      <c r="B108" s="236">
        <v>263618</v>
      </c>
      <c r="C108" s="238" t="s">
        <v>263</v>
      </c>
      <c r="D108" s="146">
        <v>2</v>
      </c>
      <c r="E108" s="146">
        <v>2.50</v>
      </c>
      <c r="F108" s="146">
        <v>3</v>
      </c>
      <c r="G108" s="146">
        <v>4</v>
      </c>
      <c r="H108" s="146">
        <v>3</v>
      </c>
      <c r="I108" s="10">
        <f t="shared" si="9"/>
        <v>14.50</v>
      </c>
      <c r="J108" s="10">
        <f t="shared" si="11"/>
        <v>2.1749999999999998</v>
      </c>
      <c r="K108" s="18"/>
      <c r="L108" s="18"/>
      <c r="M108" s="18"/>
      <c r="N108" s="18"/>
      <c r="O108" s="18"/>
      <c r="P108" s="18">
        <f t="shared" si="12"/>
        <v>0</v>
      </c>
      <c r="Q108" s="116">
        <f t="shared" si="13"/>
        <v>0</v>
      </c>
      <c r="R108" s="105">
        <f t="shared" si="16"/>
        <v>0.30</v>
      </c>
      <c r="S108" s="105">
        <f t="shared" si="16"/>
        <v>0.375</v>
      </c>
      <c r="T108" s="105">
        <f t="shared" si="16"/>
        <v>0.44999999999999996</v>
      </c>
      <c r="U108" s="105">
        <f t="shared" si="16"/>
        <v>0.60</v>
      </c>
      <c r="V108" s="105">
        <f t="shared" si="16"/>
        <v>0.44999999999999996</v>
      </c>
      <c r="W108" s="117">
        <f t="shared" si="10"/>
        <v>14.50</v>
      </c>
      <c r="X108" s="117">
        <f t="shared" si="14"/>
        <v>2.9000000000000004</v>
      </c>
      <c r="Y108" s="244" t="s">
        <v>99</v>
      </c>
      <c r="Z108" s="116" t="e">
        <f t="shared" si="15"/>
        <v>#VALUE!</v>
      </c>
      <c r="AA108" s="245"/>
    </row>
    <row r="109" spans="1:27" ht="19.9" customHeight="1">
      <c r="A109" s="138">
        <v>102</v>
      </c>
      <c r="B109" s="236">
        <v>263619</v>
      </c>
      <c r="C109" s="238" t="s">
        <v>263</v>
      </c>
      <c r="D109" s="146">
        <v>3</v>
      </c>
      <c r="E109" s="146">
        <v>5</v>
      </c>
      <c r="F109" s="146">
        <v>1</v>
      </c>
      <c r="G109" s="146">
        <v>0</v>
      </c>
      <c r="H109" s="146">
        <v>4</v>
      </c>
      <c r="I109" s="10">
        <f t="shared" si="9"/>
        <v>13</v>
      </c>
      <c r="J109" s="10">
        <f t="shared" si="11"/>
        <v>1.95</v>
      </c>
      <c r="K109" s="18">
        <v>2</v>
      </c>
      <c r="L109" s="18">
        <v>1.50</v>
      </c>
      <c r="M109" s="18">
        <v>1</v>
      </c>
      <c r="N109" s="18">
        <v>0</v>
      </c>
      <c r="O109" s="18">
        <v>3</v>
      </c>
      <c r="P109" s="18">
        <f t="shared" si="12"/>
        <v>7.50</v>
      </c>
      <c r="Q109" s="116">
        <f t="shared" si="13"/>
        <v>0.375</v>
      </c>
      <c r="R109" s="105">
        <f t="shared" si="16"/>
        <v>0.54999999999999993</v>
      </c>
      <c r="S109" s="105">
        <f t="shared" si="16"/>
        <v>0.825</v>
      </c>
      <c r="T109" s="105">
        <f t="shared" si="16"/>
        <v>0.20</v>
      </c>
      <c r="U109" s="105">
        <f t="shared" si="16"/>
        <v>0</v>
      </c>
      <c r="V109" s="105">
        <f t="shared" si="16"/>
        <v>0.75</v>
      </c>
      <c r="W109" s="117">
        <f t="shared" si="10"/>
        <v>20.50</v>
      </c>
      <c r="X109" s="117">
        <f t="shared" si="14"/>
        <v>4.1000000000000005</v>
      </c>
      <c r="Y109" s="244">
        <v>9</v>
      </c>
      <c r="Z109" s="116">
        <f t="shared" si="15"/>
        <v>7.20</v>
      </c>
      <c r="AA109" s="245"/>
    </row>
    <row r="110" spans="1:27" ht="19.9" customHeight="1">
      <c r="A110" s="138">
        <v>103</v>
      </c>
      <c r="B110" s="236">
        <v>263624</v>
      </c>
      <c r="C110" s="238" t="s">
        <v>264</v>
      </c>
      <c r="D110" s="146">
        <v>0.50</v>
      </c>
      <c r="E110" s="146">
        <v>2.50</v>
      </c>
      <c r="F110" s="146">
        <v>2</v>
      </c>
      <c r="G110" s="146">
        <v>3</v>
      </c>
      <c r="H110" s="146">
        <v>2.50</v>
      </c>
      <c r="I110" s="10">
        <f t="shared" si="9"/>
        <v>10.50</v>
      </c>
      <c r="J110" s="10">
        <f t="shared" si="11"/>
        <v>1.575</v>
      </c>
      <c r="K110" s="18">
        <v>1</v>
      </c>
      <c r="L110" s="18">
        <v>1.50</v>
      </c>
      <c r="M110" s="18">
        <v>2</v>
      </c>
      <c r="N110" s="18">
        <v>2</v>
      </c>
      <c r="O110" s="18"/>
      <c r="P110" s="18">
        <f t="shared" si="12"/>
        <v>6.50</v>
      </c>
      <c r="Q110" s="116">
        <f t="shared" si="13"/>
        <v>0.325</v>
      </c>
      <c r="R110" s="105">
        <f t="shared" si="16"/>
        <v>0.125</v>
      </c>
      <c r="S110" s="105">
        <f t="shared" si="16"/>
        <v>0.45</v>
      </c>
      <c r="T110" s="105">
        <f t="shared" si="16"/>
        <v>0.40</v>
      </c>
      <c r="U110" s="105">
        <f t="shared" si="16"/>
        <v>0.54999999999999993</v>
      </c>
      <c r="V110" s="105">
        <f t="shared" si="16"/>
        <v>0.375</v>
      </c>
      <c r="W110" s="117">
        <f t="shared" si="10"/>
        <v>17</v>
      </c>
      <c r="X110" s="117">
        <f t="shared" si="14"/>
        <v>3.4000000000000004</v>
      </c>
      <c r="Y110" s="244">
        <v>7</v>
      </c>
      <c r="Z110" s="116">
        <f t="shared" si="15"/>
        <v>5.60</v>
      </c>
      <c r="AA110" s="245"/>
    </row>
    <row r="111" spans="1:27" ht="19.9" customHeight="1">
      <c r="A111" s="138">
        <v>104</v>
      </c>
      <c r="B111" s="236">
        <v>267776</v>
      </c>
      <c r="C111" s="238" t="s">
        <v>265</v>
      </c>
      <c r="D111" s="10">
        <v>3</v>
      </c>
      <c r="E111" s="10">
        <v>4</v>
      </c>
      <c r="F111" s="10">
        <v>2</v>
      </c>
      <c r="G111" s="10">
        <v>3</v>
      </c>
      <c r="H111" s="10">
        <v>2</v>
      </c>
      <c r="I111" s="10">
        <f t="shared" si="9"/>
        <v>14</v>
      </c>
      <c r="J111" s="10">
        <f t="shared" si="11"/>
        <v>2.10</v>
      </c>
      <c r="K111" s="18">
        <v>2</v>
      </c>
      <c r="L111" s="18">
        <v>2.50</v>
      </c>
      <c r="M111" s="18">
        <v>0</v>
      </c>
      <c r="N111" s="18">
        <v>2</v>
      </c>
      <c r="O111" s="18">
        <v>0</v>
      </c>
      <c r="P111" s="18">
        <f t="shared" si="12"/>
        <v>6.50</v>
      </c>
      <c r="Q111" s="116">
        <f t="shared" si="13"/>
        <v>0.325</v>
      </c>
      <c r="R111" s="105">
        <f t="shared" si="16"/>
        <v>0.54999999999999993</v>
      </c>
      <c r="S111" s="105">
        <f t="shared" si="16"/>
        <v>0.725</v>
      </c>
      <c r="T111" s="105">
        <f t="shared" si="16"/>
        <v>0.30</v>
      </c>
      <c r="U111" s="105">
        <f t="shared" si="16"/>
        <v>0.54999999999999993</v>
      </c>
      <c r="V111" s="105">
        <f t="shared" si="16"/>
        <v>0.30</v>
      </c>
      <c r="W111" s="117">
        <f t="shared" si="10"/>
        <v>20.50</v>
      </c>
      <c r="X111" s="117">
        <f t="shared" si="14"/>
        <v>4.1000000000000005</v>
      </c>
      <c r="Y111" s="239">
        <v>10</v>
      </c>
      <c r="Z111" s="116">
        <f t="shared" si="15"/>
        <v>8</v>
      </c>
      <c r="AA111" s="245"/>
    </row>
    <row r="112" spans="1:27" ht="19.9" customHeight="1">
      <c r="A112" s="138">
        <v>105</v>
      </c>
      <c r="B112" s="236">
        <v>267777</v>
      </c>
      <c r="C112" s="238" t="s">
        <v>266</v>
      </c>
      <c r="D112" s="10">
        <v>0</v>
      </c>
      <c r="E112" s="10">
        <v>0.50</v>
      </c>
      <c r="F112" s="10">
        <v>0</v>
      </c>
      <c r="G112" s="10">
        <v>1</v>
      </c>
      <c r="H112" s="10">
        <v>0.50</v>
      </c>
      <c r="I112" s="10">
        <f t="shared" si="9"/>
        <v>2</v>
      </c>
      <c r="J112" s="10">
        <f t="shared" si="11"/>
        <v>0.30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f t="shared" si="12"/>
        <v>0</v>
      </c>
      <c r="Q112" s="116">
        <f t="shared" si="13"/>
        <v>0</v>
      </c>
      <c r="R112" s="105">
        <f t="shared" si="16"/>
        <v>0</v>
      </c>
      <c r="S112" s="105">
        <f t="shared" si="16"/>
        <v>0.074999999999999997</v>
      </c>
      <c r="T112" s="105">
        <f t="shared" si="16"/>
        <v>0</v>
      </c>
      <c r="U112" s="105">
        <f t="shared" si="16"/>
        <v>0.15</v>
      </c>
      <c r="V112" s="105">
        <f t="shared" si="16"/>
        <v>0.074999999999999997</v>
      </c>
      <c r="W112" s="117">
        <f t="shared" si="10"/>
        <v>2</v>
      </c>
      <c r="X112" s="117">
        <f t="shared" si="14"/>
        <v>0.40</v>
      </c>
      <c r="Y112" s="239">
        <v>1</v>
      </c>
      <c r="Z112" s="116">
        <f t="shared" si="15"/>
        <v>0.80</v>
      </c>
      <c r="AA112" s="245"/>
    </row>
    <row r="113" ht="21" thickBot="1"/>
    <row r="114" spans="1:26" ht="20.25">
      <c r="A114" s="183"/>
      <c r="B114" s="184"/>
      <c r="C114" s="185"/>
      <c r="D114" s="6">
        <f t="shared" si="17" ref="D114:Z114">COUNT(D8:D112)</f>
        <v>105</v>
      </c>
      <c r="E114" s="7">
        <f t="shared" si="17"/>
        <v>105</v>
      </c>
      <c r="F114" s="7">
        <f t="shared" si="17"/>
        <v>105</v>
      </c>
      <c r="G114" s="7">
        <f t="shared" si="17"/>
        <v>105</v>
      </c>
      <c r="H114" s="87">
        <f t="shared" si="17"/>
        <v>105</v>
      </c>
      <c r="I114" s="8">
        <f t="shared" si="17"/>
        <v>105</v>
      </c>
      <c r="J114" s="88">
        <f t="shared" si="17"/>
        <v>105</v>
      </c>
      <c r="K114" s="80">
        <f t="shared" si="17"/>
        <v>96</v>
      </c>
      <c r="L114" s="15">
        <f t="shared" si="17"/>
        <v>95</v>
      </c>
      <c r="M114" s="15">
        <f t="shared" si="17"/>
        <v>94</v>
      </c>
      <c r="N114" s="15">
        <f t="shared" si="17"/>
        <v>91</v>
      </c>
      <c r="O114" s="81">
        <f t="shared" si="17"/>
        <v>79</v>
      </c>
      <c r="P114" s="76">
        <f t="shared" si="17"/>
        <v>105</v>
      </c>
      <c r="Q114" s="94">
        <f t="shared" si="17"/>
        <v>105</v>
      </c>
      <c r="R114" s="97">
        <f t="shared" si="17"/>
        <v>105</v>
      </c>
      <c r="S114" s="22">
        <f t="shared" si="17"/>
        <v>105</v>
      </c>
      <c r="T114" s="22">
        <f t="shared" si="17"/>
        <v>105</v>
      </c>
      <c r="U114" s="22">
        <f t="shared" si="17"/>
        <v>105</v>
      </c>
      <c r="V114" s="23">
        <f t="shared" si="17"/>
        <v>105</v>
      </c>
      <c r="W114" s="106">
        <f t="shared" si="17"/>
        <v>105</v>
      </c>
      <c r="X114" s="100">
        <f t="shared" si="17"/>
        <v>105</v>
      </c>
      <c r="Y114" s="16">
        <f t="shared" si="17"/>
        <v>100</v>
      </c>
      <c r="Z114" s="104">
        <f t="shared" si="17"/>
        <v>100</v>
      </c>
    </row>
    <row r="115" spans="1:26" ht="21" customHeight="1">
      <c r="A115" s="174"/>
      <c r="B115" s="175"/>
      <c r="C115" s="176"/>
      <c r="D115" s="9">
        <v>10</v>
      </c>
      <c r="E115" s="10">
        <v>10</v>
      </c>
      <c r="F115" s="10">
        <v>10</v>
      </c>
      <c r="G115" s="10">
        <v>10</v>
      </c>
      <c r="H115" s="89">
        <v>10</v>
      </c>
      <c r="I115" s="11">
        <f>SUM(D115:H115)</f>
        <v>50</v>
      </c>
      <c r="J115" s="90">
        <f>I115*0.15</f>
        <v>7.50</v>
      </c>
      <c r="K115" s="82">
        <v>5</v>
      </c>
      <c r="L115" s="18">
        <v>5</v>
      </c>
      <c r="M115" s="18">
        <v>5</v>
      </c>
      <c r="N115" s="18">
        <v>5</v>
      </c>
      <c r="O115" s="83">
        <v>5</v>
      </c>
      <c r="P115" s="77">
        <f>SUM(K115:O115)</f>
        <v>25</v>
      </c>
      <c r="Q115" s="95">
        <f>P115*0.05</f>
        <v>1.25</v>
      </c>
      <c r="R115" s="98">
        <f>(D115*0.15+K115*0.05)</f>
        <v>1.75</v>
      </c>
      <c r="S115" s="24">
        <f>((E115*0.15+L115*0.05))</f>
        <v>1.75</v>
      </c>
      <c r="T115" s="24">
        <f>((F115*0.15+M115*0.05))</f>
        <v>1.75</v>
      </c>
      <c r="U115" s="24">
        <f>((G115*0.15+N115*0.05))</f>
        <v>1.75</v>
      </c>
      <c r="V115" s="25">
        <f>((H115*0.15+O115*0.05))</f>
        <v>1.75</v>
      </c>
      <c r="W115" s="107">
        <v>75</v>
      </c>
      <c r="X115" s="101">
        <f>W115*0.2</f>
        <v>15</v>
      </c>
      <c r="Y115" s="19">
        <v>33</v>
      </c>
      <c r="Z115" s="84">
        <f>Y115*0.8</f>
        <v>26.40</v>
      </c>
    </row>
    <row r="116" spans="1:26" ht="20.25">
      <c r="A116" s="174" t="s">
        <v>72</v>
      </c>
      <c r="B116" s="175"/>
      <c r="C116" s="176"/>
      <c r="D116" s="9">
        <f t="shared" si="18" ref="D116:L116">D115*0.4</f>
        <v>4</v>
      </c>
      <c r="E116" s="10">
        <f t="shared" si="18"/>
        <v>4</v>
      </c>
      <c r="F116" s="10">
        <f t="shared" si="18"/>
        <v>4</v>
      </c>
      <c r="G116" s="10">
        <f t="shared" si="18"/>
        <v>4</v>
      </c>
      <c r="H116" s="89">
        <f t="shared" si="18"/>
        <v>4</v>
      </c>
      <c r="I116" s="11">
        <f t="shared" si="18"/>
        <v>20</v>
      </c>
      <c r="J116" s="90">
        <f t="shared" si="18"/>
        <v>3</v>
      </c>
      <c r="K116" s="82">
        <f t="shared" si="18"/>
        <v>2</v>
      </c>
      <c r="L116" s="18">
        <f t="shared" si="18"/>
        <v>2</v>
      </c>
      <c r="M116" s="18">
        <f t="shared" si="19" ref="M116:Z116">M115*0.4</f>
        <v>2</v>
      </c>
      <c r="N116" s="18">
        <f t="shared" si="19"/>
        <v>2</v>
      </c>
      <c r="O116" s="83">
        <f t="shared" si="19"/>
        <v>2</v>
      </c>
      <c r="P116" s="77">
        <f t="shared" si="19"/>
        <v>10</v>
      </c>
      <c r="Q116" s="95">
        <f t="shared" si="19"/>
        <v>0.50</v>
      </c>
      <c r="R116" s="98">
        <f t="shared" si="19"/>
        <v>0.70</v>
      </c>
      <c r="S116" s="24">
        <f t="shared" si="19"/>
        <v>0.70</v>
      </c>
      <c r="T116" s="24">
        <f t="shared" si="19"/>
        <v>0.70</v>
      </c>
      <c r="U116" s="24">
        <f t="shared" si="19"/>
        <v>0.70</v>
      </c>
      <c r="V116" s="25">
        <f t="shared" si="19"/>
        <v>0.70</v>
      </c>
      <c r="W116" s="107">
        <f t="shared" si="19"/>
        <v>30</v>
      </c>
      <c r="X116" s="101">
        <f t="shared" si="19"/>
        <v>6</v>
      </c>
      <c r="Y116" s="19">
        <f t="shared" si="19"/>
        <v>13.20</v>
      </c>
      <c r="Z116" s="84">
        <f t="shared" si="19"/>
        <v>10.560000000000002</v>
      </c>
    </row>
    <row r="117" spans="1:26" ht="21" customHeight="1">
      <c r="A117" s="174" t="s">
        <v>12</v>
      </c>
      <c r="B117" s="175"/>
      <c r="C117" s="176"/>
      <c r="D117" s="9">
        <f>COUNTIF(D8:D112,"&gt;=4")</f>
        <v>44</v>
      </c>
      <c r="E117" s="9">
        <f>COUNTIF(E8:E112,"&gt;=4")</f>
        <v>44</v>
      </c>
      <c r="F117" s="9">
        <f>COUNTIF(F8:F112,"&gt;=4")</f>
        <v>43</v>
      </c>
      <c r="G117" s="9">
        <f>COUNTIF(G8:G112,"&gt;=4")</f>
        <v>43</v>
      </c>
      <c r="H117" s="9">
        <f>COUNTIF(H8:H112,"&gt;=4")</f>
        <v>38</v>
      </c>
      <c r="I117" s="11">
        <f>COUNTIF(I8:I112,"&gt;=20")</f>
        <v>35</v>
      </c>
      <c r="J117" s="90">
        <f>COUNTIF(J8:J112,"&gt;=3")</f>
        <v>35</v>
      </c>
      <c r="K117" s="82">
        <f>COUNTIF(K8:K112,"&gt;=2")</f>
        <v>68</v>
      </c>
      <c r="L117" s="82">
        <f>COUNTIF(L8:L112,"&gt;=2")</f>
        <v>63</v>
      </c>
      <c r="M117" s="82">
        <f>COUNTIF(M8:M112,"&gt;=2")</f>
        <v>58</v>
      </c>
      <c r="N117" s="82">
        <f>COUNTIF(N8:N112,"&gt;=2")</f>
        <v>47</v>
      </c>
      <c r="O117" s="82">
        <f>COUNTIF(O8:O112,"&gt;=2")</f>
        <v>48</v>
      </c>
      <c r="P117" s="77">
        <f>COUNTIF(P8:P112,"&gt;=10")</f>
        <v>48</v>
      </c>
      <c r="Q117" s="95">
        <f>COUNTIF(Q8:Q112,"&gt;=0.5")</f>
        <v>48</v>
      </c>
      <c r="R117" s="98">
        <f>COUNTIF(R8:R112,"&gt;=.7")</f>
        <v>42</v>
      </c>
      <c r="S117" s="98">
        <f>COUNTIF(S8:S112,"&gt;=.7")</f>
        <v>44</v>
      </c>
      <c r="T117" s="98">
        <f>COUNTIF(T8:T112,"&gt;=.7")</f>
        <v>40</v>
      </c>
      <c r="U117" s="98">
        <f>COUNTIF(U8:U112,"&gt;=.7")</f>
        <v>36</v>
      </c>
      <c r="V117" s="98">
        <f>COUNTIF(V8:V112,"&gt;=.7")</f>
        <v>36</v>
      </c>
      <c r="W117" s="107">
        <f>COUNTIF(W8:W112,"&gt;=30")</f>
        <v>39</v>
      </c>
      <c r="X117" s="101">
        <f>COUNTIF(X8:X112,"&gt;=6")</f>
        <v>39</v>
      </c>
      <c r="Y117" s="19">
        <f>COUNTIF(Y8:Y112,"&gt;=13.2")</f>
        <v>32</v>
      </c>
      <c r="Z117" s="84">
        <f>COUNTIF(Z8:Z112,"&gt;=10.56")</f>
        <v>32</v>
      </c>
    </row>
    <row r="118" spans="1:26" ht="20.25">
      <c r="A118" s="174" t="s">
        <v>13</v>
      </c>
      <c r="B118" s="175"/>
      <c r="C118" s="176"/>
      <c r="D118" s="91" t="str">
        <f t="shared" si="20" ref="D118:Z118">IF(((D117/COUNT(D8:D112))*100)&gt;=60,"3",IF(AND(((D117/COUNT(D8:D112))*100)&lt;60,((D117/COUNT(D8:D112))*100)&gt;=50),"2",IF(AND(((D117/COUNT(D8:D112))*100)&lt;50,((D117/COUNT(D8:D112))*100)&gt;=40),"1","0")))</f>
        <v>1</v>
      </c>
      <c r="E118" s="10" t="str">
        <f t="shared" si="20"/>
        <v>1</v>
      </c>
      <c r="F118" s="10" t="str">
        <f t="shared" si="20"/>
        <v>1</v>
      </c>
      <c r="G118" s="10" t="str">
        <f t="shared" si="20"/>
        <v>1</v>
      </c>
      <c r="H118" s="89" t="str">
        <f t="shared" si="20"/>
        <v>0</v>
      </c>
      <c r="I118" s="11" t="str">
        <f t="shared" si="20"/>
        <v>0</v>
      </c>
      <c r="J118" s="90" t="str">
        <f t="shared" si="20"/>
        <v>0</v>
      </c>
      <c r="K118" s="82" t="str">
        <f t="shared" si="20"/>
        <v>3</v>
      </c>
      <c r="L118" s="17" t="str">
        <f t="shared" si="20"/>
        <v>3</v>
      </c>
      <c r="M118" s="17" t="str">
        <f t="shared" si="20"/>
        <v>3</v>
      </c>
      <c r="N118" s="17" t="str">
        <f t="shared" si="20"/>
        <v>2</v>
      </c>
      <c r="O118" s="84" t="str">
        <f t="shared" si="20"/>
        <v>3</v>
      </c>
      <c r="P118" s="77" t="str">
        <f t="shared" si="20"/>
        <v>1</v>
      </c>
      <c r="Q118" s="95" t="str">
        <f t="shared" si="20"/>
        <v>1</v>
      </c>
      <c r="R118" s="98" t="str">
        <f t="shared" si="20"/>
        <v>1</v>
      </c>
      <c r="S118" s="24" t="str">
        <f t="shared" si="20"/>
        <v>1</v>
      </c>
      <c r="T118" s="24" t="str">
        <f t="shared" si="20"/>
        <v>0</v>
      </c>
      <c r="U118" s="24" t="str">
        <f t="shared" si="20"/>
        <v>0</v>
      </c>
      <c r="V118" s="25" t="str">
        <f t="shared" si="20"/>
        <v>0</v>
      </c>
      <c r="W118" s="101" t="str">
        <f t="shared" si="20"/>
        <v>0</v>
      </c>
      <c r="X118" s="102" t="str">
        <f t="shared" si="20"/>
        <v>0</v>
      </c>
      <c r="Y118" s="95" t="str">
        <f t="shared" si="20"/>
        <v>0</v>
      </c>
      <c r="Z118" s="19" t="str">
        <f t="shared" si="20"/>
        <v>0</v>
      </c>
    </row>
    <row r="119" spans="1:26" ht="21" thickBot="1">
      <c r="A119" s="177" t="s">
        <v>14</v>
      </c>
      <c r="B119" s="178"/>
      <c r="C119" s="179"/>
      <c r="D119" s="12">
        <f t="shared" si="21" ref="D119:Z119">((D117/COUNT(D8:D112))*D118)</f>
        <v>0.41904761904761906</v>
      </c>
      <c r="E119" s="13">
        <f t="shared" si="21"/>
        <v>0.41904761904761906</v>
      </c>
      <c r="F119" s="13">
        <f t="shared" si="21"/>
        <v>0.40952380952380951</v>
      </c>
      <c r="G119" s="13">
        <f t="shared" si="21"/>
        <v>0.40952380952380951</v>
      </c>
      <c r="H119" s="92">
        <f t="shared" si="21"/>
        <v>0</v>
      </c>
      <c r="I119" s="14">
        <f t="shared" si="21"/>
        <v>0</v>
      </c>
      <c r="J119" s="93">
        <f t="shared" si="21"/>
        <v>0</v>
      </c>
      <c r="K119" s="85">
        <f t="shared" si="21"/>
        <v>2.125</v>
      </c>
      <c r="L119" s="20">
        <f t="shared" si="21"/>
        <v>1.9894736842105263</v>
      </c>
      <c r="M119" s="20">
        <f t="shared" si="21"/>
        <v>1.8510638297872339</v>
      </c>
      <c r="N119" s="20">
        <f t="shared" si="21"/>
        <v>1.0329670329670331</v>
      </c>
      <c r="O119" s="86">
        <f t="shared" si="21"/>
        <v>1.8227848101265822</v>
      </c>
      <c r="P119" s="78">
        <f t="shared" si="21"/>
        <v>0.45714285714285713</v>
      </c>
      <c r="Q119" s="96">
        <f t="shared" si="21"/>
        <v>0.45714285714285713</v>
      </c>
      <c r="R119" s="99">
        <f t="shared" si="21"/>
        <v>0.40</v>
      </c>
      <c r="S119" s="26">
        <f t="shared" si="21"/>
        <v>0.41904761904761906</v>
      </c>
      <c r="T119" s="26">
        <f t="shared" si="21"/>
        <v>0</v>
      </c>
      <c r="U119" s="26">
        <f t="shared" si="21"/>
        <v>0</v>
      </c>
      <c r="V119" s="27">
        <f t="shared" si="21"/>
        <v>0</v>
      </c>
      <c r="W119" s="108">
        <f t="shared" si="21"/>
        <v>0</v>
      </c>
      <c r="X119" s="103">
        <f t="shared" si="21"/>
        <v>0</v>
      </c>
      <c r="Y119" s="96">
        <f t="shared" si="21"/>
        <v>0</v>
      </c>
      <c r="Z119" s="21">
        <f t="shared" si="21"/>
        <v>0</v>
      </c>
    </row>
    <row r="120" spans="1:4" ht="21" thickBot="1">
      <c r="A120" s="139"/>
      <c r="B120" s="2"/>
      <c r="C120" s="2"/>
      <c r="D120" s="2"/>
    </row>
    <row r="121" spans="1:19" ht="20.25">
      <c r="A121" s="180" t="s">
        <v>15</v>
      </c>
      <c r="B121" s="181"/>
      <c r="C121" s="182"/>
      <c r="D121" s="2"/>
      <c r="E121" s="168" t="s">
        <v>16</v>
      </c>
      <c r="F121" s="169"/>
      <c r="G121" s="169"/>
      <c r="H121" s="169"/>
      <c r="I121" s="169"/>
      <c r="J121" s="169"/>
      <c r="K121" s="169"/>
      <c r="L121" s="169"/>
      <c r="M121" s="169"/>
      <c r="N121" s="170"/>
      <c r="O121" s="79" t="s">
        <v>8</v>
      </c>
      <c r="P121" s="28" t="s">
        <v>3</v>
      </c>
      <c r="Q121" s="28" t="s">
        <v>4</v>
      </c>
      <c r="R121" s="28" t="s">
        <v>5</v>
      </c>
      <c r="S121" s="29" t="s">
        <v>6</v>
      </c>
    </row>
    <row r="122" spans="1:19" ht="21" thickBot="1">
      <c r="A122" s="140" t="s">
        <v>73</v>
      </c>
      <c r="B122" s="3"/>
      <c r="C122" s="30"/>
      <c r="D122" s="2"/>
      <c r="E122" s="171"/>
      <c r="F122" s="172"/>
      <c r="G122" s="172"/>
      <c r="H122" s="172"/>
      <c r="I122" s="172"/>
      <c r="J122" s="172"/>
      <c r="K122" s="172"/>
      <c r="L122" s="172"/>
      <c r="M122" s="172"/>
      <c r="N122" s="173"/>
      <c r="O122" s="4">
        <f>(R119*0.2+Z119*0.8)</f>
        <v>0.080000000000000016</v>
      </c>
      <c r="P122" s="4">
        <f>(S119*0.2+Z119*0.8)</f>
        <v>0.08380952380952382</v>
      </c>
      <c r="Q122" s="4">
        <f>(T119*0.2+Z119*0.8)</f>
        <v>0</v>
      </c>
      <c r="R122" s="4">
        <f>(U119*0.2+Z119*0.8)</f>
        <v>0</v>
      </c>
      <c r="S122" s="5">
        <f>(V119*0.2+Z119*0.8)</f>
        <v>0</v>
      </c>
    </row>
    <row r="123" spans="1:4" ht="20.25">
      <c r="A123" s="140" t="s">
        <v>74</v>
      </c>
      <c r="B123" s="3"/>
      <c r="C123" s="30"/>
      <c r="D123" s="2"/>
    </row>
    <row r="124" spans="1:4" ht="21" thickBot="1">
      <c r="A124" s="141" t="s">
        <v>75</v>
      </c>
      <c r="B124" s="31"/>
      <c r="C124" s="32"/>
      <c r="D124" s="2"/>
    </row>
  </sheetData>
  <mergeCells count="23">
    <mergeCell ref="A114:C114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  <mergeCell ref="E121:N122"/>
    <mergeCell ref="A115:C115"/>
    <mergeCell ref="A116:C116"/>
    <mergeCell ref="A117:C117"/>
    <mergeCell ref="A118:C118"/>
    <mergeCell ref="A119:C119"/>
    <mergeCell ref="A121:C121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5f41a23-4296-44f9-8073-8be4d33e7e49}">
  <sheetPr codeName="Sheet10"/>
  <dimension ref="A1:J18"/>
  <sheetViews>
    <sheetView workbookViewId="0" topLeftCell="A1">
      <selection pane="topLeft" activeCell="J9" sqref="J9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207" t="str">
        <f>'1 (2)'!A1:Z1</f>
        <v xml:space="preserve">ST. WILFRED'S PG COLLEGE 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15.75">
      <c r="A2" s="207" t="s">
        <v>88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.75">
      <c r="A3" s="207" t="s">
        <v>91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5.75">
      <c r="A4" s="206"/>
      <c r="B4" s="206"/>
      <c r="C4" s="206"/>
      <c r="D4" s="206"/>
      <c r="E4" s="206"/>
      <c r="F4" s="206"/>
      <c r="G4" s="206"/>
      <c r="H4" s="206"/>
      <c r="I4" s="206"/>
      <c r="J4" s="206"/>
    </row>
    <row r="5" spans="1:10" ht="15.75">
      <c r="A5" s="206"/>
      <c r="B5" s="206"/>
      <c r="C5" s="206"/>
      <c r="D5" s="206"/>
      <c r="E5" s="206"/>
      <c r="F5" s="206"/>
      <c r="G5" s="206"/>
      <c r="H5" s="206"/>
      <c r="I5" s="206"/>
      <c r="J5" s="20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96</v>
      </c>
      <c r="C7" s="34"/>
      <c r="D7" s="118" t="str">
        <f>'1 (2)'!C4</f>
        <v>Mechanics</v>
      </c>
      <c r="E7" s="33">
        <f>'1 (2)'!O122</f>
        <v>0</v>
      </c>
      <c r="F7" s="33">
        <f>'1 (2)'!P122</f>
        <v>0</v>
      </c>
      <c r="G7" s="33">
        <f>'1 (2)'!Q122</f>
        <v>0</v>
      </c>
      <c r="H7" s="33">
        <f>'1 (2)'!R122</f>
        <v>0</v>
      </c>
      <c r="I7" s="33">
        <f>'1 (2)'!S122</f>
        <v>0</v>
      </c>
      <c r="J7" s="37">
        <f>AVERAGE(E7:I7)</f>
        <v>0</v>
      </c>
    </row>
    <row r="8" spans="1:10" ht="15.75">
      <c r="A8" s="33">
        <v>2</v>
      </c>
      <c r="B8" s="119" t="s">
        <v>96</v>
      </c>
      <c r="C8" s="34"/>
      <c r="D8" s="118" t="str">
        <f>'2 (2)'!C4</f>
        <v>Electromagnetics</v>
      </c>
      <c r="E8" s="33">
        <f>'2 (2)'!O122</f>
        <v>2.129075630252101</v>
      </c>
      <c r="F8" s="33">
        <f>'2 (2)'!P122</f>
        <v>2.1062184873949583</v>
      </c>
      <c r="G8" s="33">
        <f>'2 (2)'!Q122</f>
        <v>2.1005042016806725</v>
      </c>
      <c r="H8" s="33">
        <f>'2 (2)'!R122</f>
        <v>2.1462184873949584</v>
      </c>
      <c r="I8" s="33">
        <f>'2 (2)'!S122</f>
        <v>2.0947899159663868</v>
      </c>
      <c r="J8" s="37">
        <f t="shared" si="0" ref="J8:J9">AVERAGE(E8:I8)</f>
        <v>2.1153613445378157</v>
      </c>
    </row>
    <row r="9" spans="1:10" ht="15.75">
      <c r="A9" s="33">
        <v>3</v>
      </c>
      <c r="B9" s="119" t="s">
        <v>96</v>
      </c>
      <c r="C9" s="34"/>
      <c r="D9" s="118" t="str">
        <f>'3 (2)'!C4</f>
        <v>Optics</v>
      </c>
      <c r="E9" s="33">
        <f>'3 (2)'!O122</f>
        <v>0.080000000000000016</v>
      </c>
      <c r="F9" s="33">
        <f>'3 (2)'!P122</f>
        <v>0.08380952380952382</v>
      </c>
      <c r="G9" s="33">
        <f>'3 (2)'!Q122</f>
        <v>0</v>
      </c>
      <c r="H9" s="33">
        <f>'3 (2)'!R122</f>
        <v>0</v>
      </c>
      <c r="I9" s="33">
        <f>'3 (2)'!S122</f>
        <v>0</v>
      </c>
      <c r="J9" s="37">
        <f t="shared" si="0"/>
        <v>0.03276190476190477</v>
      </c>
    </row>
    <row r="10" spans="1:10" ht="30.6" customHeight="1">
      <c r="A10" s="205" t="s">
        <v>26</v>
      </c>
      <c r="B10" s="205"/>
      <c r="C10" s="205"/>
      <c r="D10" s="205"/>
      <c r="E10" s="37">
        <f>AVERAGE(E7:E8)</f>
        <v>1.0645378151260505</v>
      </c>
      <c r="F10" s="37">
        <f>AVERAGE(F7:F8)</f>
        <v>1.0531092436974792</v>
      </c>
      <c r="G10" s="37">
        <f>AVERAGE(G7:G8)</f>
        <v>1.0502521008403363</v>
      </c>
      <c r="H10" s="37">
        <f>AVERAGE(H7:H8)</f>
        <v>1.0731092436974792</v>
      </c>
      <c r="I10" s="37">
        <f>AVERAGE(I7:I8)</f>
        <v>1.0473949579831934</v>
      </c>
      <c r="J10" s="37">
        <f>AVERAGE(E10:I10)</f>
        <v>1.0576806722689078</v>
      </c>
    </row>
    <row r="13" spans="5:9" ht="20.25">
      <c r="E13" s="1"/>
      <c r="F13" s="1"/>
      <c r="G13" s="1"/>
      <c r="H13" s="1"/>
      <c r="I13" s="1"/>
    </row>
    <row r="14" spans="5:9" ht="20.25">
      <c r="E14" s="1"/>
      <c r="F14" s="1"/>
      <c r="G14" s="1"/>
      <c r="H14" s="1"/>
      <c r="I14" s="1"/>
    </row>
    <row r="16" spans="5:9" ht="20.25">
      <c r="E16" s="1"/>
      <c r="F16" s="1"/>
      <c r="G16" s="1"/>
      <c r="H16" s="1"/>
      <c r="I16" s="1"/>
    </row>
    <row r="18" spans="5:9" ht="20.25">
      <c r="E18" s="1"/>
      <c r="F18" s="1"/>
      <c r="G18" s="1"/>
      <c r="H18" s="1"/>
      <c r="I18" s="1"/>
    </row>
  </sheetData>
  <mergeCells count="6">
    <mergeCell ref="A10:D10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2c19cd5-c6d0-4652-bfcc-de8f2ad9946b}">
  <sheetPr codeName="Sheet11"/>
  <dimension ref="A1:AA48"/>
  <sheetViews>
    <sheetView zoomScale="79" zoomScaleNormal="79" workbookViewId="0" topLeftCell="A10">
      <selection pane="topLeft" activeCell="F56" sqref="F56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8">
        <f>'1 (2)'!A1:Z1</f>
        <v>0</v>
      </c>
      <c r="E1" s="208"/>
      <c r="F1" s="208"/>
      <c r="G1" s="208"/>
      <c r="H1" s="208"/>
      <c r="I1" s="208"/>
      <c r="J1" s="208"/>
      <c r="K1" s="208"/>
      <c r="L1" s="39"/>
      <c r="M1" s="39"/>
      <c r="N1" s="39"/>
    </row>
    <row r="2" spans="1:18" ht="18" customHeight="1">
      <c r="A2" s="40"/>
      <c r="B2" s="39"/>
      <c r="C2" s="39"/>
      <c r="D2" s="208" t="s">
        <v>88</v>
      </c>
      <c r="E2" s="208"/>
      <c r="F2" s="208"/>
      <c r="G2" s="208"/>
      <c r="H2" s="208"/>
      <c r="I2" s="208"/>
      <c r="J2" s="208"/>
      <c r="K2" s="208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09" t="s">
        <v>91</v>
      </c>
      <c r="E3" s="209"/>
      <c r="F3" s="209"/>
      <c r="G3" s="209"/>
      <c r="H3" s="209"/>
      <c r="I3" s="209"/>
      <c r="J3" s="209"/>
      <c r="K3" s="209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5" t="s">
        <v>52</v>
      </c>
      <c r="E4" s="215"/>
      <c r="F4" s="215"/>
      <c r="G4" s="215"/>
      <c r="H4" s="215"/>
      <c r="I4" s="215"/>
      <c r="J4" s="215"/>
      <c r="K4" s="215"/>
      <c r="L4" s="39"/>
      <c r="M4" s="39"/>
      <c r="N4" s="39"/>
      <c r="P4" s="207">
        <v>1</v>
      </c>
      <c r="Q4" s="47" t="s">
        <v>8</v>
      </c>
      <c r="R4" s="51">
        <f>'CO (2)'!E10</f>
        <v>1.0645378151260505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207">
        <v>2</v>
      </c>
      <c r="Q5" s="47" t="s">
        <v>3</v>
      </c>
      <c r="R5" s="51">
        <f>'CO (2)'!F10</f>
        <v>1.0531092436974792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207">
        <v>3</v>
      </c>
      <c r="Q6" s="47" t="s">
        <v>4</v>
      </c>
      <c r="R6" s="51">
        <f>'CO (2)'!G10</f>
        <v>1.0502521008403363</v>
      </c>
    </row>
    <row r="7" spans="2:18" ht="15.75">
      <c r="B7" s="45" t="s">
        <v>81</v>
      </c>
      <c r="C7" s="45"/>
      <c r="D7" s="216" t="str">
        <f>'CO (2)'!D7</f>
        <v>Mechanics</v>
      </c>
      <c r="E7" s="217"/>
      <c r="F7" s="45"/>
      <c r="G7" s="45"/>
      <c r="H7" s="45"/>
      <c r="I7" s="45"/>
      <c r="J7" s="45"/>
      <c r="K7" s="39"/>
      <c r="L7" s="39"/>
      <c r="M7" s="39"/>
      <c r="N7" s="39"/>
      <c r="P7" s="207">
        <v>4</v>
      </c>
      <c r="Q7" s="47" t="s">
        <v>5</v>
      </c>
      <c r="R7" s="51">
        <f>'CO (2)'!H10</f>
        <v>1.0731092436974792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207">
        <v>5</v>
      </c>
      <c r="Q8" s="47" t="s">
        <v>6</v>
      </c>
      <c r="R8" s="51">
        <f>'CO (2)'!I10</f>
        <v>1.0473949579831934</v>
      </c>
    </row>
    <row r="9" spans="1:14" ht="16.5" thickBot="1">
      <c r="A9" s="40"/>
      <c r="B9" s="210" t="s">
        <v>29</v>
      </c>
      <c r="C9" s="218"/>
      <c r="D9" s="213" t="s">
        <v>30</v>
      </c>
      <c r="E9" s="214"/>
      <c r="F9" s="214"/>
      <c r="G9" s="214"/>
      <c r="H9" s="214"/>
      <c r="I9" s="214"/>
      <c r="J9" s="214"/>
      <c r="K9" s="214"/>
      <c r="L9" s="214"/>
      <c r="M9" s="213" t="s">
        <v>31</v>
      </c>
      <c r="N9" s="218"/>
    </row>
    <row r="10" spans="1:14" ht="15.75">
      <c r="A10" s="40"/>
      <c r="B10" s="211"/>
      <c r="C10" s="219" t="s">
        <v>32</v>
      </c>
      <c r="D10" s="221" t="s">
        <v>33</v>
      </c>
      <c r="E10" s="221" t="s">
        <v>34</v>
      </c>
      <c r="F10" s="221" t="s">
        <v>35</v>
      </c>
      <c r="G10" s="221" t="s">
        <v>36</v>
      </c>
      <c r="H10" s="221" t="s">
        <v>37</v>
      </c>
      <c r="I10" s="221" t="s">
        <v>38</v>
      </c>
      <c r="J10" s="221" t="s">
        <v>39</v>
      </c>
      <c r="K10" s="221" t="s">
        <v>40</v>
      </c>
      <c r="L10" s="221" t="s">
        <v>41</v>
      </c>
      <c r="M10" s="42"/>
      <c r="N10" s="42"/>
    </row>
    <row r="11" spans="1:14" ht="16.5" thickBot="1">
      <c r="A11" s="40"/>
      <c r="B11" s="212"/>
      <c r="C11" s="220"/>
      <c r="D11" s="222"/>
      <c r="E11" s="222"/>
      <c r="F11" s="222"/>
      <c r="G11" s="222"/>
      <c r="H11" s="222"/>
      <c r="I11" s="222"/>
      <c r="J11" s="222"/>
      <c r="K11" s="222"/>
      <c r="L11" s="222"/>
      <c r="M11" s="44" t="s">
        <v>42</v>
      </c>
      <c r="N11" s="44" t="s">
        <v>43</v>
      </c>
    </row>
    <row r="12" spans="1:14" ht="17.25" customHeight="1" thickBot="1">
      <c r="A12" s="40"/>
      <c r="B12" s="222" t="s">
        <v>44</v>
      </c>
      <c r="C12" s="124">
        <v>2</v>
      </c>
      <c r="D12" s="125">
        <v>3</v>
      </c>
      <c r="E12" s="125"/>
      <c r="F12" s="125"/>
      <c r="G12" s="125"/>
      <c r="H12" s="125"/>
      <c r="I12" s="125">
        <v>1</v>
      </c>
      <c r="J12" s="125"/>
      <c r="K12" s="125"/>
      <c r="L12" s="125"/>
      <c r="M12" s="125">
        <v>2</v>
      </c>
      <c r="N12" s="125"/>
    </row>
    <row r="13" spans="1:14" ht="17.25" customHeight="1" thickBot="1">
      <c r="A13" s="40"/>
      <c r="B13" s="222" t="s">
        <v>45</v>
      </c>
      <c r="C13" s="126">
        <v>2</v>
      </c>
      <c r="D13" s="127">
        <v>2</v>
      </c>
      <c r="E13" s="127"/>
      <c r="F13" s="127">
        <v>3</v>
      </c>
      <c r="G13" s="127"/>
      <c r="H13" s="127">
        <v>1</v>
      </c>
      <c r="I13" s="127"/>
      <c r="J13" s="127">
        <v>1</v>
      </c>
      <c r="K13" s="127">
        <v>2</v>
      </c>
      <c r="L13" s="127"/>
      <c r="M13" s="127">
        <v>3</v>
      </c>
      <c r="N13" s="127">
        <v>2</v>
      </c>
    </row>
    <row r="14" spans="1:14" ht="17.25" customHeight="1" thickBot="1">
      <c r="A14" s="40"/>
      <c r="B14" s="222" t="s">
        <v>46</v>
      </c>
      <c r="C14" s="126"/>
      <c r="D14" s="127"/>
      <c r="E14" s="127">
        <v>1</v>
      </c>
      <c r="F14" s="127">
        <v>2</v>
      </c>
      <c r="G14" s="127">
        <v>3</v>
      </c>
      <c r="H14" s="127"/>
      <c r="I14" s="127">
        <v>2</v>
      </c>
      <c r="J14" s="127">
        <v>1</v>
      </c>
      <c r="K14" s="127"/>
      <c r="L14" s="127">
        <v>3</v>
      </c>
      <c r="M14" s="127">
        <v>3</v>
      </c>
      <c r="N14" s="127">
        <v>2</v>
      </c>
    </row>
    <row r="15" spans="1:14" ht="17.25" customHeight="1" thickBot="1">
      <c r="A15" s="40"/>
      <c r="B15" s="222" t="s">
        <v>47</v>
      </c>
      <c r="C15" s="126">
        <v>1</v>
      </c>
      <c r="D15" s="127"/>
      <c r="E15" s="127"/>
      <c r="F15" s="127">
        <v>3</v>
      </c>
      <c r="G15" s="127"/>
      <c r="H15" s="127">
        <v>2</v>
      </c>
      <c r="I15" s="127"/>
      <c r="J15" s="127"/>
      <c r="K15" s="127">
        <v>1</v>
      </c>
      <c r="L15" s="127"/>
      <c r="M15" s="127">
        <v>1</v>
      </c>
      <c r="N15" s="127"/>
    </row>
    <row r="16" spans="1:14" ht="17.25" customHeight="1" thickBot="1">
      <c r="A16" s="40"/>
      <c r="B16" s="222" t="s">
        <v>48</v>
      </c>
      <c r="C16" s="126"/>
      <c r="D16" s="127"/>
      <c r="E16" s="127">
        <v>2</v>
      </c>
      <c r="F16" s="127"/>
      <c r="G16" s="127"/>
      <c r="H16" s="127">
        <v>2</v>
      </c>
      <c r="I16" s="127"/>
      <c r="J16" s="127"/>
      <c r="K16" s="127"/>
      <c r="L16" s="127"/>
      <c r="M16" s="127">
        <v>1</v>
      </c>
      <c r="N16" s="127"/>
    </row>
    <row r="17" spans="1:14" ht="17.25" customHeight="1" thickBot="1">
      <c r="A17" s="40"/>
      <c r="B17" s="222" t="s">
        <v>49</v>
      </c>
      <c r="C17" s="48">
        <f t="shared" si="0" ref="C17:N17">($R$4*C12+$R$5*C13+$R$6*C14+$R$7*C15+$R$8*C16)/(C12+C13+C14+C15+C16)</f>
        <v>1.0616806722689076</v>
      </c>
      <c r="D17" s="48">
        <f t="shared" si="0"/>
        <v>1.0599663865546218</v>
      </c>
      <c r="E17" s="48">
        <f t="shared" si="0"/>
        <v>1.0483473389355744</v>
      </c>
      <c r="F17" s="48">
        <f t="shared" si="0"/>
        <v>1.0598949579831936</v>
      </c>
      <c r="G17" s="48">
        <f t="shared" si="0"/>
        <v>1.0502521008403363</v>
      </c>
      <c r="H17" s="48">
        <f t="shared" si="0"/>
        <v>1.0588235294117649</v>
      </c>
      <c r="I17" s="48">
        <f t="shared" si="0"/>
        <v>1.055014005602241</v>
      </c>
      <c r="J17" s="48">
        <f t="shared" si="0"/>
        <v>1.0516806722689078</v>
      </c>
      <c r="K17" s="48">
        <f t="shared" si="0"/>
        <v>1.0597759103641458</v>
      </c>
      <c r="L17" s="48">
        <f t="shared" si="0"/>
        <v>1.0502521008403363</v>
      </c>
      <c r="M17" s="48">
        <f t="shared" si="0"/>
        <v>1.055966386554622</v>
      </c>
      <c r="N17" s="48">
        <f t="shared" si="0"/>
        <v>1.0516806722689078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20:27" ht="15.75">
      <c r="T20" s="2">
        <v>2.5499999999999998</v>
      </c>
      <c r="U20" s="2">
        <v>2.575</v>
      </c>
      <c r="V20" s="2">
        <v>2.5785714285714287</v>
      </c>
      <c r="W20" s="2">
        <v>2.56</v>
      </c>
      <c r="X20" s="2">
        <v>2.5499999999999998</v>
      </c>
      <c r="Y20" s="2">
        <v>2.5666666666666669</v>
      </c>
      <c r="Z20" s="2">
        <v>2.5727272727272728</v>
      </c>
      <c r="AA20" s="2">
        <v>2.5666666666666669</v>
      </c>
    </row>
    <row r="21" spans="4:27" ht="15.75">
      <c r="D21" s="217" t="str">
        <f>'CO (2)'!D8</f>
        <v>Electromagnetics</v>
      </c>
      <c r="E21" s="217"/>
      <c r="T21" s="2">
        <v>2.5666666666666669</v>
      </c>
      <c r="U21" s="2">
        <v>2.5833333333333335</v>
      </c>
      <c r="V21" s="2">
        <v>2.575</v>
      </c>
      <c r="W21" s="2">
        <v>2.5499999999999998</v>
      </c>
      <c r="X21" s="2">
        <v>2.5666666666666669</v>
      </c>
      <c r="Y21" s="2">
        <v>2.58</v>
      </c>
      <c r="Z21" s="2">
        <v>2.5857142857142859</v>
      </c>
      <c r="AA21" s="2">
        <v>2.5777777777777779</v>
      </c>
    </row>
    <row r="22" spans="2:27" ht="15.75">
      <c r="B22" s="45" t="s">
        <v>81</v>
      </c>
      <c r="C22" s="45"/>
      <c r="D22" s="217"/>
      <c r="E22" s="217"/>
      <c r="F22" s="45"/>
      <c r="G22" s="45"/>
      <c r="H22" s="45"/>
      <c r="I22" s="45"/>
      <c r="J22" s="45"/>
      <c r="K22" s="39"/>
      <c r="L22" s="39"/>
      <c r="M22" s="39"/>
      <c r="N22" s="39"/>
      <c r="T22" s="2">
        <v>2.5333333333333332</v>
      </c>
      <c r="U22" s="2">
        <v>2.5714285714285716</v>
      </c>
      <c r="V22" s="2">
        <v>2.58</v>
      </c>
      <c r="W22" s="2">
        <v>2.5499999999999998</v>
      </c>
      <c r="X22" s="2">
        <v>2.5499999999999998</v>
      </c>
      <c r="Y22" s="2">
        <v>2.5500000000000003</v>
      </c>
      <c r="Z22" s="2">
        <v>2.54</v>
      </c>
      <c r="AA22" s="2">
        <v>2.5571428571428569</v>
      </c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210" t="s">
        <v>29</v>
      </c>
      <c r="C24" s="218"/>
      <c r="D24" s="213" t="s">
        <v>30</v>
      </c>
      <c r="E24" s="214"/>
      <c r="F24" s="214"/>
      <c r="G24" s="214"/>
      <c r="H24" s="214"/>
      <c r="I24" s="214"/>
      <c r="J24" s="214"/>
      <c r="K24" s="214"/>
      <c r="L24" s="214"/>
      <c r="M24" s="213" t="s">
        <v>31</v>
      </c>
      <c r="N24" s="218"/>
    </row>
    <row r="25" spans="2:14" ht="15.75">
      <c r="B25" s="211"/>
      <c r="C25" s="219" t="s">
        <v>32</v>
      </c>
      <c r="D25" s="221" t="s">
        <v>33</v>
      </c>
      <c r="E25" s="221" t="s">
        <v>34</v>
      </c>
      <c r="F25" s="221" t="s">
        <v>35</v>
      </c>
      <c r="G25" s="221" t="s">
        <v>36</v>
      </c>
      <c r="H25" s="221" t="s">
        <v>37</v>
      </c>
      <c r="I25" s="221" t="s">
        <v>38</v>
      </c>
      <c r="J25" s="221" t="s">
        <v>39</v>
      </c>
      <c r="K25" s="221" t="s">
        <v>40</v>
      </c>
      <c r="L25" s="221" t="s">
        <v>41</v>
      </c>
      <c r="M25" s="42"/>
      <c r="N25" s="42"/>
    </row>
    <row r="26" spans="2:14" ht="16.5" thickBot="1">
      <c r="B26" s="212"/>
      <c r="C26" s="220"/>
      <c r="D26" s="222"/>
      <c r="E26" s="222"/>
      <c r="F26" s="222"/>
      <c r="G26" s="222"/>
      <c r="H26" s="222"/>
      <c r="I26" s="222"/>
      <c r="J26" s="222"/>
      <c r="K26" s="222"/>
      <c r="L26" s="222"/>
      <c r="M26" s="44" t="s">
        <v>42</v>
      </c>
      <c r="N26" s="44" t="s">
        <v>43</v>
      </c>
    </row>
    <row r="27" spans="2:14" ht="16.5" thickBot="1">
      <c r="B27" s="222" t="s">
        <v>44</v>
      </c>
      <c r="C27" s="124"/>
      <c r="D27" s="125">
        <v>3</v>
      </c>
      <c r="E27" s="125"/>
      <c r="F27" s="125"/>
      <c r="G27" s="125">
        <v>2</v>
      </c>
      <c r="H27" s="125">
        <v>1</v>
      </c>
      <c r="I27" s="125">
        <v>2</v>
      </c>
      <c r="J27" s="125"/>
      <c r="K27" s="125">
        <v>1</v>
      </c>
      <c r="L27" s="125">
        <v>2</v>
      </c>
      <c r="M27" s="125">
        <v>1</v>
      </c>
      <c r="N27" s="125"/>
    </row>
    <row r="28" spans="2:14" ht="16.5" thickBot="1">
      <c r="B28" s="222" t="s">
        <v>45</v>
      </c>
      <c r="C28" s="126"/>
      <c r="D28" s="127">
        <v>2</v>
      </c>
      <c r="E28" s="127"/>
      <c r="F28" s="127">
        <v>2</v>
      </c>
      <c r="G28" s="127"/>
      <c r="H28" s="127"/>
      <c r="I28" s="127"/>
      <c r="J28" s="127">
        <v>2</v>
      </c>
      <c r="K28" s="127"/>
      <c r="L28" s="127"/>
      <c r="M28" s="127">
        <v>1</v>
      </c>
      <c r="N28" s="127"/>
    </row>
    <row r="29" spans="2:14" ht="16.5" thickBot="1">
      <c r="B29" s="222" t="s">
        <v>46</v>
      </c>
      <c r="C29" s="126">
        <v>2</v>
      </c>
      <c r="D29" s="127"/>
      <c r="E29" s="127"/>
      <c r="F29" s="127"/>
      <c r="G29" s="127">
        <v>2</v>
      </c>
      <c r="H29" s="127"/>
      <c r="I29" s="127">
        <v>2</v>
      </c>
      <c r="J29" s="127">
        <v>2</v>
      </c>
      <c r="K29" s="127"/>
      <c r="L29" s="127">
        <v>1</v>
      </c>
      <c r="M29" s="127">
        <v>1</v>
      </c>
      <c r="N29" s="127">
        <v>1</v>
      </c>
    </row>
    <row r="30" spans="2:14" ht="16.5" thickBot="1">
      <c r="B30" s="222" t="s">
        <v>47</v>
      </c>
      <c r="C30" s="126"/>
      <c r="D30" s="127"/>
      <c r="E30" s="127">
        <v>3</v>
      </c>
      <c r="F30" s="127"/>
      <c r="G30" s="127"/>
      <c r="H30" s="127">
        <v>3</v>
      </c>
      <c r="I30" s="127"/>
      <c r="J30" s="127"/>
      <c r="K30" s="127">
        <v>1</v>
      </c>
      <c r="L30" s="127"/>
      <c r="M30" s="127">
        <v>1</v>
      </c>
      <c r="N30" s="127">
        <v>1</v>
      </c>
    </row>
    <row r="31" spans="2:14" ht="16.5" thickBot="1">
      <c r="B31" s="222" t="s">
        <v>48</v>
      </c>
      <c r="C31" s="126">
        <v>3</v>
      </c>
      <c r="D31" s="127">
        <v>2</v>
      </c>
      <c r="E31" s="127"/>
      <c r="F31" s="127"/>
      <c r="G31" s="127">
        <v>2</v>
      </c>
      <c r="H31" s="127"/>
      <c r="I31" s="127"/>
      <c r="J31" s="127">
        <v>2</v>
      </c>
      <c r="K31" s="127"/>
      <c r="L31" s="127"/>
      <c r="M31" s="127">
        <v>1</v>
      </c>
      <c r="N31" s="127"/>
    </row>
    <row r="32" spans="2:14" ht="16.5" thickBot="1">
      <c r="B32" s="222" t="s">
        <v>49</v>
      </c>
      <c r="C32" s="48">
        <f t="shared" si="1" ref="C32:N32">($R$4*C27+$R$5*C28+$R$6*C29+$R$7*C30+$R$8*C31)/(C27+C28+C29+C30+C31)</f>
        <v>1.0485378151260505</v>
      </c>
      <c r="D32" s="48">
        <f t="shared" si="1"/>
        <v>1.056374549819928</v>
      </c>
      <c r="E32" s="48">
        <f t="shared" si="1"/>
        <v>1.0731092436974792</v>
      </c>
      <c r="F32" s="48">
        <f t="shared" si="1"/>
        <v>1.0531092436974792</v>
      </c>
      <c r="G32" s="48">
        <f t="shared" si="1"/>
        <v>1.05406162464986</v>
      </c>
      <c r="H32" s="48">
        <f t="shared" si="1"/>
        <v>1.070966386554622</v>
      </c>
      <c r="I32" s="48">
        <f t="shared" si="1"/>
        <v>1.0573949579831934</v>
      </c>
      <c r="J32" s="48">
        <f t="shared" si="1"/>
        <v>1.0502521008403363</v>
      </c>
      <c r="K32" s="48">
        <f t="shared" si="1"/>
        <v>1.0688235294117647</v>
      </c>
      <c r="L32" s="48">
        <f t="shared" si="1"/>
        <v>1.0597759103641458</v>
      </c>
      <c r="M32" s="48">
        <f t="shared" si="1"/>
        <v>1.0576806722689078</v>
      </c>
      <c r="N32" s="48">
        <f t="shared" si="1"/>
        <v>1.0616806722689076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6" spans="2:14" ht="15.75">
      <c r="B36" s="45" t="s">
        <v>81</v>
      </c>
      <c r="C36" s="45"/>
      <c r="D36" s="216" t="str">
        <f>'CO (2)'!D9</f>
        <v>Optics</v>
      </c>
      <c r="E36" s="217"/>
      <c r="F36" s="45"/>
      <c r="G36" s="45"/>
      <c r="H36" s="45"/>
      <c r="I36" s="45"/>
      <c r="J36" s="45"/>
      <c r="K36" s="39"/>
      <c r="L36" s="39"/>
      <c r="M36" s="39"/>
      <c r="N36" s="39"/>
    </row>
    <row r="37" spans="1:14" ht="16.5" thickBot="1">
      <c r="A37" s="40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4" ht="16.5" thickBot="1">
      <c r="A38" s="40"/>
      <c r="B38" s="210" t="s">
        <v>29</v>
      </c>
      <c r="C38" s="218"/>
      <c r="D38" s="213" t="s">
        <v>30</v>
      </c>
      <c r="E38" s="214"/>
      <c r="F38" s="214"/>
      <c r="G38" s="214"/>
      <c r="H38" s="214"/>
      <c r="I38" s="214"/>
      <c r="J38" s="214"/>
      <c r="K38" s="214"/>
      <c r="L38" s="214"/>
      <c r="M38" s="213" t="s">
        <v>31</v>
      </c>
      <c r="N38" s="218"/>
    </row>
    <row r="39" spans="1:14" ht="16.5" customHeight="1">
      <c r="A39" s="40"/>
      <c r="B39" s="211"/>
      <c r="C39" s="219" t="s">
        <v>32</v>
      </c>
      <c r="D39" s="221" t="s">
        <v>33</v>
      </c>
      <c r="E39" s="221" t="s">
        <v>34</v>
      </c>
      <c r="F39" s="221" t="s">
        <v>35</v>
      </c>
      <c r="G39" s="221" t="s">
        <v>36</v>
      </c>
      <c r="H39" s="221" t="s">
        <v>37</v>
      </c>
      <c r="I39" s="221" t="s">
        <v>38</v>
      </c>
      <c r="J39" s="221" t="s">
        <v>39</v>
      </c>
      <c r="K39" s="221" t="s">
        <v>40</v>
      </c>
      <c r="L39" s="221" t="s">
        <v>41</v>
      </c>
      <c r="M39" s="42"/>
      <c r="N39" s="42"/>
    </row>
    <row r="40" spans="1:14" ht="16.5" thickBot="1">
      <c r="A40" s="40"/>
      <c r="B40" s="212"/>
      <c r="C40" s="220"/>
      <c r="D40" s="222"/>
      <c r="E40" s="222"/>
      <c r="F40" s="222"/>
      <c r="G40" s="222"/>
      <c r="H40" s="222"/>
      <c r="I40" s="222"/>
      <c r="J40" s="222"/>
      <c r="K40" s="222"/>
      <c r="L40" s="222"/>
      <c r="M40" s="44" t="s">
        <v>42</v>
      </c>
      <c r="N40" s="44" t="s">
        <v>43</v>
      </c>
    </row>
    <row r="41" spans="1:14" ht="16.5" thickBot="1">
      <c r="A41" s="40"/>
      <c r="B41" s="222" t="s">
        <v>44</v>
      </c>
      <c r="C41" s="124">
        <v>1</v>
      </c>
      <c r="D41" s="125">
        <v>3</v>
      </c>
      <c r="E41" s="125"/>
      <c r="F41" s="125"/>
      <c r="G41" s="125"/>
      <c r="H41" s="125"/>
      <c r="I41" s="125">
        <v>1</v>
      </c>
      <c r="J41" s="125"/>
      <c r="K41" s="125">
        <v>1</v>
      </c>
      <c r="L41" s="125"/>
      <c r="M41" s="125">
        <v>3</v>
      </c>
      <c r="N41" s="125"/>
    </row>
    <row r="42" spans="1:14" ht="16.5" thickBot="1">
      <c r="A42" s="40"/>
      <c r="B42" s="222" t="s">
        <v>45</v>
      </c>
      <c r="C42" s="126"/>
      <c r="D42" s="127">
        <v>3</v>
      </c>
      <c r="E42" s="127"/>
      <c r="F42" s="127"/>
      <c r="G42" s="127">
        <v>1</v>
      </c>
      <c r="H42" s="127">
        <v>1</v>
      </c>
      <c r="I42" s="127"/>
      <c r="J42" s="127">
        <v>1</v>
      </c>
      <c r="K42" s="127"/>
      <c r="L42" s="127"/>
      <c r="M42" s="127">
        <v>3</v>
      </c>
      <c r="N42" s="127"/>
    </row>
    <row r="43" spans="1:14" ht="16.5" thickBot="1">
      <c r="A43" s="40"/>
      <c r="B43" s="222" t="s">
        <v>46</v>
      </c>
      <c r="C43" s="126"/>
      <c r="D43" s="127">
        <v>2</v>
      </c>
      <c r="E43" s="127"/>
      <c r="F43" s="127">
        <v>2</v>
      </c>
      <c r="G43" s="127"/>
      <c r="H43" s="127"/>
      <c r="I43" s="127">
        <v>2</v>
      </c>
      <c r="J43" s="127"/>
      <c r="K43" s="127">
        <v>1</v>
      </c>
      <c r="L43" s="127">
        <v>2</v>
      </c>
      <c r="M43" s="127">
        <v>2</v>
      </c>
      <c r="N43" s="127">
        <v>1</v>
      </c>
    </row>
    <row r="44" spans="1:14" ht="16.5" thickBot="1">
      <c r="A44" s="40"/>
      <c r="B44" s="222" t="s">
        <v>47</v>
      </c>
      <c r="C44" s="126">
        <v>2</v>
      </c>
      <c r="D44" s="127"/>
      <c r="E44" s="127">
        <v>3</v>
      </c>
      <c r="F44" s="127"/>
      <c r="G44" s="127">
        <v>1</v>
      </c>
      <c r="H44" s="127">
        <v>2</v>
      </c>
      <c r="I44" s="127">
        <v>2</v>
      </c>
      <c r="J44" s="127">
        <v>1</v>
      </c>
      <c r="K44" s="127"/>
      <c r="L44" s="127">
        <v>3</v>
      </c>
      <c r="M44" s="127">
        <v>2</v>
      </c>
      <c r="N44" s="127">
        <v>2</v>
      </c>
    </row>
    <row r="45" spans="1:14" ht="16.5" thickBot="1">
      <c r="A45" s="40"/>
      <c r="B45" s="222" t="s">
        <v>48</v>
      </c>
      <c r="C45" s="126">
        <v>2</v>
      </c>
      <c r="D45" s="127">
        <v>2</v>
      </c>
      <c r="E45" s="127"/>
      <c r="F45" s="127"/>
      <c r="G45" s="127"/>
      <c r="H45" s="127"/>
      <c r="I45" s="127">
        <v>2</v>
      </c>
      <c r="J45" s="127"/>
      <c r="K45" s="127"/>
      <c r="L45" s="127">
        <v>2</v>
      </c>
      <c r="M45" s="127">
        <v>3</v>
      </c>
      <c r="N45" s="127"/>
    </row>
    <row r="46" spans="1:14" ht="16.5" thickBot="1">
      <c r="A46" s="40"/>
      <c r="B46" s="222" t="s">
        <v>49</v>
      </c>
      <c r="C46" s="48">
        <f t="shared" si="2" ref="C46:N46">($R$4*C41+$R$5*C42+$R$6*C43+$R$7*C44+$R$8*C45)/(C41+C42+C43+C44+C45)</f>
        <v>1.0611092436974792</v>
      </c>
      <c r="D46" s="48">
        <f t="shared" si="2"/>
        <v>1.0548235294117649</v>
      </c>
      <c r="E46" s="48">
        <f t="shared" si="2"/>
        <v>1.0731092436974792</v>
      </c>
      <c r="F46" s="48">
        <f t="shared" si="2"/>
        <v>1.0502521008403363</v>
      </c>
      <c r="G46" s="48">
        <f t="shared" si="2"/>
        <v>1.0631092436974792</v>
      </c>
      <c r="H46" s="48">
        <f t="shared" si="2"/>
        <v>1.0664425770308126</v>
      </c>
      <c r="I46" s="48">
        <f t="shared" si="2"/>
        <v>1.0580072028811525</v>
      </c>
      <c r="J46" s="48">
        <f t="shared" si="2"/>
        <v>1.0631092436974792</v>
      </c>
      <c r="K46" s="48">
        <f t="shared" si="2"/>
        <v>1.0573949579831934</v>
      </c>
      <c r="L46" s="48">
        <f t="shared" si="2"/>
        <v>1.0592316926770711</v>
      </c>
      <c r="M46" s="48">
        <f t="shared" si="2"/>
        <v>1.0570652876535229</v>
      </c>
      <c r="N46" s="48">
        <f t="shared" si="2"/>
        <v>1.0654901960784315</v>
      </c>
    </row>
    <row r="47" spans="1:14" ht="15.75">
      <c r="A47" s="40"/>
      <c r="B47" s="45" t="s">
        <v>50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14" ht="15.75">
      <c r="A48" s="40"/>
      <c r="B48" s="45" t="s">
        <v>51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</sheetData>
  <mergeCells count="46">
    <mergeCell ref="D36:E36"/>
    <mergeCell ref="B38:B40"/>
    <mergeCell ref="D38:L38"/>
    <mergeCell ref="M38:N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</mergeCells>
  <pageMargins left="0.7" right="0.7" top="0.75" bottom="0.75" header="0.3" footer="0.3"/>
  <pageSetup orientation="portrait" paperSize="1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e769208-e47a-40b0-bdb6-40c2d13fd4dd}">
  <sheetPr codeName="Sheet12"/>
  <dimension ref="A1:AB21"/>
  <sheetViews>
    <sheetView zoomScale="90" zoomScaleNormal="90" workbookViewId="0" topLeftCell="A1">
      <selection pane="topLeft" activeCell="A21" sqref="A21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8.714285714285714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23" t="s">
        <v>103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2:27" ht="22.5">
      <c r="B2" s="223" t="s">
        <v>88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</row>
    <row r="3" spans="2:27" ht="22.5">
      <c r="B3" s="224" t="s">
        <v>91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27" ht="15">
      <c r="A4" s="226" t="s">
        <v>63</v>
      </c>
      <c r="B4" s="227"/>
      <c r="C4" s="228"/>
      <c r="D4" s="225" t="s">
        <v>32</v>
      </c>
      <c r="E4" s="225"/>
      <c r="F4" s="225" t="s">
        <v>33</v>
      </c>
      <c r="G4" s="225"/>
      <c r="H4" s="225" t="s">
        <v>34</v>
      </c>
      <c r="I4" s="225"/>
      <c r="J4" s="225" t="s">
        <v>35</v>
      </c>
      <c r="K4" s="225"/>
      <c r="L4" s="225" t="s">
        <v>36</v>
      </c>
      <c r="M4" s="225"/>
      <c r="N4" s="225" t="s">
        <v>37</v>
      </c>
      <c r="O4" s="225"/>
      <c r="P4" s="225" t="s">
        <v>38</v>
      </c>
      <c r="Q4" s="225"/>
      <c r="R4" s="225" t="s">
        <v>39</v>
      </c>
      <c r="S4" s="225"/>
      <c r="T4" s="225" t="s">
        <v>40</v>
      </c>
      <c r="U4" s="225"/>
      <c r="V4" s="225" t="s">
        <v>41</v>
      </c>
      <c r="W4" s="225"/>
      <c r="X4" s="225" t="s">
        <v>42</v>
      </c>
      <c r="Y4" s="225"/>
      <c r="Z4" s="225" t="s">
        <v>43</v>
      </c>
      <c r="AA4" s="225"/>
    </row>
    <row r="5" spans="1:27" ht="42.75">
      <c r="A5" s="229"/>
      <c r="B5" s="230"/>
      <c r="C5" s="231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64" t="s">
        <v>17</v>
      </c>
      <c r="B6" s="64" t="s">
        <v>19</v>
      </c>
      <c r="C6" s="64" t="s">
        <v>7</v>
      </c>
      <c r="D6" s="64"/>
      <c r="E6" s="65" t="s">
        <v>53</v>
      </c>
      <c r="F6" s="64"/>
      <c r="G6" s="128" t="s">
        <v>54</v>
      </c>
      <c r="H6" s="64"/>
      <c r="I6" s="128" t="s">
        <v>55</v>
      </c>
      <c r="J6" s="64"/>
      <c r="K6" s="128" t="s">
        <v>56</v>
      </c>
      <c r="L6" s="64"/>
      <c r="M6" s="128" t="s">
        <v>57</v>
      </c>
      <c r="N6" s="64"/>
      <c r="O6" s="128" t="s">
        <v>58</v>
      </c>
      <c r="P6" s="64"/>
      <c r="Q6" s="128" t="s">
        <v>59</v>
      </c>
      <c r="R6" s="64"/>
      <c r="S6" s="128" t="s">
        <v>60</v>
      </c>
      <c r="T6" s="64"/>
      <c r="U6" s="128" t="s">
        <v>61</v>
      </c>
      <c r="V6" s="64"/>
      <c r="W6" s="128" t="s">
        <v>62</v>
      </c>
      <c r="X6" s="64"/>
      <c r="Y6" s="129" t="s">
        <v>66</v>
      </c>
      <c r="Z6" s="64"/>
      <c r="AA6" s="129" t="s">
        <v>67</v>
      </c>
      <c r="AB6" s="66"/>
    </row>
    <row r="7" spans="1:28" ht="29.25" customHeight="1">
      <c r="A7" s="53">
        <v>1</v>
      </c>
      <c r="B7" s="67"/>
      <c r="C7" s="118" t="str">
        <f>'CO (2)'!D7</f>
        <v>Mechanics</v>
      </c>
      <c r="D7" s="67">
        <v>1.50</v>
      </c>
      <c r="E7" s="130">
        <f>'CO-PO Mapping (2)'!C17</f>
        <v>1.0616806722689076</v>
      </c>
      <c r="F7" s="67">
        <v>1.50</v>
      </c>
      <c r="G7" s="130">
        <f>'CO-PO Mapping (2)'!D17</f>
        <v>1.0599663865546218</v>
      </c>
      <c r="H7" s="67">
        <v>1.50</v>
      </c>
      <c r="I7" s="130">
        <f>'CO-PO Mapping (2)'!E17</f>
        <v>1.0483473389355744</v>
      </c>
      <c r="J7" s="67">
        <v>1.50</v>
      </c>
      <c r="K7" s="130">
        <f>'CO-PO Mapping (2)'!F17</f>
        <v>1.0598949579831936</v>
      </c>
      <c r="L7" s="67">
        <v>1.50</v>
      </c>
      <c r="M7" s="130">
        <f>'CO-PO Mapping (2)'!G17</f>
        <v>1.0502521008403363</v>
      </c>
      <c r="N7" s="67">
        <v>1.50</v>
      </c>
      <c r="O7" s="130">
        <f>'CO-PO Mapping (2)'!H17</f>
        <v>1.0588235294117649</v>
      </c>
      <c r="P7" s="67">
        <v>1.50</v>
      </c>
      <c r="Q7" s="130">
        <f>'CO-PO Mapping (2)'!I17</f>
        <v>1.055014005602241</v>
      </c>
      <c r="R7" s="67">
        <v>1.50</v>
      </c>
      <c r="S7" s="130">
        <f>'CO-PO Mapping (2)'!J17</f>
        <v>1.0516806722689078</v>
      </c>
      <c r="T7" s="67">
        <v>1.50</v>
      </c>
      <c r="U7" s="130">
        <f>'CO-PO Mapping (2)'!K17</f>
        <v>1.0597759103641458</v>
      </c>
      <c r="V7" s="67">
        <v>1.50</v>
      </c>
      <c r="W7" s="130">
        <f>'CO-PO Mapping (2)'!L17</f>
        <v>1.0502521008403363</v>
      </c>
      <c r="X7" s="67">
        <v>1.50</v>
      </c>
      <c r="Y7" s="130">
        <f>'CO-PO Mapping (2)'!M17</f>
        <v>1.055966386554622</v>
      </c>
      <c r="Z7" s="67">
        <v>1.50</v>
      </c>
      <c r="AA7" s="130">
        <f>'CO-PO Mapping (2)'!N17</f>
        <v>1.0516806722689078</v>
      </c>
      <c r="AB7" s="68"/>
    </row>
    <row r="8" spans="1:28" ht="15.75">
      <c r="A8" s="156">
        <v>2</v>
      </c>
      <c r="B8" s="157"/>
      <c r="C8" s="158" t="str">
        <f>'CO (2)'!D8</f>
        <v>Electromagnetics</v>
      </c>
      <c r="D8" s="157">
        <v>1.30</v>
      </c>
      <c r="E8" s="159">
        <f>'CO-PO Mapping (2)'!C32</f>
        <v>1.0485378151260505</v>
      </c>
      <c r="F8" s="157">
        <v>2.2999999999999998</v>
      </c>
      <c r="G8" s="159">
        <f>'CO-PO Mapping (2)'!D32</f>
        <v>1.056374549819928</v>
      </c>
      <c r="H8" s="157">
        <v>1.30</v>
      </c>
      <c r="I8" s="159">
        <f>'CO-PO Mapping (2)'!E32</f>
        <v>1.0731092436974792</v>
      </c>
      <c r="J8" s="157">
        <v>1.30</v>
      </c>
      <c r="K8" s="159">
        <f>'CO-PO Mapping (2)'!F32</f>
        <v>1.0531092436974792</v>
      </c>
      <c r="L8" s="157">
        <v>1.30</v>
      </c>
      <c r="M8" s="159">
        <f>'CO-PO Mapping (2)'!G32</f>
        <v>1.05406162464986</v>
      </c>
      <c r="N8" s="157">
        <v>1.30</v>
      </c>
      <c r="O8" s="159">
        <f>'CO-PO Mapping (2)'!H32</f>
        <v>1.070966386554622</v>
      </c>
      <c r="P8" s="157">
        <v>1.30</v>
      </c>
      <c r="Q8" s="159">
        <f>'CO-PO Mapping (2)'!I32</f>
        <v>1.0573949579831934</v>
      </c>
      <c r="R8" s="157">
        <v>1.30</v>
      </c>
      <c r="S8" s="159">
        <f>'CO-PO Mapping (2)'!J32</f>
        <v>1.0502521008403363</v>
      </c>
      <c r="T8" s="157">
        <v>1.30</v>
      </c>
      <c r="U8" s="159">
        <f>'CO-PO Mapping (2)'!K32</f>
        <v>1.0688235294117647</v>
      </c>
      <c r="V8" s="157">
        <v>1.30</v>
      </c>
      <c r="W8" s="159">
        <f>'CO-PO Mapping (2)'!L32</f>
        <v>1.0597759103641458</v>
      </c>
      <c r="X8" s="157">
        <v>1.30</v>
      </c>
      <c r="Y8" s="159">
        <f>'CO-PO Mapping (2)'!M32</f>
        <v>1.0576806722689078</v>
      </c>
      <c r="Z8" s="157">
        <v>1.30</v>
      </c>
      <c r="AA8" s="159">
        <f>'CO-PO Mapping (2)'!N32</f>
        <v>1.0616806722689076</v>
      </c>
      <c r="AB8" s="68"/>
    </row>
    <row r="9" spans="1:28" s="163" customFormat="1" ht="15.75">
      <c r="A9" s="160">
        <v>3</v>
      </c>
      <c r="B9" s="161"/>
      <c r="C9" s="118" t="str">
        <f>'CO (2)'!D9</f>
        <v>Optics</v>
      </c>
      <c r="D9" s="161">
        <v>1.20</v>
      </c>
      <c r="E9" s="162">
        <f>'CO-PO Mapping (2)'!C46</f>
        <v>1.0611092436974792</v>
      </c>
      <c r="F9" s="161">
        <v>1</v>
      </c>
      <c r="G9" s="162">
        <f>'CO-PO Mapping (2)'!D46</f>
        <v>1.0548235294117649</v>
      </c>
      <c r="H9" s="161">
        <v>1.20</v>
      </c>
      <c r="I9" s="162">
        <f>'CO-PO Mapping (2)'!E46</f>
        <v>1.0731092436974792</v>
      </c>
      <c r="J9" s="161">
        <v>1</v>
      </c>
      <c r="K9" s="162">
        <f>'CO-PO Mapping (2)'!F46</f>
        <v>1.0502521008403363</v>
      </c>
      <c r="L9" s="161">
        <v>1.30</v>
      </c>
      <c r="M9" s="162">
        <f>'CO-PO Mapping (2)'!G46</f>
        <v>1.0631092436974792</v>
      </c>
      <c r="N9" s="161">
        <v>1.50</v>
      </c>
      <c r="O9" s="162">
        <f>'CO-PO Mapping (2)'!H46</f>
        <v>1.0664425770308126</v>
      </c>
      <c r="P9" s="161">
        <v>1</v>
      </c>
      <c r="Q9" s="162">
        <f>'CO-PO Mapping (2)'!I46</f>
        <v>1.0580072028811525</v>
      </c>
      <c r="R9" s="161">
        <v>1.30</v>
      </c>
      <c r="S9" s="162">
        <f>'CO-PO Mapping (2)'!J46</f>
        <v>1.0631092436974792</v>
      </c>
      <c r="T9" s="161">
        <v>1.20</v>
      </c>
      <c r="U9" s="162">
        <f>'CO-PO Mapping (2)'!K46</f>
        <v>1.0573949579831934</v>
      </c>
      <c r="V9" s="161">
        <v>1.50</v>
      </c>
      <c r="W9" s="162">
        <f>'CO-PO Mapping (2)'!L46</f>
        <v>1.0592316926770711</v>
      </c>
      <c r="X9" s="161">
        <v>1.30</v>
      </c>
      <c r="Y9" s="162">
        <f>'CO-PO Mapping (2)'!M46</f>
        <v>1.0570652876535229</v>
      </c>
      <c r="Z9" s="161">
        <v>1.30</v>
      </c>
      <c r="AA9" s="162">
        <f>'CO-PO Mapping (2)'!N46</f>
        <v>1.0654901960784315</v>
      </c>
      <c r="AB9" s="160"/>
    </row>
    <row r="10" spans="1:27" ht="15">
      <c r="A10" s="68"/>
      <c r="B10" s="69"/>
      <c r="C10" s="70"/>
      <c r="D10" s="55"/>
      <c r="E10" s="68"/>
      <c r="F10" s="55"/>
      <c r="G10" s="68"/>
      <c r="H10" s="55"/>
      <c r="I10" s="68"/>
      <c r="J10" s="55"/>
      <c r="K10" s="68"/>
      <c r="L10" s="55"/>
      <c r="M10" s="68"/>
      <c r="N10" s="55"/>
      <c r="O10" s="68"/>
      <c r="P10" s="55"/>
      <c r="Q10" s="68"/>
      <c r="R10" s="55"/>
      <c r="S10" s="68"/>
      <c r="T10" s="55"/>
      <c r="U10" s="68"/>
      <c r="V10" s="55"/>
      <c r="W10" s="68"/>
      <c r="X10" s="55"/>
      <c r="Y10" s="68"/>
      <c r="Z10" s="55"/>
      <c r="AA10" s="68"/>
    </row>
    <row r="12" spans="3:27" ht="15">
      <c r="C12" s="52" t="s">
        <v>68</v>
      </c>
      <c r="D12" s="56">
        <f>AVERAGE(D7:D9)</f>
        <v>1.3333333333333333</v>
      </c>
      <c r="E12" s="57"/>
      <c r="F12" s="58">
        <f>AVERAGE(F7:F9)</f>
        <v>1.60</v>
      </c>
      <c r="G12" s="57"/>
      <c r="H12" s="58">
        <f>AVERAGE(H7:H9)</f>
        <v>1.3333333333333333</v>
      </c>
      <c r="I12" s="57"/>
      <c r="J12" s="58">
        <f>AVERAGE(J7:J9)</f>
        <v>1.2666666666666666</v>
      </c>
      <c r="K12" s="57"/>
      <c r="L12" s="58">
        <f>AVERAGE(L7:L9)</f>
        <v>1.3666666666666665</v>
      </c>
      <c r="M12" s="57"/>
      <c r="N12" s="58">
        <f>AVERAGE(N7:N9)</f>
        <v>1.4333333333333333</v>
      </c>
      <c r="O12" s="57"/>
      <c r="P12" s="58">
        <f>AVERAGE(P7:P9)</f>
        <v>1.2666666666666666</v>
      </c>
      <c r="Q12" s="57"/>
      <c r="R12" s="58">
        <f>AVERAGE(R7:R9)</f>
        <v>1.3666666666666665</v>
      </c>
      <c r="S12" s="57"/>
      <c r="T12" s="58">
        <f>AVERAGE(T7:T9)</f>
        <v>1.3333333333333333</v>
      </c>
      <c r="U12" s="57"/>
      <c r="V12" s="58">
        <f>AVERAGE(V7:V9)</f>
        <v>1.4333333333333333</v>
      </c>
      <c r="W12" s="57"/>
      <c r="X12" s="58">
        <f>AVERAGE(X7:X9)</f>
        <v>1.3666666666666665</v>
      </c>
      <c r="Y12" s="57"/>
      <c r="Z12" s="58">
        <f>AVERAGE(Z7:Z9)</f>
        <v>1.3666666666666665</v>
      </c>
      <c r="AA12" s="59"/>
    </row>
    <row r="13" spans="4:27" ht="15">
      <c r="D13" s="6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61"/>
    </row>
    <row r="14" spans="3:27" ht="15">
      <c r="C14" s="52" t="s">
        <v>69</v>
      </c>
      <c r="D14" s="60"/>
      <c r="E14" s="164">
        <f>AVERAGE(E7:E9)</f>
        <v>1.0571092436974789</v>
      </c>
      <c r="F14" s="60"/>
      <c r="G14" s="164">
        <f>AVERAGE(G7:G9)</f>
        <v>1.0570548219287714</v>
      </c>
      <c r="H14" s="60"/>
      <c r="I14" s="164">
        <f>AVERAGE(I7:I9)</f>
        <v>1.064855275443511</v>
      </c>
      <c r="J14" s="60"/>
      <c r="K14" s="164">
        <f>AVERAGE(K7:K9)</f>
        <v>1.0544187675070029</v>
      </c>
      <c r="L14" s="60"/>
      <c r="M14" s="60">
        <f t="shared" si="0" ref="D14:AA14">AVERAGE(M7:M8)</f>
        <v>1.0521568627450981</v>
      </c>
      <c r="N14" s="60"/>
      <c r="O14" s="164">
        <f>AVERAGE(O7:O9)</f>
        <v>1.0654108309990666</v>
      </c>
      <c r="P14" s="60"/>
      <c r="Q14" s="164">
        <f>AVERAGE(Q7:Q9)</f>
        <v>1.0568053888221955</v>
      </c>
      <c r="R14" s="60"/>
      <c r="S14" s="164">
        <f>AVERAGE(S7:S9)</f>
        <v>1.055014005602241</v>
      </c>
      <c r="T14" s="60"/>
      <c r="U14" s="164">
        <f>AVERAGE(U7:U9)</f>
        <v>1.0619981325863679</v>
      </c>
      <c r="V14" s="60"/>
      <c r="W14" s="164">
        <f>AVERAGE(W7:W9)</f>
        <v>1.0564199012938511</v>
      </c>
      <c r="X14" s="60"/>
      <c r="Y14" s="164">
        <f>AVERAGE(Y7:Y9)</f>
        <v>1.0569041154923509</v>
      </c>
      <c r="Z14" s="60"/>
      <c r="AA14" s="164">
        <f>AVERAGE(AA7:AA9)</f>
        <v>1.0596171802054155</v>
      </c>
    </row>
    <row r="15" spans="4:27" ht="15">
      <c r="D15" s="60"/>
      <c r="E15" s="72"/>
      <c r="F15" s="71"/>
      <c r="G15" s="72"/>
      <c r="H15" s="71"/>
      <c r="I15" s="72"/>
      <c r="J15" s="71"/>
      <c r="K15" s="72"/>
      <c r="L15" s="71"/>
      <c r="M15" s="72"/>
      <c r="N15" s="71"/>
      <c r="O15" s="72"/>
      <c r="P15" s="71"/>
      <c r="Q15" s="72"/>
      <c r="R15" s="71"/>
      <c r="S15" s="72"/>
      <c r="T15" s="71"/>
      <c r="U15" s="72"/>
      <c r="V15" s="71"/>
      <c r="W15" s="72"/>
      <c r="X15" s="71"/>
      <c r="Y15" s="72"/>
      <c r="Z15" s="71"/>
      <c r="AA15" s="62"/>
    </row>
    <row r="16" spans="3:27" ht="15">
      <c r="C16" s="52" t="s">
        <v>70</v>
      </c>
      <c r="D16" s="60"/>
      <c r="E16" s="109">
        <v>2</v>
      </c>
      <c r="F16" s="71"/>
      <c r="G16" s="109">
        <v>2.2000000000000002</v>
      </c>
      <c r="H16" s="71"/>
      <c r="I16" s="109">
        <v>2</v>
      </c>
      <c r="J16" s="71"/>
      <c r="K16" s="109">
        <v>1.80</v>
      </c>
      <c r="L16" s="71"/>
      <c r="M16" s="109">
        <v>1.70</v>
      </c>
      <c r="N16" s="71"/>
      <c r="O16" s="109">
        <v>1.80</v>
      </c>
      <c r="P16" s="71"/>
      <c r="Q16" s="109">
        <v>1.90</v>
      </c>
      <c r="R16" s="71"/>
      <c r="S16" s="109">
        <v>1.80</v>
      </c>
      <c r="T16" s="71"/>
      <c r="U16" s="109">
        <v>2.10</v>
      </c>
      <c r="V16" s="71"/>
      <c r="W16" s="109">
        <v>2</v>
      </c>
      <c r="X16" s="71"/>
      <c r="Y16" s="109">
        <v>1.70</v>
      </c>
      <c r="Z16" s="71"/>
      <c r="AA16" s="110">
        <v>1.80</v>
      </c>
    </row>
    <row r="17" spans="4:27" ht="15">
      <c r="D17" s="60"/>
      <c r="E17" s="72"/>
      <c r="F17" s="71"/>
      <c r="G17" s="72"/>
      <c r="H17" s="71"/>
      <c r="I17" s="72"/>
      <c r="J17" s="71"/>
      <c r="K17" s="72"/>
      <c r="L17" s="71"/>
      <c r="M17" s="72"/>
      <c r="N17" s="71"/>
      <c r="O17" s="72"/>
      <c r="P17" s="71"/>
      <c r="Q17" s="72"/>
      <c r="R17" s="71"/>
      <c r="S17" s="72"/>
      <c r="T17" s="71"/>
      <c r="U17" s="72"/>
      <c r="V17" s="71"/>
      <c r="W17" s="72"/>
      <c r="X17" s="71"/>
      <c r="Y17" s="72"/>
      <c r="Z17" s="71"/>
      <c r="AA17" s="62"/>
    </row>
    <row r="18" spans="3:27" ht="15">
      <c r="C18" s="52" t="s">
        <v>71</v>
      </c>
      <c r="D18" s="60"/>
      <c r="E18" s="111">
        <f>(E14+E16)/2</f>
        <v>1.5285546218487394</v>
      </c>
      <c r="F18" s="71"/>
      <c r="G18" s="111">
        <f>(G14+G16)/2</f>
        <v>1.6285274109643857</v>
      </c>
      <c r="H18" s="71"/>
      <c r="I18" s="111">
        <f>(I14+I16)/2</f>
        <v>1.5324276377217556</v>
      </c>
      <c r="J18" s="71"/>
      <c r="K18" s="111">
        <f>(K14+K16)/2</f>
        <v>1.4272093837535014</v>
      </c>
      <c r="L18" s="71"/>
      <c r="M18" s="111">
        <f>(M14+M16)/2</f>
        <v>1.3760784313725489</v>
      </c>
      <c r="N18" s="71"/>
      <c r="O18" s="111">
        <f>(O14+O16)/2</f>
        <v>1.4327054154995333</v>
      </c>
      <c r="P18" s="71"/>
      <c r="Q18" s="111">
        <f>(Q14+Q16)/2</f>
        <v>1.4784026944110977</v>
      </c>
      <c r="R18" s="71"/>
      <c r="S18" s="111">
        <f>(S14+S16)/2</f>
        <v>1.4275070028011205</v>
      </c>
      <c r="T18" s="71"/>
      <c r="U18" s="111">
        <f>(U14+U16)/2</f>
        <v>1.5809990662931841</v>
      </c>
      <c r="V18" s="71"/>
      <c r="W18" s="111">
        <f>(W14+W16)/2</f>
        <v>1.5282099506469256</v>
      </c>
      <c r="X18" s="71"/>
      <c r="Y18" s="111">
        <f>(Y14+Y16)/2</f>
        <v>1.3784520577461754</v>
      </c>
      <c r="Z18" s="71"/>
      <c r="AA18" s="112">
        <f>(AA14+AA16)/2</f>
        <v>1.4298085901027078</v>
      </c>
    </row>
    <row r="19" spans="4:27" ht="15">
      <c r="D19" s="73"/>
      <c r="E19" s="74"/>
      <c r="F19" s="63"/>
      <c r="G19" s="74"/>
      <c r="H19" s="63"/>
      <c r="I19" s="74"/>
      <c r="J19" s="63"/>
      <c r="K19" s="74"/>
      <c r="L19" s="63"/>
      <c r="M19" s="74"/>
      <c r="N19" s="63"/>
      <c r="O19" s="74"/>
      <c r="P19" s="63"/>
      <c r="Q19" s="74"/>
      <c r="R19" s="63"/>
      <c r="S19" s="74"/>
      <c r="T19" s="63"/>
      <c r="U19" s="74"/>
      <c r="V19" s="63"/>
      <c r="W19" s="74"/>
      <c r="X19" s="63"/>
      <c r="Y19" s="74"/>
      <c r="Z19" s="63"/>
      <c r="AA19" s="75"/>
    </row>
    <row r="20" spans="4:27" ht="15">
      <c r="D20" s="232" t="s">
        <v>32</v>
      </c>
      <c r="E20" s="232"/>
      <c r="F20" s="232" t="s">
        <v>33</v>
      </c>
      <c r="G20" s="232"/>
      <c r="H20" s="232" t="s">
        <v>34</v>
      </c>
      <c r="I20" s="232"/>
      <c r="J20" s="232" t="s">
        <v>35</v>
      </c>
      <c r="K20" s="232"/>
      <c r="L20" s="232" t="s">
        <v>36</v>
      </c>
      <c r="M20" s="232"/>
      <c r="N20" s="232" t="s">
        <v>37</v>
      </c>
      <c r="O20" s="232"/>
      <c r="P20" s="232" t="s">
        <v>38</v>
      </c>
      <c r="Q20" s="232"/>
      <c r="R20" s="232" t="s">
        <v>39</v>
      </c>
      <c r="S20" s="232"/>
      <c r="T20" s="232" t="s">
        <v>40</v>
      </c>
      <c r="U20" s="232"/>
      <c r="V20" s="232" t="s">
        <v>41</v>
      </c>
      <c r="W20" s="232"/>
      <c r="X20" s="232" t="s">
        <v>42</v>
      </c>
      <c r="Y20" s="232"/>
      <c r="Z20" s="232" t="s">
        <v>43</v>
      </c>
      <c r="AA20" s="232"/>
    </row>
    <row r="21" spans="4:27" ht="15">
      <c r="D21" s="232" t="str">
        <f>IF(E18&gt;D12,"Achieve","Not Achive")</f>
        <v>Achieve</v>
      </c>
      <c r="E21" s="232"/>
      <c r="F21" s="232" t="str">
        <f>IF(G18&gt;F12,"Achieve","Not Achive")</f>
        <v>Achieve</v>
      </c>
      <c r="G21" s="232"/>
      <c r="H21" s="232" t="str">
        <f>IF(I18&gt;H12,"Achieve","Not Achive")</f>
        <v>Achieve</v>
      </c>
      <c r="I21" s="232"/>
      <c r="J21" s="232" t="str">
        <f>IF(K18&gt;J12,"Achieve","Not Achive")</f>
        <v>Achieve</v>
      </c>
      <c r="K21" s="232"/>
      <c r="L21" s="232" t="str">
        <f>IF(M18&gt;L12,"Achieve","Not Achive")</f>
        <v>Achieve</v>
      </c>
      <c r="M21" s="232"/>
      <c r="N21" s="232" t="str">
        <f>IF(O18&gt;N12,"Achieve","Not Achive")</f>
        <v>Not Achive</v>
      </c>
      <c r="O21" s="232"/>
      <c r="P21" s="232" t="str">
        <f>IF(Q18&gt;P12,"Achieve","Not Achive")</f>
        <v>Achieve</v>
      </c>
      <c r="Q21" s="232"/>
      <c r="R21" s="232" t="str">
        <f>IF(S18&gt;R12,"Achieve","Not Achive")</f>
        <v>Achieve</v>
      </c>
      <c r="S21" s="232"/>
      <c r="T21" s="232" t="str">
        <f>IF(U18&gt;T12,"Achieve","Not Achive")</f>
        <v>Achieve</v>
      </c>
      <c r="U21" s="232"/>
      <c r="V21" s="232" t="str">
        <f>IF(W18&gt;V12,"Achieve","Not Achive")</f>
        <v>Achieve</v>
      </c>
      <c r="W21" s="232"/>
      <c r="X21" s="232" t="str">
        <f>IF(Y18&gt;X12,"Achieve","Not Achive")</f>
        <v>Achieve</v>
      </c>
      <c r="Y21" s="232"/>
      <c r="Z21" s="232" t="str">
        <f>IF(AA18&gt;Z12,"Achieve","Not Achive")</f>
        <v>Achieve</v>
      </c>
      <c r="AA21" s="232"/>
    </row>
  </sheetData>
  <mergeCells count="40">
    <mergeCell ref="Z21:AA21"/>
    <mergeCell ref="V20:W20"/>
    <mergeCell ref="X20:Y20"/>
    <mergeCell ref="Z20:AA20"/>
    <mergeCell ref="L20:M20"/>
    <mergeCell ref="N20:O20"/>
    <mergeCell ref="P20:Q20"/>
    <mergeCell ref="R20:S20"/>
    <mergeCell ref="T20:U20"/>
    <mergeCell ref="P21:Q21"/>
    <mergeCell ref="T21:U21"/>
    <mergeCell ref="X21:Y21"/>
    <mergeCell ref="R21:S21"/>
    <mergeCell ref="V21:W21"/>
    <mergeCell ref="D21:E21"/>
    <mergeCell ref="H21:I21"/>
    <mergeCell ref="J21:K21"/>
    <mergeCell ref="N21:O21"/>
    <mergeCell ref="D4:E4"/>
    <mergeCell ref="F4:G4"/>
    <mergeCell ref="H4:I4"/>
    <mergeCell ref="J4:K4"/>
    <mergeCell ref="L4:M4"/>
    <mergeCell ref="D20:E20"/>
    <mergeCell ref="F21:G21"/>
    <mergeCell ref="L21:M21"/>
    <mergeCell ref="F20:G20"/>
    <mergeCell ref="H20:I20"/>
    <mergeCell ref="J20:K20"/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</mergeCells>
  <pageMargins left="0.7" right="0.7" top="0.75" bottom="0.75" header="0.3" footer="0.3"/>
  <pageSetup orientation="portrait" paperSize="1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16f187-952b-48e1-bf01-48189d7465ae}">
  <sheetPr codeName="Sheet13">
    <pageSetUpPr fitToPage="1"/>
  </sheetPr>
  <dimension ref="A1:AA122"/>
  <sheetViews>
    <sheetView zoomScale="80" zoomScaleNormal="80" workbookViewId="0" topLeftCell="D1">
      <selection pane="topLeft" activeCell="F3" sqref="F3:T3"/>
    </sheetView>
  </sheetViews>
  <sheetFormatPr defaultColWidth="8.854285714285714" defaultRowHeight="20.25"/>
  <cols>
    <col min="1" max="1" width="11.571428571428571" style="133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714285714285714" style="1" bestFit="1" customWidth="1"/>
    <col min="10" max="10" width="14.285714285714286" style="1" bestFit="1" customWidth="1"/>
    <col min="11" max="14" width="8.714285714285714" style="1" bestFit="1" customWidth="1"/>
    <col min="15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27" width="10.571428571428571" style="142" bestFit="1" customWidth="1"/>
    <col min="28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270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3" t="str">
        <f>'CO (3)'!D7</f>
        <v xml:space="preserve"> Inorganic Chemistry</v>
      </c>
      <c r="D4" s="113" t="s">
        <v>82</v>
      </c>
      <c r="E4" s="114"/>
      <c r="F4" s="189" t="s">
        <v>271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98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03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0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7" ht="19.9" customHeight="1">
      <c r="A8" s="138">
        <v>1</v>
      </c>
      <c r="B8" s="165">
        <v>263462</v>
      </c>
      <c r="C8" s="148" t="s">
        <v>166</v>
      </c>
      <c r="D8" s="10">
        <v>5</v>
      </c>
      <c r="E8" s="10">
        <v>4</v>
      </c>
      <c r="F8" s="10">
        <v>7</v>
      </c>
      <c r="G8" s="10">
        <v>6</v>
      </c>
      <c r="H8" s="10">
        <v>8</v>
      </c>
      <c r="I8" s="10">
        <f t="shared" si="0" ref="I8">SUM(D8:H8)</f>
        <v>30</v>
      </c>
      <c r="J8" s="10">
        <f>I8*0.15</f>
        <v>4.50</v>
      </c>
      <c r="K8" s="18">
        <v>4</v>
      </c>
      <c r="L8" s="18">
        <v>2</v>
      </c>
      <c r="M8" s="18">
        <v>3</v>
      </c>
      <c r="N8" s="18">
        <v>1</v>
      </c>
      <c r="O8" s="18">
        <v>4</v>
      </c>
      <c r="P8" s="18">
        <f>SUM(K8:O8)</f>
        <v>14</v>
      </c>
      <c r="Q8" s="116">
        <f>P8*0.05</f>
        <v>0.70</v>
      </c>
      <c r="R8" s="105">
        <f t="shared" si="1" ref="R8">(D8*0.15+K8*0.05)</f>
        <v>0.95</v>
      </c>
      <c r="S8" s="105">
        <f t="shared" si="2" ref="S8">(E8*0.15+L8*0.05)</f>
        <v>0.70</v>
      </c>
      <c r="T8" s="105">
        <f t="shared" si="3" ref="T8">(F8*0.15+M8*0.05)</f>
        <v>1.2000000000000002</v>
      </c>
      <c r="U8" s="105">
        <f t="shared" si="4" ref="U8">(G8*0.15+N8*0.05)</f>
        <v>0.95</v>
      </c>
      <c r="V8" s="105">
        <f t="shared" si="5" ref="V8">(H8*0.15+O8*0.05)</f>
        <v>1.40</v>
      </c>
      <c r="W8" s="117">
        <f t="shared" si="6" ref="W8">I8+P8</f>
        <v>44</v>
      </c>
      <c r="X8" s="117">
        <f>(W8*0.2)</f>
        <v>8.8000000000000007</v>
      </c>
      <c r="Y8" s="249">
        <v>14</v>
      </c>
      <c r="Z8" s="116">
        <f t="shared" si="7" ref="Z8:Z39">Y8*0.8</f>
        <v>11.20</v>
      </c>
      <c r="AA8" s="143"/>
    </row>
    <row r="9" spans="1:27" ht="19.9" customHeight="1">
      <c r="A9" s="138">
        <v>2</v>
      </c>
      <c r="B9" s="165">
        <v>263463</v>
      </c>
      <c r="C9" s="148" t="s">
        <v>167</v>
      </c>
      <c r="D9" s="10">
        <v>1</v>
      </c>
      <c r="E9" s="10">
        <v>0</v>
      </c>
      <c r="F9" s="10">
        <v>0</v>
      </c>
      <c r="G9" s="10">
        <v>2</v>
      </c>
      <c r="H9" s="10">
        <v>1</v>
      </c>
      <c r="I9" s="10">
        <f t="shared" si="8" ref="I9:I72">SUM(D9:H9)</f>
        <v>4</v>
      </c>
      <c r="J9" s="10">
        <f t="shared" si="9" ref="J9:J72">I9*0.15</f>
        <v>0.60</v>
      </c>
      <c r="K9" s="18">
        <v>0</v>
      </c>
      <c r="L9" s="18">
        <v>1</v>
      </c>
      <c r="M9" s="18">
        <v>0</v>
      </c>
      <c r="N9" s="18">
        <v>1</v>
      </c>
      <c r="O9" s="18">
        <v>0</v>
      </c>
      <c r="P9" s="18">
        <f t="shared" si="10" ref="P9:P72">SUM(K9:O9)</f>
        <v>2</v>
      </c>
      <c r="Q9" s="116">
        <f t="shared" si="11" ref="Q9:Q72">P9*0.05</f>
        <v>0.10</v>
      </c>
      <c r="R9" s="105">
        <f t="shared" si="12" ref="R9:R72">(D9*0.15+K9*0.05)</f>
        <v>0.15</v>
      </c>
      <c r="S9" s="105">
        <f t="shared" si="13" ref="S9:S72">(E9*0.15+L9*0.05)</f>
        <v>0.05</v>
      </c>
      <c r="T9" s="105">
        <f t="shared" si="14" ref="T9:T72">(F9*0.15+M9*0.05)</f>
        <v>0</v>
      </c>
      <c r="U9" s="105">
        <f t="shared" si="15" ref="U9:U72">(G9*0.15+N9*0.05)</f>
        <v>0.35</v>
      </c>
      <c r="V9" s="105">
        <f t="shared" si="16" ref="V9:V72">(H9*0.15+O9*0.05)</f>
        <v>0.15</v>
      </c>
      <c r="W9" s="117">
        <f t="shared" si="17" ref="W9:W72">I9+P9</f>
        <v>6</v>
      </c>
      <c r="X9" s="117">
        <f t="shared" si="18" ref="X9:X72">(W9*0.2)</f>
        <v>1.2000000000000002</v>
      </c>
      <c r="Y9" s="249">
        <v>2</v>
      </c>
      <c r="Z9" s="116">
        <f t="shared" si="7"/>
        <v>1.60</v>
      </c>
      <c r="AA9" s="143"/>
    </row>
    <row r="10" spans="1:27" ht="19.9" customHeight="1">
      <c r="A10" s="138">
        <v>3</v>
      </c>
      <c r="B10" s="165">
        <v>263465</v>
      </c>
      <c r="C10" s="148" t="s">
        <v>105</v>
      </c>
      <c r="D10" s="10">
        <v>2</v>
      </c>
      <c r="E10" s="10">
        <v>3</v>
      </c>
      <c r="F10" s="10">
        <v>0</v>
      </c>
      <c r="G10" s="10">
        <v>1</v>
      </c>
      <c r="H10" s="10">
        <v>1</v>
      </c>
      <c r="I10" s="10">
        <f t="shared" si="8"/>
        <v>7</v>
      </c>
      <c r="J10" s="10">
        <f t="shared" si="9"/>
        <v>1.05</v>
      </c>
      <c r="K10" s="18">
        <v>1</v>
      </c>
      <c r="L10" s="18">
        <v>2</v>
      </c>
      <c r="M10" s="18">
        <v>1</v>
      </c>
      <c r="N10" s="18">
        <v>0</v>
      </c>
      <c r="O10" s="18">
        <v>0</v>
      </c>
      <c r="P10" s="18">
        <f t="shared" si="10"/>
        <v>4</v>
      </c>
      <c r="Q10" s="116">
        <f t="shared" si="11"/>
        <v>0.20</v>
      </c>
      <c r="R10" s="105">
        <f t="shared" si="12"/>
        <v>0.35</v>
      </c>
      <c r="S10" s="105">
        <f t="shared" si="13"/>
        <v>0.54999999999999993</v>
      </c>
      <c r="T10" s="105">
        <f t="shared" si="14"/>
        <v>0.05</v>
      </c>
      <c r="U10" s="105">
        <f t="shared" si="15"/>
        <v>0.15</v>
      </c>
      <c r="V10" s="105">
        <f t="shared" si="16"/>
        <v>0.15</v>
      </c>
      <c r="W10" s="117">
        <f t="shared" si="17"/>
        <v>11</v>
      </c>
      <c r="X10" s="117">
        <f t="shared" si="18"/>
        <v>2.2000000000000002</v>
      </c>
      <c r="Y10" s="249">
        <v>0</v>
      </c>
      <c r="Z10" s="116">
        <f t="shared" si="7"/>
        <v>0</v>
      </c>
      <c r="AA10" s="143"/>
    </row>
    <row r="11" spans="1:27" ht="17.25" customHeight="1">
      <c r="A11" s="138">
        <v>4</v>
      </c>
      <c r="B11" s="165">
        <v>263467</v>
      </c>
      <c r="C11" s="148" t="s">
        <v>169</v>
      </c>
      <c r="D11" s="10">
        <v>1</v>
      </c>
      <c r="E11" s="10">
        <v>5</v>
      </c>
      <c r="F11" s="10">
        <v>4</v>
      </c>
      <c r="G11" s="10">
        <v>1</v>
      </c>
      <c r="H11" s="10">
        <v>0</v>
      </c>
      <c r="I11" s="10">
        <f t="shared" si="8"/>
        <v>11</v>
      </c>
      <c r="J11" s="10">
        <f t="shared" si="9"/>
        <v>1.65</v>
      </c>
      <c r="K11" s="18">
        <v>3</v>
      </c>
      <c r="L11" s="18">
        <v>2</v>
      </c>
      <c r="M11" s="18">
        <v>1</v>
      </c>
      <c r="N11" s="18">
        <v>1</v>
      </c>
      <c r="O11" s="18">
        <v>2</v>
      </c>
      <c r="P11" s="18">
        <f t="shared" si="10"/>
        <v>9</v>
      </c>
      <c r="Q11" s="116">
        <f t="shared" si="11"/>
        <v>0.45</v>
      </c>
      <c r="R11" s="105">
        <f t="shared" si="12"/>
        <v>0.30000000000000004</v>
      </c>
      <c r="S11" s="105">
        <f t="shared" si="13"/>
        <v>0.85</v>
      </c>
      <c r="T11" s="105">
        <f t="shared" si="14"/>
        <v>0.65</v>
      </c>
      <c r="U11" s="105">
        <f t="shared" si="15"/>
        <v>0.20</v>
      </c>
      <c r="V11" s="105">
        <f t="shared" si="16"/>
        <v>0.10</v>
      </c>
      <c r="W11" s="117">
        <f t="shared" si="17"/>
        <v>20</v>
      </c>
      <c r="X11" s="117">
        <f t="shared" si="18"/>
        <v>4</v>
      </c>
      <c r="Y11" s="249">
        <v>8</v>
      </c>
      <c r="Z11" s="116">
        <f t="shared" si="7"/>
        <v>6.40</v>
      </c>
      <c r="AA11" s="143"/>
    </row>
    <row r="12" spans="1:27" ht="19.9" customHeight="1">
      <c r="A12" s="138">
        <v>5</v>
      </c>
      <c r="B12" s="165">
        <v>263468</v>
      </c>
      <c r="C12" s="148" t="s">
        <v>170</v>
      </c>
      <c r="D12" s="10">
        <v>3</v>
      </c>
      <c r="E12" s="10">
        <v>2</v>
      </c>
      <c r="F12" s="10">
        <v>6</v>
      </c>
      <c r="G12" s="10">
        <v>5</v>
      </c>
      <c r="H12" s="10">
        <v>2</v>
      </c>
      <c r="I12" s="10">
        <f t="shared" si="8"/>
        <v>18</v>
      </c>
      <c r="J12" s="10">
        <f t="shared" si="9"/>
        <v>2.6999999999999997</v>
      </c>
      <c r="K12" s="18">
        <v>0</v>
      </c>
      <c r="L12" s="18">
        <v>2</v>
      </c>
      <c r="M12" s="18">
        <v>1</v>
      </c>
      <c r="N12" s="18">
        <v>4</v>
      </c>
      <c r="O12" s="18">
        <v>3</v>
      </c>
      <c r="P12" s="18">
        <f t="shared" si="10"/>
        <v>10</v>
      </c>
      <c r="Q12" s="116">
        <f t="shared" si="11"/>
        <v>0.50</v>
      </c>
      <c r="R12" s="105">
        <f t="shared" si="12"/>
        <v>0.44999999999999996</v>
      </c>
      <c r="S12" s="105">
        <f t="shared" si="13"/>
        <v>0.40</v>
      </c>
      <c r="T12" s="105">
        <f t="shared" si="14"/>
        <v>0.95</v>
      </c>
      <c r="U12" s="105">
        <f t="shared" si="15"/>
        <v>0.95</v>
      </c>
      <c r="V12" s="105">
        <f t="shared" si="16"/>
        <v>0.45</v>
      </c>
      <c r="W12" s="117">
        <f t="shared" si="17"/>
        <v>28</v>
      </c>
      <c r="X12" s="117">
        <f t="shared" si="18"/>
        <v>5.60</v>
      </c>
      <c r="Y12" s="249">
        <v>12</v>
      </c>
      <c r="Z12" s="116">
        <f t="shared" si="7"/>
        <v>9.6000000000000014</v>
      </c>
      <c r="AA12" s="143"/>
    </row>
    <row r="13" spans="1:27" ht="19.9" customHeight="1">
      <c r="A13" s="138">
        <v>6</v>
      </c>
      <c r="B13" s="165">
        <v>263470</v>
      </c>
      <c r="C13" s="148" t="s">
        <v>171</v>
      </c>
      <c r="D13" s="10">
        <v>2</v>
      </c>
      <c r="E13" s="10">
        <v>1</v>
      </c>
      <c r="F13" s="10">
        <v>4</v>
      </c>
      <c r="G13" s="10">
        <v>3</v>
      </c>
      <c r="H13" s="10">
        <v>5</v>
      </c>
      <c r="I13" s="10">
        <f t="shared" si="8"/>
        <v>15</v>
      </c>
      <c r="J13" s="10">
        <f t="shared" si="9"/>
        <v>2.25</v>
      </c>
      <c r="K13" s="18">
        <v>1</v>
      </c>
      <c r="L13" s="18">
        <v>0</v>
      </c>
      <c r="M13" s="18">
        <v>2</v>
      </c>
      <c r="N13" s="18">
        <v>1</v>
      </c>
      <c r="O13" s="18">
        <v>4</v>
      </c>
      <c r="P13" s="18">
        <f t="shared" si="10"/>
        <v>8</v>
      </c>
      <c r="Q13" s="116">
        <f t="shared" si="11"/>
        <v>0.40</v>
      </c>
      <c r="R13" s="105">
        <f t="shared" si="12"/>
        <v>0.35</v>
      </c>
      <c r="S13" s="105">
        <f t="shared" si="13"/>
        <v>0.15</v>
      </c>
      <c r="T13" s="105">
        <f t="shared" si="14"/>
        <v>0.70</v>
      </c>
      <c r="U13" s="105">
        <f t="shared" si="15"/>
        <v>0.49999999999999994</v>
      </c>
      <c r="V13" s="105">
        <f t="shared" si="16"/>
        <v>0.95</v>
      </c>
      <c r="W13" s="117">
        <f t="shared" si="17"/>
        <v>23</v>
      </c>
      <c r="X13" s="117">
        <f t="shared" si="18"/>
        <v>4.6000000000000005</v>
      </c>
      <c r="Y13" s="249">
        <v>7</v>
      </c>
      <c r="Z13" s="116">
        <f t="shared" si="7"/>
        <v>5.60</v>
      </c>
      <c r="AA13" s="143"/>
    </row>
    <row r="14" spans="1:27" ht="19.9" customHeight="1">
      <c r="A14" s="138">
        <v>7</v>
      </c>
      <c r="B14" s="165">
        <v>263471</v>
      </c>
      <c r="C14" s="148" t="s">
        <v>172</v>
      </c>
      <c r="D14" s="10">
        <v>3</v>
      </c>
      <c r="E14" s="10">
        <v>2</v>
      </c>
      <c r="F14" s="10">
        <v>4</v>
      </c>
      <c r="G14" s="10">
        <v>2</v>
      </c>
      <c r="H14" s="10">
        <v>5</v>
      </c>
      <c r="I14" s="10">
        <f t="shared" si="8"/>
        <v>16</v>
      </c>
      <c r="J14" s="10">
        <f t="shared" si="9"/>
        <v>2.40</v>
      </c>
      <c r="K14" s="18">
        <v>2</v>
      </c>
      <c r="L14" s="18">
        <v>1</v>
      </c>
      <c r="M14" s="18">
        <v>4</v>
      </c>
      <c r="N14" s="18">
        <v>0</v>
      </c>
      <c r="O14" s="18">
        <v>2</v>
      </c>
      <c r="P14" s="18">
        <f t="shared" si="10"/>
        <v>9</v>
      </c>
      <c r="Q14" s="116">
        <f t="shared" si="11"/>
        <v>0.45</v>
      </c>
      <c r="R14" s="105">
        <f t="shared" si="12"/>
        <v>0.54999999999999993</v>
      </c>
      <c r="S14" s="105">
        <f t="shared" si="13"/>
        <v>0.35</v>
      </c>
      <c r="T14" s="105">
        <f t="shared" si="14"/>
        <v>0.80</v>
      </c>
      <c r="U14" s="105">
        <f t="shared" si="15"/>
        <v>0.30</v>
      </c>
      <c r="V14" s="105">
        <f t="shared" si="16"/>
        <v>0.85</v>
      </c>
      <c r="W14" s="117">
        <f t="shared" si="17"/>
        <v>25</v>
      </c>
      <c r="X14" s="117">
        <f t="shared" si="18"/>
        <v>5</v>
      </c>
      <c r="Y14" s="249">
        <v>9</v>
      </c>
      <c r="Z14" s="116">
        <f t="shared" si="7"/>
        <v>7.20</v>
      </c>
      <c r="AA14" s="143"/>
    </row>
    <row r="15" spans="1:27" ht="19.9" customHeight="1">
      <c r="A15" s="138">
        <v>8</v>
      </c>
      <c r="B15" s="165">
        <v>263472</v>
      </c>
      <c r="C15" s="148" t="s">
        <v>173</v>
      </c>
      <c r="D15" s="10">
        <v>8</v>
      </c>
      <c r="E15" s="10">
        <v>6</v>
      </c>
      <c r="F15" s="10">
        <v>7</v>
      </c>
      <c r="G15" s="10">
        <v>5</v>
      </c>
      <c r="H15" s="10">
        <v>8</v>
      </c>
      <c r="I15" s="10">
        <f t="shared" si="8"/>
        <v>34</v>
      </c>
      <c r="J15" s="10">
        <f t="shared" si="9"/>
        <v>5.0999999999999996</v>
      </c>
      <c r="K15" s="18">
        <v>3</v>
      </c>
      <c r="L15" s="18">
        <v>5</v>
      </c>
      <c r="M15" s="18">
        <v>1</v>
      </c>
      <c r="N15" s="18">
        <v>5</v>
      </c>
      <c r="O15" s="18">
        <v>3</v>
      </c>
      <c r="P15" s="18">
        <f t="shared" si="10"/>
        <v>17</v>
      </c>
      <c r="Q15" s="116">
        <f t="shared" si="11"/>
        <v>0.85000000000000009</v>
      </c>
      <c r="R15" s="105">
        <f t="shared" si="12"/>
        <v>1.35</v>
      </c>
      <c r="S15" s="105">
        <f t="shared" si="13"/>
        <v>1.1499999999999999</v>
      </c>
      <c r="T15" s="105">
        <f t="shared" si="14"/>
        <v>1.1000000000000001</v>
      </c>
      <c r="U15" s="105">
        <f t="shared" si="15"/>
        <v>1</v>
      </c>
      <c r="V15" s="105">
        <f t="shared" si="16"/>
        <v>1.35</v>
      </c>
      <c r="W15" s="117">
        <f t="shared" si="17"/>
        <v>51</v>
      </c>
      <c r="X15" s="117">
        <f t="shared" si="18"/>
        <v>10.200000000000001</v>
      </c>
      <c r="Y15" s="249">
        <v>20</v>
      </c>
      <c r="Z15" s="116">
        <f t="shared" si="7"/>
        <v>16</v>
      </c>
      <c r="AA15" s="143"/>
    </row>
    <row r="16" spans="1:27" ht="19.9" customHeight="1">
      <c r="A16" s="138">
        <v>9</v>
      </c>
      <c r="B16" s="165">
        <v>263473</v>
      </c>
      <c r="C16" s="148" t="s">
        <v>107</v>
      </c>
      <c r="D16" s="10">
        <v>3</v>
      </c>
      <c r="E16" s="10">
        <v>5</v>
      </c>
      <c r="F16" s="10">
        <v>4</v>
      </c>
      <c r="G16" s="10">
        <v>2</v>
      </c>
      <c r="H16" s="10">
        <v>5</v>
      </c>
      <c r="I16" s="10">
        <f t="shared" si="8"/>
        <v>19</v>
      </c>
      <c r="J16" s="10">
        <f t="shared" si="9"/>
        <v>2.85</v>
      </c>
      <c r="K16" s="18">
        <v>3</v>
      </c>
      <c r="L16" s="18">
        <v>2</v>
      </c>
      <c r="M16" s="18">
        <v>0</v>
      </c>
      <c r="N16" s="18">
        <v>1</v>
      </c>
      <c r="O16" s="18">
        <v>2</v>
      </c>
      <c r="P16" s="18">
        <f t="shared" si="10"/>
        <v>8</v>
      </c>
      <c r="Q16" s="116">
        <f t="shared" si="11"/>
        <v>0.40</v>
      </c>
      <c r="R16" s="105">
        <f t="shared" si="12"/>
        <v>0.60</v>
      </c>
      <c r="S16" s="105">
        <f t="shared" si="13"/>
        <v>0.85</v>
      </c>
      <c r="T16" s="105">
        <f t="shared" si="14"/>
        <v>0.60</v>
      </c>
      <c r="U16" s="105">
        <f t="shared" si="15"/>
        <v>0.35</v>
      </c>
      <c r="V16" s="105">
        <f t="shared" si="16"/>
        <v>0.85</v>
      </c>
      <c r="W16" s="117">
        <f t="shared" si="17"/>
        <v>27</v>
      </c>
      <c r="X16" s="117">
        <f t="shared" si="18"/>
        <v>5.40</v>
      </c>
      <c r="Y16" s="249">
        <v>16</v>
      </c>
      <c r="Z16" s="116">
        <f t="shared" si="7"/>
        <v>12.80</v>
      </c>
      <c r="AA16" s="143"/>
    </row>
    <row r="17" spans="1:27" ht="19.9" customHeight="1">
      <c r="A17" s="138">
        <v>10</v>
      </c>
      <c r="B17" s="165">
        <v>263474</v>
      </c>
      <c r="C17" s="148" t="s">
        <v>108</v>
      </c>
      <c r="D17" s="10">
        <v>0</v>
      </c>
      <c r="E17" s="10">
        <v>2</v>
      </c>
      <c r="F17" s="10">
        <v>1</v>
      </c>
      <c r="G17" s="10">
        <v>2</v>
      </c>
      <c r="H17" s="10">
        <v>3</v>
      </c>
      <c r="I17" s="10">
        <f t="shared" si="8"/>
        <v>8</v>
      </c>
      <c r="J17" s="10">
        <f t="shared" si="9"/>
        <v>1.20</v>
      </c>
      <c r="K17" s="18">
        <v>0</v>
      </c>
      <c r="L17" s="18">
        <v>0</v>
      </c>
      <c r="M17" s="18">
        <v>2</v>
      </c>
      <c r="N17" s="18">
        <v>1</v>
      </c>
      <c r="O17" s="18">
        <v>3</v>
      </c>
      <c r="P17" s="18">
        <f t="shared" si="10"/>
        <v>6</v>
      </c>
      <c r="Q17" s="116">
        <f t="shared" si="11"/>
        <v>0.30000000000000004</v>
      </c>
      <c r="R17" s="105">
        <f t="shared" si="12"/>
        <v>0</v>
      </c>
      <c r="S17" s="105">
        <f t="shared" si="13"/>
        <v>0.30</v>
      </c>
      <c r="T17" s="105">
        <f t="shared" si="14"/>
        <v>0.25</v>
      </c>
      <c r="U17" s="105">
        <f t="shared" si="15"/>
        <v>0.35</v>
      </c>
      <c r="V17" s="105">
        <f t="shared" si="16"/>
        <v>0.60</v>
      </c>
      <c r="W17" s="117">
        <f t="shared" si="17"/>
        <v>14</v>
      </c>
      <c r="X17" s="117">
        <f t="shared" si="18"/>
        <v>2.8000000000000003</v>
      </c>
      <c r="Y17" s="249">
        <v>2</v>
      </c>
      <c r="Z17" s="116">
        <f t="shared" si="7"/>
        <v>1.60</v>
      </c>
      <c r="AA17" s="143"/>
    </row>
    <row r="18" spans="1:27" ht="19.9" customHeight="1">
      <c r="A18" s="138">
        <v>11</v>
      </c>
      <c r="B18" s="165">
        <v>263475</v>
      </c>
      <c r="C18" s="148" t="s">
        <v>174</v>
      </c>
      <c r="D18" s="10">
        <v>2</v>
      </c>
      <c r="E18" s="10">
        <v>0</v>
      </c>
      <c r="F18" s="10">
        <v>0</v>
      </c>
      <c r="G18" s="10">
        <v>3</v>
      </c>
      <c r="H18" s="10">
        <v>4</v>
      </c>
      <c r="I18" s="10">
        <f t="shared" si="8"/>
        <v>9</v>
      </c>
      <c r="J18" s="10">
        <f t="shared" si="9"/>
        <v>1.35</v>
      </c>
      <c r="K18" s="18">
        <v>1</v>
      </c>
      <c r="L18" s="18">
        <v>2</v>
      </c>
      <c r="M18" s="18">
        <v>0</v>
      </c>
      <c r="N18" s="18">
        <v>0</v>
      </c>
      <c r="O18" s="18">
        <v>1</v>
      </c>
      <c r="P18" s="18">
        <f t="shared" si="10"/>
        <v>4</v>
      </c>
      <c r="Q18" s="116">
        <f t="shared" si="11"/>
        <v>0.20</v>
      </c>
      <c r="R18" s="105">
        <f t="shared" si="12"/>
        <v>0.35</v>
      </c>
      <c r="S18" s="105">
        <f t="shared" si="13"/>
        <v>0.10</v>
      </c>
      <c r="T18" s="105">
        <f t="shared" si="14"/>
        <v>0</v>
      </c>
      <c r="U18" s="105">
        <f t="shared" si="15"/>
        <v>0.44999999999999996</v>
      </c>
      <c r="V18" s="105">
        <f t="shared" si="16"/>
        <v>0.65</v>
      </c>
      <c r="W18" s="117">
        <f t="shared" si="17"/>
        <v>13</v>
      </c>
      <c r="X18" s="117">
        <f t="shared" si="18"/>
        <v>2.60</v>
      </c>
      <c r="Y18" s="249">
        <v>2</v>
      </c>
      <c r="Z18" s="116">
        <f t="shared" si="7"/>
        <v>1.60</v>
      </c>
      <c r="AA18" s="143"/>
    </row>
    <row r="19" spans="1:27" ht="19.9" customHeight="1">
      <c r="A19" s="138">
        <v>12</v>
      </c>
      <c r="B19" s="165">
        <v>263477</v>
      </c>
      <c r="C19" s="148" t="s">
        <v>176</v>
      </c>
      <c r="D19" s="10">
        <v>7</v>
      </c>
      <c r="E19" s="10">
        <v>5</v>
      </c>
      <c r="F19" s="10">
        <v>4</v>
      </c>
      <c r="G19" s="10">
        <v>6</v>
      </c>
      <c r="H19" s="10">
        <v>3</v>
      </c>
      <c r="I19" s="10">
        <f t="shared" si="8"/>
        <v>25</v>
      </c>
      <c r="J19" s="10">
        <f t="shared" si="9"/>
        <v>3.75</v>
      </c>
      <c r="K19" s="18">
        <v>3</v>
      </c>
      <c r="L19" s="18">
        <v>2</v>
      </c>
      <c r="M19" s="18">
        <v>4</v>
      </c>
      <c r="N19" s="18">
        <v>2</v>
      </c>
      <c r="O19" s="18">
        <v>5</v>
      </c>
      <c r="P19" s="18">
        <f t="shared" si="10"/>
        <v>16</v>
      </c>
      <c r="Q19" s="116">
        <f t="shared" si="11"/>
        <v>0.80</v>
      </c>
      <c r="R19" s="105">
        <f t="shared" si="12"/>
        <v>1.2000000000000002</v>
      </c>
      <c r="S19" s="105">
        <f t="shared" si="13"/>
        <v>0.85</v>
      </c>
      <c r="T19" s="105">
        <f t="shared" si="14"/>
        <v>0.80</v>
      </c>
      <c r="U19" s="105">
        <f t="shared" si="15"/>
        <v>0.99999999999999989</v>
      </c>
      <c r="V19" s="105">
        <f t="shared" si="16"/>
        <v>0.70</v>
      </c>
      <c r="W19" s="117">
        <f t="shared" si="17"/>
        <v>41</v>
      </c>
      <c r="X19" s="117">
        <f t="shared" si="18"/>
        <v>8.2000000000000011</v>
      </c>
      <c r="Y19" s="249">
        <v>12</v>
      </c>
      <c r="Z19" s="116">
        <f t="shared" si="7"/>
        <v>9.6000000000000014</v>
      </c>
      <c r="AA19" s="143"/>
    </row>
    <row r="20" spans="1:27" ht="19.9" customHeight="1">
      <c r="A20" s="138">
        <v>13</v>
      </c>
      <c r="B20" s="165">
        <v>263479</v>
      </c>
      <c r="C20" s="148" t="s">
        <v>178</v>
      </c>
      <c r="D20" s="10">
        <v>3</v>
      </c>
      <c r="E20" s="10">
        <v>2</v>
      </c>
      <c r="F20" s="10">
        <v>0</v>
      </c>
      <c r="G20" s="10">
        <v>1</v>
      </c>
      <c r="H20" s="10">
        <v>0</v>
      </c>
      <c r="I20" s="10">
        <f t="shared" si="8"/>
        <v>6</v>
      </c>
      <c r="J20" s="10">
        <f t="shared" si="9"/>
        <v>0.89999999999999991</v>
      </c>
      <c r="K20" s="18">
        <v>0</v>
      </c>
      <c r="L20" s="18">
        <v>0</v>
      </c>
      <c r="M20" s="18">
        <v>1</v>
      </c>
      <c r="N20" s="18">
        <v>2</v>
      </c>
      <c r="O20" s="18">
        <v>2</v>
      </c>
      <c r="P20" s="18">
        <f t="shared" si="10"/>
        <v>5</v>
      </c>
      <c r="Q20" s="116">
        <f t="shared" si="11"/>
        <v>0.25</v>
      </c>
      <c r="R20" s="105">
        <f t="shared" si="12"/>
        <v>0.44999999999999996</v>
      </c>
      <c r="S20" s="105">
        <f t="shared" si="13"/>
        <v>0.30</v>
      </c>
      <c r="T20" s="105">
        <f t="shared" si="14"/>
        <v>0.05</v>
      </c>
      <c r="U20" s="105">
        <f t="shared" si="15"/>
        <v>0.25</v>
      </c>
      <c r="V20" s="105">
        <f t="shared" si="16"/>
        <v>0.10</v>
      </c>
      <c r="W20" s="117">
        <f t="shared" si="17"/>
        <v>11</v>
      </c>
      <c r="X20" s="117">
        <f t="shared" si="18"/>
        <v>2.2000000000000002</v>
      </c>
      <c r="Y20" s="249">
        <v>2</v>
      </c>
      <c r="Z20" s="116">
        <f t="shared" si="7"/>
        <v>1.60</v>
      </c>
      <c r="AA20" s="143"/>
    </row>
    <row r="21" spans="1:27" ht="19.9" customHeight="1">
      <c r="A21" s="138">
        <v>14</v>
      </c>
      <c r="B21" s="165">
        <v>263481</v>
      </c>
      <c r="C21" s="148" t="s">
        <v>179</v>
      </c>
      <c r="D21" s="10">
        <v>7</v>
      </c>
      <c r="E21" s="10">
        <v>5</v>
      </c>
      <c r="F21" s="10">
        <v>4</v>
      </c>
      <c r="G21" s="10">
        <v>8</v>
      </c>
      <c r="H21" s="10">
        <v>6</v>
      </c>
      <c r="I21" s="10">
        <f t="shared" si="8"/>
        <v>30</v>
      </c>
      <c r="J21" s="10">
        <f t="shared" si="9"/>
        <v>4.50</v>
      </c>
      <c r="K21" s="18">
        <v>3</v>
      </c>
      <c r="L21" s="18">
        <v>5</v>
      </c>
      <c r="M21" s="18">
        <v>2</v>
      </c>
      <c r="N21" s="18">
        <v>4</v>
      </c>
      <c r="O21" s="18">
        <v>1</v>
      </c>
      <c r="P21" s="18">
        <f t="shared" si="10"/>
        <v>15</v>
      </c>
      <c r="Q21" s="116">
        <f t="shared" si="11"/>
        <v>0.75</v>
      </c>
      <c r="R21" s="105">
        <f t="shared" si="12"/>
        <v>1.2000000000000002</v>
      </c>
      <c r="S21" s="105">
        <f t="shared" si="13"/>
        <v>1</v>
      </c>
      <c r="T21" s="105">
        <f t="shared" si="14"/>
        <v>0.70</v>
      </c>
      <c r="U21" s="105">
        <f t="shared" si="15"/>
        <v>1.40</v>
      </c>
      <c r="V21" s="105">
        <f t="shared" si="16"/>
        <v>0.95</v>
      </c>
      <c r="W21" s="117">
        <f t="shared" si="17"/>
        <v>45</v>
      </c>
      <c r="X21" s="117">
        <f t="shared" si="18"/>
        <v>9</v>
      </c>
      <c r="Y21" s="249">
        <v>18</v>
      </c>
      <c r="Z21" s="116">
        <f t="shared" si="7"/>
        <v>14.40</v>
      </c>
      <c r="AA21" s="143"/>
    </row>
    <row r="22" spans="1:27" ht="19.9" customHeight="1">
      <c r="A22" s="138">
        <v>15</v>
      </c>
      <c r="B22" s="165">
        <v>263482</v>
      </c>
      <c r="C22" s="148" t="s">
        <v>180</v>
      </c>
      <c r="D22" s="10">
        <v>3</v>
      </c>
      <c r="E22" s="10">
        <v>5</v>
      </c>
      <c r="F22" s="10">
        <v>2</v>
      </c>
      <c r="G22" s="10">
        <v>5</v>
      </c>
      <c r="H22" s="10">
        <v>7</v>
      </c>
      <c r="I22" s="10">
        <f t="shared" si="8"/>
        <v>22</v>
      </c>
      <c r="J22" s="10">
        <f t="shared" si="9"/>
        <v>3.30</v>
      </c>
      <c r="K22" s="18">
        <v>2</v>
      </c>
      <c r="L22" s="18">
        <v>1</v>
      </c>
      <c r="M22" s="18">
        <v>3</v>
      </c>
      <c r="N22" s="18">
        <v>0</v>
      </c>
      <c r="O22" s="18">
        <v>4</v>
      </c>
      <c r="P22" s="18">
        <f t="shared" si="10"/>
        <v>10</v>
      </c>
      <c r="Q22" s="116">
        <f t="shared" si="11"/>
        <v>0.50</v>
      </c>
      <c r="R22" s="105">
        <f t="shared" si="12"/>
        <v>0.54999999999999993</v>
      </c>
      <c r="S22" s="105">
        <f t="shared" si="13"/>
        <v>0.80</v>
      </c>
      <c r="T22" s="105">
        <f t="shared" si="14"/>
        <v>0.45</v>
      </c>
      <c r="U22" s="105">
        <f t="shared" si="15"/>
        <v>0.75</v>
      </c>
      <c r="V22" s="105">
        <f t="shared" si="16"/>
        <v>1.25</v>
      </c>
      <c r="W22" s="117">
        <f t="shared" si="17"/>
        <v>32</v>
      </c>
      <c r="X22" s="117">
        <f t="shared" si="18"/>
        <v>6.40</v>
      </c>
      <c r="Y22" s="249">
        <v>12</v>
      </c>
      <c r="Z22" s="116">
        <f t="shared" si="7"/>
        <v>9.6000000000000014</v>
      </c>
      <c r="AA22" s="143"/>
    </row>
    <row r="23" spans="1:27" ht="19.9" customHeight="1">
      <c r="A23" s="138">
        <v>16</v>
      </c>
      <c r="B23" s="165">
        <v>263486</v>
      </c>
      <c r="C23" s="148" t="s">
        <v>184</v>
      </c>
      <c r="D23" s="10">
        <v>2</v>
      </c>
      <c r="E23" s="10">
        <v>0</v>
      </c>
      <c r="F23" s="10">
        <v>1</v>
      </c>
      <c r="G23" s="10">
        <v>0</v>
      </c>
      <c r="H23" s="10">
        <v>1</v>
      </c>
      <c r="I23" s="10">
        <f t="shared" si="8"/>
        <v>4</v>
      </c>
      <c r="J23" s="10">
        <f t="shared" si="9"/>
        <v>0.60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10"/>
        <v>0</v>
      </c>
      <c r="Q23" s="116">
        <f t="shared" si="11"/>
        <v>0</v>
      </c>
      <c r="R23" s="105">
        <f t="shared" si="12"/>
        <v>0.30</v>
      </c>
      <c r="S23" s="105">
        <f t="shared" si="13"/>
        <v>0</v>
      </c>
      <c r="T23" s="105">
        <f t="shared" si="14"/>
        <v>0.15</v>
      </c>
      <c r="U23" s="105">
        <f t="shared" si="15"/>
        <v>0</v>
      </c>
      <c r="V23" s="105">
        <f t="shared" si="16"/>
        <v>0.15</v>
      </c>
      <c r="W23" s="117">
        <f t="shared" si="17"/>
        <v>4</v>
      </c>
      <c r="X23" s="117">
        <f t="shared" si="18"/>
        <v>0.80</v>
      </c>
      <c r="Y23" s="249">
        <v>0</v>
      </c>
      <c r="Z23" s="116">
        <f t="shared" si="7"/>
        <v>0</v>
      </c>
      <c r="AA23" s="143"/>
    </row>
    <row r="24" spans="1:27" ht="19.9" customHeight="1">
      <c r="A24" s="138">
        <v>17</v>
      </c>
      <c r="B24" s="165">
        <v>263488</v>
      </c>
      <c r="C24" s="148" t="s">
        <v>101</v>
      </c>
      <c r="D24" s="10">
        <v>3</v>
      </c>
      <c r="E24" s="10">
        <v>4</v>
      </c>
      <c r="F24" s="10">
        <v>2</v>
      </c>
      <c r="G24" s="10">
        <v>5</v>
      </c>
      <c r="H24" s="10">
        <v>4</v>
      </c>
      <c r="I24" s="10">
        <f t="shared" si="8"/>
        <v>18</v>
      </c>
      <c r="J24" s="10">
        <f t="shared" si="9"/>
        <v>2.6999999999999997</v>
      </c>
      <c r="K24" s="18">
        <v>1</v>
      </c>
      <c r="L24" s="18">
        <v>2</v>
      </c>
      <c r="M24" s="18">
        <v>4</v>
      </c>
      <c r="N24" s="18">
        <v>3</v>
      </c>
      <c r="O24" s="18">
        <v>2</v>
      </c>
      <c r="P24" s="18">
        <f t="shared" si="10"/>
        <v>12</v>
      </c>
      <c r="Q24" s="116">
        <f t="shared" si="11"/>
        <v>0.60000000000000009</v>
      </c>
      <c r="R24" s="105">
        <f t="shared" si="12"/>
        <v>0.49999999999999994</v>
      </c>
      <c r="S24" s="105">
        <f t="shared" si="13"/>
        <v>0.70</v>
      </c>
      <c r="T24" s="105">
        <f t="shared" si="14"/>
        <v>0.50</v>
      </c>
      <c r="U24" s="105">
        <f t="shared" si="15"/>
        <v>0.90</v>
      </c>
      <c r="V24" s="105">
        <f t="shared" si="16"/>
        <v>0.70</v>
      </c>
      <c r="W24" s="117">
        <f t="shared" si="17"/>
        <v>30</v>
      </c>
      <c r="X24" s="117">
        <f t="shared" si="18"/>
        <v>6</v>
      </c>
      <c r="Y24" s="249">
        <v>12</v>
      </c>
      <c r="Z24" s="116">
        <f t="shared" si="7"/>
        <v>9.6000000000000014</v>
      </c>
      <c r="AA24" s="143"/>
    </row>
    <row r="25" spans="1:27" ht="19.9" customHeight="1">
      <c r="A25" s="138">
        <v>18</v>
      </c>
      <c r="B25" s="165">
        <v>263489</v>
      </c>
      <c r="C25" s="148" t="s">
        <v>101</v>
      </c>
      <c r="D25" s="10">
        <v>3</v>
      </c>
      <c r="E25" s="10">
        <v>5</v>
      </c>
      <c r="F25" s="10">
        <v>8</v>
      </c>
      <c r="G25" s="10">
        <v>6</v>
      </c>
      <c r="H25" s="10">
        <v>7</v>
      </c>
      <c r="I25" s="10">
        <f t="shared" si="8"/>
        <v>29</v>
      </c>
      <c r="J25" s="10">
        <f t="shared" si="9"/>
        <v>4.3499999999999996</v>
      </c>
      <c r="K25" s="18">
        <v>4</v>
      </c>
      <c r="L25" s="18">
        <v>3</v>
      </c>
      <c r="M25" s="18">
        <v>2</v>
      </c>
      <c r="N25" s="18">
        <v>5</v>
      </c>
      <c r="O25" s="18">
        <v>1</v>
      </c>
      <c r="P25" s="18">
        <f t="shared" si="10"/>
        <v>15</v>
      </c>
      <c r="Q25" s="116">
        <f t="shared" si="11"/>
        <v>0.75</v>
      </c>
      <c r="R25" s="105">
        <f t="shared" si="12"/>
        <v>0.64999999999999991</v>
      </c>
      <c r="S25" s="105">
        <f t="shared" si="13"/>
        <v>0.90</v>
      </c>
      <c r="T25" s="105">
        <f t="shared" si="14"/>
        <v>1.30</v>
      </c>
      <c r="U25" s="105">
        <f t="shared" si="15"/>
        <v>1.1499999999999999</v>
      </c>
      <c r="V25" s="105">
        <f t="shared" si="16"/>
        <v>1.1000000000000001</v>
      </c>
      <c r="W25" s="117">
        <f t="shared" si="17"/>
        <v>44</v>
      </c>
      <c r="X25" s="117">
        <f t="shared" si="18"/>
        <v>8.8000000000000007</v>
      </c>
      <c r="Y25" s="249">
        <v>15</v>
      </c>
      <c r="Z25" s="116">
        <f t="shared" si="7"/>
        <v>12</v>
      </c>
      <c r="AA25" s="143"/>
    </row>
    <row r="26" spans="1:27" ht="19.9" customHeight="1">
      <c r="A26" s="138">
        <v>19</v>
      </c>
      <c r="B26" s="165">
        <v>263490</v>
      </c>
      <c r="C26" s="148" t="s">
        <v>185</v>
      </c>
      <c r="D26" s="10">
        <v>6</v>
      </c>
      <c r="E26" s="10">
        <v>5</v>
      </c>
      <c r="F26" s="10">
        <v>4</v>
      </c>
      <c r="G26" s="10">
        <v>7</v>
      </c>
      <c r="H26" s="10">
        <v>3</v>
      </c>
      <c r="I26" s="10">
        <f t="shared" si="8"/>
        <v>25</v>
      </c>
      <c r="J26" s="10">
        <f t="shared" si="9"/>
        <v>3.75</v>
      </c>
      <c r="K26" s="18">
        <v>3</v>
      </c>
      <c r="L26" s="18">
        <v>2</v>
      </c>
      <c r="M26" s="18">
        <v>4</v>
      </c>
      <c r="N26" s="18">
        <v>2</v>
      </c>
      <c r="O26" s="18">
        <v>4</v>
      </c>
      <c r="P26" s="18">
        <f t="shared" si="10"/>
        <v>15</v>
      </c>
      <c r="Q26" s="116">
        <f t="shared" si="11"/>
        <v>0.75</v>
      </c>
      <c r="R26" s="105">
        <f t="shared" si="12"/>
        <v>1.0499999999999998</v>
      </c>
      <c r="S26" s="105">
        <f t="shared" si="13"/>
        <v>0.85</v>
      </c>
      <c r="T26" s="105">
        <f t="shared" si="14"/>
        <v>0.80</v>
      </c>
      <c r="U26" s="105">
        <f t="shared" si="15"/>
        <v>1.1500000000000001</v>
      </c>
      <c r="V26" s="105">
        <f t="shared" si="16"/>
        <v>0.64999999999999991</v>
      </c>
      <c r="W26" s="117">
        <f t="shared" si="17"/>
        <v>40</v>
      </c>
      <c r="X26" s="117">
        <f t="shared" si="18"/>
        <v>8</v>
      </c>
      <c r="Y26" s="249">
        <v>17</v>
      </c>
      <c r="Z26" s="116">
        <f t="shared" si="7"/>
        <v>13.60</v>
      </c>
      <c r="AA26" s="143"/>
    </row>
    <row r="27" spans="1:27" ht="19.9" customHeight="1">
      <c r="A27" s="138">
        <v>20</v>
      </c>
      <c r="B27" s="165">
        <v>263491</v>
      </c>
      <c r="C27" s="148" t="s">
        <v>186</v>
      </c>
      <c r="D27" s="10">
        <v>5</v>
      </c>
      <c r="E27" s="10">
        <v>4</v>
      </c>
      <c r="F27" s="10">
        <v>7</v>
      </c>
      <c r="G27" s="10">
        <v>2</v>
      </c>
      <c r="H27" s="10">
        <v>6</v>
      </c>
      <c r="I27" s="10">
        <f t="shared" si="8"/>
        <v>24</v>
      </c>
      <c r="J27" s="10">
        <f t="shared" si="9"/>
        <v>3.5999999999999996</v>
      </c>
      <c r="K27" s="18">
        <v>3</v>
      </c>
      <c r="L27" s="18">
        <v>2</v>
      </c>
      <c r="M27" s="18">
        <v>1</v>
      </c>
      <c r="N27" s="18">
        <v>4</v>
      </c>
      <c r="O27" s="18">
        <v>2</v>
      </c>
      <c r="P27" s="18">
        <f t="shared" si="10"/>
        <v>12</v>
      </c>
      <c r="Q27" s="116">
        <f t="shared" si="11"/>
        <v>0.60000000000000009</v>
      </c>
      <c r="R27" s="105">
        <f t="shared" si="12"/>
        <v>0.90</v>
      </c>
      <c r="S27" s="105">
        <f t="shared" si="13"/>
        <v>0.70</v>
      </c>
      <c r="T27" s="105">
        <f t="shared" si="14"/>
        <v>1.1000000000000001</v>
      </c>
      <c r="U27" s="105">
        <f t="shared" si="15"/>
        <v>0.50</v>
      </c>
      <c r="V27" s="105">
        <f t="shared" si="16"/>
        <v>0.99999999999999989</v>
      </c>
      <c r="W27" s="117">
        <f t="shared" si="17"/>
        <v>36</v>
      </c>
      <c r="X27" s="117">
        <f t="shared" si="18"/>
        <v>7.20</v>
      </c>
      <c r="Y27" s="249">
        <v>14</v>
      </c>
      <c r="Z27" s="116">
        <f t="shared" si="7"/>
        <v>11.20</v>
      </c>
      <c r="AA27" s="143"/>
    </row>
    <row r="28" spans="1:27" ht="19.9" customHeight="1">
      <c r="A28" s="138">
        <v>21</v>
      </c>
      <c r="B28" s="165">
        <v>263497</v>
      </c>
      <c r="C28" s="148" t="s">
        <v>191</v>
      </c>
      <c r="D28" s="10">
        <v>4</v>
      </c>
      <c r="E28" s="10">
        <v>6</v>
      </c>
      <c r="F28" s="10">
        <v>8</v>
      </c>
      <c r="G28" s="10">
        <v>3</v>
      </c>
      <c r="H28" s="10">
        <v>5</v>
      </c>
      <c r="I28" s="10">
        <f t="shared" si="8"/>
        <v>26</v>
      </c>
      <c r="J28" s="10">
        <f t="shared" si="9"/>
        <v>3.90</v>
      </c>
      <c r="K28" s="18">
        <v>1</v>
      </c>
      <c r="L28" s="18">
        <v>3</v>
      </c>
      <c r="M28" s="18">
        <v>4</v>
      </c>
      <c r="N28" s="18">
        <v>2</v>
      </c>
      <c r="O28" s="18">
        <v>5</v>
      </c>
      <c r="P28" s="18">
        <f t="shared" si="10"/>
        <v>15</v>
      </c>
      <c r="Q28" s="116">
        <f t="shared" si="11"/>
        <v>0.75</v>
      </c>
      <c r="R28" s="105">
        <f t="shared" si="12"/>
        <v>0.65</v>
      </c>
      <c r="S28" s="105">
        <f t="shared" si="13"/>
        <v>1.0499999999999998</v>
      </c>
      <c r="T28" s="105">
        <f t="shared" si="14"/>
        <v>1.40</v>
      </c>
      <c r="U28" s="105">
        <f t="shared" si="15"/>
        <v>0.54999999999999993</v>
      </c>
      <c r="V28" s="105">
        <f t="shared" si="16"/>
        <v>1</v>
      </c>
      <c r="W28" s="117">
        <f t="shared" si="17"/>
        <v>41</v>
      </c>
      <c r="X28" s="117">
        <f t="shared" si="18"/>
        <v>8.2000000000000011</v>
      </c>
      <c r="Y28" s="249">
        <v>14</v>
      </c>
      <c r="Z28" s="116">
        <f t="shared" si="7"/>
        <v>11.20</v>
      </c>
      <c r="AA28" s="143"/>
    </row>
    <row r="29" spans="1:27" ht="19.9" customHeight="1">
      <c r="A29" s="138">
        <v>22</v>
      </c>
      <c r="B29" s="165">
        <v>263499</v>
      </c>
      <c r="C29" s="148" t="s">
        <v>112</v>
      </c>
      <c r="D29" s="10">
        <v>3</v>
      </c>
      <c r="E29" s="10">
        <v>5</v>
      </c>
      <c r="F29" s="10">
        <v>4</v>
      </c>
      <c r="G29" s="10">
        <v>6</v>
      </c>
      <c r="H29" s="10">
        <v>7</v>
      </c>
      <c r="I29" s="10">
        <f t="shared" si="8"/>
        <v>25</v>
      </c>
      <c r="J29" s="10">
        <f t="shared" si="9"/>
        <v>3.75</v>
      </c>
      <c r="K29" s="18">
        <v>3</v>
      </c>
      <c r="L29" s="18">
        <v>2</v>
      </c>
      <c r="M29" s="18">
        <v>4</v>
      </c>
      <c r="N29" s="18">
        <v>5</v>
      </c>
      <c r="O29" s="18">
        <v>2</v>
      </c>
      <c r="P29" s="18">
        <f t="shared" si="10"/>
        <v>16</v>
      </c>
      <c r="Q29" s="116">
        <f t="shared" si="11"/>
        <v>0.80</v>
      </c>
      <c r="R29" s="105">
        <f t="shared" si="12"/>
        <v>0.60</v>
      </c>
      <c r="S29" s="105">
        <f t="shared" si="13"/>
        <v>0.85</v>
      </c>
      <c r="T29" s="105">
        <f t="shared" si="14"/>
        <v>0.80</v>
      </c>
      <c r="U29" s="105">
        <f t="shared" si="15"/>
        <v>1.1499999999999999</v>
      </c>
      <c r="V29" s="105">
        <f t="shared" si="16"/>
        <v>1.1500000000000001</v>
      </c>
      <c r="W29" s="117">
        <f t="shared" si="17"/>
        <v>41</v>
      </c>
      <c r="X29" s="117">
        <f t="shared" si="18"/>
        <v>8.2000000000000011</v>
      </c>
      <c r="Y29" s="249">
        <v>12</v>
      </c>
      <c r="Z29" s="116">
        <f t="shared" si="7"/>
        <v>9.6000000000000014</v>
      </c>
      <c r="AA29" s="143"/>
    </row>
    <row r="30" spans="1:27" ht="19.9" customHeight="1">
      <c r="A30" s="138">
        <v>23</v>
      </c>
      <c r="B30" s="165">
        <v>263500</v>
      </c>
      <c r="C30" s="148" t="s">
        <v>193</v>
      </c>
      <c r="D30" s="10">
        <v>3</v>
      </c>
      <c r="E30" s="10">
        <v>2</v>
      </c>
      <c r="F30" s="10">
        <v>1</v>
      </c>
      <c r="G30" s="10">
        <v>0</v>
      </c>
      <c r="H30" s="10">
        <v>4</v>
      </c>
      <c r="I30" s="10">
        <f t="shared" si="8"/>
        <v>10</v>
      </c>
      <c r="J30" s="10">
        <f t="shared" si="9"/>
        <v>1.50</v>
      </c>
      <c r="K30" s="18">
        <v>0</v>
      </c>
      <c r="L30" s="18">
        <v>1</v>
      </c>
      <c r="M30" s="18">
        <v>2</v>
      </c>
      <c r="N30" s="18">
        <v>3</v>
      </c>
      <c r="O30" s="18">
        <v>5</v>
      </c>
      <c r="P30" s="18">
        <f t="shared" si="10"/>
        <v>11</v>
      </c>
      <c r="Q30" s="116">
        <f t="shared" si="11"/>
        <v>0.55000000000000004</v>
      </c>
      <c r="R30" s="105">
        <f t="shared" si="12"/>
        <v>0.44999999999999996</v>
      </c>
      <c r="S30" s="105">
        <f t="shared" si="13"/>
        <v>0.35</v>
      </c>
      <c r="T30" s="105">
        <f t="shared" si="14"/>
        <v>0.25</v>
      </c>
      <c r="U30" s="105">
        <f t="shared" si="15"/>
        <v>0.15000000000000002</v>
      </c>
      <c r="V30" s="105">
        <f t="shared" si="16"/>
        <v>0.85</v>
      </c>
      <c r="W30" s="117">
        <f t="shared" si="17"/>
        <v>21</v>
      </c>
      <c r="X30" s="117">
        <f t="shared" si="18"/>
        <v>4.20</v>
      </c>
      <c r="Y30" s="249">
        <v>4</v>
      </c>
      <c r="Z30" s="116">
        <f t="shared" si="7"/>
        <v>3.20</v>
      </c>
      <c r="AA30" s="143"/>
    </row>
    <row r="31" spans="1:27" s="132" customFormat="1" ht="18" customHeight="1">
      <c r="A31" s="138">
        <v>24</v>
      </c>
      <c r="B31" s="165">
        <v>263504</v>
      </c>
      <c r="C31" s="148" t="s">
        <v>196</v>
      </c>
      <c r="D31" s="10">
        <v>3</v>
      </c>
      <c r="E31" s="10">
        <v>4</v>
      </c>
      <c r="F31" s="10">
        <v>5</v>
      </c>
      <c r="G31" s="10">
        <v>7</v>
      </c>
      <c r="H31" s="10">
        <v>6</v>
      </c>
      <c r="I31" s="10">
        <f t="shared" si="8"/>
        <v>25</v>
      </c>
      <c r="J31" s="10">
        <f t="shared" si="9"/>
        <v>3.75</v>
      </c>
      <c r="K31" s="18">
        <v>3</v>
      </c>
      <c r="L31" s="18">
        <v>2</v>
      </c>
      <c r="M31" s="18">
        <v>4</v>
      </c>
      <c r="N31" s="18">
        <v>1</v>
      </c>
      <c r="O31" s="18">
        <v>2</v>
      </c>
      <c r="P31" s="18">
        <f t="shared" si="10"/>
        <v>12</v>
      </c>
      <c r="Q31" s="116">
        <f t="shared" si="11"/>
        <v>0.60000000000000009</v>
      </c>
      <c r="R31" s="105">
        <f t="shared" si="12"/>
        <v>0.60</v>
      </c>
      <c r="S31" s="105">
        <f t="shared" si="13"/>
        <v>0.70</v>
      </c>
      <c r="T31" s="105">
        <f t="shared" si="14"/>
        <v>0.95</v>
      </c>
      <c r="U31" s="105">
        <f t="shared" si="15"/>
        <v>1.1000000000000001</v>
      </c>
      <c r="V31" s="105">
        <f t="shared" si="16"/>
        <v>0.99999999999999989</v>
      </c>
      <c r="W31" s="117">
        <f t="shared" si="17"/>
        <v>37</v>
      </c>
      <c r="X31" s="117">
        <f t="shared" si="18"/>
        <v>7.40</v>
      </c>
      <c r="Y31" s="249">
        <v>12</v>
      </c>
      <c r="Z31" s="116">
        <f t="shared" si="7"/>
        <v>9.6000000000000014</v>
      </c>
      <c r="AA31" s="144"/>
    </row>
    <row r="32" spans="1:27" ht="19.9" customHeight="1">
      <c r="A32" s="138">
        <v>25</v>
      </c>
      <c r="B32" s="165">
        <v>263505</v>
      </c>
      <c r="C32" s="148" t="s">
        <v>197</v>
      </c>
      <c r="D32" s="10">
        <v>5</v>
      </c>
      <c r="E32" s="10">
        <v>5</v>
      </c>
      <c r="F32" s="10">
        <v>6</v>
      </c>
      <c r="G32" s="10">
        <v>8</v>
      </c>
      <c r="H32" s="10">
        <v>7</v>
      </c>
      <c r="I32" s="10">
        <f t="shared" si="8"/>
        <v>31</v>
      </c>
      <c r="J32" s="10">
        <f t="shared" si="9"/>
        <v>4.6499999999999995</v>
      </c>
      <c r="K32" s="18">
        <v>5</v>
      </c>
      <c r="L32" s="18">
        <v>4</v>
      </c>
      <c r="M32" s="18">
        <v>3</v>
      </c>
      <c r="N32" s="18">
        <v>2</v>
      </c>
      <c r="O32" s="18">
        <v>1</v>
      </c>
      <c r="P32" s="18">
        <f t="shared" si="10"/>
        <v>15</v>
      </c>
      <c r="Q32" s="116">
        <f t="shared" si="11"/>
        <v>0.75</v>
      </c>
      <c r="R32" s="105">
        <f t="shared" si="12"/>
        <v>1</v>
      </c>
      <c r="S32" s="105">
        <f t="shared" si="13"/>
        <v>0.95</v>
      </c>
      <c r="T32" s="105">
        <f t="shared" si="14"/>
        <v>1.0499999999999998</v>
      </c>
      <c r="U32" s="105">
        <f t="shared" si="15"/>
        <v>1.30</v>
      </c>
      <c r="V32" s="105">
        <f t="shared" si="16"/>
        <v>1.1000000000000001</v>
      </c>
      <c r="W32" s="117">
        <f t="shared" si="17"/>
        <v>46</v>
      </c>
      <c r="X32" s="117">
        <f t="shared" si="18"/>
        <v>9.2000000000000011</v>
      </c>
      <c r="Y32" s="249">
        <v>24</v>
      </c>
      <c r="Z32" s="116">
        <f t="shared" si="7"/>
        <v>19.200000000000003</v>
      </c>
      <c r="AA32" s="143"/>
    </row>
    <row r="33" spans="1:27" ht="19.9" customHeight="1">
      <c r="A33" s="138">
        <v>26</v>
      </c>
      <c r="B33" s="165">
        <v>263506</v>
      </c>
      <c r="C33" s="148" t="s">
        <v>198</v>
      </c>
      <c r="D33" s="10">
        <v>6</v>
      </c>
      <c r="E33" s="10">
        <v>4</v>
      </c>
      <c r="F33" s="10">
        <v>5</v>
      </c>
      <c r="G33" s="10">
        <v>3</v>
      </c>
      <c r="H33" s="10">
        <v>8</v>
      </c>
      <c r="I33" s="10">
        <f t="shared" si="8"/>
        <v>26</v>
      </c>
      <c r="J33" s="10">
        <f t="shared" si="9"/>
        <v>3.90</v>
      </c>
      <c r="K33" s="18">
        <v>2.50</v>
      </c>
      <c r="L33" s="18">
        <v>1.50</v>
      </c>
      <c r="M33" s="18">
        <v>4</v>
      </c>
      <c r="N33" s="18">
        <v>2</v>
      </c>
      <c r="O33" s="18">
        <v>3</v>
      </c>
      <c r="P33" s="18">
        <f t="shared" si="10"/>
        <v>13</v>
      </c>
      <c r="Q33" s="116">
        <f t="shared" si="11"/>
        <v>0.65</v>
      </c>
      <c r="R33" s="105">
        <f t="shared" si="12"/>
        <v>1.0249999999999999</v>
      </c>
      <c r="S33" s="105">
        <f t="shared" si="13"/>
        <v>0.675</v>
      </c>
      <c r="T33" s="105">
        <f t="shared" si="14"/>
        <v>0.95</v>
      </c>
      <c r="U33" s="105">
        <f t="shared" si="15"/>
        <v>0.54999999999999993</v>
      </c>
      <c r="V33" s="105">
        <f t="shared" si="16"/>
        <v>1.35</v>
      </c>
      <c r="W33" s="117">
        <f t="shared" si="17"/>
        <v>39</v>
      </c>
      <c r="X33" s="117">
        <f t="shared" si="18"/>
        <v>7.8000000000000007</v>
      </c>
      <c r="Y33" s="249">
        <v>12</v>
      </c>
      <c r="Z33" s="116">
        <f t="shared" si="7"/>
        <v>9.6000000000000014</v>
      </c>
      <c r="AA33" s="143"/>
    </row>
    <row r="34" spans="1:27" ht="19.9" customHeight="1">
      <c r="A34" s="138">
        <v>27</v>
      </c>
      <c r="B34" s="165">
        <v>263507</v>
      </c>
      <c r="C34" s="148" t="s">
        <v>114</v>
      </c>
      <c r="D34" s="10">
        <v>0</v>
      </c>
      <c r="E34" s="10">
        <v>1</v>
      </c>
      <c r="F34" s="10">
        <v>0</v>
      </c>
      <c r="G34" s="10">
        <v>0</v>
      </c>
      <c r="H34" s="10">
        <v>1</v>
      </c>
      <c r="I34" s="10">
        <f t="shared" si="8"/>
        <v>2</v>
      </c>
      <c r="J34" s="10">
        <f t="shared" si="9"/>
        <v>0.30</v>
      </c>
      <c r="K34" s="18">
        <v>0.50</v>
      </c>
      <c r="L34" s="18">
        <v>0</v>
      </c>
      <c r="M34" s="18">
        <v>1</v>
      </c>
      <c r="N34" s="18">
        <v>0.50</v>
      </c>
      <c r="O34" s="18">
        <v>1</v>
      </c>
      <c r="P34" s="18">
        <f t="shared" si="10"/>
        <v>3</v>
      </c>
      <c r="Q34" s="116">
        <f t="shared" si="11"/>
        <v>0.15000000000000002</v>
      </c>
      <c r="R34" s="105">
        <f t="shared" si="12"/>
        <v>0.025000000000000001</v>
      </c>
      <c r="S34" s="105">
        <f t="shared" si="13"/>
        <v>0.15</v>
      </c>
      <c r="T34" s="105">
        <f t="shared" si="14"/>
        <v>0.05</v>
      </c>
      <c r="U34" s="105">
        <f t="shared" si="15"/>
        <v>0.025000000000000001</v>
      </c>
      <c r="V34" s="105">
        <f t="shared" si="16"/>
        <v>0.20</v>
      </c>
      <c r="W34" s="117">
        <f t="shared" si="17"/>
        <v>5</v>
      </c>
      <c r="X34" s="117">
        <f t="shared" si="18"/>
        <v>1</v>
      </c>
      <c r="Y34" s="249">
        <v>1</v>
      </c>
      <c r="Z34" s="116">
        <f t="shared" si="7"/>
        <v>0.80</v>
      </c>
      <c r="AA34" s="143"/>
    </row>
    <row r="35" spans="1:27" ht="19.9" customHeight="1">
      <c r="A35" s="138">
        <v>28</v>
      </c>
      <c r="B35" s="165">
        <v>263509</v>
      </c>
      <c r="C35" s="148" t="s">
        <v>200</v>
      </c>
      <c r="D35" s="10">
        <v>3</v>
      </c>
      <c r="E35" s="10">
        <v>4</v>
      </c>
      <c r="F35" s="10">
        <v>7</v>
      </c>
      <c r="G35" s="10">
        <v>5</v>
      </c>
      <c r="H35" s="10">
        <v>9</v>
      </c>
      <c r="I35" s="10">
        <f t="shared" si="8"/>
        <v>28</v>
      </c>
      <c r="J35" s="10">
        <f t="shared" si="9"/>
        <v>4.20</v>
      </c>
      <c r="K35" s="18">
        <v>4</v>
      </c>
      <c r="L35" s="18">
        <v>5</v>
      </c>
      <c r="M35" s="18">
        <v>2</v>
      </c>
      <c r="N35" s="18">
        <v>1</v>
      </c>
      <c r="O35" s="18">
        <v>3</v>
      </c>
      <c r="P35" s="18">
        <f t="shared" si="10"/>
        <v>15</v>
      </c>
      <c r="Q35" s="116">
        <f t="shared" si="11"/>
        <v>0.75</v>
      </c>
      <c r="R35" s="105">
        <f t="shared" si="12"/>
        <v>0.64999999999999991</v>
      </c>
      <c r="S35" s="105">
        <f t="shared" si="13"/>
        <v>0.85</v>
      </c>
      <c r="T35" s="105">
        <f t="shared" si="14"/>
        <v>1.1500000000000001</v>
      </c>
      <c r="U35" s="105">
        <f t="shared" si="15"/>
        <v>0.80</v>
      </c>
      <c r="V35" s="105">
        <f t="shared" si="16"/>
        <v>1.50</v>
      </c>
      <c r="W35" s="117">
        <f t="shared" si="17"/>
        <v>43</v>
      </c>
      <c r="X35" s="117">
        <f t="shared" si="18"/>
        <v>8.60</v>
      </c>
      <c r="Y35" s="249">
        <v>17</v>
      </c>
      <c r="Z35" s="116">
        <f t="shared" si="7"/>
        <v>13.60</v>
      </c>
      <c r="AA35" s="143"/>
    </row>
    <row r="36" spans="1:27" ht="19.9" customHeight="1">
      <c r="A36" s="138">
        <v>29</v>
      </c>
      <c r="B36" s="165">
        <v>263511</v>
      </c>
      <c r="C36" s="148" t="s">
        <v>201</v>
      </c>
      <c r="D36" s="10">
        <v>7</v>
      </c>
      <c r="E36" s="10">
        <v>8</v>
      </c>
      <c r="F36" s="10">
        <v>2</v>
      </c>
      <c r="G36" s="10">
        <v>4</v>
      </c>
      <c r="H36" s="10">
        <v>3</v>
      </c>
      <c r="I36" s="10">
        <f t="shared" si="8"/>
        <v>24</v>
      </c>
      <c r="J36" s="10">
        <f t="shared" si="9"/>
        <v>3.5999999999999996</v>
      </c>
      <c r="K36" s="18">
        <v>3.50</v>
      </c>
      <c r="L36" s="18">
        <v>2</v>
      </c>
      <c r="M36" s="18">
        <v>4</v>
      </c>
      <c r="N36" s="18">
        <v>3</v>
      </c>
      <c r="O36" s="18">
        <v>3.50</v>
      </c>
      <c r="P36" s="18">
        <f t="shared" si="10"/>
        <v>16</v>
      </c>
      <c r="Q36" s="116">
        <f t="shared" si="11"/>
        <v>0.80</v>
      </c>
      <c r="R36" s="105">
        <f t="shared" si="12"/>
        <v>1.2250000000000001</v>
      </c>
      <c r="S36" s="105">
        <f t="shared" si="13"/>
        <v>1.30</v>
      </c>
      <c r="T36" s="105">
        <f t="shared" si="14"/>
        <v>0.50</v>
      </c>
      <c r="U36" s="105">
        <f t="shared" si="15"/>
        <v>0.75</v>
      </c>
      <c r="V36" s="105">
        <f t="shared" si="16"/>
        <v>0.625</v>
      </c>
      <c r="W36" s="117">
        <f t="shared" si="17"/>
        <v>40</v>
      </c>
      <c r="X36" s="117">
        <f t="shared" si="18"/>
        <v>8</v>
      </c>
      <c r="Y36" s="249">
        <v>14</v>
      </c>
      <c r="Z36" s="116">
        <f t="shared" si="7"/>
        <v>11.20</v>
      </c>
      <c r="AA36" s="143"/>
    </row>
    <row r="37" spans="1:27" ht="19.9" customHeight="1">
      <c r="A37" s="138">
        <v>30</v>
      </c>
      <c r="B37" s="165">
        <v>263512</v>
      </c>
      <c r="C37" s="148" t="s">
        <v>202</v>
      </c>
      <c r="D37" s="10">
        <v>8</v>
      </c>
      <c r="E37" s="10">
        <v>5</v>
      </c>
      <c r="F37" s="10">
        <v>7</v>
      </c>
      <c r="G37" s="10">
        <v>5</v>
      </c>
      <c r="H37" s="10">
        <v>6</v>
      </c>
      <c r="I37" s="10">
        <f t="shared" si="8"/>
        <v>31</v>
      </c>
      <c r="J37" s="10">
        <f t="shared" si="9"/>
        <v>4.6499999999999995</v>
      </c>
      <c r="K37" s="18">
        <v>2.50</v>
      </c>
      <c r="L37" s="18">
        <v>2</v>
      </c>
      <c r="M37" s="18">
        <v>3</v>
      </c>
      <c r="N37" s="18">
        <v>5</v>
      </c>
      <c r="O37" s="18">
        <v>3</v>
      </c>
      <c r="P37" s="18">
        <f t="shared" si="10"/>
        <v>15.50</v>
      </c>
      <c r="Q37" s="116">
        <f t="shared" si="11"/>
        <v>0.775</v>
      </c>
      <c r="R37" s="105">
        <f t="shared" si="12"/>
        <v>1.325</v>
      </c>
      <c r="S37" s="105">
        <f t="shared" si="13"/>
        <v>0.85</v>
      </c>
      <c r="T37" s="105">
        <f t="shared" si="14"/>
        <v>1.2000000000000002</v>
      </c>
      <c r="U37" s="105">
        <f t="shared" si="15"/>
        <v>1</v>
      </c>
      <c r="V37" s="105">
        <f t="shared" si="16"/>
        <v>1.0499999999999998</v>
      </c>
      <c r="W37" s="117">
        <f t="shared" si="17"/>
        <v>46.50</v>
      </c>
      <c r="X37" s="117">
        <f t="shared" si="18"/>
        <v>9.3000000000000007</v>
      </c>
      <c r="Y37" s="249">
        <v>16</v>
      </c>
      <c r="Z37" s="116">
        <f t="shared" si="7"/>
        <v>12.80</v>
      </c>
      <c r="AA37" s="143"/>
    </row>
    <row r="38" spans="1:27" ht="19.9" customHeight="1">
      <c r="A38" s="138">
        <v>31</v>
      </c>
      <c r="B38" s="165">
        <v>263513</v>
      </c>
      <c r="C38" s="148" t="s">
        <v>116</v>
      </c>
      <c r="D38" s="10">
        <v>3</v>
      </c>
      <c r="E38" s="10">
        <v>2</v>
      </c>
      <c r="F38" s="10">
        <v>1</v>
      </c>
      <c r="G38" s="10">
        <v>4</v>
      </c>
      <c r="H38" s="10">
        <v>6</v>
      </c>
      <c r="I38" s="10">
        <f t="shared" si="8"/>
        <v>16</v>
      </c>
      <c r="J38" s="10">
        <f t="shared" si="9"/>
        <v>2.40</v>
      </c>
      <c r="K38" s="18">
        <v>2</v>
      </c>
      <c r="L38" s="18">
        <v>4</v>
      </c>
      <c r="M38" s="18">
        <v>3</v>
      </c>
      <c r="N38" s="18">
        <v>2.50</v>
      </c>
      <c r="O38" s="18">
        <v>4</v>
      </c>
      <c r="P38" s="18">
        <f t="shared" si="10"/>
        <v>15.50</v>
      </c>
      <c r="Q38" s="116">
        <f t="shared" si="11"/>
        <v>0.775</v>
      </c>
      <c r="R38" s="105">
        <f t="shared" si="12"/>
        <v>0.54999999999999993</v>
      </c>
      <c r="S38" s="105">
        <f t="shared" si="13"/>
        <v>0.50</v>
      </c>
      <c r="T38" s="105">
        <f t="shared" si="14"/>
        <v>0.30000000000000004</v>
      </c>
      <c r="U38" s="105">
        <f t="shared" si="15"/>
        <v>0.725</v>
      </c>
      <c r="V38" s="105">
        <f t="shared" si="16"/>
        <v>1.0999999999999999</v>
      </c>
      <c r="W38" s="117">
        <f t="shared" si="17"/>
        <v>31.50</v>
      </c>
      <c r="X38" s="117">
        <f t="shared" si="18"/>
        <v>6.3000000000000007</v>
      </c>
      <c r="Y38" s="249">
        <v>9</v>
      </c>
      <c r="Z38" s="116">
        <f t="shared" si="7"/>
        <v>7.20</v>
      </c>
      <c r="AA38" s="143"/>
    </row>
    <row r="39" spans="1:27" ht="19.9" customHeight="1">
      <c r="A39" s="138">
        <v>32</v>
      </c>
      <c r="B39" s="165">
        <v>263514</v>
      </c>
      <c r="C39" s="148" t="s">
        <v>117</v>
      </c>
      <c r="D39" s="10">
        <v>2</v>
      </c>
      <c r="E39" s="10">
        <v>1</v>
      </c>
      <c r="F39" s="10">
        <v>5</v>
      </c>
      <c r="G39" s="10">
        <v>2</v>
      </c>
      <c r="H39" s="10">
        <v>4</v>
      </c>
      <c r="I39" s="10">
        <f t="shared" si="8"/>
        <v>14</v>
      </c>
      <c r="J39" s="10">
        <f t="shared" si="9"/>
        <v>2.10</v>
      </c>
      <c r="K39" s="18">
        <v>2.50</v>
      </c>
      <c r="L39" s="18">
        <v>3</v>
      </c>
      <c r="M39" s="18">
        <v>4</v>
      </c>
      <c r="N39" s="18">
        <v>2.50</v>
      </c>
      <c r="O39" s="18">
        <v>0.50</v>
      </c>
      <c r="P39" s="18">
        <f t="shared" si="10"/>
        <v>12.50</v>
      </c>
      <c r="Q39" s="116">
        <f t="shared" si="11"/>
        <v>0.625</v>
      </c>
      <c r="R39" s="105">
        <f t="shared" si="12"/>
        <v>0.425</v>
      </c>
      <c r="S39" s="105">
        <f t="shared" si="13"/>
        <v>0.30000000000000004</v>
      </c>
      <c r="T39" s="105">
        <f t="shared" si="14"/>
        <v>0.95</v>
      </c>
      <c r="U39" s="105">
        <f t="shared" si="15"/>
        <v>0.425</v>
      </c>
      <c r="V39" s="105">
        <f t="shared" si="16"/>
        <v>0.625</v>
      </c>
      <c r="W39" s="117">
        <f t="shared" si="17"/>
        <v>26.50</v>
      </c>
      <c r="X39" s="117">
        <f t="shared" si="18"/>
        <v>5.3000000000000007</v>
      </c>
      <c r="Y39" s="249">
        <v>5</v>
      </c>
      <c r="Z39" s="116">
        <f t="shared" si="7"/>
        <v>4</v>
      </c>
      <c r="AA39" s="143"/>
    </row>
    <row r="40" spans="1:27" ht="19.9" customHeight="1">
      <c r="A40" s="138">
        <v>33</v>
      </c>
      <c r="B40" s="165">
        <v>263515</v>
      </c>
      <c r="C40" s="148" t="s">
        <v>272</v>
      </c>
      <c r="D40" s="10">
        <v>8</v>
      </c>
      <c r="E40" s="10">
        <v>7</v>
      </c>
      <c r="F40" s="10">
        <v>5</v>
      </c>
      <c r="G40" s="10">
        <v>7</v>
      </c>
      <c r="H40" s="10">
        <v>6</v>
      </c>
      <c r="I40" s="10">
        <f t="shared" si="8"/>
        <v>33</v>
      </c>
      <c r="J40" s="10">
        <f t="shared" si="9"/>
        <v>4.95</v>
      </c>
      <c r="K40" s="18">
        <v>2</v>
      </c>
      <c r="L40" s="18">
        <v>5</v>
      </c>
      <c r="M40" s="18">
        <v>3.50</v>
      </c>
      <c r="N40" s="18">
        <v>2</v>
      </c>
      <c r="O40" s="18">
        <v>4</v>
      </c>
      <c r="P40" s="18">
        <f t="shared" si="10"/>
        <v>16.50</v>
      </c>
      <c r="Q40" s="116">
        <f t="shared" si="11"/>
        <v>0.825</v>
      </c>
      <c r="R40" s="105">
        <f t="shared" si="12"/>
        <v>1.30</v>
      </c>
      <c r="S40" s="105">
        <f t="shared" si="13"/>
        <v>1.30</v>
      </c>
      <c r="T40" s="105">
        <f t="shared" si="14"/>
        <v>0.925</v>
      </c>
      <c r="U40" s="105">
        <f t="shared" si="15"/>
        <v>1.1500000000000001</v>
      </c>
      <c r="V40" s="105">
        <f t="shared" si="16"/>
        <v>1.0999999999999999</v>
      </c>
      <c r="W40" s="117">
        <f t="shared" si="17"/>
        <v>49.50</v>
      </c>
      <c r="X40" s="117">
        <f t="shared" si="18"/>
        <v>9.90</v>
      </c>
      <c r="Y40" s="249">
        <v>24</v>
      </c>
      <c r="Z40" s="116">
        <f t="shared" si="19" ref="Z40:Z71">Y40*0.8</f>
        <v>19.200000000000003</v>
      </c>
      <c r="AA40" s="143"/>
    </row>
    <row r="41" spans="1:27" ht="19.9" customHeight="1">
      <c r="A41" s="138">
        <v>34</v>
      </c>
      <c r="B41" s="165">
        <v>263516</v>
      </c>
      <c r="C41" s="148" t="s">
        <v>203</v>
      </c>
      <c r="D41" s="10">
        <v>9</v>
      </c>
      <c r="E41" s="10">
        <v>8</v>
      </c>
      <c r="F41" s="10">
        <v>7</v>
      </c>
      <c r="G41" s="10">
        <v>5</v>
      </c>
      <c r="H41" s="10">
        <v>4</v>
      </c>
      <c r="I41" s="10">
        <f t="shared" si="8"/>
        <v>33</v>
      </c>
      <c r="J41" s="10">
        <f t="shared" si="9"/>
        <v>4.95</v>
      </c>
      <c r="K41" s="18">
        <v>3</v>
      </c>
      <c r="L41" s="18">
        <v>3.50</v>
      </c>
      <c r="M41" s="18">
        <v>4</v>
      </c>
      <c r="N41" s="18">
        <v>2.50</v>
      </c>
      <c r="O41" s="18">
        <v>5</v>
      </c>
      <c r="P41" s="18">
        <f t="shared" si="10"/>
        <v>18</v>
      </c>
      <c r="Q41" s="116">
        <f t="shared" si="11"/>
        <v>0.90</v>
      </c>
      <c r="R41" s="105">
        <f t="shared" si="12"/>
        <v>1.50</v>
      </c>
      <c r="S41" s="105">
        <f t="shared" si="13"/>
        <v>1.375</v>
      </c>
      <c r="T41" s="105">
        <f t="shared" si="14"/>
        <v>1.25</v>
      </c>
      <c r="U41" s="105">
        <f t="shared" si="15"/>
        <v>0.875</v>
      </c>
      <c r="V41" s="105">
        <f t="shared" si="16"/>
        <v>0.85</v>
      </c>
      <c r="W41" s="117">
        <f t="shared" si="17"/>
        <v>51</v>
      </c>
      <c r="X41" s="117">
        <f t="shared" si="18"/>
        <v>10.200000000000001</v>
      </c>
      <c r="Y41" s="249">
        <v>22</v>
      </c>
      <c r="Z41" s="116">
        <f t="shared" si="19"/>
        <v>17.60</v>
      </c>
      <c r="AA41" s="143"/>
    </row>
    <row r="42" spans="1:27" ht="19.9" customHeight="1">
      <c r="A42" s="138">
        <v>35</v>
      </c>
      <c r="B42" s="165">
        <v>263518</v>
      </c>
      <c r="C42" s="148" t="s">
        <v>204</v>
      </c>
      <c r="D42" s="10">
        <v>3</v>
      </c>
      <c r="E42" s="10">
        <v>8</v>
      </c>
      <c r="F42" s="10">
        <v>6</v>
      </c>
      <c r="G42" s="10">
        <v>7</v>
      </c>
      <c r="H42" s="10">
        <v>8</v>
      </c>
      <c r="I42" s="10">
        <f t="shared" si="8"/>
        <v>32</v>
      </c>
      <c r="J42" s="10">
        <f t="shared" si="9"/>
        <v>4.80</v>
      </c>
      <c r="K42" s="18">
        <v>4</v>
      </c>
      <c r="L42" s="18">
        <v>4.50</v>
      </c>
      <c r="M42" s="18">
        <v>3</v>
      </c>
      <c r="N42" s="18">
        <v>5</v>
      </c>
      <c r="O42" s="18">
        <v>1.50</v>
      </c>
      <c r="P42" s="18">
        <f t="shared" si="10"/>
        <v>18</v>
      </c>
      <c r="Q42" s="116">
        <f t="shared" si="11"/>
        <v>0.90</v>
      </c>
      <c r="R42" s="105">
        <f t="shared" si="12"/>
        <v>0.64999999999999991</v>
      </c>
      <c r="S42" s="105">
        <f t="shared" si="13"/>
        <v>1.425</v>
      </c>
      <c r="T42" s="105">
        <f t="shared" si="14"/>
        <v>1.0499999999999998</v>
      </c>
      <c r="U42" s="105">
        <f t="shared" si="15"/>
        <v>1.30</v>
      </c>
      <c r="V42" s="105">
        <f t="shared" si="16"/>
        <v>1.2749999999999999</v>
      </c>
      <c r="W42" s="117">
        <f t="shared" si="17"/>
        <v>50</v>
      </c>
      <c r="X42" s="117">
        <f t="shared" si="18"/>
        <v>10</v>
      </c>
      <c r="Y42" s="249">
        <v>21</v>
      </c>
      <c r="Z42" s="116">
        <f t="shared" si="19"/>
        <v>16.80</v>
      </c>
      <c r="AA42" s="143"/>
    </row>
    <row r="43" spans="1:27" ht="19.9" customHeight="1">
      <c r="A43" s="138">
        <v>36</v>
      </c>
      <c r="B43" s="165">
        <v>263519</v>
      </c>
      <c r="C43" s="148" t="s">
        <v>205</v>
      </c>
      <c r="D43" s="10">
        <v>7</v>
      </c>
      <c r="E43" s="10">
        <v>9</v>
      </c>
      <c r="F43" s="10">
        <v>7</v>
      </c>
      <c r="G43" s="10">
        <v>10</v>
      </c>
      <c r="H43" s="10">
        <v>4</v>
      </c>
      <c r="I43" s="10">
        <f t="shared" si="8"/>
        <v>37</v>
      </c>
      <c r="J43" s="10">
        <f t="shared" si="9"/>
        <v>5.55</v>
      </c>
      <c r="K43" s="18">
        <v>4</v>
      </c>
      <c r="L43" s="18">
        <v>3</v>
      </c>
      <c r="M43" s="18">
        <v>5</v>
      </c>
      <c r="N43" s="18">
        <v>2.50</v>
      </c>
      <c r="O43" s="18">
        <v>4</v>
      </c>
      <c r="P43" s="18">
        <f t="shared" si="10"/>
        <v>18.50</v>
      </c>
      <c r="Q43" s="116">
        <f t="shared" si="11"/>
        <v>0.925</v>
      </c>
      <c r="R43" s="105">
        <f t="shared" si="12"/>
        <v>1.25</v>
      </c>
      <c r="S43" s="105">
        <f t="shared" si="13"/>
        <v>1.50</v>
      </c>
      <c r="T43" s="105">
        <f t="shared" si="14"/>
        <v>1.30</v>
      </c>
      <c r="U43" s="105">
        <f t="shared" si="15"/>
        <v>1.625</v>
      </c>
      <c r="V43" s="105">
        <f t="shared" si="16"/>
        <v>0.80</v>
      </c>
      <c r="W43" s="117">
        <f t="shared" si="17"/>
        <v>55.50</v>
      </c>
      <c r="X43" s="117">
        <f t="shared" si="18"/>
        <v>11.10</v>
      </c>
      <c r="Y43" s="249">
        <v>23</v>
      </c>
      <c r="Z43" s="116">
        <f t="shared" si="19"/>
        <v>18.400000000000002</v>
      </c>
      <c r="AA43" s="143"/>
    </row>
    <row r="44" spans="1:27" ht="19.9" customHeight="1">
      <c r="A44" s="138">
        <v>37</v>
      </c>
      <c r="B44" s="165">
        <v>263520</v>
      </c>
      <c r="C44" s="148" t="s">
        <v>206</v>
      </c>
      <c r="D44" s="10">
        <v>3</v>
      </c>
      <c r="E44" s="10">
        <v>5</v>
      </c>
      <c r="F44" s="10">
        <v>4</v>
      </c>
      <c r="G44" s="10">
        <v>7</v>
      </c>
      <c r="H44" s="10">
        <v>9</v>
      </c>
      <c r="I44" s="10">
        <f t="shared" si="8"/>
        <v>28</v>
      </c>
      <c r="J44" s="10">
        <f t="shared" si="9"/>
        <v>4.20</v>
      </c>
      <c r="K44" s="18">
        <v>1</v>
      </c>
      <c r="L44" s="18">
        <v>2</v>
      </c>
      <c r="M44" s="18">
        <v>3.50</v>
      </c>
      <c r="N44" s="18">
        <v>3</v>
      </c>
      <c r="O44" s="18">
        <v>2.50</v>
      </c>
      <c r="P44" s="18">
        <f t="shared" si="10"/>
        <v>12</v>
      </c>
      <c r="Q44" s="116">
        <f t="shared" si="11"/>
        <v>0.60000000000000009</v>
      </c>
      <c r="R44" s="105">
        <f t="shared" si="12"/>
        <v>0.49999999999999994</v>
      </c>
      <c r="S44" s="105">
        <f t="shared" si="13"/>
        <v>0.85</v>
      </c>
      <c r="T44" s="105">
        <f t="shared" si="14"/>
        <v>0.775</v>
      </c>
      <c r="U44" s="105">
        <f t="shared" si="15"/>
        <v>1.2000000000000002</v>
      </c>
      <c r="V44" s="105">
        <f t="shared" si="16"/>
        <v>1.475</v>
      </c>
      <c r="W44" s="117">
        <f t="shared" si="17"/>
        <v>40</v>
      </c>
      <c r="X44" s="117">
        <f t="shared" si="18"/>
        <v>8</v>
      </c>
      <c r="Y44" s="249">
        <v>19</v>
      </c>
      <c r="Z44" s="116">
        <f t="shared" si="19"/>
        <v>15.20</v>
      </c>
      <c r="AA44" s="143"/>
    </row>
    <row r="45" spans="1:27" ht="19.9" customHeight="1">
      <c r="A45" s="138">
        <v>38</v>
      </c>
      <c r="B45" s="165">
        <v>263523</v>
      </c>
      <c r="C45" s="148" t="s">
        <v>120</v>
      </c>
      <c r="D45" s="10">
        <v>7</v>
      </c>
      <c r="E45" s="10">
        <v>8</v>
      </c>
      <c r="F45" s="10">
        <v>5</v>
      </c>
      <c r="G45" s="10">
        <v>4</v>
      </c>
      <c r="H45" s="10">
        <v>3</v>
      </c>
      <c r="I45" s="10">
        <f t="shared" si="8"/>
        <v>27</v>
      </c>
      <c r="J45" s="10">
        <f t="shared" si="9"/>
        <v>4.05</v>
      </c>
      <c r="K45" s="18">
        <v>3.50</v>
      </c>
      <c r="L45" s="18">
        <v>3</v>
      </c>
      <c r="M45" s="18">
        <v>2.50</v>
      </c>
      <c r="N45" s="18">
        <v>4.50</v>
      </c>
      <c r="O45" s="18">
        <v>3.50</v>
      </c>
      <c r="P45" s="18">
        <f t="shared" si="10"/>
        <v>17</v>
      </c>
      <c r="Q45" s="116">
        <f t="shared" si="11"/>
        <v>0.85000000000000009</v>
      </c>
      <c r="R45" s="105">
        <f t="shared" si="12"/>
        <v>1.2250000000000001</v>
      </c>
      <c r="S45" s="105">
        <f t="shared" si="13"/>
        <v>1.35</v>
      </c>
      <c r="T45" s="105">
        <f t="shared" si="14"/>
        <v>0.875</v>
      </c>
      <c r="U45" s="105">
        <f t="shared" si="15"/>
        <v>0.825</v>
      </c>
      <c r="V45" s="105">
        <f t="shared" si="16"/>
        <v>0.625</v>
      </c>
      <c r="W45" s="117">
        <f t="shared" si="17"/>
        <v>44</v>
      </c>
      <c r="X45" s="117">
        <f t="shared" si="18"/>
        <v>8.8000000000000007</v>
      </c>
      <c r="Y45" s="249">
        <v>16</v>
      </c>
      <c r="Z45" s="116">
        <f t="shared" si="19"/>
        <v>12.80</v>
      </c>
      <c r="AA45" s="143"/>
    </row>
    <row r="46" spans="1:27" ht="19.9" customHeight="1">
      <c r="A46" s="138">
        <v>39</v>
      </c>
      <c r="B46" s="165">
        <v>263527</v>
      </c>
      <c r="C46" s="148" t="s">
        <v>122</v>
      </c>
      <c r="D46" s="10">
        <v>4</v>
      </c>
      <c r="E46" s="10">
        <v>5</v>
      </c>
      <c r="F46" s="10">
        <v>6</v>
      </c>
      <c r="G46" s="10">
        <v>5</v>
      </c>
      <c r="H46" s="10">
        <v>7</v>
      </c>
      <c r="I46" s="10">
        <f t="shared" si="8"/>
        <v>27</v>
      </c>
      <c r="J46" s="10">
        <f t="shared" si="9"/>
        <v>4.05</v>
      </c>
      <c r="K46" s="18">
        <v>3</v>
      </c>
      <c r="L46" s="18">
        <v>4</v>
      </c>
      <c r="M46" s="18">
        <v>4.50</v>
      </c>
      <c r="N46" s="18">
        <v>3.50</v>
      </c>
      <c r="O46" s="18">
        <v>3.50</v>
      </c>
      <c r="P46" s="18">
        <f t="shared" si="10"/>
        <v>18.50</v>
      </c>
      <c r="Q46" s="116">
        <f t="shared" si="11"/>
        <v>0.925</v>
      </c>
      <c r="R46" s="105">
        <f t="shared" si="12"/>
        <v>0.75</v>
      </c>
      <c r="S46" s="105">
        <f t="shared" si="13"/>
        <v>0.95</v>
      </c>
      <c r="T46" s="105">
        <f t="shared" si="14"/>
        <v>1.125</v>
      </c>
      <c r="U46" s="105">
        <f t="shared" si="15"/>
        <v>0.925</v>
      </c>
      <c r="V46" s="105">
        <f t="shared" si="16"/>
        <v>1.2250000000000001</v>
      </c>
      <c r="W46" s="117">
        <f t="shared" si="17"/>
        <v>45.50</v>
      </c>
      <c r="X46" s="117">
        <f t="shared" si="18"/>
        <v>9.10</v>
      </c>
      <c r="Y46" s="249">
        <v>9</v>
      </c>
      <c r="Z46" s="116">
        <f t="shared" si="19"/>
        <v>7.20</v>
      </c>
      <c r="AA46" s="143"/>
    </row>
    <row r="47" spans="1:27" ht="19.9" customHeight="1">
      <c r="A47" s="138">
        <v>40</v>
      </c>
      <c r="B47" s="165">
        <v>263528</v>
      </c>
      <c r="C47" s="148" t="s">
        <v>210</v>
      </c>
      <c r="D47" s="10">
        <v>8</v>
      </c>
      <c r="E47" s="10">
        <v>7</v>
      </c>
      <c r="F47" s="10">
        <v>5</v>
      </c>
      <c r="G47" s="10">
        <v>4</v>
      </c>
      <c r="H47" s="10">
        <v>6</v>
      </c>
      <c r="I47" s="10">
        <f t="shared" si="8"/>
        <v>30</v>
      </c>
      <c r="J47" s="10">
        <f t="shared" si="9"/>
        <v>4.50</v>
      </c>
      <c r="K47" s="18">
        <v>3.50</v>
      </c>
      <c r="L47" s="18">
        <v>4</v>
      </c>
      <c r="M47" s="18">
        <v>5</v>
      </c>
      <c r="N47" s="18">
        <v>3.50</v>
      </c>
      <c r="O47" s="18">
        <v>0</v>
      </c>
      <c r="P47" s="18">
        <f t="shared" si="10"/>
        <v>16</v>
      </c>
      <c r="Q47" s="116">
        <f t="shared" si="11"/>
        <v>0.80</v>
      </c>
      <c r="R47" s="105">
        <f t="shared" si="12"/>
        <v>1.375</v>
      </c>
      <c r="S47" s="105">
        <f t="shared" si="13"/>
        <v>1.25</v>
      </c>
      <c r="T47" s="105">
        <f t="shared" si="14"/>
        <v>1</v>
      </c>
      <c r="U47" s="105">
        <f t="shared" si="15"/>
        <v>0.775</v>
      </c>
      <c r="V47" s="105">
        <f t="shared" si="16"/>
        <v>0.89999999999999991</v>
      </c>
      <c r="W47" s="117">
        <f t="shared" si="17"/>
        <v>46</v>
      </c>
      <c r="X47" s="117">
        <f t="shared" si="18"/>
        <v>9.2000000000000011</v>
      </c>
      <c r="Y47" s="249">
        <v>19</v>
      </c>
      <c r="Z47" s="116">
        <f t="shared" si="19"/>
        <v>15.20</v>
      </c>
      <c r="AA47" s="143"/>
    </row>
    <row r="48" spans="1:27" ht="19.9" customHeight="1">
      <c r="A48" s="138">
        <v>41</v>
      </c>
      <c r="B48" s="165">
        <v>263529</v>
      </c>
      <c r="C48" s="148" t="s">
        <v>211</v>
      </c>
      <c r="D48" s="10">
        <v>9</v>
      </c>
      <c r="E48" s="10">
        <v>8</v>
      </c>
      <c r="F48" s="10">
        <v>3</v>
      </c>
      <c r="G48" s="10">
        <v>7</v>
      </c>
      <c r="H48" s="10">
        <v>5</v>
      </c>
      <c r="I48" s="10">
        <f t="shared" si="8"/>
        <v>32</v>
      </c>
      <c r="J48" s="10">
        <f t="shared" si="9"/>
        <v>4.80</v>
      </c>
      <c r="K48" s="18">
        <v>2.50</v>
      </c>
      <c r="L48" s="18">
        <v>2</v>
      </c>
      <c r="M48" s="18">
        <v>3.50</v>
      </c>
      <c r="N48" s="18">
        <v>4</v>
      </c>
      <c r="O48" s="18">
        <v>2</v>
      </c>
      <c r="P48" s="18">
        <f t="shared" si="10"/>
        <v>14</v>
      </c>
      <c r="Q48" s="116">
        <f t="shared" si="11"/>
        <v>0.70</v>
      </c>
      <c r="R48" s="105">
        <f t="shared" si="12"/>
        <v>1.475</v>
      </c>
      <c r="S48" s="105">
        <f t="shared" si="13"/>
        <v>1.30</v>
      </c>
      <c r="T48" s="105">
        <f t="shared" si="14"/>
        <v>0.625</v>
      </c>
      <c r="U48" s="105">
        <f t="shared" si="15"/>
        <v>1.25</v>
      </c>
      <c r="V48" s="105">
        <f t="shared" si="16"/>
        <v>0.85</v>
      </c>
      <c r="W48" s="117">
        <f t="shared" si="17"/>
        <v>46</v>
      </c>
      <c r="X48" s="117">
        <f t="shared" si="18"/>
        <v>9.2000000000000011</v>
      </c>
      <c r="Y48" s="249">
        <v>24</v>
      </c>
      <c r="Z48" s="116">
        <f t="shared" si="19"/>
        <v>19.200000000000003</v>
      </c>
      <c r="AA48" s="143"/>
    </row>
    <row r="49" spans="1:27" ht="19.9" customHeight="1">
      <c r="A49" s="138">
        <v>42</v>
      </c>
      <c r="B49" s="165">
        <v>263530</v>
      </c>
      <c r="C49" s="148" t="s">
        <v>123</v>
      </c>
      <c r="D49" s="10">
        <v>3</v>
      </c>
      <c r="E49" s="10">
        <v>5</v>
      </c>
      <c r="F49" s="10">
        <v>4</v>
      </c>
      <c r="G49" s="10">
        <v>6</v>
      </c>
      <c r="H49" s="10">
        <v>8</v>
      </c>
      <c r="I49" s="10">
        <f t="shared" si="8"/>
        <v>26</v>
      </c>
      <c r="J49" s="10">
        <f t="shared" si="9"/>
        <v>3.90</v>
      </c>
      <c r="K49" s="18">
        <v>3</v>
      </c>
      <c r="L49" s="18">
        <v>3.50</v>
      </c>
      <c r="M49" s="18">
        <v>2</v>
      </c>
      <c r="N49" s="18">
        <v>2.50</v>
      </c>
      <c r="O49" s="18">
        <v>4</v>
      </c>
      <c r="P49" s="18">
        <f t="shared" si="10"/>
        <v>15</v>
      </c>
      <c r="Q49" s="116">
        <f t="shared" si="11"/>
        <v>0.75</v>
      </c>
      <c r="R49" s="105">
        <f t="shared" si="12"/>
        <v>0.60</v>
      </c>
      <c r="S49" s="105">
        <f t="shared" si="13"/>
        <v>0.925</v>
      </c>
      <c r="T49" s="105">
        <f t="shared" si="14"/>
        <v>0.70</v>
      </c>
      <c r="U49" s="105">
        <f t="shared" si="15"/>
        <v>1.0249999999999999</v>
      </c>
      <c r="V49" s="105">
        <f t="shared" si="16"/>
        <v>1.40</v>
      </c>
      <c r="W49" s="117">
        <f t="shared" si="17"/>
        <v>41</v>
      </c>
      <c r="X49" s="117">
        <f t="shared" si="18"/>
        <v>8.2000000000000011</v>
      </c>
      <c r="Y49" s="249">
        <v>20</v>
      </c>
      <c r="Z49" s="116">
        <f t="shared" si="19"/>
        <v>16</v>
      </c>
      <c r="AA49" s="143"/>
    </row>
    <row r="50" spans="1:27" ht="19.9" customHeight="1">
      <c r="A50" s="138">
        <v>43</v>
      </c>
      <c r="B50" s="165">
        <v>263533</v>
      </c>
      <c r="C50" s="148" t="s">
        <v>214</v>
      </c>
      <c r="D50" s="10">
        <v>5</v>
      </c>
      <c r="E50" s="10">
        <v>6</v>
      </c>
      <c r="F50" s="10">
        <v>5</v>
      </c>
      <c r="G50" s="10">
        <v>8</v>
      </c>
      <c r="H50" s="10">
        <v>7</v>
      </c>
      <c r="I50" s="10">
        <f t="shared" si="8"/>
        <v>31</v>
      </c>
      <c r="J50" s="10">
        <f t="shared" si="9"/>
        <v>4.6499999999999995</v>
      </c>
      <c r="K50" s="18">
        <v>3.50</v>
      </c>
      <c r="L50" s="18">
        <v>4.50</v>
      </c>
      <c r="M50" s="18">
        <v>4</v>
      </c>
      <c r="N50" s="18">
        <v>5</v>
      </c>
      <c r="O50" s="18">
        <v>2</v>
      </c>
      <c r="P50" s="18">
        <f t="shared" si="10"/>
        <v>19</v>
      </c>
      <c r="Q50" s="116">
        <f t="shared" si="11"/>
        <v>0.95</v>
      </c>
      <c r="R50" s="105">
        <f t="shared" si="12"/>
        <v>0.925</v>
      </c>
      <c r="S50" s="105">
        <f t="shared" si="13"/>
        <v>1.125</v>
      </c>
      <c r="T50" s="105">
        <f t="shared" si="14"/>
        <v>0.95</v>
      </c>
      <c r="U50" s="105">
        <f t="shared" si="15"/>
        <v>1.45</v>
      </c>
      <c r="V50" s="105">
        <f t="shared" si="16"/>
        <v>1.1500000000000001</v>
      </c>
      <c r="W50" s="117">
        <f t="shared" si="17"/>
        <v>50</v>
      </c>
      <c r="X50" s="117">
        <f t="shared" si="18"/>
        <v>10</v>
      </c>
      <c r="Y50" s="249">
        <v>23</v>
      </c>
      <c r="Z50" s="116">
        <f t="shared" si="19"/>
        <v>18.400000000000002</v>
      </c>
      <c r="AA50" s="143"/>
    </row>
    <row r="51" spans="1:27" ht="19.9" customHeight="1">
      <c r="A51" s="138">
        <v>44</v>
      </c>
      <c r="B51" s="165">
        <v>263534</v>
      </c>
      <c r="C51" s="148" t="s">
        <v>273</v>
      </c>
      <c r="D51" s="10">
        <v>3</v>
      </c>
      <c r="E51" s="10">
        <v>5</v>
      </c>
      <c r="F51" s="10">
        <v>7</v>
      </c>
      <c r="G51" s="10">
        <v>9</v>
      </c>
      <c r="H51" s="10">
        <v>8</v>
      </c>
      <c r="I51" s="10">
        <f t="shared" si="8"/>
        <v>32</v>
      </c>
      <c r="J51" s="10">
        <f t="shared" si="9"/>
        <v>4.80</v>
      </c>
      <c r="K51" s="18">
        <v>4</v>
      </c>
      <c r="L51" s="18">
        <v>5</v>
      </c>
      <c r="M51" s="18">
        <v>3.50</v>
      </c>
      <c r="N51" s="18">
        <v>2</v>
      </c>
      <c r="O51" s="18">
        <v>1</v>
      </c>
      <c r="P51" s="18">
        <f t="shared" si="10"/>
        <v>15.50</v>
      </c>
      <c r="Q51" s="116">
        <f t="shared" si="11"/>
        <v>0.775</v>
      </c>
      <c r="R51" s="105">
        <f t="shared" si="12"/>
        <v>0.64999999999999991</v>
      </c>
      <c r="S51" s="105">
        <f t="shared" si="13"/>
        <v>1</v>
      </c>
      <c r="T51" s="105">
        <f t="shared" si="14"/>
        <v>1.2250000000000001</v>
      </c>
      <c r="U51" s="105">
        <f t="shared" si="15"/>
        <v>1.45</v>
      </c>
      <c r="V51" s="105">
        <f t="shared" si="16"/>
        <v>1.25</v>
      </c>
      <c r="W51" s="117">
        <f t="shared" si="17"/>
        <v>47.50</v>
      </c>
      <c r="X51" s="117">
        <f t="shared" si="18"/>
        <v>9.50</v>
      </c>
      <c r="Y51" s="249">
        <v>21</v>
      </c>
      <c r="Z51" s="116">
        <f t="shared" si="19"/>
        <v>16.80</v>
      </c>
      <c r="AA51" s="143"/>
    </row>
    <row r="52" spans="1:27" ht="19.9" customHeight="1">
      <c r="A52" s="138">
        <v>45</v>
      </c>
      <c r="B52" s="165">
        <v>263535</v>
      </c>
      <c r="C52" s="148" t="s">
        <v>274</v>
      </c>
      <c r="D52" s="10">
        <v>6</v>
      </c>
      <c r="E52" s="10">
        <v>7</v>
      </c>
      <c r="F52" s="10">
        <v>5</v>
      </c>
      <c r="G52" s="10">
        <v>4</v>
      </c>
      <c r="H52" s="10">
        <v>3</v>
      </c>
      <c r="I52" s="10">
        <f t="shared" si="8"/>
        <v>25</v>
      </c>
      <c r="J52" s="10">
        <f t="shared" si="9"/>
        <v>3.75</v>
      </c>
      <c r="K52" s="18">
        <v>1</v>
      </c>
      <c r="L52" s="18">
        <v>2</v>
      </c>
      <c r="M52" s="18">
        <v>2.50</v>
      </c>
      <c r="N52" s="18">
        <v>3</v>
      </c>
      <c r="O52" s="18">
        <v>4</v>
      </c>
      <c r="P52" s="18">
        <f t="shared" si="10"/>
        <v>12.50</v>
      </c>
      <c r="Q52" s="116">
        <f t="shared" si="11"/>
        <v>0.625</v>
      </c>
      <c r="R52" s="105">
        <f t="shared" si="12"/>
        <v>0.95</v>
      </c>
      <c r="S52" s="105">
        <f t="shared" si="13"/>
        <v>1.1500000000000001</v>
      </c>
      <c r="T52" s="105">
        <f t="shared" si="14"/>
        <v>0.875</v>
      </c>
      <c r="U52" s="105">
        <f t="shared" si="15"/>
        <v>0.75</v>
      </c>
      <c r="V52" s="105">
        <f t="shared" si="16"/>
        <v>0.64999999999999991</v>
      </c>
      <c r="W52" s="117">
        <f t="shared" si="17"/>
        <v>37.50</v>
      </c>
      <c r="X52" s="117">
        <f t="shared" si="18"/>
        <v>7.50</v>
      </c>
      <c r="Y52" s="249">
        <v>15</v>
      </c>
      <c r="Z52" s="116">
        <f t="shared" si="19"/>
        <v>12</v>
      </c>
      <c r="AA52" s="143"/>
    </row>
    <row r="53" spans="1:27" ht="19.9" customHeight="1">
      <c r="A53" s="138">
        <v>46</v>
      </c>
      <c r="B53" s="165">
        <v>263537</v>
      </c>
      <c r="C53" s="148" t="s">
        <v>215</v>
      </c>
      <c r="D53" s="10">
        <v>8</v>
      </c>
      <c r="E53" s="10">
        <v>6</v>
      </c>
      <c r="F53" s="10">
        <v>7</v>
      </c>
      <c r="G53" s="10">
        <v>5</v>
      </c>
      <c r="H53" s="10">
        <v>4</v>
      </c>
      <c r="I53" s="10">
        <f t="shared" si="8"/>
        <v>30</v>
      </c>
      <c r="J53" s="10">
        <f t="shared" si="9"/>
        <v>4.50</v>
      </c>
      <c r="K53" s="18">
        <v>2.50</v>
      </c>
      <c r="L53" s="18">
        <v>3</v>
      </c>
      <c r="M53" s="18">
        <v>3.50</v>
      </c>
      <c r="N53" s="18">
        <v>4</v>
      </c>
      <c r="O53" s="18">
        <v>5</v>
      </c>
      <c r="P53" s="18">
        <f t="shared" si="10"/>
        <v>18</v>
      </c>
      <c r="Q53" s="116">
        <f t="shared" si="11"/>
        <v>0.90</v>
      </c>
      <c r="R53" s="105">
        <f t="shared" si="12"/>
        <v>1.325</v>
      </c>
      <c r="S53" s="105">
        <f t="shared" si="13"/>
        <v>1.0499999999999998</v>
      </c>
      <c r="T53" s="105">
        <f t="shared" si="14"/>
        <v>1.2250000000000001</v>
      </c>
      <c r="U53" s="105">
        <f t="shared" si="15"/>
        <v>0.95</v>
      </c>
      <c r="V53" s="105">
        <f t="shared" si="16"/>
        <v>0.85</v>
      </c>
      <c r="W53" s="117">
        <f t="shared" si="17"/>
        <v>48</v>
      </c>
      <c r="X53" s="117">
        <f t="shared" si="18"/>
        <v>9.6000000000000014</v>
      </c>
      <c r="Y53" s="249">
        <v>25</v>
      </c>
      <c r="Z53" s="116">
        <f t="shared" si="19"/>
        <v>20</v>
      </c>
      <c r="AA53" s="143"/>
    </row>
    <row r="54" spans="1:27" ht="19.9" customHeight="1">
      <c r="A54" s="138">
        <v>47</v>
      </c>
      <c r="B54" s="165">
        <v>263538</v>
      </c>
      <c r="C54" s="148" t="s">
        <v>275</v>
      </c>
      <c r="D54" s="10">
        <v>3</v>
      </c>
      <c r="E54" s="10">
        <v>5</v>
      </c>
      <c r="F54" s="10">
        <v>4</v>
      </c>
      <c r="G54" s="10">
        <v>2</v>
      </c>
      <c r="H54" s="10">
        <v>3</v>
      </c>
      <c r="I54" s="10">
        <f t="shared" si="8"/>
        <v>17</v>
      </c>
      <c r="J54" s="10">
        <f t="shared" si="9"/>
        <v>2.5499999999999998</v>
      </c>
      <c r="K54" s="18">
        <v>3</v>
      </c>
      <c r="L54" s="18">
        <v>2</v>
      </c>
      <c r="M54" s="18">
        <v>1.50</v>
      </c>
      <c r="N54" s="18">
        <v>2</v>
      </c>
      <c r="O54" s="18">
        <v>2.50</v>
      </c>
      <c r="P54" s="18">
        <f t="shared" si="10"/>
        <v>11</v>
      </c>
      <c r="Q54" s="116">
        <f t="shared" si="11"/>
        <v>0.55000000000000004</v>
      </c>
      <c r="R54" s="105">
        <f t="shared" si="12"/>
        <v>0.60</v>
      </c>
      <c r="S54" s="105">
        <f t="shared" si="13"/>
        <v>0.85</v>
      </c>
      <c r="T54" s="105">
        <f t="shared" si="14"/>
        <v>0.675</v>
      </c>
      <c r="U54" s="105">
        <f t="shared" si="15"/>
        <v>0.40</v>
      </c>
      <c r="V54" s="105">
        <f t="shared" si="16"/>
        <v>0.57499999999999996</v>
      </c>
      <c r="W54" s="117">
        <f t="shared" si="17"/>
        <v>28</v>
      </c>
      <c r="X54" s="117">
        <f t="shared" si="18"/>
        <v>5.60</v>
      </c>
      <c r="Y54" s="249">
        <v>8</v>
      </c>
      <c r="Z54" s="116">
        <f t="shared" si="19"/>
        <v>6.40</v>
      </c>
      <c r="AA54" s="143"/>
    </row>
    <row r="55" spans="1:27" ht="19.9" customHeight="1">
      <c r="A55" s="138">
        <v>48</v>
      </c>
      <c r="B55" s="165">
        <v>263539</v>
      </c>
      <c r="C55" s="148" t="s">
        <v>216</v>
      </c>
      <c r="D55" s="10">
        <v>5</v>
      </c>
      <c r="E55" s="10">
        <v>4</v>
      </c>
      <c r="F55" s="10">
        <v>6</v>
      </c>
      <c r="G55" s="10">
        <v>7</v>
      </c>
      <c r="H55" s="10">
        <v>6</v>
      </c>
      <c r="I55" s="10">
        <f t="shared" si="8"/>
        <v>28</v>
      </c>
      <c r="J55" s="10">
        <f t="shared" si="9"/>
        <v>4.20</v>
      </c>
      <c r="K55" s="18">
        <v>3.50</v>
      </c>
      <c r="L55" s="18">
        <v>2.50</v>
      </c>
      <c r="M55" s="18">
        <v>2.50</v>
      </c>
      <c r="N55" s="18">
        <v>2</v>
      </c>
      <c r="O55" s="18">
        <v>3</v>
      </c>
      <c r="P55" s="18">
        <f t="shared" si="10"/>
        <v>13.50</v>
      </c>
      <c r="Q55" s="116">
        <f t="shared" si="11"/>
        <v>0.675</v>
      </c>
      <c r="R55" s="105">
        <f t="shared" si="12"/>
        <v>0.925</v>
      </c>
      <c r="S55" s="105">
        <f t="shared" si="13"/>
        <v>0.725</v>
      </c>
      <c r="T55" s="105">
        <f t="shared" si="14"/>
        <v>1.0249999999999999</v>
      </c>
      <c r="U55" s="105">
        <f t="shared" si="15"/>
        <v>1.1500000000000001</v>
      </c>
      <c r="V55" s="105">
        <f t="shared" si="16"/>
        <v>1.0499999999999998</v>
      </c>
      <c r="W55" s="117">
        <f t="shared" si="17"/>
        <v>41.50</v>
      </c>
      <c r="X55" s="117">
        <f t="shared" si="18"/>
        <v>8.3000000000000007</v>
      </c>
      <c r="Y55" s="249">
        <v>18</v>
      </c>
      <c r="Z55" s="116">
        <f t="shared" si="19"/>
        <v>14.40</v>
      </c>
      <c r="AA55" s="143"/>
    </row>
    <row r="56" spans="1:27" ht="19.9" customHeight="1">
      <c r="A56" s="138">
        <v>49</v>
      </c>
      <c r="B56" s="165">
        <v>263541</v>
      </c>
      <c r="C56" s="148" t="s">
        <v>218</v>
      </c>
      <c r="D56" s="10">
        <v>7</v>
      </c>
      <c r="E56" s="10">
        <v>5</v>
      </c>
      <c r="F56" s="10">
        <v>8</v>
      </c>
      <c r="G56" s="10">
        <v>9</v>
      </c>
      <c r="H56" s="10">
        <v>7</v>
      </c>
      <c r="I56" s="10">
        <f t="shared" si="8"/>
        <v>36</v>
      </c>
      <c r="J56" s="10">
        <f t="shared" si="9"/>
        <v>5.40</v>
      </c>
      <c r="K56" s="18">
        <v>3</v>
      </c>
      <c r="L56" s="18">
        <v>2.50</v>
      </c>
      <c r="M56" s="18">
        <v>4</v>
      </c>
      <c r="N56" s="18">
        <v>2.50</v>
      </c>
      <c r="O56" s="18">
        <v>4</v>
      </c>
      <c r="P56" s="18">
        <f t="shared" si="10"/>
        <v>16</v>
      </c>
      <c r="Q56" s="116">
        <f t="shared" si="11"/>
        <v>0.80</v>
      </c>
      <c r="R56" s="105">
        <f t="shared" si="12"/>
        <v>1.2000000000000002</v>
      </c>
      <c r="S56" s="105">
        <f t="shared" si="13"/>
        <v>0.875</v>
      </c>
      <c r="T56" s="105">
        <f t="shared" si="14"/>
        <v>1.40</v>
      </c>
      <c r="U56" s="105">
        <f t="shared" si="15"/>
        <v>1.475</v>
      </c>
      <c r="V56" s="105">
        <f t="shared" si="16"/>
        <v>1.25</v>
      </c>
      <c r="W56" s="117">
        <f t="shared" si="17"/>
        <v>52</v>
      </c>
      <c r="X56" s="117">
        <f t="shared" si="18"/>
        <v>10.40</v>
      </c>
      <c r="Y56" s="249">
        <v>23</v>
      </c>
      <c r="Z56" s="116">
        <f t="shared" si="19"/>
        <v>18.400000000000002</v>
      </c>
      <c r="AA56" s="143"/>
    </row>
    <row r="57" spans="1:27" s="131" customFormat="1" ht="19.9" customHeight="1">
      <c r="A57" s="138">
        <v>50</v>
      </c>
      <c r="B57" s="165">
        <v>263542</v>
      </c>
      <c r="C57" s="148" t="s">
        <v>219</v>
      </c>
      <c r="D57" s="10">
        <v>6</v>
      </c>
      <c r="E57" s="10">
        <v>8</v>
      </c>
      <c r="F57" s="10">
        <v>7</v>
      </c>
      <c r="G57" s="10">
        <v>5</v>
      </c>
      <c r="H57" s="10">
        <v>4</v>
      </c>
      <c r="I57" s="10">
        <f t="shared" si="8"/>
        <v>30</v>
      </c>
      <c r="J57" s="10">
        <f t="shared" si="9"/>
        <v>4.50</v>
      </c>
      <c r="K57" s="18">
        <v>3.50</v>
      </c>
      <c r="L57" s="18">
        <v>3</v>
      </c>
      <c r="M57" s="18">
        <v>2.50</v>
      </c>
      <c r="N57" s="18">
        <v>2.50</v>
      </c>
      <c r="O57" s="18">
        <v>2</v>
      </c>
      <c r="P57" s="18">
        <f t="shared" si="10"/>
        <v>13.50</v>
      </c>
      <c r="Q57" s="116">
        <f t="shared" si="11"/>
        <v>0.675</v>
      </c>
      <c r="R57" s="105">
        <f t="shared" si="12"/>
        <v>1.075</v>
      </c>
      <c r="S57" s="105">
        <f t="shared" si="13"/>
        <v>1.35</v>
      </c>
      <c r="T57" s="105">
        <f t="shared" si="14"/>
        <v>1.175</v>
      </c>
      <c r="U57" s="105">
        <f t="shared" si="15"/>
        <v>0.875</v>
      </c>
      <c r="V57" s="105">
        <f t="shared" si="16"/>
        <v>0.70</v>
      </c>
      <c r="W57" s="117">
        <f t="shared" si="17"/>
        <v>43.50</v>
      </c>
      <c r="X57" s="117">
        <f t="shared" si="18"/>
        <v>8.7000000000000011</v>
      </c>
      <c r="Y57" s="249">
        <v>19</v>
      </c>
      <c r="Z57" s="116">
        <f t="shared" si="19"/>
        <v>15.20</v>
      </c>
      <c r="AA57" s="145"/>
    </row>
    <row r="58" spans="1:27" ht="19.9" customHeight="1">
      <c r="A58" s="138">
        <v>51</v>
      </c>
      <c r="B58" s="165">
        <v>263543</v>
      </c>
      <c r="C58" s="148" t="s">
        <v>124</v>
      </c>
      <c r="D58" s="10">
        <v>3</v>
      </c>
      <c r="E58" s="10">
        <v>5</v>
      </c>
      <c r="F58" s="10">
        <v>4</v>
      </c>
      <c r="G58" s="10">
        <v>6</v>
      </c>
      <c r="H58" s="10">
        <v>2</v>
      </c>
      <c r="I58" s="10">
        <f t="shared" si="8"/>
        <v>20</v>
      </c>
      <c r="J58" s="10">
        <f t="shared" si="9"/>
        <v>3</v>
      </c>
      <c r="K58" s="18">
        <v>2</v>
      </c>
      <c r="L58" s="18">
        <v>2.50</v>
      </c>
      <c r="M58" s="18">
        <v>3.50</v>
      </c>
      <c r="N58" s="18">
        <v>2</v>
      </c>
      <c r="O58" s="18">
        <v>4</v>
      </c>
      <c r="P58" s="18">
        <f t="shared" si="10"/>
        <v>14</v>
      </c>
      <c r="Q58" s="116">
        <f t="shared" si="11"/>
        <v>0.70</v>
      </c>
      <c r="R58" s="105">
        <f t="shared" si="12"/>
        <v>0.54999999999999993</v>
      </c>
      <c r="S58" s="105">
        <f t="shared" si="13"/>
        <v>0.875</v>
      </c>
      <c r="T58" s="105">
        <f t="shared" si="14"/>
        <v>0.775</v>
      </c>
      <c r="U58" s="105">
        <f t="shared" si="15"/>
        <v>0.99999999999999989</v>
      </c>
      <c r="V58" s="105">
        <f t="shared" si="16"/>
        <v>0.50</v>
      </c>
      <c r="W58" s="117">
        <f t="shared" si="17"/>
        <v>34</v>
      </c>
      <c r="X58" s="117">
        <f t="shared" si="18"/>
        <v>6.8000000000000007</v>
      </c>
      <c r="Y58" s="249">
        <v>14</v>
      </c>
      <c r="Z58" s="116">
        <f t="shared" si="19"/>
        <v>11.20</v>
      </c>
      <c r="AA58" s="143"/>
    </row>
    <row r="59" spans="1:27" ht="19.9" customHeight="1">
      <c r="A59" s="138">
        <v>52</v>
      </c>
      <c r="B59" s="165">
        <v>263545</v>
      </c>
      <c r="C59" s="148" t="s">
        <v>126</v>
      </c>
      <c r="D59" s="10">
        <v>6</v>
      </c>
      <c r="E59" s="10">
        <v>3</v>
      </c>
      <c r="F59" s="10">
        <v>6</v>
      </c>
      <c r="G59" s="10">
        <v>4</v>
      </c>
      <c r="H59" s="10">
        <v>0</v>
      </c>
      <c r="I59" s="10">
        <f t="shared" si="8"/>
        <v>19</v>
      </c>
      <c r="J59" s="10">
        <f t="shared" si="9"/>
        <v>2.85</v>
      </c>
      <c r="K59" s="18">
        <v>1</v>
      </c>
      <c r="L59" s="18">
        <v>2</v>
      </c>
      <c r="M59" s="18">
        <v>4</v>
      </c>
      <c r="N59" s="18">
        <v>2.50</v>
      </c>
      <c r="O59" s="18">
        <v>3</v>
      </c>
      <c r="P59" s="18">
        <f t="shared" si="10"/>
        <v>12.50</v>
      </c>
      <c r="Q59" s="116">
        <f t="shared" si="11"/>
        <v>0.625</v>
      </c>
      <c r="R59" s="105">
        <f t="shared" si="12"/>
        <v>0.95</v>
      </c>
      <c r="S59" s="105">
        <f t="shared" si="13"/>
        <v>0.54999999999999993</v>
      </c>
      <c r="T59" s="105">
        <f t="shared" si="14"/>
        <v>1.0999999999999999</v>
      </c>
      <c r="U59" s="105">
        <f t="shared" si="15"/>
        <v>0.725</v>
      </c>
      <c r="V59" s="105">
        <f t="shared" si="16"/>
        <v>0.15000000000000002</v>
      </c>
      <c r="W59" s="117">
        <f t="shared" si="17"/>
        <v>31.50</v>
      </c>
      <c r="X59" s="117">
        <f t="shared" si="18"/>
        <v>6.3000000000000007</v>
      </c>
      <c r="Y59" s="249">
        <v>16</v>
      </c>
      <c r="Z59" s="116">
        <f t="shared" si="19"/>
        <v>12.80</v>
      </c>
      <c r="AA59" s="143"/>
    </row>
    <row r="60" spans="1:27" ht="19.9" customHeight="1">
      <c r="A60" s="138">
        <v>53</v>
      </c>
      <c r="B60" s="165">
        <v>263549</v>
      </c>
      <c r="C60" s="148" t="s">
        <v>127</v>
      </c>
      <c r="D60" s="10">
        <v>4</v>
      </c>
      <c r="E60" s="10">
        <v>5</v>
      </c>
      <c r="F60" s="10">
        <v>7</v>
      </c>
      <c r="G60" s="10">
        <v>6</v>
      </c>
      <c r="H60" s="10">
        <v>2</v>
      </c>
      <c r="I60" s="10">
        <f t="shared" si="8"/>
        <v>24</v>
      </c>
      <c r="J60" s="10">
        <f t="shared" si="9"/>
        <v>3.5999999999999996</v>
      </c>
      <c r="K60" s="18">
        <v>2</v>
      </c>
      <c r="L60" s="18">
        <v>3.50</v>
      </c>
      <c r="M60" s="18">
        <v>3</v>
      </c>
      <c r="N60" s="18">
        <v>4</v>
      </c>
      <c r="O60" s="18">
        <v>2.50</v>
      </c>
      <c r="P60" s="18">
        <f t="shared" si="10"/>
        <v>15</v>
      </c>
      <c r="Q60" s="116">
        <f t="shared" si="11"/>
        <v>0.75</v>
      </c>
      <c r="R60" s="105">
        <f t="shared" si="12"/>
        <v>0.70</v>
      </c>
      <c r="S60" s="105">
        <f t="shared" si="13"/>
        <v>0.925</v>
      </c>
      <c r="T60" s="105">
        <f t="shared" si="14"/>
        <v>1.2000000000000002</v>
      </c>
      <c r="U60" s="105">
        <f t="shared" si="15"/>
        <v>1.0999999999999999</v>
      </c>
      <c r="V60" s="105">
        <f t="shared" si="16"/>
        <v>0.425</v>
      </c>
      <c r="W60" s="117">
        <f t="shared" si="17"/>
        <v>39</v>
      </c>
      <c r="X60" s="117">
        <f t="shared" si="18"/>
        <v>7.8000000000000007</v>
      </c>
      <c r="Y60" s="249">
        <v>19</v>
      </c>
      <c r="Z60" s="116">
        <f t="shared" si="19"/>
        <v>15.20</v>
      </c>
      <c r="AA60" s="143"/>
    </row>
    <row r="61" spans="1:27" ht="19.9" customHeight="1">
      <c r="A61" s="138">
        <v>54</v>
      </c>
      <c r="B61" s="165">
        <v>263552</v>
      </c>
      <c r="C61" s="148" t="s">
        <v>225</v>
      </c>
      <c r="D61" s="10">
        <v>7</v>
      </c>
      <c r="E61" s="10">
        <v>8</v>
      </c>
      <c r="F61" s="10">
        <v>6</v>
      </c>
      <c r="G61" s="10">
        <v>9</v>
      </c>
      <c r="H61" s="10">
        <v>7</v>
      </c>
      <c r="I61" s="10">
        <f t="shared" si="8"/>
        <v>37</v>
      </c>
      <c r="J61" s="10">
        <f t="shared" si="9"/>
        <v>5.55</v>
      </c>
      <c r="K61" s="18">
        <v>2.50</v>
      </c>
      <c r="L61" s="18">
        <v>3.50</v>
      </c>
      <c r="M61" s="18">
        <v>4.50</v>
      </c>
      <c r="N61" s="18">
        <v>4.50</v>
      </c>
      <c r="O61" s="18">
        <v>5</v>
      </c>
      <c r="P61" s="18">
        <f t="shared" si="10"/>
        <v>20</v>
      </c>
      <c r="Q61" s="116">
        <f t="shared" si="11"/>
        <v>1</v>
      </c>
      <c r="R61" s="105">
        <f t="shared" si="12"/>
        <v>1.175</v>
      </c>
      <c r="S61" s="105">
        <f t="shared" si="13"/>
        <v>1.375</v>
      </c>
      <c r="T61" s="105">
        <f t="shared" si="14"/>
        <v>1.125</v>
      </c>
      <c r="U61" s="105">
        <f t="shared" si="15"/>
        <v>1.575</v>
      </c>
      <c r="V61" s="105">
        <f t="shared" si="16"/>
        <v>1.30</v>
      </c>
      <c r="W61" s="117">
        <f t="shared" si="17"/>
        <v>57</v>
      </c>
      <c r="X61" s="117">
        <f t="shared" si="18"/>
        <v>11.40</v>
      </c>
      <c r="Y61" s="249">
        <v>23</v>
      </c>
      <c r="Z61" s="116">
        <f t="shared" si="19"/>
        <v>18.400000000000002</v>
      </c>
      <c r="AA61" s="143"/>
    </row>
    <row r="62" spans="1:27" ht="19.9" customHeight="1">
      <c r="A62" s="138">
        <v>55</v>
      </c>
      <c r="B62" s="165">
        <v>263553</v>
      </c>
      <c r="C62" s="148" t="s">
        <v>226</v>
      </c>
      <c r="D62" s="10">
        <v>3</v>
      </c>
      <c r="E62" s="10">
        <v>2</v>
      </c>
      <c r="F62" s="10">
        <v>5</v>
      </c>
      <c r="G62" s="10">
        <v>7</v>
      </c>
      <c r="H62" s="10">
        <v>5</v>
      </c>
      <c r="I62" s="10">
        <f t="shared" si="8"/>
        <v>22</v>
      </c>
      <c r="J62" s="10">
        <f t="shared" si="9"/>
        <v>3.30</v>
      </c>
      <c r="K62" s="18">
        <v>2</v>
      </c>
      <c r="L62" s="18">
        <v>5</v>
      </c>
      <c r="M62" s="18">
        <v>2.50</v>
      </c>
      <c r="N62" s="18">
        <v>4</v>
      </c>
      <c r="O62" s="18">
        <v>1</v>
      </c>
      <c r="P62" s="18">
        <f t="shared" si="10"/>
        <v>14.50</v>
      </c>
      <c r="Q62" s="116">
        <f t="shared" si="11"/>
        <v>0.72500000000000009</v>
      </c>
      <c r="R62" s="105">
        <f t="shared" si="12"/>
        <v>0.54999999999999993</v>
      </c>
      <c r="S62" s="105">
        <f t="shared" si="13"/>
        <v>0.55000000000000004</v>
      </c>
      <c r="T62" s="105">
        <f t="shared" si="14"/>
        <v>0.875</v>
      </c>
      <c r="U62" s="105">
        <f t="shared" si="15"/>
        <v>1.25</v>
      </c>
      <c r="V62" s="105">
        <f t="shared" si="16"/>
        <v>0.80</v>
      </c>
      <c r="W62" s="117">
        <f t="shared" si="17"/>
        <v>36.50</v>
      </c>
      <c r="X62" s="117">
        <f t="shared" si="18"/>
        <v>7.3000000000000007</v>
      </c>
      <c r="Y62" s="249">
        <v>16</v>
      </c>
      <c r="Z62" s="116">
        <f t="shared" si="19"/>
        <v>12.80</v>
      </c>
      <c r="AA62" s="143"/>
    </row>
    <row r="63" spans="1:27" ht="19.9" customHeight="1">
      <c r="A63" s="138">
        <v>56</v>
      </c>
      <c r="B63" s="165">
        <v>263554</v>
      </c>
      <c r="C63" s="148" t="s">
        <v>227</v>
      </c>
      <c r="D63" s="10">
        <v>10</v>
      </c>
      <c r="E63" s="10">
        <v>1</v>
      </c>
      <c r="F63" s="10">
        <v>4</v>
      </c>
      <c r="G63" s="10">
        <v>2</v>
      </c>
      <c r="H63" s="10">
        <v>3</v>
      </c>
      <c r="I63" s="10">
        <f t="shared" si="8"/>
        <v>20</v>
      </c>
      <c r="J63" s="10">
        <f t="shared" si="9"/>
        <v>3</v>
      </c>
      <c r="K63" s="18">
        <v>3</v>
      </c>
      <c r="L63" s="18">
        <v>2.50</v>
      </c>
      <c r="M63" s="18">
        <v>2</v>
      </c>
      <c r="N63" s="18">
        <v>4</v>
      </c>
      <c r="O63" s="18">
        <v>2</v>
      </c>
      <c r="P63" s="18">
        <f t="shared" si="10"/>
        <v>13.50</v>
      </c>
      <c r="Q63" s="116">
        <f t="shared" si="11"/>
        <v>0.675</v>
      </c>
      <c r="R63" s="105">
        <f t="shared" si="12"/>
        <v>1.65</v>
      </c>
      <c r="S63" s="105">
        <f t="shared" si="13"/>
        <v>0.27500000000000002</v>
      </c>
      <c r="T63" s="105">
        <f t="shared" si="14"/>
        <v>0.70</v>
      </c>
      <c r="U63" s="105">
        <f t="shared" si="15"/>
        <v>0.50</v>
      </c>
      <c r="V63" s="105">
        <f t="shared" si="16"/>
        <v>0.54999999999999993</v>
      </c>
      <c r="W63" s="117">
        <f t="shared" si="17"/>
        <v>33.50</v>
      </c>
      <c r="X63" s="117">
        <f t="shared" si="18"/>
        <v>6.70</v>
      </c>
      <c r="Y63" s="249">
        <v>12</v>
      </c>
      <c r="Z63" s="116">
        <f t="shared" si="19"/>
        <v>9.6000000000000014</v>
      </c>
      <c r="AA63" s="143"/>
    </row>
    <row r="64" spans="1:27" ht="19.9" customHeight="1">
      <c r="A64" s="138">
        <v>57</v>
      </c>
      <c r="B64" s="165">
        <v>263555</v>
      </c>
      <c r="C64" s="148" t="s">
        <v>227</v>
      </c>
      <c r="D64" s="10">
        <v>7</v>
      </c>
      <c r="E64" s="10">
        <v>5</v>
      </c>
      <c r="F64" s="10">
        <v>6</v>
      </c>
      <c r="G64" s="10">
        <v>5</v>
      </c>
      <c r="H64" s="10">
        <v>3</v>
      </c>
      <c r="I64" s="10">
        <f t="shared" si="8"/>
        <v>26</v>
      </c>
      <c r="J64" s="10">
        <f t="shared" si="9"/>
        <v>3.90</v>
      </c>
      <c r="K64" s="18">
        <v>3</v>
      </c>
      <c r="L64" s="18">
        <v>4</v>
      </c>
      <c r="M64" s="18">
        <v>4.50</v>
      </c>
      <c r="N64" s="18">
        <v>2.50</v>
      </c>
      <c r="O64" s="18">
        <v>3</v>
      </c>
      <c r="P64" s="18">
        <f t="shared" si="10"/>
        <v>17</v>
      </c>
      <c r="Q64" s="116">
        <f t="shared" si="11"/>
        <v>0.85000000000000009</v>
      </c>
      <c r="R64" s="105">
        <f t="shared" si="12"/>
        <v>1.2000000000000002</v>
      </c>
      <c r="S64" s="105">
        <f t="shared" si="13"/>
        <v>0.95</v>
      </c>
      <c r="T64" s="105">
        <f t="shared" si="14"/>
        <v>1.125</v>
      </c>
      <c r="U64" s="105">
        <f t="shared" si="15"/>
        <v>0.875</v>
      </c>
      <c r="V64" s="105">
        <f t="shared" si="16"/>
        <v>0.60</v>
      </c>
      <c r="W64" s="117">
        <f t="shared" si="17"/>
        <v>43</v>
      </c>
      <c r="X64" s="117">
        <f t="shared" si="18"/>
        <v>8.60</v>
      </c>
      <c r="Y64" s="249">
        <v>14</v>
      </c>
      <c r="Z64" s="116">
        <f t="shared" si="19"/>
        <v>11.20</v>
      </c>
      <c r="AA64" s="143"/>
    </row>
    <row r="65" spans="1:27" ht="19.9" customHeight="1">
      <c r="A65" s="138">
        <v>58</v>
      </c>
      <c r="B65" s="165">
        <v>263557</v>
      </c>
      <c r="C65" s="148" t="s">
        <v>129</v>
      </c>
      <c r="D65" s="10">
        <v>8</v>
      </c>
      <c r="E65" s="10">
        <v>7</v>
      </c>
      <c r="F65" s="10">
        <v>6</v>
      </c>
      <c r="G65" s="10">
        <v>3</v>
      </c>
      <c r="H65" s="10">
        <v>7</v>
      </c>
      <c r="I65" s="10">
        <f t="shared" si="8"/>
        <v>31</v>
      </c>
      <c r="J65" s="10">
        <f t="shared" si="9"/>
        <v>4.6499999999999995</v>
      </c>
      <c r="K65" s="18">
        <v>4</v>
      </c>
      <c r="L65" s="18">
        <v>2.50</v>
      </c>
      <c r="M65" s="18">
        <v>3</v>
      </c>
      <c r="N65" s="18">
        <v>3</v>
      </c>
      <c r="O65" s="18">
        <v>2.50</v>
      </c>
      <c r="P65" s="18">
        <f t="shared" si="10"/>
        <v>15</v>
      </c>
      <c r="Q65" s="116">
        <f t="shared" si="11"/>
        <v>0.75</v>
      </c>
      <c r="R65" s="105">
        <f t="shared" si="12"/>
        <v>1.40</v>
      </c>
      <c r="S65" s="105">
        <f t="shared" si="13"/>
        <v>1.175</v>
      </c>
      <c r="T65" s="105">
        <f t="shared" si="14"/>
        <v>1.0499999999999998</v>
      </c>
      <c r="U65" s="105">
        <f t="shared" si="15"/>
        <v>0.60</v>
      </c>
      <c r="V65" s="105">
        <f t="shared" si="16"/>
        <v>1.175</v>
      </c>
      <c r="W65" s="117">
        <f t="shared" si="17"/>
        <v>46</v>
      </c>
      <c r="X65" s="117">
        <f t="shared" si="18"/>
        <v>9.2000000000000011</v>
      </c>
      <c r="Y65" s="249">
        <v>17</v>
      </c>
      <c r="Z65" s="116">
        <f t="shared" si="19"/>
        <v>13.60</v>
      </c>
      <c r="AA65" s="143"/>
    </row>
    <row r="66" spans="1:27" ht="19.9" customHeight="1">
      <c r="A66" s="138">
        <v>59</v>
      </c>
      <c r="B66" s="165">
        <v>263561</v>
      </c>
      <c r="C66" s="148" t="s">
        <v>231</v>
      </c>
      <c r="D66" s="10">
        <v>5</v>
      </c>
      <c r="E66" s="10">
        <v>4</v>
      </c>
      <c r="F66" s="10">
        <v>3</v>
      </c>
      <c r="G66" s="10">
        <v>6</v>
      </c>
      <c r="H66" s="10">
        <v>7</v>
      </c>
      <c r="I66" s="10">
        <f t="shared" si="8"/>
        <v>25</v>
      </c>
      <c r="J66" s="10">
        <f t="shared" si="9"/>
        <v>3.75</v>
      </c>
      <c r="K66" s="18">
        <v>2.50</v>
      </c>
      <c r="L66" s="18">
        <v>3</v>
      </c>
      <c r="M66" s="18">
        <v>3.50</v>
      </c>
      <c r="N66" s="18">
        <v>4</v>
      </c>
      <c r="O66" s="18">
        <v>2</v>
      </c>
      <c r="P66" s="18">
        <f t="shared" si="10"/>
        <v>15</v>
      </c>
      <c r="Q66" s="116">
        <f t="shared" si="11"/>
        <v>0.75</v>
      </c>
      <c r="R66" s="105">
        <f t="shared" si="12"/>
        <v>0.875</v>
      </c>
      <c r="S66" s="105">
        <f t="shared" si="13"/>
        <v>0.75</v>
      </c>
      <c r="T66" s="105">
        <f t="shared" si="14"/>
        <v>0.625</v>
      </c>
      <c r="U66" s="105">
        <f t="shared" si="15"/>
        <v>1.0999999999999999</v>
      </c>
      <c r="V66" s="105">
        <f t="shared" si="16"/>
        <v>1.1500000000000001</v>
      </c>
      <c r="W66" s="117">
        <f t="shared" si="17"/>
        <v>40</v>
      </c>
      <c r="X66" s="117">
        <f t="shared" si="18"/>
        <v>8</v>
      </c>
      <c r="Y66" s="249">
        <v>12</v>
      </c>
      <c r="Z66" s="116">
        <f t="shared" si="19"/>
        <v>9.6000000000000014</v>
      </c>
      <c r="AA66" s="143"/>
    </row>
    <row r="67" spans="1:27" ht="19.9" customHeight="1">
      <c r="A67" s="138">
        <v>60</v>
      </c>
      <c r="B67" s="165">
        <v>263564</v>
      </c>
      <c r="C67" s="148" t="s">
        <v>233</v>
      </c>
      <c r="D67" s="10">
        <v>7</v>
      </c>
      <c r="E67" s="10">
        <v>6</v>
      </c>
      <c r="F67" s="10">
        <v>5</v>
      </c>
      <c r="G67" s="10">
        <v>8</v>
      </c>
      <c r="H67" s="10">
        <v>4</v>
      </c>
      <c r="I67" s="10">
        <f t="shared" si="8"/>
        <v>30</v>
      </c>
      <c r="J67" s="10">
        <f t="shared" si="9"/>
        <v>4.50</v>
      </c>
      <c r="K67" s="18">
        <v>3</v>
      </c>
      <c r="L67" s="18">
        <v>3.50</v>
      </c>
      <c r="M67" s="18">
        <v>4</v>
      </c>
      <c r="N67" s="18">
        <v>2.50</v>
      </c>
      <c r="O67" s="18">
        <v>4</v>
      </c>
      <c r="P67" s="18">
        <f t="shared" si="10"/>
        <v>17</v>
      </c>
      <c r="Q67" s="116">
        <f t="shared" si="11"/>
        <v>0.85000000000000009</v>
      </c>
      <c r="R67" s="105">
        <f t="shared" si="12"/>
        <v>1.2000000000000002</v>
      </c>
      <c r="S67" s="105">
        <f t="shared" si="13"/>
        <v>1.075</v>
      </c>
      <c r="T67" s="105">
        <f t="shared" si="14"/>
        <v>0.95</v>
      </c>
      <c r="U67" s="105">
        <f t="shared" si="15"/>
        <v>1.325</v>
      </c>
      <c r="V67" s="105">
        <f t="shared" si="16"/>
        <v>0.80</v>
      </c>
      <c r="W67" s="117">
        <f t="shared" si="17"/>
        <v>47</v>
      </c>
      <c r="X67" s="117">
        <f t="shared" si="18"/>
        <v>9.40</v>
      </c>
      <c r="Y67" s="249">
        <v>17</v>
      </c>
      <c r="Z67" s="116">
        <f t="shared" si="19"/>
        <v>13.60</v>
      </c>
      <c r="AA67" s="143"/>
    </row>
    <row r="68" spans="1:27" ht="19.9" customHeight="1">
      <c r="A68" s="138">
        <v>61</v>
      </c>
      <c r="B68" s="165">
        <v>263565</v>
      </c>
      <c r="C68" s="148" t="s">
        <v>131</v>
      </c>
      <c r="D68" s="10">
        <v>6</v>
      </c>
      <c r="E68" s="10">
        <v>5</v>
      </c>
      <c r="F68" s="10">
        <v>7</v>
      </c>
      <c r="G68" s="10">
        <v>3</v>
      </c>
      <c r="H68" s="10">
        <v>2</v>
      </c>
      <c r="I68" s="10">
        <f t="shared" si="8"/>
        <v>23</v>
      </c>
      <c r="J68" s="10">
        <f t="shared" si="9"/>
        <v>3.4499999999999997</v>
      </c>
      <c r="K68" s="18">
        <v>1</v>
      </c>
      <c r="L68" s="18">
        <v>2.50</v>
      </c>
      <c r="M68" s="18">
        <v>2</v>
      </c>
      <c r="N68" s="18">
        <v>3.50</v>
      </c>
      <c r="O68" s="18">
        <v>4.50</v>
      </c>
      <c r="P68" s="18">
        <f t="shared" si="10"/>
        <v>13.50</v>
      </c>
      <c r="Q68" s="116">
        <f t="shared" si="11"/>
        <v>0.675</v>
      </c>
      <c r="R68" s="105">
        <f t="shared" si="12"/>
        <v>0.95</v>
      </c>
      <c r="S68" s="105">
        <f t="shared" si="13"/>
        <v>0.875</v>
      </c>
      <c r="T68" s="105">
        <f t="shared" si="14"/>
        <v>1.1500000000000001</v>
      </c>
      <c r="U68" s="105">
        <f t="shared" si="15"/>
        <v>0.625</v>
      </c>
      <c r="V68" s="105">
        <f t="shared" si="16"/>
        <v>0.525</v>
      </c>
      <c r="W68" s="117">
        <f t="shared" si="17"/>
        <v>36.50</v>
      </c>
      <c r="X68" s="117">
        <f t="shared" si="18"/>
        <v>7.3000000000000007</v>
      </c>
      <c r="Y68" s="249">
        <v>12</v>
      </c>
      <c r="Z68" s="116">
        <f t="shared" si="19"/>
        <v>9.6000000000000014</v>
      </c>
      <c r="AA68" s="143"/>
    </row>
    <row r="69" spans="1:27" ht="19.9" customHeight="1">
      <c r="A69" s="138">
        <v>62</v>
      </c>
      <c r="B69" s="165">
        <v>263567</v>
      </c>
      <c r="C69" s="148" t="s">
        <v>234</v>
      </c>
      <c r="D69" s="10">
        <v>4</v>
      </c>
      <c r="E69" s="10">
        <v>5</v>
      </c>
      <c r="F69" s="10">
        <v>3</v>
      </c>
      <c r="G69" s="10">
        <v>2</v>
      </c>
      <c r="H69" s="10">
        <v>1</v>
      </c>
      <c r="I69" s="10">
        <f t="shared" si="8"/>
        <v>15</v>
      </c>
      <c r="J69" s="10">
        <f t="shared" si="9"/>
        <v>2.25</v>
      </c>
      <c r="K69" s="18">
        <v>2</v>
      </c>
      <c r="L69" s="18">
        <v>2.50</v>
      </c>
      <c r="M69" s="18">
        <v>1</v>
      </c>
      <c r="N69" s="18">
        <v>0</v>
      </c>
      <c r="O69" s="18">
        <v>5</v>
      </c>
      <c r="P69" s="18">
        <f t="shared" si="10"/>
        <v>10.50</v>
      </c>
      <c r="Q69" s="116">
        <f t="shared" si="11"/>
        <v>0.525</v>
      </c>
      <c r="R69" s="105">
        <f t="shared" si="12"/>
        <v>0.70</v>
      </c>
      <c r="S69" s="105">
        <f t="shared" si="13"/>
        <v>0.875</v>
      </c>
      <c r="T69" s="105">
        <f t="shared" si="14"/>
        <v>0.49999999999999994</v>
      </c>
      <c r="U69" s="105">
        <f t="shared" si="15"/>
        <v>0.30</v>
      </c>
      <c r="V69" s="105">
        <f t="shared" si="16"/>
        <v>0.40</v>
      </c>
      <c r="W69" s="117">
        <f t="shared" si="17"/>
        <v>25.50</v>
      </c>
      <c r="X69" s="117">
        <f t="shared" si="18"/>
        <v>5.1000000000000005</v>
      </c>
      <c r="Y69" s="249">
        <v>0</v>
      </c>
      <c r="Z69" s="116">
        <f t="shared" si="19"/>
        <v>0</v>
      </c>
      <c r="AA69" s="143"/>
    </row>
    <row r="70" spans="1:27" ht="19.9" customHeight="1">
      <c r="A70" s="138">
        <v>63</v>
      </c>
      <c r="B70" s="165">
        <v>263568</v>
      </c>
      <c r="C70" s="148" t="s">
        <v>133</v>
      </c>
      <c r="D70" s="10">
        <v>3</v>
      </c>
      <c r="E70" s="10">
        <v>4</v>
      </c>
      <c r="F70" s="10">
        <v>5</v>
      </c>
      <c r="G70" s="10">
        <v>7</v>
      </c>
      <c r="H70" s="10">
        <v>8</v>
      </c>
      <c r="I70" s="10">
        <f t="shared" si="8"/>
        <v>27</v>
      </c>
      <c r="J70" s="10">
        <f t="shared" si="9"/>
        <v>4.05</v>
      </c>
      <c r="K70" s="18">
        <v>1</v>
      </c>
      <c r="L70" s="18">
        <v>2</v>
      </c>
      <c r="M70" s="18">
        <v>3</v>
      </c>
      <c r="N70" s="18">
        <v>4</v>
      </c>
      <c r="O70" s="18">
        <v>2.50</v>
      </c>
      <c r="P70" s="18">
        <f t="shared" si="10"/>
        <v>12.50</v>
      </c>
      <c r="Q70" s="116">
        <f t="shared" si="11"/>
        <v>0.625</v>
      </c>
      <c r="R70" s="105">
        <f t="shared" si="12"/>
        <v>0.49999999999999994</v>
      </c>
      <c r="S70" s="105">
        <f t="shared" si="13"/>
        <v>0.70</v>
      </c>
      <c r="T70" s="105">
        <f t="shared" si="14"/>
        <v>0.90</v>
      </c>
      <c r="U70" s="105">
        <f t="shared" si="15"/>
        <v>1.25</v>
      </c>
      <c r="V70" s="105">
        <f t="shared" si="16"/>
        <v>1.325</v>
      </c>
      <c r="W70" s="117">
        <f t="shared" si="17"/>
        <v>39.50</v>
      </c>
      <c r="X70" s="117">
        <f t="shared" si="18"/>
        <v>7.90</v>
      </c>
      <c r="Y70" s="249">
        <v>14</v>
      </c>
      <c r="Z70" s="116">
        <f t="shared" si="19"/>
        <v>11.20</v>
      </c>
      <c r="AA70" s="143"/>
    </row>
    <row r="71" spans="1:27" ht="19.9" customHeight="1">
      <c r="A71" s="138">
        <v>64</v>
      </c>
      <c r="B71" s="165">
        <v>263569</v>
      </c>
      <c r="C71" s="148" t="s">
        <v>235</v>
      </c>
      <c r="D71" s="10">
        <v>5</v>
      </c>
      <c r="E71" s="10">
        <v>7</v>
      </c>
      <c r="F71" s="10">
        <v>8</v>
      </c>
      <c r="G71" s="10">
        <v>4</v>
      </c>
      <c r="H71" s="10">
        <v>5</v>
      </c>
      <c r="I71" s="10">
        <f t="shared" si="8"/>
        <v>29</v>
      </c>
      <c r="J71" s="10">
        <f t="shared" si="9"/>
        <v>4.3499999999999996</v>
      </c>
      <c r="K71" s="18">
        <v>2</v>
      </c>
      <c r="L71" s="18">
        <v>4</v>
      </c>
      <c r="M71" s="18">
        <v>1</v>
      </c>
      <c r="N71" s="18">
        <v>2.50</v>
      </c>
      <c r="O71" s="18">
        <v>3</v>
      </c>
      <c r="P71" s="18">
        <f t="shared" si="10"/>
        <v>12.50</v>
      </c>
      <c r="Q71" s="116">
        <f t="shared" si="11"/>
        <v>0.625</v>
      </c>
      <c r="R71" s="105">
        <f t="shared" si="12"/>
        <v>0.85</v>
      </c>
      <c r="S71" s="105">
        <f t="shared" si="13"/>
        <v>1.25</v>
      </c>
      <c r="T71" s="105">
        <f t="shared" si="14"/>
        <v>1.25</v>
      </c>
      <c r="U71" s="105">
        <f t="shared" si="15"/>
        <v>0.725</v>
      </c>
      <c r="V71" s="105">
        <f t="shared" si="16"/>
        <v>0.90</v>
      </c>
      <c r="W71" s="117">
        <f t="shared" si="17"/>
        <v>41.50</v>
      </c>
      <c r="X71" s="117">
        <f t="shared" si="18"/>
        <v>8.3000000000000007</v>
      </c>
      <c r="Y71" s="249">
        <v>13</v>
      </c>
      <c r="Z71" s="116">
        <f t="shared" si="19"/>
        <v>10.40</v>
      </c>
      <c r="AA71" s="143"/>
    </row>
    <row r="72" spans="1:27" ht="19.9" customHeight="1">
      <c r="A72" s="138">
        <v>65</v>
      </c>
      <c r="B72" s="165">
        <v>263570</v>
      </c>
      <c r="C72" s="148" t="s">
        <v>235</v>
      </c>
      <c r="D72" s="10">
        <v>3</v>
      </c>
      <c r="E72" s="10">
        <v>2</v>
      </c>
      <c r="F72" s="10">
        <v>5</v>
      </c>
      <c r="G72" s="10">
        <v>1</v>
      </c>
      <c r="H72" s="10">
        <v>2</v>
      </c>
      <c r="I72" s="10">
        <f t="shared" si="8"/>
        <v>13</v>
      </c>
      <c r="J72" s="10">
        <f t="shared" si="9"/>
        <v>1.95</v>
      </c>
      <c r="K72" s="18">
        <v>2.50</v>
      </c>
      <c r="L72" s="18">
        <v>0</v>
      </c>
      <c r="M72" s="18">
        <v>0</v>
      </c>
      <c r="N72" s="18">
        <v>2</v>
      </c>
      <c r="O72" s="18">
        <v>1</v>
      </c>
      <c r="P72" s="18">
        <f t="shared" si="10"/>
        <v>5.50</v>
      </c>
      <c r="Q72" s="116">
        <f t="shared" si="11"/>
        <v>0.27500000000000002</v>
      </c>
      <c r="R72" s="105">
        <f t="shared" si="12"/>
        <v>0.57499999999999996</v>
      </c>
      <c r="S72" s="105">
        <f t="shared" si="13"/>
        <v>0.30</v>
      </c>
      <c r="T72" s="105">
        <f t="shared" si="14"/>
        <v>0.75</v>
      </c>
      <c r="U72" s="105">
        <f t="shared" si="15"/>
        <v>0.25</v>
      </c>
      <c r="V72" s="105">
        <f t="shared" si="16"/>
        <v>0.35</v>
      </c>
      <c r="W72" s="117">
        <f t="shared" si="17"/>
        <v>18.50</v>
      </c>
      <c r="X72" s="117">
        <f t="shared" si="18"/>
        <v>3.70</v>
      </c>
      <c r="Y72" s="249">
        <v>6</v>
      </c>
      <c r="Z72" s="116">
        <f t="shared" si="20" ref="Z72:Z103">Y72*0.8</f>
        <v>4.8000000000000007</v>
      </c>
      <c r="AA72" s="143"/>
    </row>
    <row r="73" spans="1:27" ht="19.9" customHeight="1">
      <c r="A73" s="138">
        <v>66</v>
      </c>
      <c r="B73" s="165">
        <v>263571</v>
      </c>
      <c r="C73" s="148" t="s">
        <v>236</v>
      </c>
      <c r="D73" s="10">
        <v>5</v>
      </c>
      <c r="E73" s="10">
        <v>3</v>
      </c>
      <c r="F73" s="10">
        <v>6</v>
      </c>
      <c r="G73" s="10">
        <v>4</v>
      </c>
      <c r="H73" s="10">
        <v>5</v>
      </c>
      <c r="I73" s="10">
        <f t="shared" si="21" ref="I73:I110">SUM(D73:H73)</f>
        <v>23</v>
      </c>
      <c r="J73" s="10">
        <f t="shared" si="22" ref="J73:J110">I73*0.15</f>
        <v>3.4499999999999997</v>
      </c>
      <c r="K73" s="18">
        <v>2</v>
      </c>
      <c r="L73" s="18">
        <v>3</v>
      </c>
      <c r="M73" s="18">
        <v>3.50</v>
      </c>
      <c r="N73" s="18">
        <v>4</v>
      </c>
      <c r="O73" s="18">
        <v>1</v>
      </c>
      <c r="P73" s="18">
        <f t="shared" si="23" ref="P73:P110">SUM(K73:O73)</f>
        <v>13.50</v>
      </c>
      <c r="Q73" s="116">
        <f t="shared" si="24" ref="Q73:Q110">P73*0.05</f>
        <v>0.675</v>
      </c>
      <c r="R73" s="105">
        <f t="shared" si="25" ref="R73:R110">(D73*0.15+K73*0.05)</f>
        <v>0.85</v>
      </c>
      <c r="S73" s="105">
        <f t="shared" si="26" ref="S73:S110">(E73*0.15+L73*0.05)</f>
        <v>0.60</v>
      </c>
      <c r="T73" s="105">
        <f t="shared" si="27" ref="T73:T110">(F73*0.15+M73*0.05)</f>
        <v>1.075</v>
      </c>
      <c r="U73" s="105">
        <f t="shared" si="28" ref="U73:U110">(G73*0.15+N73*0.05)</f>
        <v>0.80</v>
      </c>
      <c r="V73" s="105">
        <f t="shared" si="29" ref="V73:V110">(H73*0.15+O73*0.05)</f>
        <v>0.80</v>
      </c>
      <c r="W73" s="117">
        <f t="shared" si="30" ref="W73:W110">I73+P73</f>
        <v>36.50</v>
      </c>
      <c r="X73" s="117">
        <f t="shared" si="31" ref="X73:X110">(W73*0.2)</f>
        <v>7.3000000000000007</v>
      </c>
      <c r="Y73" s="249">
        <v>14</v>
      </c>
      <c r="Z73" s="116">
        <f t="shared" si="20"/>
        <v>11.20</v>
      </c>
      <c r="AA73" s="143"/>
    </row>
    <row r="74" spans="1:27" ht="19.9" customHeight="1">
      <c r="A74" s="138">
        <v>67</v>
      </c>
      <c r="B74" s="165">
        <v>263572</v>
      </c>
      <c r="C74" s="148" t="s">
        <v>134</v>
      </c>
      <c r="D74" s="10">
        <v>7</v>
      </c>
      <c r="E74" s="10">
        <v>8</v>
      </c>
      <c r="F74" s="10">
        <v>5</v>
      </c>
      <c r="G74" s="10">
        <v>3</v>
      </c>
      <c r="H74" s="10">
        <v>4</v>
      </c>
      <c r="I74" s="10">
        <f t="shared" si="21"/>
        <v>27</v>
      </c>
      <c r="J74" s="10">
        <f t="shared" si="22"/>
        <v>4.05</v>
      </c>
      <c r="K74" s="18">
        <v>2.50</v>
      </c>
      <c r="L74" s="18">
        <v>2</v>
      </c>
      <c r="M74" s="18">
        <v>4</v>
      </c>
      <c r="N74" s="18">
        <v>2.50</v>
      </c>
      <c r="O74" s="18">
        <v>3</v>
      </c>
      <c r="P74" s="18">
        <f t="shared" si="23"/>
        <v>14</v>
      </c>
      <c r="Q74" s="116">
        <f t="shared" si="24"/>
        <v>0.70</v>
      </c>
      <c r="R74" s="105">
        <f t="shared" si="25"/>
        <v>1.175</v>
      </c>
      <c r="S74" s="105">
        <f t="shared" si="26"/>
        <v>1.30</v>
      </c>
      <c r="T74" s="105">
        <f t="shared" si="27"/>
        <v>0.95</v>
      </c>
      <c r="U74" s="105">
        <f t="shared" si="28"/>
        <v>0.57499999999999996</v>
      </c>
      <c r="V74" s="105">
        <f t="shared" si="29"/>
        <v>0.75</v>
      </c>
      <c r="W74" s="117">
        <f t="shared" si="30"/>
        <v>41</v>
      </c>
      <c r="X74" s="117">
        <f t="shared" si="31"/>
        <v>8.2000000000000011</v>
      </c>
      <c r="Y74" s="249">
        <v>15</v>
      </c>
      <c r="Z74" s="116">
        <f t="shared" si="20"/>
        <v>12</v>
      </c>
      <c r="AA74" s="143"/>
    </row>
    <row r="75" spans="1:27" ht="19.9" customHeight="1">
      <c r="A75" s="138">
        <v>68</v>
      </c>
      <c r="B75" s="165">
        <v>263573</v>
      </c>
      <c r="C75" s="148" t="s">
        <v>237</v>
      </c>
      <c r="D75" s="10">
        <v>6</v>
      </c>
      <c r="E75" s="10">
        <v>5</v>
      </c>
      <c r="F75" s="10">
        <v>3</v>
      </c>
      <c r="G75" s="10">
        <v>8</v>
      </c>
      <c r="H75" s="10">
        <v>4</v>
      </c>
      <c r="I75" s="10">
        <f t="shared" si="21"/>
        <v>26</v>
      </c>
      <c r="J75" s="10">
        <f t="shared" si="22"/>
        <v>3.90</v>
      </c>
      <c r="K75" s="18">
        <v>3</v>
      </c>
      <c r="L75" s="18">
        <v>3.50</v>
      </c>
      <c r="M75" s="18">
        <v>5</v>
      </c>
      <c r="N75" s="18">
        <v>1</v>
      </c>
      <c r="O75" s="18">
        <v>1.50</v>
      </c>
      <c r="P75" s="18">
        <f t="shared" si="23"/>
        <v>14</v>
      </c>
      <c r="Q75" s="116">
        <f t="shared" si="24"/>
        <v>0.70</v>
      </c>
      <c r="R75" s="105">
        <f t="shared" si="25"/>
        <v>1.0499999999999998</v>
      </c>
      <c r="S75" s="105">
        <f t="shared" si="26"/>
        <v>0.925</v>
      </c>
      <c r="T75" s="105">
        <f t="shared" si="27"/>
        <v>0.70</v>
      </c>
      <c r="U75" s="105">
        <f t="shared" si="28"/>
        <v>1.25</v>
      </c>
      <c r="V75" s="105">
        <f t="shared" si="29"/>
        <v>0.675</v>
      </c>
      <c r="W75" s="117">
        <f t="shared" si="30"/>
        <v>40</v>
      </c>
      <c r="X75" s="117">
        <f t="shared" si="31"/>
        <v>8</v>
      </c>
      <c r="Y75" s="249">
        <v>13</v>
      </c>
      <c r="Z75" s="116">
        <f t="shared" si="20"/>
        <v>10.40</v>
      </c>
      <c r="AA75" s="143"/>
    </row>
    <row r="76" spans="1:27" ht="19.9" customHeight="1">
      <c r="A76" s="138">
        <v>69</v>
      </c>
      <c r="B76" s="165">
        <v>263575</v>
      </c>
      <c r="C76" s="148" t="s">
        <v>239</v>
      </c>
      <c r="D76" s="10">
        <v>3</v>
      </c>
      <c r="E76" s="10">
        <v>4</v>
      </c>
      <c r="F76" s="10">
        <v>5</v>
      </c>
      <c r="G76" s="10">
        <v>6</v>
      </c>
      <c r="H76" s="10">
        <v>2</v>
      </c>
      <c r="I76" s="10">
        <f t="shared" si="21"/>
        <v>20</v>
      </c>
      <c r="J76" s="10">
        <f t="shared" si="22"/>
        <v>3</v>
      </c>
      <c r="K76" s="18">
        <v>2</v>
      </c>
      <c r="L76" s="18">
        <v>1</v>
      </c>
      <c r="M76" s="18">
        <v>2.50</v>
      </c>
      <c r="N76" s="18">
        <v>3.50</v>
      </c>
      <c r="O76" s="18">
        <v>4</v>
      </c>
      <c r="P76" s="18">
        <f t="shared" si="23"/>
        <v>13</v>
      </c>
      <c r="Q76" s="116">
        <f t="shared" si="24"/>
        <v>0.65</v>
      </c>
      <c r="R76" s="105">
        <f t="shared" si="25"/>
        <v>0.54999999999999993</v>
      </c>
      <c r="S76" s="105">
        <f t="shared" si="26"/>
        <v>0.65</v>
      </c>
      <c r="T76" s="105">
        <f t="shared" si="27"/>
        <v>0.875</v>
      </c>
      <c r="U76" s="105">
        <f t="shared" si="28"/>
        <v>1.075</v>
      </c>
      <c r="V76" s="105">
        <f t="shared" si="29"/>
        <v>0.50</v>
      </c>
      <c r="W76" s="117">
        <f t="shared" si="30"/>
        <v>33</v>
      </c>
      <c r="X76" s="117">
        <f t="shared" si="31"/>
        <v>6.60</v>
      </c>
      <c r="Y76" s="249">
        <v>12</v>
      </c>
      <c r="Z76" s="116">
        <f t="shared" si="20"/>
        <v>9.6000000000000014</v>
      </c>
      <c r="AA76" s="143"/>
    </row>
    <row r="77" spans="1:27" ht="19.9" customHeight="1">
      <c r="A77" s="138">
        <v>70</v>
      </c>
      <c r="B77" s="165">
        <v>263576</v>
      </c>
      <c r="C77" s="148" t="s">
        <v>240</v>
      </c>
      <c r="D77" s="10">
        <v>3</v>
      </c>
      <c r="E77" s="10">
        <v>0</v>
      </c>
      <c r="F77" s="10">
        <v>2</v>
      </c>
      <c r="G77" s="10">
        <v>4</v>
      </c>
      <c r="H77" s="10">
        <v>7</v>
      </c>
      <c r="I77" s="10">
        <f t="shared" si="21"/>
        <v>16</v>
      </c>
      <c r="J77" s="10">
        <f t="shared" si="22"/>
        <v>2.40</v>
      </c>
      <c r="K77" s="18">
        <v>1.50</v>
      </c>
      <c r="L77" s="18">
        <v>3</v>
      </c>
      <c r="M77" s="18">
        <v>2.50</v>
      </c>
      <c r="N77" s="18">
        <v>4</v>
      </c>
      <c r="O77" s="18">
        <v>1</v>
      </c>
      <c r="P77" s="18">
        <f t="shared" si="23"/>
        <v>12</v>
      </c>
      <c r="Q77" s="116">
        <f t="shared" si="24"/>
        <v>0.60000000000000009</v>
      </c>
      <c r="R77" s="105">
        <f t="shared" si="25"/>
        <v>0.52499999999999991</v>
      </c>
      <c r="S77" s="105">
        <f t="shared" si="26"/>
        <v>0.15000000000000002</v>
      </c>
      <c r="T77" s="105">
        <f t="shared" si="27"/>
        <v>0.425</v>
      </c>
      <c r="U77" s="105">
        <f t="shared" si="28"/>
        <v>0.80</v>
      </c>
      <c r="V77" s="105">
        <f t="shared" si="29"/>
        <v>1.1000000000000001</v>
      </c>
      <c r="W77" s="117">
        <f t="shared" si="30"/>
        <v>28</v>
      </c>
      <c r="X77" s="117">
        <f t="shared" si="31"/>
        <v>5.60</v>
      </c>
      <c r="Y77" s="249">
        <v>7</v>
      </c>
      <c r="Z77" s="116">
        <f t="shared" si="20"/>
        <v>5.60</v>
      </c>
      <c r="AA77" s="143"/>
    </row>
    <row r="78" spans="1:27" ht="19.9" customHeight="1">
      <c r="A78" s="138">
        <v>71</v>
      </c>
      <c r="B78" s="165">
        <v>263577</v>
      </c>
      <c r="C78" s="148" t="s">
        <v>241</v>
      </c>
      <c r="D78" s="10">
        <v>7</v>
      </c>
      <c r="E78" s="10">
        <v>5</v>
      </c>
      <c r="F78" s="10">
        <v>6</v>
      </c>
      <c r="G78" s="10">
        <v>3</v>
      </c>
      <c r="H78" s="10">
        <v>4</v>
      </c>
      <c r="I78" s="10">
        <f t="shared" si="21"/>
        <v>25</v>
      </c>
      <c r="J78" s="10">
        <f t="shared" si="22"/>
        <v>3.75</v>
      </c>
      <c r="K78" s="18">
        <v>3</v>
      </c>
      <c r="L78" s="18">
        <v>2</v>
      </c>
      <c r="M78" s="18">
        <v>2.50</v>
      </c>
      <c r="N78" s="18">
        <v>4</v>
      </c>
      <c r="O78" s="18">
        <v>3</v>
      </c>
      <c r="P78" s="18">
        <f t="shared" si="23"/>
        <v>14.50</v>
      </c>
      <c r="Q78" s="116">
        <f t="shared" si="24"/>
        <v>0.72500000000000009</v>
      </c>
      <c r="R78" s="105">
        <f t="shared" si="25"/>
        <v>1.2000000000000002</v>
      </c>
      <c r="S78" s="105">
        <f t="shared" si="26"/>
        <v>0.85</v>
      </c>
      <c r="T78" s="105">
        <f t="shared" si="27"/>
        <v>1.0249999999999999</v>
      </c>
      <c r="U78" s="105">
        <f t="shared" si="28"/>
        <v>0.64999999999999991</v>
      </c>
      <c r="V78" s="105">
        <f t="shared" si="29"/>
        <v>0.75</v>
      </c>
      <c r="W78" s="117">
        <f t="shared" si="30"/>
        <v>39.50</v>
      </c>
      <c r="X78" s="117">
        <f t="shared" si="31"/>
        <v>7.90</v>
      </c>
      <c r="Y78" s="249">
        <v>10</v>
      </c>
      <c r="Z78" s="116">
        <f t="shared" si="20"/>
        <v>8</v>
      </c>
      <c r="AA78" s="143"/>
    </row>
    <row r="79" spans="1:27" ht="19.9" customHeight="1">
      <c r="A79" s="138">
        <v>72</v>
      </c>
      <c r="B79" s="165">
        <v>263580</v>
      </c>
      <c r="C79" s="148" t="s">
        <v>243</v>
      </c>
      <c r="D79" s="10">
        <v>8</v>
      </c>
      <c r="E79" s="10">
        <v>6</v>
      </c>
      <c r="F79" s="10">
        <v>3</v>
      </c>
      <c r="G79" s="10">
        <v>7</v>
      </c>
      <c r="H79" s="10">
        <v>5</v>
      </c>
      <c r="I79" s="10">
        <f t="shared" si="21"/>
        <v>29</v>
      </c>
      <c r="J79" s="10">
        <f t="shared" si="22"/>
        <v>4.3499999999999996</v>
      </c>
      <c r="K79" s="18">
        <v>2</v>
      </c>
      <c r="L79" s="18">
        <v>3.50</v>
      </c>
      <c r="M79" s="18">
        <v>4</v>
      </c>
      <c r="N79" s="18">
        <v>2.50</v>
      </c>
      <c r="O79" s="18">
        <v>2</v>
      </c>
      <c r="P79" s="18">
        <f t="shared" si="23"/>
        <v>14</v>
      </c>
      <c r="Q79" s="116">
        <f t="shared" si="24"/>
        <v>0.70</v>
      </c>
      <c r="R79" s="105">
        <f t="shared" si="25"/>
        <v>1.30</v>
      </c>
      <c r="S79" s="105">
        <f t="shared" si="26"/>
        <v>1.075</v>
      </c>
      <c r="T79" s="105">
        <f t="shared" si="27"/>
        <v>0.64999999999999991</v>
      </c>
      <c r="U79" s="105">
        <f t="shared" si="28"/>
        <v>1.175</v>
      </c>
      <c r="V79" s="105">
        <f t="shared" si="29"/>
        <v>0.85</v>
      </c>
      <c r="W79" s="117">
        <f t="shared" si="30"/>
        <v>43</v>
      </c>
      <c r="X79" s="117">
        <f t="shared" si="31"/>
        <v>8.60</v>
      </c>
      <c r="Y79" s="249">
        <v>13</v>
      </c>
      <c r="Z79" s="116">
        <f t="shared" si="20"/>
        <v>10.40</v>
      </c>
      <c r="AA79" s="143"/>
    </row>
    <row r="80" spans="1:27" ht="19.9" customHeight="1">
      <c r="A80" s="138">
        <v>73</v>
      </c>
      <c r="B80" s="165">
        <v>263583</v>
      </c>
      <c r="C80" s="148" t="s">
        <v>246</v>
      </c>
      <c r="D80" s="10">
        <v>6</v>
      </c>
      <c r="E80" s="10">
        <v>8</v>
      </c>
      <c r="F80" s="10">
        <v>9</v>
      </c>
      <c r="G80" s="10">
        <v>7</v>
      </c>
      <c r="H80" s="10">
        <v>5</v>
      </c>
      <c r="I80" s="10">
        <f t="shared" si="21"/>
        <v>35</v>
      </c>
      <c r="J80" s="10">
        <f t="shared" si="22"/>
        <v>5.25</v>
      </c>
      <c r="K80" s="18">
        <v>4</v>
      </c>
      <c r="L80" s="18">
        <v>2.50</v>
      </c>
      <c r="M80" s="18">
        <v>5</v>
      </c>
      <c r="N80" s="18">
        <v>4.50</v>
      </c>
      <c r="O80" s="18">
        <v>3</v>
      </c>
      <c r="P80" s="18">
        <f t="shared" si="23"/>
        <v>19</v>
      </c>
      <c r="Q80" s="116">
        <f t="shared" si="24"/>
        <v>0.95</v>
      </c>
      <c r="R80" s="105">
        <f t="shared" si="25"/>
        <v>1.0999999999999999</v>
      </c>
      <c r="S80" s="105">
        <f t="shared" si="26"/>
        <v>1.325</v>
      </c>
      <c r="T80" s="105">
        <f t="shared" si="27"/>
        <v>1.60</v>
      </c>
      <c r="U80" s="105">
        <f t="shared" si="28"/>
        <v>1.2750000000000001</v>
      </c>
      <c r="V80" s="105">
        <f t="shared" si="29"/>
        <v>0.90</v>
      </c>
      <c r="W80" s="117">
        <f t="shared" si="30"/>
        <v>54</v>
      </c>
      <c r="X80" s="117">
        <f t="shared" si="31"/>
        <v>10.80</v>
      </c>
      <c r="Y80" s="249">
        <v>18</v>
      </c>
      <c r="Z80" s="116">
        <f t="shared" si="20"/>
        <v>14.40</v>
      </c>
      <c r="AA80" s="143"/>
    </row>
    <row r="81" spans="1:27" ht="19.9" customHeight="1">
      <c r="A81" s="138">
        <v>74</v>
      </c>
      <c r="B81" s="165">
        <v>263584</v>
      </c>
      <c r="C81" s="148" t="s">
        <v>136</v>
      </c>
      <c r="D81" s="10">
        <v>3</v>
      </c>
      <c r="E81" s="10">
        <v>5</v>
      </c>
      <c r="F81" s="10">
        <v>7</v>
      </c>
      <c r="G81" s="10">
        <v>8</v>
      </c>
      <c r="H81" s="10">
        <v>4</v>
      </c>
      <c r="I81" s="10">
        <f t="shared" si="21"/>
        <v>27</v>
      </c>
      <c r="J81" s="10">
        <f t="shared" si="22"/>
        <v>4.05</v>
      </c>
      <c r="K81" s="18">
        <v>3.50</v>
      </c>
      <c r="L81" s="18">
        <v>3</v>
      </c>
      <c r="M81" s="18">
        <v>4</v>
      </c>
      <c r="N81" s="18">
        <v>2.50</v>
      </c>
      <c r="O81" s="18">
        <v>2.50</v>
      </c>
      <c r="P81" s="18">
        <f t="shared" si="23"/>
        <v>15.50</v>
      </c>
      <c r="Q81" s="116">
        <f t="shared" si="24"/>
        <v>0.775</v>
      </c>
      <c r="R81" s="105">
        <f t="shared" si="25"/>
        <v>0.625</v>
      </c>
      <c r="S81" s="105">
        <f t="shared" si="26"/>
        <v>0.90</v>
      </c>
      <c r="T81" s="105">
        <f t="shared" si="27"/>
        <v>1.25</v>
      </c>
      <c r="U81" s="105">
        <f t="shared" si="28"/>
        <v>1.325</v>
      </c>
      <c r="V81" s="105">
        <f t="shared" si="29"/>
        <v>0.725</v>
      </c>
      <c r="W81" s="117">
        <f t="shared" si="30"/>
        <v>42.50</v>
      </c>
      <c r="X81" s="117">
        <f t="shared" si="31"/>
        <v>8.50</v>
      </c>
      <c r="Y81" s="249">
        <v>14</v>
      </c>
      <c r="Z81" s="116">
        <f t="shared" si="20"/>
        <v>11.20</v>
      </c>
      <c r="AA81" s="143"/>
    </row>
    <row r="82" spans="1:27" ht="19.9" customHeight="1">
      <c r="A82" s="138">
        <v>75</v>
      </c>
      <c r="B82" s="165">
        <v>263586</v>
      </c>
      <c r="C82" s="148" t="s">
        <v>247</v>
      </c>
      <c r="D82" s="10">
        <v>6</v>
      </c>
      <c r="E82" s="10">
        <v>3</v>
      </c>
      <c r="F82" s="10">
        <v>1</v>
      </c>
      <c r="G82" s="10">
        <v>2</v>
      </c>
      <c r="H82" s="10">
        <v>3</v>
      </c>
      <c r="I82" s="10">
        <f t="shared" si="21"/>
        <v>15</v>
      </c>
      <c r="J82" s="10">
        <f t="shared" si="22"/>
        <v>2.25</v>
      </c>
      <c r="K82" s="18">
        <v>1</v>
      </c>
      <c r="L82" s="18">
        <v>1.50</v>
      </c>
      <c r="M82" s="18">
        <v>2</v>
      </c>
      <c r="N82" s="18">
        <v>3.50</v>
      </c>
      <c r="O82" s="18">
        <v>2</v>
      </c>
      <c r="P82" s="18">
        <f t="shared" si="23"/>
        <v>10</v>
      </c>
      <c r="Q82" s="116">
        <f t="shared" si="24"/>
        <v>0.50</v>
      </c>
      <c r="R82" s="105">
        <f t="shared" si="25"/>
        <v>0.95</v>
      </c>
      <c r="S82" s="105">
        <f t="shared" si="26"/>
        <v>0.52499999999999991</v>
      </c>
      <c r="T82" s="105">
        <f t="shared" si="27"/>
        <v>0.25</v>
      </c>
      <c r="U82" s="105">
        <f t="shared" si="28"/>
        <v>0.475</v>
      </c>
      <c r="V82" s="105">
        <f t="shared" si="29"/>
        <v>0.54999999999999993</v>
      </c>
      <c r="W82" s="117">
        <f t="shared" si="30"/>
        <v>25</v>
      </c>
      <c r="X82" s="117">
        <f t="shared" si="31"/>
        <v>5</v>
      </c>
      <c r="Y82" s="249">
        <v>7</v>
      </c>
      <c r="Z82" s="116">
        <f t="shared" si="20"/>
        <v>5.60</v>
      </c>
      <c r="AA82" s="143"/>
    </row>
    <row r="83" spans="1:27" ht="19.9" customHeight="1">
      <c r="A83" s="138">
        <v>76</v>
      </c>
      <c r="B83" s="165">
        <v>263587</v>
      </c>
      <c r="C83" s="148" t="s">
        <v>248</v>
      </c>
      <c r="D83" s="10">
        <v>3</v>
      </c>
      <c r="E83" s="10">
        <v>4</v>
      </c>
      <c r="F83" s="10">
        <v>8</v>
      </c>
      <c r="G83" s="10">
        <v>7</v>
      </c>
      <c r="H83" s="10">
        <v>6</v>
      </c>
      <c r="I83" s="10">
        <f t="shared" si="21"/>
        <v>28</v>
      </c>
      <c r="J83" s="10">
        <f t="shared" si="22"/>
        <v>4.20</v>
      </c>
      <c r="K83" s="18">
        <v>3</v>
      </c>
      <c r="L83" s="18">
        <v>2.50</v>
      </c>
      <c r="M83" s="18">
        <v>3.50</v>
      </c>
      <c r="N83" s="18">
        <v>4</v>
      </c>
      <c r="O83" s="18">
        <v>5</v>
      </c>
      <c r="P83" s="18">
        <f t="shared" si="23"/>
        <v>18</v>
      </c>
      <c r="Q83" s="116">
        <f t="shared" si="24"/>
        <v>0.90</v>
      </c>
      <c r="R83" s="105">
        <f t="shared" si="25"/>
        <v>0.60</v>
      </c>
      <c r="S83" s="105">
        <f t="shared" si="26"/>
        <v>0.725</v>
      </c>
      <c r="T83" s="105">
        <f t="shared" si="27"/>
        <v>1.375</v>
      </c>
      <c r="U83" s="105">
        <f t="shared" si="28"/>
        <v>1.25</v>
      </c>
      <c r="V83" s="105">
        <f t="shared" si="29"/>
        <v>1.1499999999999999</v>
      </c>
      <c r="W83" s="117">
        <f t="shared" si="30"/>
        <v>46</v>
      </c>
      <c r="X83" s="117">
        <f t="shared" si="31"/>
        <v>9.2000000000000011</v>
      </c>
      <c r="Y83" s="249">
        <v>17</v>
      </c>
      <c r="Z83" s="116">
        <f t="shared" si="20"/>
        <v>13.60</v>
      </c>
      <c r="AA83" s="143"/>
    </row>
    <row r="84" spans="1:27" ht="19.9" customHeight="1">
      <c r="A84" s="138">
        <v>77</v>
      </c>
      <c r="B84" s="165">
        <v>263589</v>
      </c>
      <c r="C84" s="148" t="s">
        <v>250</v>
      </c>
      <c r="D84" s="10">
        <v>4</v>
      </c>
      <c r="E84" s="10">
        <v>6</v>
      </c>
      <c r="F84" s="10">
        <v>5</v>
      </c>
      <c r="G84" s="10">
        <v>6</v>
      </c>
      <c r="H84" s="10">
        <v>3</v>
      </c>
      <c r="I84" s="10">
        <f t="shared" si="21"/>
        <v>24</v>
      </c>
      <c r="J84" s="10">
        <f t="shared" si="22"/>
        <v>3.5999999999999996</v>
      </c>
      <c r="K84" s="18">
        <v>2</v>
      </c>
      <c r="L84" s="18">
        <v>1.50</v>
      </c>
      <c r="M84" s="18">
        <v>2</v>
      </c>
      <c r="N84" s="18">
        <v>3</v>
      </c>
      <c r="O84" s="18">
        <v>4</v>
      </c>
      <c r="P84" s="18">
        <f t="shared" si="23"/>
        <v>12.50</v>
      </c>
      <c r="Q84" s="116">
        <f t="shared" si="24"/>
        <v>0.625</v>
      </c>
      <c r="R84" s="105">
        <f t="shared" si="25"/>
        <v>0.70</v>
      </c>
      <c r="S84" s="105">
        <f t="shared" si="26"/>
        <v>0.97499999999999987</v>
      </c>
      <c r="T84" s="105">
        <f t="shared" si="27"/>
        <v>0.85</v>
      </c>
      <c r="U84" s="105">
        <f t="shared" si="28"/>
        <v>1.0499999999999998</v>
      </c>
      <c r="V84" s="105">
        <f t="shared" si="29"/>
        <v>0.64999999999999991</v>
      </c>
      <c r="W84" s="117">
        <f t="shared" si="30"/>
        <v>36.50</v>
      </c>
      <c r="X84" s="117">
        <f t="shared" si="31"/>
        <v>7.3000000000000007</v>
      </c>
      <c r="Y84" s="249">
        <v>13</v>
      </c>
      <c r="Z84" s="116">
        <f t="shared" si="20"/>
        <v>10.40</v>
      </c>
      <c r="AA84" s="143"/>
    </row>
    <row r="85" spans="1:27" ht="19.9" customHeight="1">
      <c r="A85" s="138">
        <v>78</v>
      </c>
      <c r="B85" s="165">
        <v>263591</v>
      </c>
      <c r="C85" s="148" t="s">
        <v>139</v>
      </c>
      <c r="D85" s="10">
        <v>3</v>
      </c>
      <c r="E85" s="10">
        <v>2</v>
      </c>
      <c r="F85" s="10">
        <v>1</v>
      </c>
      <c r="G85" s="10">
        <v>4</v>
      </c>
      <c r="H85" s="10">
        <v>0</v>
      </c>
      <c r="I85" s="10">
        <f t="shared" si="21"/>
        <v>10</v>
      </c>
      <c r="J85" s="10">
        <f t="shared" si="22"/>
        <v>1.50</v>
      </c>
      <c r="K85" s="18">
        <v>1</v>
      </c>
      <c r="L85" s="18">
        <v>2.50</v>
      </c>
      <c r="M85" s="18">
        <v>1</v>
      </c>
      <c r="N85" s="18">
        <v>2</v>
      </c>
      <c r="O85" s="18">
        <v>1.50</v>
      </c>
      <c r="P85" s="18">
        <f t="shared" si="23"/>
        <v>8</v>
      </c>
      <c r="Q85" s="116">
        <f t="shared" si="24"/>
        <v>0.40</v>
      </c>
      <c r="R85" s="105">
        <f t="shared" si="25"/>
        <v>0.49999999999999994</v>
      </c>
      <c r="S85" s="105">
        <f t="shared" si="26"/>
        <v>0.425</v>
      </c>
      <c r="T85" s="105">
        <f t="shared" si="27"/>
        <v>0.20</v>
      </c>
      <c r="U85" s="105">
        <f t="shared" si="28"/>
        <v>0.70</v>
      </c>
      <c r="V85" s="105">
        <f t="shared" si="29"/>
        <v>0.075000000000000011</v>
      </c>
      <c r="W85" s="117">
        <f t="shared" si="30"/>
        <v>18</v>
      </c>
      <c r="X85" s="117">
        <f t="shared" si="31"/>
        <v>3.60</v>
      </c>
      <c r="Y85" s="249">
        <v>9</v>
      </c>
      <c r="Z85" s="116">
        <f t="shared" si="20"/>
        <v>7.20</v>
      </c>
      <c r="AA85" s="143"/>
    </row>
    <row r="86" spans="1:27" ht="19.9" customHeight="1">
      <c r="A86" s="138">
        <v>79</v>
      </c>
      <c r="B86" s="165">
        <v>263592</v>
      </c>
      <c r="C86" s="148" t="s">
        <v>251</v>
      </c>
      <c r="D86" s="10">
        <v>0</v>
      </c>
      <c r="E86" s="10">
        <v>1</v>
      </c>
      <c r="F86" s="10">
        <v>0</v>
      </c>
      <c r="G86" s="10">
        <v>2</v>
      </c>
      <c r="H86" s="10">
        <v>1</v>
      </c>
      <c r="I86" s="10">
        <f t="shared" si="21"/>
        <v>4</v>
      </c>
      <c r="J86" s="10">
        <f t="shared" si="22"/>
        <v>0.60</v>
      </c>
      <c r="K86" s="18">
        <v>0</v>
      </c>
      <c r="L86" s="18">
        <v>1</v>
      </c>
      <c r="M86" s="18">
        <v>1.50</v>
      </c>
      <c r="N86" s="18">
        <v>0.50</v>
      </c>
      <c r="O86" s="18">
        <v>0</v>
      </c>
      <c r="P86" s="18">
        <f t="shared" si="23"/>
        <v>3</v>
      </c>
      <c r="Q86" s="116">
        <f t="shared" si="24"/>
        <v>0.15000000000000002</v>
      </c>
      <c r="R86" s="105">
        <f t="shared" si="25"/>
        <v>0</v>
      </c>
      <c r="S86" s="105">
        <f t="shared" si="26"/>
        <v>0.20</v>
      </c>
      <c r="T86" s="105">
        <f t="shared" si="27"/>
        <v>0.075000000000000011</v>
      </c>
      <c r="U86" s="105">
        <f t="shared" si="28"/>
        <v>0.325</v>
      </c>
      <c r="V86" s="105">
        <f t="shared" si="29"/>
        <v>0.15</v>
      </c>
      <c r="W86" s="117">
        <f t="shared" si="30"/>
        <v>7</v>
      </c>
      <c r="X86" s="117">
        <f t="shared" si="31"/>
        <v>1.40</v>
      </c>
      <c r="Y86" s="249">
        <v>5</v>
      </c>
      <c r="Z86" s="116">
        <f t="shared" si="20"/>
        <v>4</v>
      </c>
      <c r="AA86" s="143"/>
    </row>
    <row r="87" spans="1:27" ht="19.9" customHeight="1">
      <c r="A87" s="138">
        <v>80</v>
      </c>
      <c r="B87" s="165">
        <v>263593</v>
      </c>
      <c r="C87" s="148" t="s">
        <v>252</v>
      </c>
      <c r="D87" s="10">
        <v>5</v>
      </c>
      <c r="E87" s="10">
        <v>4</v>
      </c>
      <c r="F87" s="10">
        <v>6</v>
      </c>
      <c r="G87" s="10">
        <v>5</v>
      </c>
      <c r="H87" s="10">
        <v>3</v>
      </c>
      <c r="I87" s="10">
        <f t="shared" si="21"/>
        <v>23</v>
      </c>
      <c r="J87" s="10">
        <f t="shared" si="22"/>
        <v>3.4499999999999997</v>
      </c>
      <c r="K87" s="18">
        <v>2.50</v>
      </c>
      <c r="L87" s="18">
        <v>1.50</v>
      </c>
      <c r="M87" s="18">
        <v>2</v>
      </c>
      <c r="N87" s="18">
        <v>3.50</v>
      </c>
      <c r="O87" s="18">
        <v>2.50</v>
      </c>
      <c r="P87" s="18">
        <f t="shared" si="23"/>
        <v>12</v>
      </c>
      <c r="Q87" s="116">
        <f t="shared" si="24"/>
        <v>0.60000000000000009</v>
      </c>
      <c r="R87" s="105">
        <f t="shared" si="25"/>
        <v>0.875</v>
      </c>
      <c r="S87" s="105">
        <f t="shared" si="26"/>
        <v>0.675</v>
      </c>
      <c r="T87" s="105">
        <f t="shared" si="27"/>
        <v>0.99999999999999989</v>
      </c>
      <c r="U87" s="105">
        <f t="shared" si="28"/>
        <v>0.925</v>
      </c>
      <c r="V87" s="105">
        <f t="shared" si="29"/>
        <v>0.57499999999999996</v>
      </c>
      <c r="W87" s="117">
        <f t="shared" si="30"/>
        <v>35</v>
      </c>
      <c r="X87" s="117">
        <f t="shared" si="31"/>
        <v>7</v>
      </c>
      <c r="Y87" s="249">
        <v>12</v>
      </c>
      <c r="Z87" s="116">
        <f t="shared" si="20"/>
        <v>9.6000000000000014</v>
      </c>
      <c r="AA87" s="143"/>
    </row>
    <row r="88" spans="1:27" ht="19.9" customHeight="1">
      <c r="A88" s="138">
        <v>81</v>
      </c>
      <c r="B88" s="165">
        <v>263594</v>
      </c>
      <c r="C88" s="148" t="s">
        <v>253</v>
      </c>
      <c r="D88" s="10">
        <v>7</v>
      </c>
      <c r="E88" s="10">
        <v>2</v>
      </c>
      <c r="F88" s="10">
        <v>4</v>
      </c>
      <c r="G88" s="10">
        <v>5</v>
      </c>
      <c r="H88" s="10">
        <v>6</v>
      </c>
      <c r="I88" s="10">
        <f t="shared" si="21"/>
        <v>24</v>
      </c>
      <c r="J88" s="10">
        <f t="shared" si="22"/>
        <v>3.5999999999999996</v>
      </c>
      <c r="K88" s="18">
        <v>2</v>
      </c>
      <c r="L88" s="18">
        <v>3.50</v>
      </c>
      <c r="M88" s="18">
        <v>3</v>
      </c>
      <c r="N88" s="18">
        <v>2.50</v>
      </c>
      <c r="O88" s="18">
        <v>4</v>
      </c>
      <c r="P88" s="18">
        <f t="shared" si="23"/>
        <v>15</v>
      </c>
      <c r="Q88" s="116">
        <f t="shared" si="24"/>
        <v>0.75</v>
      </c>
      <c r="R88" s="105">
        <f t="shared" si="25"/>
        <v>1.1500000000000001</v>
      </c>
      <c r="S88" s="105">
        <f t="shared" si="26"/>
        <v>0.475</v>
      </c>
      <c r="T88" s="105">
        <f t="shared" si="27"/>
        <v>0.75</v>
      </c>
      <c r="U88" s="105">
        <f t="shared" si="28"/>
        <v>0.875</v>
      </c>
      <c r="V88" s="105">
        <f t="shared" si="29"/>
        <v>1.0999999999999999</v>
      </c>
      <c r="W88" s="117">
        <f t="shared" si="30"/>
        <v>39</v>
      </c>
      <c r="X88" s="117">
        <f t="shared" si="31"/>
        <v>7.8000000000000007</v>
      </c>
      <c r="Y88" s="249">
        <v>12</v>
      </c>
      <c r="Z88" s="116">
        <f t="shared" si="20"/>
        <v>9.6000000000000014</v>
      </c>
      <c r="AA88" s="143"/>
    </row>
    <row r="89" spans="1:27" ht="19.9" customHeight="1">
      <c r="A89" s="138">
        <v>82</v>
      </c>
      <c r="B89" s="165">
        <v>263595</v>
      </c>
      <c r="C89" s="148" t="s">
        <v>140</v>
      </c>
      <c r="D89" s="10">
        <v>3</v>
      </c>
      <c r="E89" s="10">
        <v>0</v>
      </c>
      <c r="F89" s="10">
        <v>1</v>
      </c>
      <c r="G89" s="10">
        <v>0</v>
      </c>
      <c r="H89" s="10">
        <v>2</v>
      </c>
      <c r="I89" s="10">
        <f t="shared" si="21"/>
        <v>6</v>
      </c>
      <c r="J89" s="10">
        <f t="shared" si="22"/>
        <v>0.89999999999999991</v>
      </c>
      <c r="K89" s="18">
        <v>0</v>
      </c>
      <c r="L89" s="18">
        <v>1</v>
      </c>
      <c r="M89" s="18">
        <v>0</v>
      </c>
      <c r="N89" s="18">
        <v>0</v>
      </c>
      <c r="O89" s="18">
        <v>2</v>
      </c>
      <c r="P89" s="18">
        <f t="shared" si="23"/>
        <v>3</v>
      </c>
      <c r="Q89" s="116">
        <f t="shared" si="24"/>
        <v>0.15000000000000002</v>
      </c>
      <c r="R89" s="105">
        <f t="shared" si="25"/>
        <v>0.44999999999999996</v>
      </c>
      <c r="S89" s="105">
        <f t="shared" si="26"/>
        <v>0.05</v>
      </c>
      <c r="T89" s="105">
        <f t="shared" si="27"/>
        <v>0.15</v>
      </c>
      <c r="U89" s="105">
        <f t="shared" si="28"/>
        <v>0</v>
      </c>
      <c r="V89" s="105">
        <f t="shared" si="29"/>
        <v>0.40</v>
      </c>
      <c r="W89" s="117">
        <f t="shared" si="30"/>
        <v>9</v>
      </c>
      <c r="X89" s="117">
        <f t="shared" si="31"/>
        <v>1.80</v>
      </c>
      <c r="Y89" s="249">
        <v>3</v>
      </c>
      <c r="Z89" s="116">
        <f t="shared" si="20"/>
        <v>2.4000000000000004</v>
      </c>
      <c r="AA89" s="143"/>
    </row>
    <row r="90" spans="1:27" ht="19.9" customHeight="1">
      <c r="A90" s="138">
        <v>83</v>
      </c>
      <c r="B90" s="165">
        <v>263596</v>
      </c>
      <c r="C90" s="148" t="s">
        <v>141</v>
      </c>
      <c r="D90" s="10">
        <v>4</v>
      </c>
      <c r="E90" s="10">
        <v>3</v>
      </c>
      <c r="F90" s="10">
        <v>5</v>
      </c>
      <c r="G90" s="10">
        <v>6</v>
      </c>
      <c r="H90" s="10">
        <v>4</v>
      </c>
      <c r="I90" s="10">
        <f t="shared" si="21"/>
        <v>22</v>
      </c>
      <c r="J90" s="10">
        <f t="shared" si="22"/>
        <v>3.30</v>
      </c>
      <c r="K90" s="18">
        <v>1.50</v>
      </c>
      <c r="L90" s="18">
        <v>2.50</v>
      </c>
      <c r="M90" s="18">
        <v>3.50</v>
      </c>
      <c r="N90" s="18">
        <v>4</v>
      </c>
      <c r="O90" s="18">
        <v>4.50</v>
      </c>
      <c r="P90" s="18">
        <f t="shared" si="23"/>
        <v>16</v>
      </c>
      <c r="Q90" s="116">
        <f t="shared" si="24"/>
        <v>0.80</v>
      </c>
      <c r="R90" s="105">
        <f t="shared" si="25"/>
        <v>0.675</v>
      </c>
      <c r="S90" s="105">
        <f t="shared" si="26"/>
        <v>0.57499999999999996</v>
      </c>
      <c r="T90" s="105">
        <f t="shared" si="27"/>
        <v>0.925</v>
      </c>
      <c r="U90" s="105">
        <f t="shared" si="28"/>
        <v>1.0999999999999999</v>
      </c>
      <c r="V90" s="105">
        <f t="shared" si="29"/>
        <v>0.825</v>
      </c>
      <c r="W90" s="117">
        <f t="shared" si="30"/>
        <v>38</v>
      </c>
      <c r="X90" s="117">
        <f t="shared" si="31"/>
        <v>7.60</v>
      </c>
      <c r="Y90" s="249">
        <v>9</v>
      </c>
      <c r="Z90" s="116">
        <f t="shared" si="20"/>
        <v>7.20</v>
      </c>
      <c r="AA90" s="143"/>
    </row>
    <row r="91" spans="1:27" ht="19.9" customHeight="1">
      <c r="A91" s="138">
        <v>84</v>
      </c>
      <c r="B91" s="165">
        <v>263597</v>
      </c>
      <c r="C91" s="148" t="s">
        <v>254</v>
      </c>
      <c r="D91" s="10">
        <v>6</v>
      </c>
      <c r="E91" s="10">
        <v>1</v>
      </c>
      <c r="F91" s="10">
        <v>5</v>
      </c>
      <c r="G91" s="10">
        <v>9</v>
      </c>
      <c r="H91" s="10">
        <v>4</v>
      </c>
      <c r="I91" s="10">
        <f t="shared" si="21"/>
        <v>25</v>
      </c>
      <c r="J91" s="10">
        <f t="shared" si="22"/>
        <v>3.75</v>
      </c>
      <c r="K91" s="18">
        <v>2.50</v>
      </c>
      <c r="L91" s="18">
        <v>3.50</v>
      </c>
      <c r="M91" s="18">
        <v>3</v>
      </c>
      <c r="N91" s="18">
        <v>4</v>
      </c>
      <c r="O91" s="18">
        <v>5</v>
      </c>
      <c r="P91" s="18">
        <f t="shared" si="23"/>
        <v>18</v>
      </c>
      <c r="Q91" s="116">
        <f t="shared" si="24"/>
        <v>0.90</v>
      </c>
      <c r="R91" s="105">
        <f t="shared" si="25"/>
        <v>1.0249999999999999</v>
      </c>
      <c r="S91" s="105">
        <f t="shared" si="26"/>
        <v>0.325</v>
      </c>
      <c r="T91" s="105">
        <f t="shared" si="27"/>
        <v>0.90</v>
      </c>
      <c r="U91" s="105">
        <f t="shared" si="28"/>
        <v>1.5499999999999998</v>
      </c>
      <c r="V91" s="105">
        <f t="shared" si="29"/>
        <v>0.85</v>
      </c>
      <c r="W91" s="117">
        <f t="shared" si="30"/>
        <v>43</v>
      </c>
      <c r="X91" s="117">
        <f t="shared" si="31"/>
        <v>8.60</v>
      </c>
      <c r="Y91" s="249">
        <v>10</v>
      </c>
      <c r="Z91" s="116">
        <f t="shared" si="20"/>
        <v>8</v>
      </c>
      <c r="AA91" s="143"/>
    </row>
    <row r="92" spans="1:27" ht="19.9" customHeight="1">
      <c r="A92" s="138">
        <v>85</v>
      </c>
      <c r="B92" s="165">
        <v>263598</v>
      </c>
      <c r="C92" s="148" t="s">
        <v>255</v>
      </c>
      <c r="D92" s="10">
        <v>3</v>
      </c>
      <c r="E92" s="10">
        <v>5</v>
      </c>
      <c r="F92" s="10">
        <v>4</v>
      </c>
      <c r="G92" s="10">
        <v>6</v>
      </c>
      <c r="H92" s="10">
        <v>8</v>
      </c>
      <c r="I92" s="10">
        <f t="shared" si="21"/>
        <v>26</v>
      </c>
      <c r="J92" s="10">
        <f t="shared" si="22"/>
        <v>3.90</v>
      </c>
      <c r="K92" s="18">
        <v>2.50</v>
      </c>
      <c r="L92" s="18">
        <v>3</v>
      </c>
      <c r="M92" s="18">
        <v>3.50</v>
      </c>
      <c r="N92" s="18">
        <v>4.50</v>
      </c>
      <c r="O92" s="18">
        <v>2</v>
      </c>
      <c r="P92" s="18">
        <f t="shared" si="23"/>
        <v>15.50</v>
      </c>
      <c r="Q92" s="116">
        <f t="shared" si="24"/>
        <v>0.775</v>
      </c>
      <c r="R92" s="105">
        <f t="shared" si="25"/>
        <v>0.57499999999999996</v>
      </c>
      <c r="S92" s="105">
        <f t="shared" si="26"/>
        <v>0.90</v>
      </c>
      <c r="T92" s="105">
        <f t="shared" si="27"/>
        <v>0.775</v>
      </c>
      <c r="U92" s="105">
        <f t="shared" si="28"/>
        <v>1.125</v>
      </c>
      <c r="V92" s="105">
        <f t="shared" si="29"/>
        <v>1.30</v>
      </c>
      <c r="W92" s="117">
        <f t="shared" si="30"/>
        <v>41.50</v>
      </c>
      <c r="X92" s="117">
        <f t="shared" si="31"/>
        <v>8.3000000000000007</v>
      </c>
      <c r="Y92" s="249">
        <v>13</v>
      </c>
      <c r="Z92" s="116">
        <f t="shared" si="20"/>
        <v>10.40</v>
      </c>
      <c r="AA92" s="143"/>
    </row>
    <row r="93" spans="1:27" ht="19.9" customHeight="1">
      <c r="A93" s="138">
        <v>86</v>
      </c>
      <c r="B93" s="165">
        <v>263599</v>
      </c>
      <c r="C93" s="148" t="s">
        <v>256</v>
      </c>
      <c r="D93" s="10">
        <v>8</v>
      </c>
      <c r="E93" s="10">
        <v>7</v>
      </c>
      <c r="F93" s="10">
        <v>9</v>
      </c>
      <c r="G93" s="10">
        <v>6</v>
      </c>
      <c r="H93" s="10">
        <v>7</v>
      </c>
      <c r="I93" s="10">
        <f t="shared" si="21"/>
        <v>37</v>
      </c>
      <c r="J93" s="10">
        <f t="shared" si="22"/>
        <v>5.55</v>
      </c>
      <c r="K93" s="18">
        <v>5</v>
      </c>
      <c r="L93" s="18">
        <v>3.50</v>
      </c>
      <c r="M93" s="18">
        <v>4</v>
      </c>
      <c r="N93" s="18">
        <v>4</v>
      </c>
      <c r="O93" s="18">
        <v>3.50</v>
      </c>
      <c r="P93" s="18">
        <f t="shared" si="23"/>
        <v>20</v>
      </c>
      <c r="Q93" s="116">
        <f t="shared" si="24"/>
        <v>1</v>
      </c>
      <c r="R93" s="105">
        <f t="shared" si="25"/>
        <v>1.45</v>
      </c>
      <c r="S93" s="105">
        <f t="shared" si="26"/>
        <v>1.2250000000000001</v>
      </c>
      <c r="T93" s="105">
        <f t="shared" si="27"/>
        <v>1.5499999999999998</v>
      </c>
      <c r="U93" s="105">
        <f t="shared" si="28"/>
        <v>1.0999999999999999</v>
      </c>
      <c r="V93" s="105">
        <f t="shared" si="29"/>
        <v>1.2250000000000001</v>
      </c>
      <c r="W93" s="117">
        <f t="shared" si="30"/>
        <v>57</v>
      </c>
      <c r="X93" s="117">
        <f t="shared" si="31"/>
        <v>11.40</v>
      </c>
      <c r="Y93" s="249">
        <v>24</v>
      </c>
      <c r="Z93" s="116">
        <f t="shared" si="20"/>
        <v>19.200000000000003</v>
      </c>
      <c r="AA93" s="143"/>
    </row>
    <row r="94" spans="1:27" ht="19.9" customHeight="1">
      <c r="A94" s="138">
        <v>87</v>
      </c>
      <c r="B94" s="165">
        <v>263600</v>
      </c>
      <c r="C94" s="148" t="s">
        <v>142</v>
      </c>
      <c r="D94" s="10">
        <v>6</v>
      </c>
      <c r="E94" s="10">
        <v>5</v>
      </c>
      <c r="F94" s="10">
        <v>4</v>
      </c>
      <c r="G94" s="10">
        <v>3</v>
      </c>
      <c r="H94" s="10">
        <v>5</v>
      </c>
      <c r="I94" s="10">
        <f t="shared" si="21"/>
        <v>23</v>
      </c>
      <c r="J94" s="10">
        <f t="shared" si="22"/>
        <v>3.4499999999999997</v>
      </c>
      <c r="K94" s="18">
        <v>2.50</v>
      </c>
      <c r="L94" s="18">
        <v>2</v>
      </c>
      <c r="M94" s="18">
        <v>3</v>
      </c>
      <c r="N94" s="18">
        <v>3.50</v>
      </c>
      <c r="O94" s="18">
        <v>2</v>
      </c>
      <c r="P94" s="18">
        <f t="shared" si="23"/>
        <v>13</v>
      </c>
      <c r="Q94" s="116">
        <f t="shared" si="24"/>
        <v>0.65</v>
      </c>
      <c r="R94" s="105">
        <f t="shared" si="25"/>
        <v>1.0249999999999999</v>
      </c>
      <c r="S94" s="105">
        <f t="shared" si="26"/>
        <v>0.85</v>
      </c>
      <c r="T94" s="105">
        <f t="shared" si="27"/>
        <v>0.75</v>
      </c>
      <c r="U94" s="105">
        <f t="shared" si="28"/>
        <v>0.625</v>
      </c>
      <c r="V94" s="105">
        <f t="shared" si="29"/>
        <v>0.85</v>
      </c>
      <c r="W94" s="117">
        <f t="shared" si="30"/>
        <v>36</v>
      </c>
      <c r="X94" s="117">
        <f t="shared" si="31"/>
        <v>7.20</v>
      </c>
      <c r="Y94" s="249">
        <v>20</v>
      </c>
      <c r="Z94" s="116">
        <f t="shared" si="20"/>
        <v>16</v>
      </c>
      <c r="AA94" s="143"/>
    </row>
    <row r="95" spans="1:27" ht="19.9" customHeight="1">
      <c r="A95" s="138">
        <v>88</v>
      </c>
      <c r="B95" s="165">
        <v>263602</v>
      </c>
      <c r="C95" s="148" t="s">
        <v>144</v>
      </c>
      <c r="D95" s="10">
        <v>3</v>
      </c>
      <c r="E95" s="10">
        <v>1</v>
      </c>
      <c r="F95" s="10">
        <v>0</v>
      </c>
      <c r="G95" s="10">
        <v>6</v>
      </c>
      <c r="H95" s="10">
        <v>4</v>
      </c>
      <c r="I95" s="10">
        <f t="shared" si="21"/>
        <v>14</v>
      </c>
      <c r="J95" s="10">
        <f t="shared" si="22"/>
        <v>2.10</v>
      </c>
      <c r="K95" s="18">
        <v>2</v>
      </c>
      <c r="L95" s="18">
        <v>1</v>
      </c>
      <c r="M95" s="18">
        <v>0.50</v>
      </c>
      <c r="N95" s="18">
        <v>2</v>
      </c>
      <c r="O95" s="18">
        <v>3</v>
      </c>
      <c r="P95" s="18">
        <f t="shared" si="23"/>
        <v>8.50</v>
      </c>
      <c r="Q95" s="116">
        <f t="shared" si="24"/>
        <v>0.42500000000000004</v>
      </c>
      <c r="R95" s="105">
        <f t="shared" si="25"/>
        <v>0.54999999999999993</v>
      </c>
      <c r="S95" s="105">
        <f t="shared" si="26"/>
        <v>0.20</v>
      </c>
      <c r="T95" s="105">
        <f t="shared" si="27"/>
        <v>0.025000000000000001</v>
      </c>
      <c r="U95" s="105">
        <f t="shared" si="28"/>
        <v>0.99999999999999989</v>
      </c>
      <c r="V95" s="105">
        <f t="shared" si="29"/>
        <v>0.75</v>
      </c>
      <c r="W95" s="117">
        <f t="shared" si="30"/>
        <v>22.50</v>
      </c>
      <c r="X95" s="117">
        <f t="shared" si="31"/>
        <v>4.50</v>
      </c>
      <c r="Y95" s="249">
        <v>7</v>
      </c>
      <c r="Z95" s="116">
        <f t="shared" si="20"/>
        <v>5.60</v>
      </c>
      <c r="AA95" s="143"/>
    </row>
    <row r="96" spans="1:27" ht="19.9" customHeight="1">
      <c r="A96" s="138">
        <v>89</v>
      </c>
      <c r="B96" s="165">
        <v>263603</v>
      </c>
      <c r="C96" s="148" t="s">
        <v>145</v>
      </c>
      <c r="D96" s="10">
        <v>3</v>
      </c>
      <c r="E96" s="10">
        <v>5</v>
      </c>
      <c r="F96" s="10">
        <v>4</v>
      </c>
      <c r="G96" s="10">
        <v>6</v>
      </c>
      <c r="H96" s="10">
        <v>8</v>
      </c>
      <c r="I96" s="10">
        <f t="shared" si="21"/>
        <v>26</v>
      </c>
      <c r="J96" s="10">
        <f t="shared" si="22"/>
        <v>3.90</v>
      </c>
      <c r="K96" s="18">
        <v>3.50</v>
      </c>
      <c r="L96" s="18">
        <v>3</v>
      </c>
      <c r="M96" s="18">
        <v>2.50</v>
      </c>
      <c r="N96" s="18">
        <v>2.50</v>
      </c>
      <c r="O96" s="18">
        <v>4</v>
      </c>
      <c r="P96" s="18">
        <f t="shared" si="23"/>
        <v>15.50</v>
      </c>
      <c r="Q96" s="116">
        <f t="shared" si="24"/>
        <v>0.775</v>
      </c>
      <c r="R96" s="105">
        <f t="shared" si="25"/>
        <v>0.625</v>
      </c>
      <c r="S96" s="105">
        <f t="shared" si="26"/>
        <v>0.90</v>
      </c>
      <c r="T96" s="105">
        <f t="shared" si="27"/>
        <v>0.725</v>
      </c>
      <c r="U96" s="105">
        <f t="shared" si="28"/>
        <v>1.0249999999999999</v>
      </c>
      <c r="V96" s="105">
        <f t="shared" si="29"/>
        <v>1.40</v>
      </c>
      <c r="W96" s="117">
        <f t="shared" si="30"/>
        <v>41.50</v>
      </c>
      <c r="X96" s="117">
        <f t="shared" si="31"/>
        <v>8.3000000000000007</v>
      </c>
      <c r="Y96" s="249">
        <v>9</v>
      </c>
      <c r="Z96" s="116">
        <f t="shared" si="20"/>
        <v>7.20</v>
      </c>
      <c r="AA96" s="143"/>
    </row>
    <row r="97" spans="1:27" ht="19.9" customHeight="1">
      <c r="A97" s="138">
        <v>90</v>
      </c>
      <c r="B97" s="165">
        <v>263605</v>
      </c>
      <c r="C97" s="148" t="s">
        <v>257</v>
      </c>
      <c r="D97" s="10">
        <v>6</v>
      </c>
      <c r="E97" s="10">
        <v>4</v>
      </c>
      <c r="F97" s="10">
        <v>5</v>
      </c>
      <c r="G97" s="10">
        <v>7</v>
      </c>
      <c r="H97" s="10">
        <v>6</v>
      </c>
      <c r="I97" s="10">
        <f t="shared" si="21"/>
        <v>28</v>
      </c>
      <c r="J97" s="10">
        <f t="shared" si="22"/>
        <v>4.20</v>
      </c>
      <c r="K97" s="18">
        <v>4</v>
      </c>
      <c r="L97" s="18">
        <v>2.50</v>
      </c>
      <c r="M97" s="18">
        <v>3</v>
      </c>
      <c r="N97" s="18">
        <v>5</v>
      </c>
      <c r="O97" s="18">
        <v>2</v>
      </c>
      <c r="P97" s="18">
        <f t="shared" si="23"/>
        <v>16.50</v>
      </c>
      <c r="Q97" s="116">
        <f t="shared" si="24"/>
        <v>0.825</v>
      </c>
      <c r="R97" s="105">
        <f t="shared" si="25"/>
        <v>1.0999999999999999</v>
      </c>
      <c r="S97" s="105">
        <f t="shared" si="26"/>
        <v>0.725</v>
      </c>
      <c r="T97" s="105">
        <f t="shared" si="27"/>
        <v>0.90</v>
      </c>
      <c r="U97" s="105">
        <f t="shared" si="28"/>
        <v>1.30</v>
      </c>
      <c r="V97" s="105">
        <f t="shared" si="29"/>
        <v>0.99999999999999989</v>
      </c>
      <c r="W97" s="117">
        <f t="shared" si="30"/>
        <v>44.50</v>
      </c>
      <c r="X97" s="117">
        <f t="shared" si="31"/>
        <v>8.90</v>
      </c>
      <c r="Y97" s="249">
        <v>21</v>
      </c>
      <c r="Z97" s="116">
        <f t="shared" si="20"/>
        <v>16.80</v>
      </c>
      <c r="AA97" s="143"/>
    </row>
    <row r="98" spans="1:27" ht="19.9" customHeight="1">
      <c r="A98" s="138">
        <v>91</v>
      </c>
      <c r="B98" s="165">
        <v>263608</v>
      </c>
      <c r="C98" s="148" t="s">
        <v>149</v>
      </c>
      <c r="D98" s="10">
        <v>3</v>
      </c>
      <c r="E98" s="10">
        <v>2</v>
      </c>
      <c r="F98" s="10">
        <v>0</v>
      </c>
      <c r="G98" s="10">
        <v>1</v>
      </c>
      <c r="H98" s="10">
        <v>2</v>
      </c>
      <c r="I98" s="10">
        <f t="shared" si="21"/>
        <v>8</v>
      </c>
      <c r="J98" s="10">
        <f t="shared" si="22"/>
        <v>1.20</v>
      </c>
      <c r="K98" s="18">
        <v>1</v>
      </c>
      <c r="L98" s="18">
        <v>0</v>
      </c>
      <c r="M98" s="18">
        <v>1.50</v>
      </c>
      <c r="N98" s="18">
        <v>2</v>
      </c>
      <c r="O98" s="18">
        <v>0</v>
      </c>
      <c r="P98" s="18">
        <f t="shared" si="23"/>
        <v>4.50</v>
      </c>
      <c r="Q98" s="116">
        <f t="shared" si="24"/>
        <v>0.225</v>
      </c>
      <c r="R98" s="105">
        <f t="shared" si="25"/>
        <v>0.49999999999999994</v>
      </c>
      <c r="S98" s="105">
        <f t="shared" si="26"/>
        <v>0.30</v>
      </c>
      <c r="T98" s="105">
        <f t="shared" si="27"/>
        <v>0.075000000000000011</v>
      </c>
      <c r="U98" s="105">
        <f t="shared" si="28"/>
        <v>0.25</v>
      </c>
      <c r="V98" s="105">
        <f t="shared" si="29"/>
        <v>0.30</v>
      </c>
      <c r="W98" s="117">
        <f t="shared" si="30"/>
        <v>12.50</v>
      </c>
      <c r="X98" s="117">
        <f t="shared" si="31"/>
        <v>2.50</v>
      </c>
      <c r="Y98" s="249">
        <v>0</v>
      </c>
      <c r="Z98" s="116">
        <f t="shared" si="20"/>
        <v>0</v>
      </c>
      <c r="AA98" s="143"/>
    </row>
    <row r="99" spans="1:27" ht="19.9" customHeight="1">
      <c r="A99" s="138">
        <v>92</v>
      </c>
      <c r="B99" s="165">
        <v>263609</v>
      </c>
      <c r="C99" s="148" t="s">
        <v>258</v>
      </c>
      <c r="D99" s="10">
        <v>3</v>
      </c>
      <c r="E99" s="10">
        <v>0</v>
      </c>
      <c r="F99" s="10">
        <v>1</v>
      </c>
      <c r="G99" s="10">
        <v>2</v>
      </c>
      <c r="H99" s="10">
        <v>0</v>
      </c>
      <c r="I99" s="10">
        <f t="shared" si="21"/>
        <v>6</v>
      </c>
      <c r="J99" s="10">
        <f t="shared" si="22"/>
        <v>0.89999999999999991</v>
      </c>
      <c r="K99" s="18">
        <v>0</v>
      </c>
      <c r="L99" s="18">
        <v>1</v>
      </c>
      <c r="M99" s="18">
        <v>0.50</v>
      </c>
      <c r="N99" s="18">
        <v>2</v>
      </c>
      <c r="O99" s="18">
        <v>0</v>
      </c>
      <c r="P99" s="18">
        <f t="shared" si="23"/>
        <v>3.50</v>
      </c>
      <c r="Q99" s="116">
        <f t="shared" si="24"/>
        <v>0.17500000000000002</v>
      </c>
      <c r="R99" s="105">
        <f t="shared" si="25"/>
        <v>0.44999999999999996</v>
      </c>
      <c r="S99" s="105">
        <f t="shared" si="26"/>
        <v>0.05</v>
      </c>
      <c r="T99" s="105">
        <f t="shared" si="27"/>
        <v>0.175</v>
      </c>
      <c r="U99" s="105">
        <f t="shared" si="28"/>
        <v>0.40</v>
      </c>
      <c r="V99" s="105">
        <f t="shared" si="29"/>
        <v>0</v>
      </c>
      <c r="W99" s="117">
        <f t="shared" si="30"/>
        <v>9.50</v>
      </c>
      <c r="X99" s="117">
        <f t="shared" si="31"/>
        <v>1.90</v>
      </c>
      <c r="Y99" s="249">
        <v>3</v>
      </c>
      <c r="Z99" s="116">
        <f t="shared" si="20"/>
        <v>2.4000000000000004</v>
      </c>
      <c r="AA99" s="143"/>
    </row>
    <row r="100" spans="1:27" ht="19.9" customHeight="1">
      <c r="A100" s="138">
        <v>93</v>
      </c>
      <c r="B100" s="165">
        <v>263611</v>
      </c>
      <c r="C100" s="148" t="s">
        <v>260</v>
      </c>
      <c r="D100" s="10">
        <v>7</v>
      </c>
      <c r="E100" s="10">
        <v>8</v>
      </c>
      <c r="F100" s="10">
        <v>5</v>
      </c>
      <c r="G100" s="10">
        <v>7</v>
      </c>
      <c r="H100" s="10">
        <v>8</v>
      </c>
      <c r="I100" s="10">
        <f t="shared" si="21"/>
        <v>35</v>
      </c>
      <c r="J100" s="10">
        <f t="shared" si="22"/>
        <v>5.25</v>
      </c>
      <c r="K100" s="18">
        <v>4</v>
      </c>
      <c r="L100" s="18">
        <v>4.50</v>
      </c>
      <c r="M100" s="18">
        <v>2</v>
      </c>
      <c r="N100" s="18">
        <v>2.50</v>
      </c>
      <c r="O100" s="18">
        <v>4.50</v>
      </c>
      <c r="P100" s="18">
        <f t="shared" si="23"/>
        <v>17.50</v>
      </c>
      <c r="Q100" s="116">
        <f t="shared" si="24"/>
        <v>0.875</v>
      </c>
      <c r="R100" s="105">
        <f t="shared" si="25"/>
        <v>1.25</v>
      </c>
      <c r="S100" s="105">
        <f t="shared" si="26"/>
        <v>1.425</v>
      </c>
      <c r="T100" s="105">
        <f t="shared" si="27"/>
        <v>0.85</v>
      </c>
      <c r="U100" s="105">
        <f t="shared" si="28"/>
        <v>1.175</v>
      </c>
      <c r="V100" s="105">
        <f t="shared" si="29"/>
        <v>1.425</v>
      </c>
      <c r="W100" s="117">
        <f t="shared" si="30"/>
        <v>52.50</v>
      </c>
      <c r="X100" s="117">
        <f t="shared" si="31"/>
        <v>10.50</v>
      </c>
      <c r="Y100" s="249">
        <v>22</v>
      </c>
      <c r="Z100" s="116">
        <f t="shared" si="20"/>
        <v>17.60</v>
      </c>
      <c r="AA100" s="143"/>
    </row>
    <row r="101" spans="1:27" ht="19.9" customHeight="1">
      <c r="A101" s="138">
        <v>94</v>
      </c>
      <c r="B101" s="165">
        <v>263612</v>
      </c>
      <c r="C101" s="148" t="s">
        <v>261</v>
      </c>
      <c r="D101" s="10">
        <v>6</v>
      </c>
      <c r="E101" s="10">
        <v>5</v>
      </c>
      <c r="F101" s="10">
        <v>7</v>
      </c>
      <c r="G101" s="10">
        <v>8</v>
      </c>
      <c r="H101" s="10">
        <v>2</v>
      </c>
      <c r="I101" s="10">
        <f t="shared" si="21"/>
        <v>28</v>
      </c>
      <c r="J101" s="10">
        <f t="shared" si="22"/>
        <v>4.20</v>
      </c>
      <c r="K101" s="18">
        <v>1</v>
      </c>
      <c r="L101" s="18">
        <v>3</v>
      </c>
      <c r="M101" s="18">
        <v>3.50</v>
      </c>
      <c r="N101" s="18">
        <v>4</v>
      </c>
      <c r="O101" s="18">
        <v>4.50</v>
      </c>
      <c r="P101" s="18">
        <f t="shared" si="23"/>
        <v>16</v>
      </c>
      <c r="Q101" s="116">
        <f t="shared" si="24"/>
        <v>0.80</v>
      </c>
      <c r="R101" s="105">
        <f t="shared" si="25"/>
        <v>0.95</v>
      </c>
      <c r="S101" s="105">
        <f t="shared" si="26"/>
        <v>0.90</v>
      </c>
      <c r="T101" s="105">
        <f t="shared" si="27"/>
        <v>1.2250000000000001</v>
      </c>
      <c r="U101" s="105">
        <f t="shared" si="28"/>
        <v>1.40</v>
      </c>
      <c r="V101" s="105">
        <f t="shared" si="29"/>
        <v>0.525</v>
      </c>
      <c r="W101" s="117">
        <f t="shared" si="30"/>
        <v>44</v>
      </c>
      <c r="X101" s="117">
        <f t="shared" si="31"/>
        <v>8.8000000000000007</v>
      </c>
      <c r="Y101" s="249">
        <v>10</v>
      </c>
      <c r="Z101" s="116">
        <f t="shared" si="20"/>
        <v>8</v>
      </c>
      <c r="AA101" s="143"/>
    </row>
    <row r="102" spans="1:27" ht="19.9" customHeight="1">
      <c r="A102" s="138">
        <v>95</v>
      </c>
      <c r="B102" s="165">
        <v>263613</v>
      </c>
      <c r="C102" s="148" t="s">
        <v>150</v>
      </c>
      <c r="D102" s="10">
        <v>3</v>
      </c>
      <c r="E102" s="10">
        <v>4</v>
      </c>
      <c r="F102" s="10">
        <v>6</v>
      </c>
      <c r="G102" s="10">
        <v>5</v>
      </c>
      <c r="H102" s="10">
        <v>9</v>
      </c>
      <c r="I102" s="10">
        <f t="shared" si="21"/>
        <v>27</v>
      </c>
      <c r="J102" s="10">
        <f t="shared" si="22"/>
        <v>4.05</v>
      </c>
      <c r="K102" s="18">
        <v>2.50</v>
      </c>
      <c r="L102" s="18">
        <v>2</v>
      </c>
      <c r="M102" s="18">
        <v>3</v>
      </c>
      <c r="N102" s="18">
        <v>2.50</v>
      </c>
      <c r="O102" s="18">
        <v>4</v>
      </c>
      <c r="P102" s="18">
        <f t="shared" si="23"/>
        <v>14</v>
      </c>
      <c r="Q102" s="116">
        <f t="shared" si="24"/>
        <v>0.70</v>
      </c>
      <c r="R102" s="105">
        <f t="shared" si="25"/>
        <v>0.57499999999999996</v>
      </c>
      <c r="S102" s="105">
        <f t="shared" si="26"/>
        <v>0.70</v>
      </c>
      <c r="T102" s="105">
        <f t="shared" si="27"/>
        <v>1.0499999999999998</v>
      </c>
      <c r="U102" s="105">
        <f t="shared" si="28"/>
        <v>0.875</v>
      </c>
      <c r="V102" s="105">
        <f t="shared" si="29"/>
        <v>1.5499999999999998</v>
      </c>
      <c r="W102" s="117">
        <f t="shared" si="30"/>
        <v>41</v>
      </c>
      <c r="X102" s="117">
        <f t="shared" si="31"/>
        <v>8.2000000000000011</v>
      </c>
      <c r="Y102" s="249">
        <v>16</v>
      </c>
      <c r="Z102" s="116">
        <f t="shared" si="20"/>
        <v>12.80</v>
      </c>
      <c r="AA102" s="143"/>
    </row>
    <row r="103" spans="1:27" ht="19.9" customHeight="1">
      <c r="A103" s="138">
        <v>96</v>
      </c>
      <c r="B103" s="165">
        <v>263615</v>
      </c>
      <c r="C103" s="148" t="s">
        <v>152</v>
      </c>
      <c r="D103" s="10">
        <v>3</v>
      </c>
      <c r="E103" s="10">
        <v>5</v>
      </c>
      <c r="F103" s="10">
        <v>4</v>
      </c>
      <c r="G103" s="10">
        <v>1</v>
      </c>
      <c r="H103" s="10">
        <v>7</v>
      </c>
      <c r="I103" s="10">
        <f t="shared" si="21"/>
        <v>20</v>
      </c>
      <c r="J103" s="10">
        <f t="shared" si="22"/>
        <v>3</v>
      </c>
      <c r="K103" s="18">
        <v>2</v>
      </c>
      <c r="L103" s="18">
        <v>3</v>
      </c>
      <c r="M103" s="18">
        <v>2.50</v>
      </c>
      <c r="N103" s="18">
        <v>0</v>
      </c>
      <c r="O103" s="18">
        <v>1.50</v>
      </c>
      <c r="P103" s="18">
        <f t="shared" si="23"/>
        <v>9</v>
      </c>
      <c r="Q103" s="116">
        <f t="shared" si="24"/>
        <v>0.45</v>
      </c>
      <c r="R103" s="105">
        <f t="shared" si="25"/>
        <v>0.54999999999999993</v>
      </c>
      <c r="S103" s="105">
        <f t="shared" si="26"/>
        <v>0.90</v>
      </c>
      <c r="T103" s="105">
        <f t="shared" si="27"/>
        <v>0.725</v>
      </c>
      <c r="U103" s="105">
        <f t="shared" si="28"/>
        <v>0.15</v>
      </c>
      <c r="V103" s="105">
        <f t="shared" si="29"/>
        <v>1.125</v>
      </c>
      <c r="W103" s="117">
        <f t="shared" si="30"/>
        <v>29</v>
      </c>
      <c r="X103" s="117">
        <f t="shared" si="31"/>
        <v>5.8000000000000007</v>
      </c>
      <c r="Y103" s="249">
        <v>7</v>
      </c>
      <c r="Z103" s="116">
        <f t="shared" si="20"/>
        <v>5.60</v>
      </c>
      <c r="AA103" s="143"/>
    </row>
    <row r="104" spans="1:27" ht="19.9" customHeight="1">
      <c r="A104" s="138">
        <v>97</v>
      </c>
      <c r="B104" s="165">
        <v>263616</v>
      </c>
      <c r="C104" s="148" t="s">
        <v>262</v>
      </c>
      <c r="D104" s="10">
        <v>5</v>
      </c>
      <c r="E104" s="10">
        <v>6</v>
      </c>
      <c r="F104" s="10">
        <v>7</v>
      </c>
      <c r="G104" s="10">
        <v>3</v>
      </c>
      <c r="H104" s="10">
        <v>5</v>
      </c>
      <c r="I104" s="10">
        <f t="shared" si="21"/>
        <v>26</v>
      </c>
      <c r="J104" s="10">
        <f t="shared" si="22"/>
        <v>3.90</v>
      </c>
      <c r="K104" s="18">
        <v>2.50</v>
      </c>
      <c r="L104" s="18">
        <v>3.50</v>
      </c>
      <c r="M104" s="18">
        <v>2</v>
      </c>
      <c r="N104" s="18">
        <v>4.50</v>
      </c>
      <c r="O104" s="18">
        <v>2.50</v>
      </c>
      <c r="P104" s="18">
        <f t="shared" si="23"/>
        <v>15</v>
      </c>
      <c r="Q104" s="116">
        <f t="shared" si="24"/>
        <v>0.75</v>
      </c>
      <c r="R104" s="105">
        <f t="shared" si="25"/>
        <v>0.875</v>
      </c>
      <c r="S104" s="105">
        <f t="shared" si="26"/>
        <v>1.075</v>
      </c>
      <c r="T104" s="105">
        <f t="shared" si="27"/>
        <v>1.1500000000000001</v>
      </c>
      <c r="U104" s="105">
        <f t="shared" si="28"/>
        <v>0.675</v>
      </c>
      <c r="V104" s="105">
        <f t="shared" si="29"/>
        <v>0.875</v>
      </c>
      <c r="W104" s="117">
        <f t="shared" si="30"/>
        <v>41</v>
      </c>
      <c r="X104" s="117">
        <f t="shared" si="31"/>
        <v>8.2000000000000011</v>
      </c>
      <c r="Y104" s="249">
        <v>14</v>
      </c>
      <c r="Z104" s="116">
        <f t="shared" si="32" ref="Z104:Z110">Y104*0.8</f>
        <v>11.20</v>
      </c>
      <c r="AA104" s="143"/>
    </row>
    <row r="105" spans="1:27" ht="19.9" customHeight="1">
      <c r="A105" s="138">
        <v>98</v>
      </c>
      <c r="B105" s="165">
        <v>263617</v>
      </c>
      <c r="C105" s="148" t="s">
        <v>153</v>
      </c>
      <c r="D105" s="10">
        <v>9</v>
      </c>
      <c r="E105" s="10">
        <v>8</v>
      </c>
      <c r="F105" s="10">
        <v>6</v>
      </c>
      <c r="G105" s="10">
        <v>4</v>
      </c>
      <c r="H105" s="10">
        <v>2</v>
      </c>
      <c r="I105" s="10">
        <f t="shared" si="21"/>
        <v>29</v>
      </c>
      <c r="J105" s="10">
        <f t="shared" si="22"/>
        <v>4.3499999999999996</v>
      </c>
      <c r="K105" s="18">
        <v>2</v>
      </c>
      <c r="L105" s="18">
        <v>3</v>
      </c>
      <c r="M105" s="18">
        <v>2.50</v>
      </c>
      <c r="N105" s="18">
        <v>1</v>
      </c>
      <c r="O105" s="18">
        <v>1.50</v>
      </c>
      <c r="P105" s="18">
        <f t="shared" si="23"/>
        <v>10</v>
      </c>
      <c r="Q105" s="116">
        <f t="shared" si="24"/>
        <v>0.50</v>
      </c>
      <c r="R105" s="105">
        <f t="shared" si="25"/>
        <v>1.45</v>
      </c>
      <c r="S105" s="105">
        <f t="shared" si="26"/>
        <v>1.35</v>
      </c>
      <c r="T105" s="105">
        <f t="shared" si="27"/>
        <v>1.0249999999999999</v>
      </c>
      <c r="U105" s="105">
        <f t="shared" si="28"/>
        <v>0.65</v>
      </c>
      <c r="V105" s="105">
        <f t="shared" si="29"/>
        <v>0.375</v>
      </c>
      <c r="W105" s="117">
        <f t="shared" si="30"/>
        <v>39</v>
      </c>
      <c r="X105" s="117">
        <f t="shared" si="31"/>
        <v>7.8000000000000007</v>
      </c>
      <c r="Y105" s="249">
        <v>15</v>
      </c>
      <c r="Z105" s="116">
        <f t="shared" si="32"/>
        <v>12</v>
      </c>
      <c r="AA105" s="143"/>
    </row>
    <row r="106" spans="1:27" ht="19.9" customHeight="1">
      <c r="A106" s="138">
        <v>99</v>
      </c>
      <c r="B106" s="250"/>
      <c r="C106" s="251" t="s">
        <v>276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f t="shared" si="21"/>
        <v>0</v>
      </c>
      <c r="J106" s="10">
        <f t="shared" si="22"/>
        <v>0</v>
      </c>
      <c r="K106" s="18">
        <v>2</v>
      </c>
      <c r="L106" s="18">
        <v>1</v>
      </c>
      <c r="M106" s="18">
        <v>1.50</v>
      </c>
      <c r="N106" s="18">
        <v>0</v>
      </c>
      <c r="O106" s="18">
        <v>0.50</v>
      </c>
      <c r="P106" s="18">
        <f t="shared" si="23"/>
        <v>5</v>
      </c>
      <c r="Q106" s="116">
        <f t="shared" si="24"/>
        <v>0.25</v>
      </c>
      <c r="R106" s="105">
        <f t="shared" si="25"/>
        <v>0.10</v>
      </c>
      <c r="S106" s="105">
        <f t="shared" si="26"/>
        <v>0.05</v>
      </c>
      <c r="T106" s="105">
        <f t="shared" si="27"/>
        <v>0.075000000000000011</v>
      </c>
      <c r="U106" s="105">
        <f t="shared" si="28"/>
        <v>0</v>
      </c>
      <c r="V106" s="105">
        <f t="shared" si="29"/>
        <v>0.025000000000000001</v>
      </c>
      <c r="W106" s="117">
        <f t="shared" si="30"/>
        <v>5</v>
      </c>
      <c r="X106" s="117">
        <f t="shared" si="31"/>
        <v>1</v>
      </c>
      <c r="Y106" s="252"/>
      <c r="Z106" s="116">
        <f t="shared" si="32"/>
        <v>0</v>
      </c>
      <c r="AA106" s="143"/>
    </row>
    <row r="107" spans="1:27" ht="19.9" customHeight="1">
      <c r="A107" s="138">
        <v>100</v>
      </c>
      <c r="B107" s="165">
        <v>263620</v>
      </c>
      <c r="C107" s="149" t="s">
        <v>277</v>
      </c>
      <c r="D107" s="10">
        <v>3</v>
      </c>
      <c r="E107" s="10">
        <v>2</v>
      </c>
      <c r="F107" s="10">
        <v>4</v>
      </c>
      <c r="G107" s="10">
        <v>5</v>
      </c>
      <c r="H107" s="10">
        <v>6</v>
      </c>
      <c r="I107" s="10">
        <f t="shared" si="21"/>
        <v>20</v>
      </c>
      <c r="J107" s="10">
        <f t="shared" si="22"/>
        <v>3</v>
      </c>
      <c r="K107" s="18">
        <v>2</v>
      </c>
      <c r="L107" s="18">
        <v>4</v>
      </c>
      <c r="M107" s="18">
        <v>1</v>
      </c>
      <c r="N107" s="18">
        <v>0.50</v>
      </c>
      <c r="O107" s="18">
        <v>5</v>
      </c>
      <c r="P107" s="18">
        <f t="shared" si="23"/>
        <v>12.50</v>
      </c>
      <c r="Q107" s="116">
        <f t="shared" si="24"/>
        <v>0.625</v>
      </c>
      <c r="R107" s="105">
        <f t="shared" si="25"/>
        <v>0.54999999999999993</v>
      </c>
      <c r="S107" s="105">
        <f t="shared" si="26"/>
        <v>0.50</v>
      </c>
      <c r="T107" s="105">
        <f t="shared" si="27"/>
        <v>0.65</v>
      </c>
      <c r="U107" s="105">
        <f t="shared" si="28"/>
        <v>0.775</v>
      </c>
      <c r="V107" s="105">
        <f t="shared" si="29"/>
        <v>1.1499999999999999</v>
      </c>
      <c r="W107" s="117">
        <f t="shared" si="30"/>
        <v>32.50</v>
      </c>
      <c r="X107" s="117">
        <f t="shared" si="31"/>
        <v>6.50</v>
      </c>
      <c r="Y107" s="253">
        <v>12</v>
      </c>
      <c r="Z107" s="116">
        <f t="shared" si="32"/>
        <v>9.6000000000000014</v>
      </c>
      <c r="AA107" s="143"/>
    </row>
    <row r="108" spans="1:27" ht="19.9" customHeight="1">
      <c r="A108" s="138">
        <v>101</v>
      </c>
      <c r="B108" s="165">
        <v>263621</v>
      </c>
      <c r="C108" s="149" t="s">
        <v>154</v>
      </c>
      <c r="D108" s="10">
        <v>6</v>
      </c>
      <c r="E108" s="10">
        <v>5</v>
      </c>
      <c r="F108" s="10">
        <v>7</v>
      </c>
      <c r="G108" s="10">
        <v>8</v>
      </c>
      <c r="H108" s="10">
        <v>6</v>
      </c>
      <c r="I108" s="10">
        <f t="shared" si="21"/>
        <v>32</v>
      </c>
      <c r="J108" s="10">
        <f t="shared" si="22"/>
        <v>4.80</v>
      </c>
      <c r="K108" s="18">
        <v>3.50</v>
      </c>
      <c r="L108" s="18">
        <v>3</v>
      </c>
      <c r="M108" s="18">
        <v>4</v>
      </c>
      <c r="N108" s="18">
        <v>2.50</v>
      </c>
      <c r="O108" s="18">
        <v>3</v>
      </c>
      <c r="P108" s="18">
        <f t="shared" si="23"/>
        <v>16</v>
      </c>
      <c r="Q108" s="116">
        <f t="shared" si="24"/>
        <v>0.80</v>
      </c>
      <c r="R108" s="105">
        <f t="shared" si="25"/>
        <v>1.075</v>
      </c>
      <c r="S108" s="105">
        <f t="shared" si="26"/>
        <v>0.90</v>
      </c>
      <c r="T108" s="105">
        <f t="shared" si="27"/>
        <v>1.25</v>
      </c>
      <c r="U108" s="105">
        <f t="shared" si="28"/>
        <v>1.325</v>
      </c>
      <c r="V108" s="105">
        <f t="shared" si="29"/>
        <v>1.0499999999999998</v>
      </c>
      <c r="W108" s="117">
        <f t="shared" si="30"/>
        <v>48</v>
      </c>
      <c r="X108" s="117">
        <f t="shared" si="31"/>
        <v>9.6000000000000014</v>
      </c>
      <c r="Y108" s="253">
        <v>18</v>
      </c>
      <c r="Z108" s="116">
        <f t="shared" si="32"/>
        <v>14.40</v>
      </c>
      <c r="AA108" s="143"/>
    </row>
    <row r="109" spans="1:27" ht="19.9" customHeight="1">
      <c r="A109" s="138">
        <v>102</v>
      </c>
      <c r="B109" s="165">
        <v>263622</v>
      </c>
      <c r="C109" s="149" t="s">
        <v>155</v>
      </c>
      <c r="D109" s="10">
        <v>8</v>
      </c>
      <c r="E109" s="10">
        <v>7</v>
      </c>
      <c r="F109" s="10">
        <v>5</v>
      </c>
      <c r="G109" s="10">
        <v>4</v>
      </c>
      <c r="H109" s="10">
        <v>6</v>
      </c>
      <c r="I109" s="10">
        <f t="shared" si="21"/>
        <v>30</v>
      </c>
      <c r="J109" s="10">
        <f t="shared" si="22"/>
        <v>4.50</v>
      </c>
      <c r="K109" s="18">
        <v>3</v>
      </c>
      <c r="L109" s="18">
        <v>3.50</v>
      </c>
      <c r="M109" s="18">
        <v>4.50</v>
      </c>
      <c r="N109" s="18">
        <v>3</v>
      </c>
      <c r="O109" s="18">
        <v>2</v>
      </c>
      <c r="P109" s="18">
        <f t="shared" si="23"/>
        <v>16</v>
      </c>
      <c r="Q109" s="116">
        <f t="shared" si="24"/>
        <v>0.80</v>
      </c>
      <c r="R109" s="105">
        <f t="shared" si="25"/>
        <v>1.35</v>
      </c>
      <c r="S109" s="105">
        <f t="shared" si="26"/>
        <v>1.2250000000000001</v>
      </c>
      <c r="T109" s="105">
        <f t="shared" si="27"/>
        <v>0.975</v>
      </c>
      <c r="U109" s="105">
        <f t="shared" si="28"/>
        <v>0.75</v>
      </c>
      <c r="V109" s="105">
        <f t="shared" si="29"/>
        <v>0.99999999999999989</v>
      </c>
      <c r="W109" s="117">
        <f t="shared" si="30"/>
        <v>46</v>
      </c>
      <c r="X109" s="117">
        <f t="shared" si="31"/>
        <v>9.2000000000000011</v>
      </c>
      <c r="Y109" s="253">
        <v>18</v>
      </c>
      <c r="Z109" s="116">
        <f t="shared" si="32"/>
        <v>14.40</v>
      </c>
      <c r="AA109" s="143"/>
    </row>
    <row r="110" spans="1:27" ht="19.9" customHeight="1">
      <c r="A110" s="138">
        <v>103</v>
      </c>
      <c r="B110" s="165">
        <v>267777</v>
      </c>
      <c r="C110" s="148" t="s">
        <v>266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f t="shared" si="21"/>
        <v>0</v>
      </c>
      <c r="J110" s="10">
        <f t="shared" si="22"/>
        <v>0</v>
      </c>
      <c r="K110" s="18">
        <v>1</v>
      </c>
      <c r="L110" s="18">
        <v>0</v>
      </c>
      <c r="M110" s="18">
        <v>1</v>
      </c>
      <c r="N110" s="18">
        <v>0.50</v>
      </c>
      <c r="O110" s="18">
        <v>1.50</v>
      </c>
      <c r="P110" s="18">
        <f t="shared" si="23"/>
        <v>4</v>
      </c>
      <c r="Q110" s="116">
        <f t="shared" si="24"/>
        <v>0.20</v>
      </c>
      <c r="R110" s="105">
        <f t="shared" si="25"/>
        <v>0.05</v>
      </c>
      <c r="S110" s="105">
        <f t="shared" si="26"/>
        <v>0</v>
      </c>
      <c r="T110" s="105">
        <f t="shared" si="27"/>
        <v>0.05</v>
      </c>
      <c r="U110" s="105">
        <f t="shared" si="28"/>
        <v>0.025000000000000001</v>
      </c>
      <c r="V110" s="105">
        <f t="shared" si="29"/>
        <v>0.075000000000000011</v>
      </c>
      <c r="W110" s="117">
        <f t="shared" si="30"/>
        <v>4</v>
      </c>
      <c r="X110" s="117">
        <f t="shared" si="31"/>
        <v>0.80</v>
      </c>
      <c r="Y110" s="249">
        <v>0</v>
      </c>
      <c r="Z110" s="116">
        <f t="shared" si="32"/>
        <v>0</v>
      </c>
      <c r="AA110" s="143"/>
    </row>
    <row r="111" ht="21" thickBot="1"/>
    <row r="112" spans="1:26" ht="20.25">
      <c r="A112" s="183"/>
      <c r="B112" s="184"/>
      <c r="C112" s="185"/>
      <c r="D112" s="6">
        <f t="shared" si="33" ref="D112:L112">COUNT(D8:D110)</f>
        <v>103</v>
      </c>
      <c r="E112" s="7">
        <f t="shared" si="33"/>
        <v>103</v>
      </c>
      <c r="F112" s="7">
        <f t="shared" si="33"/>
        <v>103</v>
      </c>
      <c r="G112" s="7">
        <f t="shared" si="33"/>
        <v>103</v>
      </c>
      <c r="H112" s="87">
        <f t="shared" si="33"/>
        <v>103</v>
      </c>
      <c r="I112" s="8">
        <f t="shared" si="33"/>
        <v>103</v>
      </c>
      <c r="J112" s="88">
        <f t="shared" si="33"/>
        <v>103</v>
      </c>
      <c r="K112" s="80">
        <f t="shared" si="33"/>
        <v>103</v>
      </c>
      <c r="L112" s="15">
        <f t="shared" si="33"/>
        <v>103</v>
      </c>
      <c r="M112" s="15">
        <f>COUNT(M8:M111)</f>
        <v>103</v>
      </c>
      <c r="N112" s="15">
        <f t="shared" si="34" ref="N112:Z112">COUNT(N8:N110)</f>
        <v>103</v>
      </c>
      <c r="O112" s="81">
        <f t="shared" si="34"/>
        <v>103</v>
      </c>
      <c r="P112" s="76">
        <f t="shared" si="34"/>
        <v>103</v>
      </c>
      <c r="Q112" s="94">
        <f t="shared" si="34"/>
        <v>103</v>
      </c>
      <c r="R112" s="97">
        <f t="shared" si="34"/>
        <v>103</v>
      </c>
      <c r="S112" s="22">
        <f t="shared" si="34"/>
        <v>103</v>
      </c>
      <c r="T112" s="22">
        <f t="shared" si="34"/>
        <v>103</v>
      </c>
      <c r="U112" s="22">
        <f t="shared" si="34"/>
        <v>103</v>
      </c>
      <c r="V112" s="23">
        <f t="shared" si="34"/>
        <v>103</v>
      </c>
      <c r="W112" s="106">
        <f t="shared" si="34"/>
        <v>103</v>
      </c>
      <c r="X112" s="100">
        <f t="shared" si="34"/>
        <v>103</v>
      </c>
      <c r="Y112" s="16">
        <f t="shared" si="34"/>
        <v>102</v>
      </c>
      <c r="Z112" s="104">
        <f t="shared" si="34"/>
        <v>103</v>
      </c>
    </row>
    <row r="113" spans="1:26" ht="21" customHeight="1">
      <c r="A113" s="174"/>
      <c r="B113" s="175"/>
      <c r="C113" s="176"/>
      <c r="D113" s="9">
        <v>10</v>
      </c>
      <c r="E113" s="10">
        <v>10</v>
      </c>
      <c r="F113" s="10">
        <v>10</v>
      </c>
      <c r="G113" s="10">
        <v>10</v>
      </c>
      <c r="H113" s="89">
        <v>10</v>
      </c>
      <c r="I113" s="11">
        <f>SUM(D113:H113)</f>
        <v>50</v>
      </c>
      <c r="J113" s="90">
        <f>I113*0.15</f>
        <v>7.50</v>
      </c>
      <c r="K113" s="82">
        <v>5</v>
      </c>
      <c r="L113" s="18">
        <v>5</v>
      </c>
      <c r="M113" s="18">
        <v>5</v>
      </c>
      <c r="N113" s="18">
        <v>5</v>
      </c>
      <c r="O113" s="83">
        <v>5</v>
      </c>
      <c r="P113" s="77">
        <f>SUM(K113:O113)</f>
        <v>25</v>
      </c>
      <c r="Q113" s="95">
        <f>P113*0.05</f>
        <v>1.25</v>
      </c>
      <c r="R113" s="98">
        <f>(D113*0.15+K113*0.05)</f>
        <v>1.75</v>
      </c>
      <c r="S113" s="24">
        <f>((E113*0.15+L113*0.05))</f>
        <v>1.75</v>
      </c>
      <c r="T113" s="24">
        <f t="shared" si="35" ref="T113:U113">((F113*0.15+M113*0.05))</f>
        <v>1.75</v>
      </c>
      <c r="U113" s="24">
        <f t="shared" si="35"/>
        <v>1.75</v>
      </c>
      <c r="V113" s="25">
        <f>((H113*0.15+O113*0.05))</f>
        <v>1.75</v>
      </c>
      <c r="W113" s="107">
        <v>75</v>
      </c>
      <c r="X113" s="101">
        <f>W113*0.2</f>
        <v>15</v>
      </c>
      <c r="Y113" s="19">
        <v>33</v>
      </c>
      <c r="Z113" s="84">
        <f>Y113*0.8</f>
        <v>26.40</v>
      </c>
    </row>
    <row r="114" spans="1:26" ht="20.25">
      <c r="A114" s="174" t="s">
        <v>72</v>
      </c>
      <c r="B114" s="175"/>
      <c r="C114" s="176"/>
      <c r="D114" s="9">
        <f>D113*0.4</f>
        <v>4</v>
      </c>
      <c r="E114" s="10">
        <f>E113*0.4</f>
        <v>4</v>
      </c>
      <c r="F114" s="10">
        <f t="shared" si="36" ref="F114:J114">F113*0.4</f>
        <v>4</v>
      </c>
      <c r="G114" s="10">
        <f t="shared" si="36"/>
        <v>4</v>
      </c>
      <c r="H114" s="89">
        <f t="shared" si="36"/>
        <v>4</v>
      </c>
      <c r="I114" s="11">
        <f t="shared" si="36"/>
        <v>20</v>
      </c>
      <c r="J114" s="90">
        <f t="shared" si="36"/>
        <v>3</v>
      </c>
      <c r="K114" s="82">
        <f>K113*0.4</f>
        <v>2</v>
      </c>
      <c r="L114" s="18">
        <f>L113*0.4</f>
        <v>2</v>
      </c>
      <c r="M114" s="18">
        <f t="shared" si="37" ref="M114:Z114">M113*0.4</f>
        <v>2</v>
      </c>
      <c r="N114" s="18">
        <f t="shared" si="37"/>
        <v>2</v>
      </c>
      <c r="O114" s="83">
        <f t="shared" si="37"/>
        <v>2</v>
      </c>
      <c r="P114" s="77">
        <f t="shared" si="37"/>
        <v>10</v>
      </c>
      <c r="Q114" s="95">
        <f t="shared" si="37"/>
        <v>0.50</v>
      </c>
      <c r="R114" s="98">
        <f t="shared" si="37"/>
        <v>0.70</v>
      </c>
      <c r="S114" s="24">
        <f t="shared" si="37"/>
        <v>0.70</v>
      </c>
      <c r="T114" s="24">
        <f t="shared" si="37"/>
        <v>0.70</v>
      </c>
      <c r="U114" s="24">
        <f t="shared" si="37"/>
        <v>0.70</v>
      </c>
      <c r="V114" s="25">
        <f t="shared" si="37"/>
        <v>0.70</v>
      </c>
      <c r="W114" s="107">
        <f t="shared" si="37"/>
        <v>30</v>
      </c>
      <c r="X114" s="101">
        <f t="shared" si="37"/>
        <v>6</v>
      </c>
      <c r="Y114" s="19">
        <f t="shared" si="37"/>
        <v>13.20</v>
      </c>
      <c r="Z114" s="84">
        <f t="shared" si="37"/>
        <v>10.560000000000002</v>
      </c>
    </row>
    <row r="115" spans="1:26" ht="21" customHeight="1">
      <c r="A115" s="174" t="s">
        <v>12</v>
      </c>
      <c r="B115" s="175"/>
      <c r="C115" s="176"/>
      <c r="D115" s="9">
        <f>COUNTIF(D8:D110,"&gt;=4")</f>
        <v>56</v>
      </c>
      <c r="E115" s="9">
        <f>COUNTIF(E8:E110,"&gt;=4")</f>
        <v>71</v>
      </c>
      <c r="F115" s="9">
        <f>COUNTIF(F8:F110,"&gt;=4")</f>
        <v>76</v>
      </c>
      <c r="G115" s="9">
        <f>COUNTIF(G8:G110,"&gt;=4")</f>
        <v>69</v>
      </c>
      <c r="H115" s="9">
        <f>COUNTIF(H8:H110,"&gt;=4")</f>
        <v>68</v>
      </c>
      <c r="I115" s="11">
        <f>COUNTIF(I8:I110,"&gt;=20")</f>
        <v>73</v>
      </c>
      <c r="J115" s="90">
        <f>COUNTIF(J8:J110,"&gt;=3")</f>
        <v>73</v>
      </c>
      <c r="K115" s="82">
        <f>COUNTIF(K8:K110,"&gt;=2")</f>
        <v>76</v>
      </c>
      <c r="L115" s="82">
        <f>COUNTIF(L8:L110,"&gt;=2")</f>
        <v>81</v>
      </c>
      <c r="M115" s="82">
        <f>COUNTIF(M8:M110,"&gt;=2")</f>
        <v>79</v>
      </c>
      <c r="N115" s="82">
        <f>COUNTIF(N8:N110,"&gt;=2")</f>
        <v>80</v>
      </c>
      <c r="O115" s="82">
        <f>COUNTIF(O8:O110,"&gt;=2")</f>
        <v>78</v>
      </c>
      <c r="P115" s="77">
        <f>COUNTIF(P8:P110,"&gt;=10")</f>
        <v>82</v>
      </c>
      <c r="Q115" s="95">
        <f>COUNTIF(Q8:Q110,"&gt;=0.5")</f>
        <v>82</v>
      </c>
      <c r="R115" s="98">
        <f>COUNTIF(R8:R110,"&gt;=.7")</f>
        <v>54</v>
      </c>
      <c r="S115" s="98">
        <f>COUNTIF(S8:S110,"&gt;=.7")</f>
        <v>68</v>
      </c>
      <c r="T115" s="98">
        <f>COUNTIF(T8:T110,"&gt;=.7")</f>
        <v>73</v>
      </c>
      <c r="U115" s="98">
        <f>COUNTIF(U8:U110,"&gt;=.7")</f>
        <v>68</v>
      </c>
      <c r="V115" s="98">
        <f>COUNTIF(V8:V110,"&gt;=.7")</f>
        <v>66</v>
      </c>
      <c r="W115" s="107">
        <f>COUNTIF(W8:W110,"&gt;=30")</f>
        <v>75</v>
      </c>
      <c r="X115" s="101">
        <f>COUNTIF(X8:X110,"&gt;=6")</f>
        <v>75</v>
      </c>
      <c r="Y115" s="19">
        <f>COUNTIF(Y8:Y110,"&gt;=13.2")</f>
        <v>51</v>
      </c>
      <c r="Z115" s="84">
        <f>COUNTIF(Z8:Z110,"&gt;=10.56")</f>
        <v>51</v>
      </c>
    </row>
    <row r="116" spans="1:26" ht="20.25">
      <c r="A116" s="174" t="s">
        <v>13</v>
      </c>
      <c r="B116" s="175"/>
      <c r="C116" s="176"/>
      <c r="D116" s="91" t="str">
        <f t="shared" si="38" ref="D116:Z116">IF(((D115/COUNT(D8:D110))*100)&gt;=60,"3",IF(AND(((D115/COUNT(D8:D110))*100)&lt;60,((D115/COUNT(D8:D110))*100)&gt;=50),"2",IF(AND(((D115/COUNT(D8:D110))*100)&lt;50,((D115/COUNT(D8:D110))*100)&gt;=40),"1","0")))</f>
        <v>2</v>
      </c>
      <c r="E116" s="10" t="str">
        <f t="shared" si="38"/>
        <v>3</v>
      </c>
      <c r="F116" s="10" t="str">
        <f t="shared" si="38"/>
        <v>3</v>
      </c>
      <c r="G116" s="10" t="str">
        <f t="shared" si="38"/>
        <v>3</v>
      </c>
      <c r="H116" s="89" t="str">
        <f t="shared" si="38"/>
        <v>3</v>
      </c>
      <c r="I116" s="11" t="str">
        <f t="shared" si="38"/>
        <v>3</v>
      </c>
      <c r="J116" s="90" t="str">
        <f t="shared" si="38"/>
        <v>3</v>
      </c>
      <c r="K116" s="82" t="str">
        <f t="shared" si="38"/>
        <v>3</v>
      </c>
      <c r="L116" s="17" t="str">
        <f t="shared" si="38"/>
        <v>3</v>
      </c>
      <c r="M116" s="17" t="str">
        <f t="shared" si="38"/>
        <v>3</v>
      </c>
      <c r="N116" s="17" t="str">
        <f t="shared" si="38"/>
        <v>3</v>
      </c>
      <c r="O116" s="84" t="str">
        <f t="shared" si="38"/>
        <v>3</v>
      </c>
      <c r="P116" s="77" t="str">
        <f t="shared" si="38"/>
        <v>3</v>
      </c>
      <c r="Q116" s="95" t="str">
        <f t="shared" si="38"/>
        <v>3</v>
      </c>
      <c r="R116" s="98" t="str">
        <f t="shared" si="38"/>
        <v>2</v>
      </c>
      <c r="S116" s="24" t="str">
        <f t="shared" si="38"/>
        <v>3</v>
      </c>
      <c r="T116" s="24" t="str">
        <f t="shared" si="38"/>
        <v>3</v>
      </c>
      <c r="U116" s="24" t="str">
        <f t="shared" si="38"/>
        <v>3</v>
      </c>
      <c r="V116" s="25" t="str">
        <f t="shared" si="38"/>
        <v>3</v>
      </c>
      <c r="W116" s="101" t="str">
        <f t="shared" si="38"/>
        <v>3</v>
      </c>
      <c r="X116" s="102" t="str">
        <f t="shared" si="38"/>
        <v>3</v>
      </c>
      <c r="Y116" s="95" t="str">
        <f t="shared" si="38"/>
        <v>2</v>
      </c>
      <c r="Z116" s="19" t="str">
        <f t="shared" si="38"/>
        <v>1</v>
      </c>
    </row>
    <row r="117" spans="1:26" ht="21" thickBot="1">
      <c r="A117" s="177" t="s">
        <v>14</v>
      </c>
      <c r="B117" s="178"/>
      <c r="C117" s="179"/>
      <c r="D117" s="12">
        <f t="shared" si="39" ref="D117:Z117">((D115/COUNT(D8:D110))*D116)</f>
        <v>1.087378640776699</v>
      </c>
      <c r="E117" s="13">
        <f t="shared" si="39"/>
        <v>2.0679611650485437</v>
      </c>
      <c r="F117" s="13">
        <f t="shared" si="39"/>
        <v>2.2135922330097086</v>
      </c>
      <c r="G117" s="13">
        <f t="shared" si="39"/>
        <v>2.0097087378640777</v>
      </c>
      <c r="H117" s="92">
        <f t="shared" si="39"/>
        <v>1.9805825242718447</v>
      </c>
      <c r="I117" s="14">
        <f t="shared" si="39"/>
        <v>2.1262135922330097</v>
      </c>
      <c r="J117" s="93">
        <f t="shared" si="39"/>
        <v>2.1262135922330097</v>
      </c>
      <c r="K117" s="85">
        <f t="shared" si="39"/>
        <v>2.2135922330097086</v>
      </c>
      <c r="L117" s="20">
        <f t="shared" si="39"/>
        <v>2.3592233009708736</v>
      </c>
      <c r="M117" s="20">
        <f t="shared" si="39"/>
        <v>2.3009708737864076</v>
      </c>
      <c r="N117" s="20">
        <f t="shared" si="39"/>
        <v>2.3300970873786406</v>
      </c>
      <c r="O117" s="86">
        <f t="shared" si="39"/>
        <v>2.2718446601941746</v>
      </c>
      <c r="P117" s="78">
        <f t="shared" si="39"/>
        <v>2.3883495145631066</v>
      </c>
      <c r="Q117" s="96">
        <f t="shared" si="39"/>
        <v>2.3883495145631066</v>
      </c>
      <c r="R117" s="99">
        <f t="shared" si="39"/>
        <v>1.0485436893203883</v>
      </c>
      <c r="S117" s="26">
        <f t="shared" si="39"/>
        <v>1.9805825242718447</v>
      </c>
      <c r="T117" s="26">
        <f t="shared" si="39"/>
        <v>2.1262135922330097</v>
      </c>
      <c r="U117" s="26">
        <f t="shared" si="39"/>
        <v>1.9805825242718447</v>
      </c>
      <c r="V117" s="27">
        <f t="shared" si="39"/>
        <v>1.9223300970873787</v>
      </c>
      <c r="W117" s="108">
        <f t="shared" si="39"/>
        <v>2.1844660194174756</v>
      </c>
      <c r="X117" s="103">
        <f t="shared" si="39"/>
        <v>2.1844660194174756</v>
      </c>
      <c r="Y117" s="96">
        <f t="shared" si="39"/>
        <v>1</v>
      </c>
      <c r="Z117" s="21">
        <f t="shared" si="39"/>
        <v>0.49514563106796117</v>
      </c>
    </row>
    <row r="118" spans="1:4" ht="21" thickBot="1">
      <c r="A118" s="139"/>
      <c r="B118" s="2"/>
      <c r="C118" s="2"/>
      <c r="D118" s="2"/>
    </row>
    <row r="119" spans="1:19" ht="20.25">
      <c r="A119" s="180" t="s">
        <v>15</v>
      </c>
      <c r="B119" s="181"/>
      <c r="C119" s="182"/>
      <c r="D119" s="2"/>
      <c r="E119" s="168" t="s">
        <v>16</v>
      </c>
      <c r="F119" s="169"/>
      <c r="G119" s="169"/>
      <c r="H119" s="169"/>
      <c r="I119" s="169"/>
      <c r="J119" s="169"/>
      <c r="K119" s="169"/>
      <c r="L119" s="169"/>
      <c r="M119" s="169"/>
      <c r="N119" s="170"/>
      <c r="O119" s="79" t="s">
        <v>8</v>
      </c>
      <c r="P119" s="28" t="s">
        <v>3</v>
      </c>
      <c r="Q119" s="28" t="s">
        <v>4</v>
      </c>
      <c r="R119" s="28" t="s">
        <v>5</v>
      </c>
      <c r="S119" s="29" t="s">
        <v>6</v>
      </c>
    </row>
    <row r="120" spans="1:19" ht="21" thickBot="1">
      <c r="A120" s="140" t="s">
        <v>73</v>
      </c>
      <c r="B120" s="3"/>
      <c r="C120" s="30"/>
      <c r="D120" s="2"/>
      <c r="E120" s="171"/>
      <c r="F120" s="172"/>
      <c r="G120" s="172"/>
      <c r="H120" s="172"/>
      <c r="I120" s="172"/>
      <c r="J120" s="172"/>
      <c r="K120" s="172"/>
      <c r="L120" s="172"/>
      <c r="M120" s="172"/>
      <c r="N120" s="173"/>
      <c r="O120" s="4">
        <f>(R117*0.2+Z117*0.8)</f>
        <v>0.60582524271844662</v>
      </c>
      <c r="P120" s="4">
        <f>(S117*0.2+Z117*0.8)</f>
        <v>0.79223300970873789</v>
      </c>
      <c r="Q120" s="4">
        <f>(T117*0.2+Z117*0.8)</f>
        <v>0.82135922330097089</v>
      </c>
      <c r="R120" s="4">
        <f>(U117*0.2+Z117*0.8)</f>
        <v>0.79223300970873789</v>
      </c>
      <c r="S120" s="5">
        <f>(V117*0.2+Z117*0.8)</f>
        <v>0.78058252427184471</v>
      </c>
    </row>
    <row r="121" spans="1:4" ht="20.25">
      <c r="A121" s="140" t="s">
        <v>74</v>
      </c>
      <c r="B121" s="3"/>
      <c r="C121" s="30"/>
      <c r="D121" s="2"/>
    </row>
    <row r="122" spans="1:4" ht="21" thickBot="1">
      <c r="A122" s="141" t="s">
        <v>75</v>
      </c>
      <c r="B122" s="31"/>
      <c r="C122" s="32"/>
      <c r="D122" s="2"/>
    </row>
  </sheetData>
  <mergeCells count="23">
    <mergeCell ref="E119:N120"/>
    <mergeCell ref="A113:C113"/>
    <mergeCell ref="A114:C114"/>
    <mergeCell ref="A115:C115"/>
    <mergeCell ref="A116:C116"/>
    <mergeCell ref="A117:C117"/>
    <mergeCell ref="A119:C119"/>
    <mergeCell ref="A112:C112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238152d-ef4e-45c0-865e-b92917649ee9}">
  <sheetPr codeName="Sheet14">
    <pageSetUpPr fitToPage="1"/>
  </sheetPr>
  <dimension ref="A1:AA122"/>
  <sheetViews>
    <sheetView zoomScale="80" zoomScaleNormal="80" workbookViewId="0" topLeftCell="D1">
      <selection pane="topLeft" activeCell="F3" sqref="F3:T3"/>
    </sheetView>
  </sheetViews>
  <sheetFormatPr defaultColWidth="8.854285714285714" defaultRowHeight="20.25"/>
  <cols>
    <col min="1" max="1" width="11.571428571428571" style="133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428571428571429" style="1" customWidth="1"/>
    <col min="10" max="10" width="14.285714285714286" style="1" bestFit="1" customWidth="1"/>
    <col min="11" max="15" width="8.714285714285714" style="1" bestFit="1" customWidth="1"/>
    <col min="16" max="17" width="10.714285714285714" style="1" bestFit="1" customWidth="1"/>
    <col min="18" max="22" width="6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27" width="10.571428571428571" style="142" bestFit="1" customWidth="1"/>
    <col min="28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278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3" t="str">
        <f>'CO (3)'!D8</f>
        <v>Organic Chemistry</v>
      </c>
      <c r="D4" s="113" t="s">
        <v>82</v>
      </c>
      <c r="E4" s="114"/>
      <c r="F4" s="189" t="s">
        <v>271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98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03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0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7" ht="19.9" customHeight="1">
      <c r="A8" s="138">
        <v>1</v>
      </c>
      <c r="B8" s="165">
        <v>263462</v>
      </c>
      <c r="C8" s="148" t="s">
        <v>166</v>
      </c>
      <c r="D8" s="10">
        <v>0</v>
      </c>
      <c r="E8" s="10">
        <v>4</v>
      </c>
      <c r="F8" s="10">
        <v>0</v>
      </c>
      <c r="G8" s="10">
        <v>6</v>
      </c>
      <c r="H8" s="10">
        <v>0</v>
      </c>
      <c r="I8" s="10">
        <f t="shared" si="0" ref="I8">SUM(D8:H8)</f>
        <v>10</v>
      </c>
      <c r="J8" s="10">
        <f>I8*0.15</f>
        <v>1.50</v>
      </c>
      <c r="K8" s="18">
        <v>1</v>
      </c>
      <c r="L8" s="18">
        <v>2</v>
      </c>
      <c r="M8" s="18">
        <v>3</v>
      </c>
      <c r="N8" s="18">
        <v>1</v>
      </c>
      <c r="O8" s="18">
        <v>1.50</v>
      </c>
      <c r="P8" s="18">
        <f>SUM(K8:O8)</f>
        <v>8.50</v>
      </c>
      <c r="Q8" s="116">
        <f>P8*0.05</f>
        <v>0.42500000000000004</v>
      </c>
      <c r="R8" s="105">
        <f t="shared" si="1" ref="R8:V8">(D8*0.15+K8*0.05)</f>
        <v>0.05</v>
      </c>
      <c r="S8" s="105">
        <f t="shared" si="1"/>
        <v>0.70</v>
      </c>
      <c r="T8" s="105">
        <f t="shared" si="1"/>
        <v>0.15000000000000002</v>
      </c>
      <c r="U8" s="105">
        <f t="shared" si="1"/>
        <v>0.95</v>
      </c>
      <c r="V8" s="105">
        <f t="shared" si="1"/>
        <v>0.075000000000000011</v>
      </c>
      <c r="W8" s="117">
        <f t="shared" si="2" ref="W8">I8+P8</f>
        <v>18.50</v>
      </c>
      <c r="X8" s="117">
        <f>(W8*0.2)</f>
        <v>3.70</v>
      </c>
      <c r="Y8" s="249">
        <v>5</v>
      </c>
      <c r="Z8" s="116">
        <f>Y8*0.8</f>
        <v>4</v>
      </c>
      <c r="AA8" s="143"/>
    </row>
    <row r="9" spans="1:27" ht="19.9" customHeight="1">
      <c r="A9" s="138">
        <v>2</v>
      </c>
      <c r="B9" s="165">
        <v>263463</v>
      </c>
      <c r="C9" s="148" t="s">
        <v>167</v>
      </c>
      <c r="D9" s="10">
        <v>1</v>
      </c>
      <c r="E9" s="10">
        <v>0</v>
      </c>
      <c r="F9" s="10">
        <v>0</v>
      </c>
      <c r="G9" s="10">
        <v>2</v>
      </c>
      <c r="H9" s="10">
        <v>1</v>
      </c>
      <c r="I9" s="10">
        <f t="shared" si="3" ref="I9:I72">SUM(D9:H9)</f>
        <v>4</v>
      </c>
      <c r="J9" s="10">
        <f t="shared" si="4" ref="J9:J72">I9*0.15</f>
        <v>0.60</v>
      </c>
      <c r="K9" s="18">
        <v>0</v>
      </c>
      <c r="L9" s="18">
        <v>1</v>
      </c>
      <c r="M9" s="18">
        <v>0</v>
      </c>
      <c r="N9" s="18">
        <v>1</v>
      </c>
      <c r="O9" s="18">
        <v>0</v>
      </c>
      <c r="P9" s="18">
        <f t="shared" si="5" ref="P9:P72">SUM(K9:O9)</f>
        <v>2</v>
      </c>
      <c r="Q9" s="116">
        <f t="shared" si="6" ref="Q9:Q72">P9*0.05</f>
        <v>0.10</v>
      </c>
      <c r="R9" s="105">
        <f t="shared" si="7" ref="R9:R72">(D9*0.15+K9*0.05)</f>
        <v>0.15</v>
      </c>
      <c r="S9" s="105">
        <f t="shared" si="8" ref="S9:S72">(E9*0.15+L9*0.05)</f>
        <v>0.05</v>
      </c>
      <c r="T9" s="105">
        <f t="shared" si="9" ref="T9:T72">(F9*0.15+M9*0.05)</f>
        <v>0</v>
      </c>
      <c r="U9" s="105">
        <f t="shared" si="10" ref="U9:U72">(G9*0.15+N9*0.05)</f>
        <v>0.35</v>
      </c>
      <c r="V9" s="105">
        <f t="shared" si="11" ref="V9:V72">(H9*0.15+O9*0.05)</f>
        <v>0.15</v>
      </c>
      <c r="W9" s="117">
        <f t="shared" si="12" ref="W9:W72">I9+P9</f>
        <v>6</v>
      </c>
      <c r="X9" s="117">
        <f t="shared" si="13" ref="X9:X72">(W9*0.2)</f>
        <v>1.2000000000000002</v>
      </c>
      <c r="Y9" s="249">
        <v>0</v>
      </c>
      <c r="Z9" s="116">
        <f t="shared" si="14" ref="Z9:Z72">Y9*0.8</f>
        <v>0</v>
      </c>
      <c r="AA9" s="143"/>
    </row>
    <row r="10" spans="1:27" ht="19.9" customHeight="1">
      <c r="A10" s="138">
        <v>3</v>
      </c>
      <c r="B10" s="165">
        <v>263465</v>
      </c>
      <c r="C10" s="148" t="s">
        <v>105</v>
      </c>
      <c r="D10" s="10">
        <v>1.50</v>
      </c>
      <c r="E10" s="10">
        <v>0</v>
      </c>
      <c r="F10" s="10">
        <v>0</v>
      </c>
      <c r="G10" s="10">
        <v>1</v>
      </c>
      <c r="H10" s="10">
        <v>1</v>
      </c>
      <c r="I10" s="10">
        <f t="shared" si="3"/>
        <v>3.50</v>
      </c>
      <c r="J10" s="10">
        <f t="shared" si="4"/>
        <v>0.525</v>
      </c>
      <c r="K10" s="18">
        <v>1</v>
      </c>
      <c r="L10" s="18">
        <v>0.50</v>
      </c>
      <c r="M10" s="18">
        <v>1</v>
      </c>
      <c r="N10" s="18">
        <v>0</v>
      </c>
      <c r="O10" s="18">
        <v>0</v>
      </c>
      <c r="P10" s="18">
        <f t="shared" si="5"/>
        <v>2.50</v>
      </c>
      <c r="Q10" s="116">
        <f t="shared" si="6"/>
        <v>0.125</v>
      </c>
      <c r="R10" s="105">
        <f t="shared" si="7"/>
        <v>0.27499999999999997</v>
      </c>
      <c r="S10" s="105">
        <f t="shared" si="8"/>
        <v>0.025000000000000001</v>
      </c>
      <c r="T10" s="105">
        <f t="shared" si="9"/>
        <v>0.05</v>
      </c>
      <c r="U10" s="105">
        <f t="shared" si="10"/>
        <v>0.15</v>
      </c>
      <c r="V10" s="105">
        <f t="shared" si="11"/>
        <v>0.15</v>
      </c>
      <c r="W10" s="117">
        <f t="shared" si="12"/>
        <v>6</v>
      </c>
      <c r="X10" s="117">
        <f t="shared" si="13"/>
        <v>1.2000000000000002</v>
      </c>
      <c r="Y10" s="249">
        <v>1</v>
      </c>
      <c r="Z10" s="116">
        <f t="shared" si="14"/>
        <v>0.80</v>
      </c>
      <c r="AA10" s="143"/>
    </row>
    <row r="11" spans="1:27" ht="19.5" customHeight="1">
      <c r="A11" s="138">
        <v>4</v>
      </c>
      <c r="B11" s="165">
        <v>263467</v>
      </c>
      <c r="C11" s="148" t="s">
        <v>169</v>
      </c>
      <c r="D11" s="10">
        <v>4</v>
      </c>
      <c r="E11" s="10">
        <v>5</v>
      </c>
      <c r="F11" s="10">
        <v>4</v>
      </c>
      <c r="G11" s="10">
        <v>6</v>
      </c>
      <c r="H11" s="10">
        <v>5</v>
      </c>
      <c r="I11" s="10">
        <f t="shared" si="3"/>
        <v>24</v>
      </c>
      <c r="J11" s="10">
        <f t="shared" si="4"/>
        <v>3.5999999999999996</v>
      </c>
      <c r="K11" s="18">
        <v>3</v>
      </c>
      <c r="L11" s="18">
        <v>2</v>
      </c>
      <c r="M11" s="18">
        <v>1</v>
      </c>
      <c r="N11" s="18">
        <v>1</v>
      </c>
      <c r="O11" s="18">
        <v>2</v>
      </c>
      <c r="P11" s="18">
        <f t="shared" si="5"/>
        <v>9</v>
      </c>
      <c r="Q11" s="116">
        <f t="shared" si="6"/>
        <v>0.45</v>
      </c>
      <c r="R11" s="105">
        <f t="shared" si="7"/>
        <v>0.75</v>
      </c>
      <c r="S11" s="105">
        <f t="shared" si="8"/>
        <v>0.85</v>
      </c>
      <c r="T11" s="105">
        <f t="shared" si="9"/>
        <v>0.65</v>
      </c>
      <c r="U11" s="105">
        <f t="shared" si="10"/>
        <v>0.95</v>
      </c>
      <c r="V11" s="105">
        <f t="shared" si="11"/>
        <v>0.85</v>
      </c>
      <c r="W11" s="117">
        <f t="shared" si="12"/>
        <v>33</v>
      </c>
      <c r="X11" s="117">
        <f t="shared" si="13"/>
        <v>6.60</v>
      </c>
      <c r="Y11" s="249">
        <v>17</v>
      </c>
      <c r="Z11" s="116">
        <f t="shared" si="14"/>
        <v>13.60</v>
      </c>
      <c r="AA11" s="143"/>
    </row>
    <row r="12" spans="1:27" ht="19.9" customHeight="1">
      <c r="A12" s="138">
        <v>5</v>
      </c>
      <c r="B12" s="165">
        <v>263468</v>
      </c>
      <c r="C12" s="148" t="s">
        <v>170</v>
      </c>
      <c r="D12" s="10">
        <v>3</v>
      </c>
      <c r="E12" s="10">
        <v>3</v>
      </c>
      <c r="F12" s="10">
        <v>6</v>
      </c>
      <c r="G12" s="10">
        <v>5</v>
      </c>
      <c r="H12" s="10">
        <v>4</v>
      </c>
      <c r="I12" s="10">
        <f t="shared" si="3"/>
        <v>21</v>
      </c>
      <c r="J12" s="10">
        <f t="shared" si="4"/>
        <v>3.15</v>
      </c>
      <c r="K12" s="18">
        <v>0</v>
      </c>
      <c r="L12" s="18">
        <v>2</v>
      </c>
      <c r="M12" s="18">
        <v>1</v>
      </c>
      <c r="N12" s="18">
        <v>2.50</v>
      </c>
      <c r="O12" s="18">
        <v>3</v>
      </c>
      <c r="P12" s="18">
        <f t="shared" si="5"/>
        <v>8.50</v>
      </c>
      <c r="Q12" s="116">
        <f t="shared" si="6"/>
        <v>0.42500000000000004</v>
      </c>
      <c r="R12" s="105">
        <f t="shared" si="7"/>
        <v>0.44999999999999996</v>
      </c>
      <c r="S12" s="105">
        <f t="shared" si="8"/>
        <v>0.54999999999999993</v>
      </c>
      <c r="T12" s="105">
        <f t="shared" si="9"/>
        <v>0.95</v>
      </c>
      <c r="U12" s="105">
        <f t="shared" si="10"/>
        <v>0.875</v>
      </c>
      <c r="V12" s="105">
        <f t="shared" si="11"/>
        <v>0.75</v>
      </c>
      <c r="W12" s="117">
        <f t="shared" si="12"/>
        <v>29.50</v>
      </c>
      <c r="X12" s="117">
        <f t="shared" si="13"/>
        <v>5.90</v>
      </c>
      <c r="Y12" s="249">
        <v>15</v>
      </c>
      <c r="Z12" s="116">
        <f t="shared" si="14"/>
        <v>12</v>
      </c>
      <c r="AA12" s="143"/>
    </row>
    <row r="13" spans="1:27" ht="19.9" customHeight="1">
      <c r="A13" s="138">
        <v>6</v>
      </c>
      <c r="B13" s="165">
        <v>263470</v>
      </c>
      <c r="C13" s="148" t="s">
        <v>171</v>
      </c>
      <c r="D13" s="10">
        <v>2</v>
      </c>
      <c r="E13" s="10">
        <v>6</v>
      </c>
      <c r="F13" s="10">
        <v>4</v>
      </c>
      <c r="G13" s="10">
        <v>4</v>
      </c>
      <c r="H13" s="10">
        <v>5</v>
      </c>
      <c r="I13" s="10">
        <f t="shared" si="3"/>
        <v>21</v>
      </c>
      <c r="J13" s="10">
        <f t="shared" si="4"/>
        <v>3.15</v>
      </c>
      <c r="K13" s="18">
        <v>2.50</v>
      </c>
      <c r="L13" s="18">
        <v>0</v>
      </c>
      <c r="M13" s="18">
        <v>2</v>
      </c>
      <c r="N13" s="18">
        <v>1</v>
      </c>
      <c r="O13" s="18">
        <v>4</v>
      </c>
      <c r="P13" s="18">
        <f t="shared" si="5"/>
        <v>9.50</v>
      </c>
      <c r="Q13" s="116">
        <f t="shared" si="6"/>
        <v>0.475</v>
      </c>
      <c r="R13" s="105">
        <f t="shared" si="7"/>
        <v>0.425</v>
      </c>
      <c r="S13" s="105">
        <f t="shared" si="8"/>
        <v>0.89999999999999991</v>
      </c>
      <c r="T13" s="105">
        <f t="shared" si="9"/>
        <v>0.70</v>
      </c>
      <c r="U13" s="105">
        <f t="shared" si="10"/>
        <v>0.65</v>
      </c>
      <c r="V13" s="105">
        <f t="shared" si="11"/>
        <v>0.95</v>
      </c>
      <c r="W13" s="117">
        <f t="shared" si="12"/>
        <v>30.50</v>
      </c>
      <c r="X13" s="117">
        <f t="shared" si="13"/>
        <v>6.10</v>
      </c>
      <c r="Y13" s="249">
        <v>13</v>
      </c>
      <c r="Z13" s="116">
        <f t="shared" si="14"/>
        <v>10.40</v>
      </c>
      <c r="AA13" s="143"/>
    </row>
    <row r="14" spans="1:27" ht="19.9" customHeight="1">
      <c r="A14" s="138">
        <v>7</v>
      </c>
      <c r="B14" s="165">
        <v>263471</v>
      </c>
      <c r="C14" s="148" t="s">
        <v>172</v>
      </c>
      <c r="D14" s="10">
        <v>3</v>
      </c>
      <c r="E14" s="10">
        <v>6</v>
      </c>
      <c r="F14" s="10">
        <v>4</v>
      </c>
      <c r="G14" s="10">
        <v>5</v>
      </c>
      <c r="H14" s="10">
        <v>5</v>
      </c>
      <c r="I14" s="10">
        <f t="shared" si="3"/>
        <v>23</v>
      </c>
      <c r="J14" s="10">
        <f t="shared" si="4"/>
        <v>3.4499999999999997</v>
      </c>
      <c r="K14" s="18">
        <v>3</v>
      </c>
      <c r="L14" s="18">
        <v>1</v>
      </c>
      <c r="M14" s="18">
        <v>4</v>
      </c>
      <c r="N14" s="18">
        <v>0</v>
      </c>
      <c r="O14" s="18">
        <v>2</v>
      </c>
      <c r="P14" s="18">
        <f t="shared" si="5"/>
        <v>10</v>
      </c>
      <c r="Q14" s="116">
        <f t="shared" si="6"/>
        <v>0.50</v>
      </c>
      <c r="R14" s="105">
        <f t="shared" si="7"/>
        <v>0.60</v>
      </c>
      <c r="S14" s="105">
        <f t="shared" si="8"/>
        <v>0.95</v>
      </c>
      <c r="T14" s="105">
        <f t="shared" si="9"/>
        <v>0.80</v>
      </c>
      <c r="U14" s="105">
        <f t="shared" si="10"/>
        <v>0.75</v>
      </c>
      <c r="V14" s="105">
        <f t="shared" si="11"/>
        <v>0.85</v>
      </c>
      <c r="W14" s="117">
        <f t="shared" si="12"/>
        <v>33</v>
      </c>
      <c r="X14" s="117">
        <f t="shared" si="13"/>
        <v>6.60</v>
      </c>
      <c r="Y14" s="249">
        <v>11</v>
      </c>
      <c r="Z14" s="116">
        <f t="shared" si="14"/>
        <v>8.8000000000000007</v>
      </c>
      <c r="AA14" s="143"/>
    </row>
    <row r="15" spans="1:27" ht="19.9" customHeight="1">
      <c r="A15" s="138">
        <v>8</v>
      </c>
      <c r="B15" s="165">
        <v>263472</v>
      </c>
      <c r="C15" s="148" t="s">
        <v>173</v>
      </c>
      <c r="D15" s="10">
        <v>8</v>
      </c>
      <c r="E15" s="10">
        <v>6</v>
      </c>
      <c r="F15" s="10">
        <v>7</v>
      </c>
      <c r="G15" s="10">
        <v>5</v>
      </c>
      <c r="H15" s="10">
        <v>8</v>
      </c>
      <c r="I15" s="10">
        <f t="shared" si="3"/>
        <v>34</v>
      </c>
      <c r="J15" s="10">
        <f t="shared" si="4"/>
        <v>5.0999999999999996</v>
      </c>
      <c r="K15" s="18">
        <v>3.50</v>
      </c>
      <c r="L15" s="18">
        <v>5</v>
      </c>
      <c r="M15" s="18">
        <v>1</v>
      </c>
      <c r="N15" s="18">
        <v>5</v>
      </c>
      <c r="O15" s="18">
        <v>3</v>
      </c>
      <c r="P15" s="18">
        <f t="shared" si="5"/>
        <v>17.50</v>
      </c>
      <c r="Q15" s="116">
        <f t="shared" si="6"/>
        <v>0.875</v>
      </c>
      <c r="R15" s="105">
        <f t="shared" si="7"/>
        <v>1.375</v>
      </c>
      <c r="S15" s="105">
        <f t="shared" si="8"/>
        <v>1.1499999999999999</v>
      </c>
      <c r="T15" s="105">
        <f t="shared" si="9"/>
        <v>1.1000000000000001</v>
      </c>
      <c r="U15" s="105">
        <f t="shared" si="10"/>
        <v>1</v>
      </c>
      <c r="V15" s="105">
        <f t="shared" si="11"/>
        <v>1.35</v>
      </c>
      <c r="W15" s="117">
        <f t="shared" si="12"/>
        <v>51.50</v>
      </c>
      <c r="X15" s="117">
        <f t="shared" si="13"/>
        <v>10.30</v>
      </c>
      <c r="Y15" s="249">
        <v>24</v>
      </c>
      <c r="Z15" s="116">
        <f t="shared" si="14"/>
        <v>19.200000000000003</v>
      </c>
      <c r="AA15" s="143"/>
    </row>
    <row r="16" spans="1:27" ht="19.9" customHeight="1">
      <c r="A16" s="138">
        <v>9</v>
      </c>
      <c r="B16" s="165">
        <v>263473</v>
      </c>
      <c r="C16" s="148" t="s">
        <v>107</v>
      </c>
      <c r="D16" s="10">
        <v>6</v>
      </c>
      <c r="E16" s="10">
        <v>5</v>
      </c>
      <c r="F16" s="10">
        <v>4</v>
      </c>
      <c r="G16" s="10">
        <v>3</v>
      </c>
      <c r="H16" s="10">
        <v>5</v>
      </c>
      <c r="I16" s="10">
        <f t="shared" si="3"/>
        <v>23</v>
      </c>
      <c r="J16" s="10">
        <f t="shared" si="4"/>
        <v>3.4499999999999997</v>
      </c>
      <c r="K16" s="18">
        <v>2</v>
      </c>
      <c r="L16" s="18">
        <v>2</v>
      </c>
      <c r="M16" s="18">
        <v>0</v>
      </c>
      <c r="N16" s="18">
        <v>1</v>
      </c>
      <c r="O16" s="18">
        <v>2</v>
      </c>
      <c r="P16" s="18">
        <f t="shared" si="5"/>
        <v>7</v>
      </c>
      <c r="Q16" s="116">
        <f t="shared" si="6"/>
        <v>0.35</v>
      </c>
      <c r="R16" s="105">
        <f t="shared" si="7"/>
        <v>0.99999999999999989</v>
      </c>
      <c r="S16" s="105">
        <f t="shared" si="8"/>
        <v>0.85</v>
      </c>
      <c r="T16" s="105">
        <f t="shared" si="9"/>
        <v>0.60</v>
      </c>
      <c r="U16" s="105">
        <f t="shared" si="10"/>
        <v>0.49999999999999994</v>
      </c>
      <c r="V16" s="105">
        <f t="shared" si="11"/>
        <v>0.85</v>
      </c>
      <c r="W16" s="117">
        <f t="shared" si="12"/>
        <v>30</v>
      </c>
      <c r="X16" s="117">
        <f t="shared" si="13"/>
        <v>6</v>
      </c>
      <c r="Y16" s="249">
        <v>15</v>
      </c>
      <c r="Z16" s="116">
        <f t="shared" si="14"/>
        <v>12</v>
      </c>
      <c r="AA16" s="143"/>
    </row>
    <row r="17" spans="1:27" ht="19.9" customHeight="1">
      <c r="A17" s="138">
        <v>10</v>
      </c>
      <c r="B17" s="165">
        <v>263474</v>
      </c>
      <c r="C17" s="148" t="s">
        <v>108</v>
      </c>
      <c r="D17" s="10">
        <v>3</v>
      </c>
      <c r="E17" s="10">
        <v>2</v>
      </c>
      <c r="F17" s="10">
        <v>1</v>
      </c>
      <c r="G17" s="10">
        <v>2</v>
      </c>
      <c r="H17" s="10">
        <v>3</v>
      </c>
      <c r="I17" s="10">
        <f t="shared" si="3"/>
        <v>11</v>
      </c>
      <c r="J17" s="10">
        <f t="shared" si="4"/>
        <v>1.65</v>
      </c>
      <c r="K17" s="18">
        <v>2</v>
      </c>
      <c r="L17" s="18">
        <v>0</v>
      </c>
      <c r="M17" s="18">
        <v>2</v>
      </c>
      <c r="N17" s="18">
        <v>1</v>
      </c>
      <c r="O17" s="18">
        <v>3</v>
      </c>
      <c r="P17" s="18">
        <f t="shared" si="5"/>
        <v>8</v>
      </c>
      <c r="Q17" s="116">
        <f t="shared" si="6"/>
        <v>0.40</v>
      </c>
      <c r="R17" s="105">
        <f t="shared" si="7"/>
        <v>0.54999999999999993</v>
      </c>
      <c r="S17" s="105">
        <f t="shared" si="8"/>
        <v>0.30</v>
      </c>
      <c r="T17" s="105">
        <f t="shared" si="9"/>
        <v>0.25</v>
      </c>
      <c r="U17" s="105">
        <f t="shared" si="10"/>
        <v>0.35</v>
      </c>
      <c r="V17" s="105">
        <f t="shared" si="11"/>
        <v>0.60</v>
      </c>
      <c r="W17" s="117">
        <f t="shared" si="12"/>
        <v>19</v>
      </c>
      <c r="X17" s="117">
        <f t="shared" si="13"/>
        <v>3.8000000000000003</v>
      </c>
      <c r="Y17" s="249">
        <v>4</v>
      </c>
      <c r="Z17" s="116">
        <f t="shared" si="14"/>
        <v>3.20</v>
      </c>
      <c r="AA17" s="143"/>
    </row>
    <row r="18" spans="1:27" ht="19.9" customHeight="1">
      <c r="A18" s="138">
        <v>11</v>
      </c>
      <c r="B18" s="165">
        <v>263475</v>
      </c>
      <c r="C18" s="148" t="s">
        <v>174</v>
      </c>
      <c r="D18" s="10">
        <v>2</v>
      </c>
      <c r="E18" s="10">
        <v>4</v>
      </c>
      <c r="F18" s="10">
        <v>2</v>
      </c>
      <c r="G18" s="10">
        <v>0</v>
      </c>
      <c r="H18" s="10">
        <v>4</v>
      </c>
      <c r="I18" s="10">
        <f t="shared" si="3"/>
        <v>12</v>
      </c>
      <c r="J18" s="10">
        <f t="shared" si="4"/>
        <v>1.7999999999999998</v>
      </c>
      <c r="K18" s="18">
        <v>1.50</v>
      </c>
      <c r="L18" s="18">
        <v>2</v>
      </c>
      <c r="M18" s="18">
        <v>0</v>
      </c>
      <c r="N18" s="18">
        <v>0</v>
      </c>
      <c r="O18" s="18">
        <v>1</v>
      </c>
      <c r="P18" s="18">
        <f t="shared" si="5"/>
        <v>4.50</v>
      </c>
      <c r="Q18" s="116">
        <f t="shared" si="6"/>
        <v>0.225</v>
      </c>
      <c r="R18" s="105">
        <f t="shared" si="7"/>
        <v>0.375</v>
      </c>
      <c r="S18" s="105">
        <f t="shared" si="8"/>
        <v>0.70</v>
      </c>
      <c r="T18" s="105">
        <f t="shared" si="9"/>
        <v>0.30</v>
      </c>
      <c r="U18" s="105">
        <f t="shared" si="10"/>
        <v>0</v>
      </c>
      <c r="V18" s="105">
        <f t="shared" si="11"/>
        <v>0.65</v>
      </c>
      <c r="W18" s="117">
        <f t="shared" si="12"/>
        <v>16.50</v>
      </c>
      <c r="X18" s="117">
        <f t="shared" si="13"/>
        <v>3.3000000000000003</v>
      </c>
      <c r="Y18" s="249">
        <v>4</v>
      </c>
      <c r="Z18" s="116">
        <f t="shared" si="14"/>
        <v>3.20</v>
      </c>
      <c r="AA18" s="143"/>
    </row>
    <row r="19" spans="1:27" ht="19.9" customHeight="1">
      <c r="A19" s="138">
        <v>12</v>
      </c>
      <c r="B19" s="165">
        <v>263477</v>
      </c>
      <c r="C19" s="148" t="s">
        <v>176</v>
      </c>
      <c r="D19" s="10">
        <v>0</v>
      </c>
      <c r="E19" s="10">
        <v>1</v>
      </c>
      <c r="F19" s="10">
        <v>4</v>
      </c>
      <c r="G19" s="10">
        <v>0</v>
      </c>
      <c r="H19" s="10">
        <v>3</v>
      </c>
      <c r="I19" s="10">
        <f t="shared" si="3"/>
        <v>8</v>
      </c>
      <c r="J19" s="10">
        <f t="shared" si="4"/>
        <v>1.20</v>
      </c>
      <c r="K19" s="18">
        <v>2.50</v>
      </c>
      <c r="L19" s="18">
        <v>2</v>
      </c>
      <c r="M19" s="18">
        <v>4</v>
      </c>
      <c r="N19" s="18">
        <v>2</v>
      </c>
      <c r="O19" s="18">
        <v>5</v>
      </c>
      <c r="P19" s="18">
        <f t="shared" si="5"/>
        <v>15.50</v>
      </c>
      <c r="Q19" s="116">
        <f t="shared" si="6"/>
        <v>0.775</v>
      </c>
      <c r="R19" s="105">
        <f t="shared" si="7"/>
        <v>0.125</v>
      </c>
      <c r="S19" s="105">
        <f t="shared" si="8"/>
        <v>0.25</v>
      </c>
      <c r="T19" s="105">
        <f t="shared" si="9"/>
        <v>0.80</v>
      </c>
      <c r="U19" s="105">
        <f t="shared" si="10"/>
        <v>0.10</v>
      </c>
      <c r="V19" s="105">
        <f t="shared" si="11"/>
        <v>0.70</v>
      </c>
      <c r="W19" s="117">
        <f t="shared" si="12"/>
        <v>23.50</v>
      </c>
      <c r="X19" s="117">
        <f t="shared" si="13"/>
        <v>4.70</v>
      </c>
      <c r="Y19" s="249">
        <v>3</v>
      </c>
      <c r="Z19" s="116">
        <f t="shared" si="14"/>
        <v>2.4000000000000004</v>
      </c>
      <c r="AA19" s="143"/>
    </row>
    <row r="20" spans="1:27" ht="19.9" customHeight="1">
      <c r="A20" s="138">
        <v>13</v>
      </c>
      <c r="B20" s="165">
        <v>263479</v>
      </c>
      <c r="C20" s="148" t="s">
        <v>178</v>
      </c>
      <c r="D20" s="10">
        <v>3</v>
      </c>
      <c r="E20" s="10">
        <v>6</v>
      </c>
      <c r="F20" s="10">
        <v>6</v>
      </c>
      <c r="G20" s="10">
        <v>7</v>
      </c>
      <c r="H20" s="10">
        <v>5</v>
      </c>
      <c r="I20" s="10">
        <f t="shared" si="3"/>
        <v>27</v>
      </c>
      <c r="J20" s="10">
        <f t="shared" si="4"/>
        <v>4.05</v>
      </c>
      <c r="K20" s="18">
        <v>0.50</v>
      </c>
      <c r="L20" s="18">
        <v>0</v>
      </c>
      <c r="M20" s="18">
        <v>1</v>
      </c>
      <c r="N20" s="18">
        <v>2</v>
      </c>
      <c r="O20" s="18">
        <v>2</v>
      </c>
      <c r="P20" s="18">
        <f t="shared" si="5"/>
        <v>5.50</v>
      </c>
      <c r="Q20" s="116">
        <f t="shared" si="6"/>
        <v>0.27500000000000002</v>
      </c>
      <c r="R20" s="105">
        <f t="shared" si="7"/>
        <v>0.475</v>
      </c>
      <c r="S20" s="105">
        <f t="shared" si="8"/>
        <v>0.89999999999999991</v>
      </c>
      <c r="T20" s="105">
        <f t="shared" si="9"/>
        <v>0.95</v>
      </c>
      <c r="U20" s="105">
        <f t="shared" si="10"/>
        <v>1.1500000000000001</v>
      </c>
      <c r="V20" s="105">
        <f t="shared" si="11"/>
        <v>0.85</v>
      </c>
      <c r="W20" s="117">
        <f t="shared" si="12"/>
        <v>32.50</v>
      </c>
      <c r="X20" s="117">
        <f t="shared" si="13"/>
        <v>6.50</v>
      </c>
      <c r="Y20" s="249">
        <v>12</v>
      </c>
      <c r="Z20" s="116">
        <f t="shared" si="14"/>
        <v>9.6000000000000014</v>
      </c>
      <c r="AA20" s="143"/>
    </row>
    <row r="21" spans="1:27" ht="19.9" customHeight="1">
      <c r="A21" s="138">
        <v>14</v>
      </c>
      <c r="B21" s="165">
        <v>263481</v>
      </c>
      <c r="C21" s="148" t="s">
        <v>179</v>
      </c>
      <c r="D21" s="10">
        <v>7</v>
      </c>
      <c r="E21" s="10">
        <v>5</v>
      </c>
      <c r="F21" s="10">
        <v>4</v>
      </c>
      <c r="G21" s="10">
        <v>8</v>
      </c>
      <c r="H21" s="10">
        <v>6</v>
      </c>
      <c r="I21" s="10">
        <f t="shared" si="3"/>
        <v>30</v>
      </c>
      <c r="J21" s="10">
        <f t="shared" si="4"/>
        <v>4.50</v>
      </c>
      <c r="K21" s="18">
        <v>2.50</v>
      </c>
      <c r="L21" s="18">
        <v>5</v>
      </c>
      <c r="M21" s="18">
        <v>2</v>
      </c>
      <c r="N21" s="18">
        <v>4</v>
      </c>
      <c r="O21" s="18">
        <v>1</v>
      </c>
      <c r="P21" s="18">
        <f t="shared" si="5"/>
        <v>14.50</v>
      </c>
      <c r="Q21" s="116">
        <f t="shared" si="6"/>
        <v>0.72500000000000009</v>
      </c>
      <c r="R21" s="105">
        <f t="shared" si="7"/>
        <v>1.175</v>
      </c>
      <c r="S21" s="105">
        <f t="shared" si="8"/>
        <v>1</v>
      </c>
      <c r="T21" s="105">
        <f t="shared" si="9"/>
        <v>0.70</v>
      </c>
      <c r="U21" s="105">
        <f t="shared" si="10"/>
        <v>1.40</v>
      </c>
      <c r="V21" s="105">
        <f t="shared" si="11"/>
        <v>0.95</v>
      </c>
      <c r="W21" s="117">
        <f t="shared" si="12"/>
        <v>44.50</v>
      </c>
      <c r="X21" s="117">
        <f t="shared" si="13"/>
        <v>8.90</v>
      </c>
      <c r="Y21" s="249">
        <v>14</v>
      </c>
      <c r="Z21" s="116">
        <f t="shared" si="14"/>
        <v>11.20</v>
      </c>
      <c r="AA21" s="143"/>
    </row>
    <row r="22" spans="1:27" ht="19.9" customHeight="1">
      <c r="A22" s="138">
        <v>15</v>
      </c>
      <c r="B22" s="165">
        <v>263482</v>
      </c>
      <c r="C22" s="148" t="s">
        <v>180</v>
      </c>
      <c r="D22" s="10">
        <v>3</v>
      </c>
      <c r="E22" s="10">
        <v>5</v>
      </c>
      <c r="F22" s="10">
        <v>2</v>
      </c>
      <c r="G22" s="10">
        <v>5</v>
      </c>
      <c r="H22" s="10">
        <v>7</v>
      </c>
      <c r="I22" s="10">
        <f t="shared" si="3"/>
        <v>22</v>
      </c>
      <c r="J22" s="10">
        <f t="shared" si="4"/>
        <v>3.30</v>
      </c>
      <c r="K22" s="18">
        <v>1.50</v>
      </c>
      <c r="L22" s="18">
        <v>1</v>
      </c>
      <c r="M22" s="18">
        <v>3</v>
      </c>
      <c r="N22" s="18">
        <v>0</v>
      </c>
      <c r="O22" s="18">
        <v>4</v>
      </c>
      <c r="P22" s="18">
        <f t="shared" si="5"/>
        <v>9.50</v>
      </c>
      <c r="Q22" s="116">
        <f t="shared" si="6"/>
        <v>0.475</v>
      </c>
      <c r="R22" s="105">
        <f t="shared" si="7"/>
        <v>0.52499999999999991</v>
      </c>
      <c r="S22" s="105">
        <f t="shared" si="8"/>
        <v>0.80</v>
      </c>
      <c r="T22" s="105">
        <f t="shared" si="9"/>
        <v>0.45</v>
      </c>
      <c r="U22" s="105">
        <f t="shared" si="10"/>
        <v>0.75</v>
      </c>
      <c r="V22" s="105">
        <f t="shared" si="11"/>
        <v>1.25</v>
      </c>
      <c r="W22" s="117">
        <f t="shared" si="12"/>
        <v>31.50</v>
      </c>
      <c r="X22" s="117">
        <f t="shared" si="13"/>
        <v>6.3000000000000007</v>
      </c>
      <c r="Y22" s="249">
        <v>10</v>
      </c>
      <c r="Z22" s="116">
        <f t="shared" si="14"/>
        <v>8</v>
      </c>
      <c r="AA22" s="143"/>
    </row>
    <row r="23" spans="1:27" ht="19.9" customHeight="1">
      <c r="A23" s="138">
        <v>16</v>
      </c>
      <c r="B23" s="165">
        <v>263486</v>
      </c>
      <c r="C23" s="148" t="s">
        <v>184</v>
      </c>
      <c r="D23" s="10">
        <v>2</v>
      </c>
      <c r="E23" s="10">
        <v>0</v>
      </c>
      <c r="F23" s="10">
        <v>1</v>
      </c>
      <c r="G23" s="10">
        <v>0</v>
      </c>
      <c r="H23" s="10">
        <v>1</v>
      </c>
      <c r="I23" s="10">
        <f t="shared" si="3"/>
        <v>4</v>
      </c>
      <c r="J23" s="10">
        <f t="shared" si="4"/>
        <v>0.60</v>
      </c>
      <c r="K23" s="18">
        <v>0.50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5"/>
        <v>0.50</v>
      </c>
      <c r="Q23" s="116">
        <f t="shared" si="6"/>
        <v>0.025000000000000001</v>
      </c>
      <c r="R23" s="105">
        <f t="shared" si="7"/>
        <v>0.325</v>
      </c>
      <c r="S23" s="105">
        <f t="shared" si="8"/>
        <v>0</v>
      </c>
      <c r="T23" s="105">
        <f t="shared" si="9"/>
        <v>0.15</v>
      </c>
      <c r="U23" s="105">
        <f t="shared" si="10"/>
        <v>0</v>
      </c>
      <c r="V23" s="105">
        <f t="shared" si="11"/>
        <v>0.15</v>
      </c>
      <c r="W23" s="117">
        <f t="shared" si="12"/>
        <v>4.50</v>
      </c>
      <c r="X23" s="117">
        <f t="shared" si="13"/>
        <v>0.90</v>
      </c>
      <c r="Y23" s="249">
        <v>0</v>
      </c>
      <c r="Z23" s="116">
        <f t="shared" si="14"/>
        <v>0</v>
      </c>
      <c r="AA23" s="143"/>
    </row>
    <row r="24" spans="1:27" ht="19.9" customHeight="1">
      <c r="A24" s="138">
        <v>17</v>
      </c>
      <c r="B24" s="165">
        <v>263488</v>
      </c>
      <c r="C24" s="148" t="s">
        <v>101</v>
      </c>
      <c r="D24" s="10">
        <v>3</v>
      </c>
      <c r="E24" s="10">
        <v>1</v>
      </c>
      <c r="F24" s="10">
        <v>2</v>
      </c>
      <c r="G24" s="10">
        <v>1</v>
      </c>
      <c r="H24" s="10">
        <v>4</v>
      </c>
      <c r="I24" s="10">
        <f t="shared" si="3"/>
        <v>11</v>
      </c>
      <c r="J24" s="10">
        <f t="shared" si="4"/>
        <v>1.65</v>
      </c>
      <c r="K24" s="18">
        <v>2.50</v>
      </c>
      <c r="L24" s="18">
        <v>2</v>
      </c>
      <c r="M24" s="18">
        <v>4</v>
      </c>
      <c r="N24" s="18">
        <v>3</v>
      </c>
      <c r="O24" s="18">
        <v>2</v>
      </c>
      <c r="P24" s="18">
        <f t="shared" si="5"/>
        <v>13.50</v>
      </c>
      <c r="Q24" s="116">
        <f t="shared" si="6"/>
        <v>0.675</v>
      </c>
      <c r="R24" s="105">
        <f t="shared" si="7"/>
        <v>0.57499999999999996</v>
      </c>
      <c r="S24" s="105">
        <f t="shared" si="8"/>
        <v>0.25</v>
      </c>
      <c r="T24" s="105">
        <f t="shared" si="9"/>
        <v>0.50</v>
      </c>
      <c r="U24" s="105">
        <f t="shared" si="10"/>
        <v>0.30000000000000004</v>
      </c>
      <c r="V24" s="105">
        <f t="shared" si="11"/>
        <v>0.70</v>
      </c>
      <c r="W24" s="117">
        <f t="shared" si="12"/>
        <v>24.50</v>
      </c>
      <c r="X24" s="117">
        <f t="shared" si="13"/>
        <v>4.9000000000000004</v>
      </c>
      <c r="Y24" s="249">
        <v>0</v>
      </c>
      <c r="Z24" s="116">
        <f t="shared" si="14"/>
        <v>0</v>
      </c>
      <c r="AA24" s="143"/>
    </row>
    <row r="25" spans="1:27" ht="19.9" customHeight="1">
      <c r="A25" s="138">
        <v>18</v>
      </c>
      <c r="B25" s="165">
        <v>263489</v>
      </c>
      <c r="C25" s="148" t="s">
        <v>101</v>
      </c>
      <c r="D25" s="10">
        <v>5.50</v>
      </c>
      <c r="E25" s="10">
        <v>5</v>
      </c>
      <c r="F25" s="10">
        <v>8</v>
      </c>
      <c r="G25" s="10">
        <v>6</v>
      </c>
      <c r="H25" s="10">
        <v>7</v>
      </c>
      <c r="I25" s="10">
        <f t="shared" si="3"/>
        <v>31.50</v>
      </c>
      <c r="J25" s="10">
        <f t="shared" si="4"/>
        <v>4.7249999999999996</v>
      </c>
      <c r="K25" s="18">
        <v>2.50</v>
      </c>
      <c r="L25" s="18">
        <v>3</v>
      </c>
      <c r="M25" s="18">
        <v>2</v>
      </c>
      <c r="N25" s="18">
        <v>5</v>
      </c>
      <c r="O25" s="18">
        <v>1</v>
      </c>
      <c r="P25" s="18">
        <f t="shared" si="5"/>
        <v>13.50</v>
      </c>
      <c r="Q25" s="116">
        <f t="shared" si="6"/>
        <v>0.675</v>
      </c>
      <c r="R25" s="105">
        <f t="shared" si="7"/>
        <v>0.95</v>
      </c>
      <c r="S25" s="105">
        <f t="shared" si="8"/>
        <v>0.90</v>
      </c>
      <c r="T25" s="105">
        <f t="shared" si="9"/>
        <v>1.30</v>
      </c>
      <c r="U25" s="105">
        <f t="shared" si="10"/>
        <v>1.1499999999999999</v>
      </c>
      <c r="V25" s="105">
        <f t="shared" si="11"/>
        <v>1.1000000000000001</v>
      </c>
      <c r="W25" s="117">
        <f t="shared" si="12"/>
        <v>45</v>
      </c>
      <c r="X25" s="117">
        <f t="shared" si="13"/>
        <v>9</v>
      </c>
      <c r="Y25" s="249">
        <v>18</v>
      </c>
      <c r="Z25" s="116">
        <f t="shared" si="14"/>
        <v>14.40</v>
      </c>
      <c r="AA25" s="143"/>
    </row>
    <row r="26" spans="1:27" ht="19.9" customHeight="1">
      <c r="A26" s="138">
        <v>19</v>
      </c>
      <c r="B26" s="165">
        <v>263490</v>
      </c>
      <c r="C26" s="148" t="s">
        <v>185</v>
      </c>
      <c r="D26" s="10">
        <v>6</v>
      </c>
      <c r="E26" s="10">
        <v>8</v>
      </c>
      <c r="F26" s="10">
        <v>4</v>
      </c>
      <c r="G26" s="10">
        <v>8</v>
      </c>
      <c r="H26" s="10">
        <v>6</v>
      </c>
      <c r="I26" s="10">
        <f t="shared" si="3"/>
        <v>32</v>
      </c>
      <c r="J26" s="10">
        <f t="shared" si="4"/>
        <v>4.80</v>
      </c>
      <c r="K26" s="18">
        <v>3.50</v>
      </c>
      <c r="L26" s="18">
        <v>2</v>
      </c>
      <c r="M26" s="18">
        <v>4</v>
      </c>
      <c r="N26" s="18">
        <v>2</v>
      </c>
      <c r="O26" s="18">
        <v>4</v>
      </c>
      <c r="P26" s="18">
        <f t="shared" si="5"/>
        <v>15.50</v>
      </c>
      <c r="Q26" s="116">
        <f t="shared" si="6"/>
        <v>0.775</v>
      </c>
      <c r="R26" s="105">
        <f t="shared" si="7"/>
        <v>1.075</v>
      </c>
      <c r="S26" s="105">
        <f t="shared" si="8"/>
        <v>1.30</v>
      </c>
      <c r="T26" s="105">
        <f t="shared" si="9"/>
        <v>0.80</v>
      </c>
      <c r="U26" s="105">
        <f t="shared" si="10"/>
        <v>1.30</v>
      </c>
      <c r="V26" s="105">
        <f t="shared" si="11"/>
        <v>1.0999999999999999</v>
      </c>
      <c r="W26" s="117">
        <f t="shared" si="12"/>
        <v>47.50</v>
      </c>
      <c r="X26" s="117">
        <f t="shared" si="13"/>
        <v>9.50</v>
      </c>
      <c r="Y26" s="249">
        <v>26</v>
      </c>
      <c r="Z26" s="116">
        <f t="shared" si="14"/>
        <v>20.80</v>
      </c>
      <c r="AA26" s="143"/>
    </row>
    <row r="27" spans="1:27" ht="19.9" customHeight="1">
      <c r="A27" s="138">
        <v>20</v>
      </c>
      <c r="B27" s="165">
        <v>263491</v>
      </c>
      <c r="C27" s="148" t="s">
        <v>186</v>
      </c>
      <c r="D27" s="10">
        <v>1</v>
      </c>
      <c r="E27" s="10">
        <v>4</v>
      </c>
      <c r="F27" s="10">
        <v>0</v>
      </c>
      <c r="G27" s="10">
        <v>2</v>
      </c>
      <c r="H27" s="10">
        <v>0</v>
      </c>
      <c r="I27" s="10">
        <f t="shared" si="3"/>
        <v>7</v>
      </c>
      <c r="J27" s="10">
        <f t="shared" si="4"/>
        <v>1.05</v>
      </c>
      <c r="K27" s="18">
        <v>2.50</v>
      </c>
      <c r="L27" s="18">
        <v>2</v>
      </c>
      <c r="M27" s="18">
        <v>1</v>
      </c>
      <c r="N27" s="18">
        <v>4</v>
      </c>
      <c r="O27" s="18">
        <v>2</v>
      </c>
      <c r="P27" s="18">
        <f t="shared" si="5"/>
        <v>11.50</v>
      </c>
      <c r="Q27" s="116">
        <f t="shared" si="6"/>
        <v>0.57500000000000007</v>
      </c>
      <c r="R27" s="105">
        <f t="shared" si="7"/>
        <v>0.27500000000000002</v>
      </c>
      <c r="S27" s="105">
        <f t="shared" si="8"/>
        <v>0.70</v>
      </c>
      <c r="T27" s="105">
        <f t="shared" si="9"/>
        <v>0.05</v>
      </c>
      <c r="U27" s="105">
        <f t="shared" si="10"/>
        <v>0.50</v>
      </c>
      <c r="V27" s="105">
        <f t="shared" si="11"/>
        <v>0.10</v>
      </c>
      <c r="W27" s="117">
        <f t="shared" si="12"/>
        <v>18.50</v>
      </c>
      <c r="X27" s="117">
        <f t="shared" si="13"/>
        <v>3.70</v>
      </c>
      <c r="Y27" s="249">
        <v>2</v>
      </c>
      <c r="Z27" s="116">
        <f t="shared" si="14"/>
        <v>1.60</v>
      </c>
      <c r="AA27" s="143"/>
    </row>
    <row r="28" spans="1:27" ht="19.9" customHeight="1">
      <c r="A28" s="138">
        <v>21</v>
      </c>
      <c r="B28" s="165">
        <v>263497</v>
      </c>
      <c r="C28" s="148" t="s">
        <v>191</v>
      </c>
      <c r="D28" s="10">
        <v>1</v>
      </c>
      <c r="E28" s="10">
        <v>2</v>
      </c>
      <c r="F28" s="10">
        <v>1</v>
      </c>
      <c r="G28" s="10">
        <v>3</v>
      </c>
      <c r="H28" s="10">
        <v>2.50</v>
      </c>
      <c r="I28" s="10">
        <f t="shared" si="3"/>
        <v>9.50</v>
      </c>
      <c r="J28" s="10">
        <f t="shared" si="4"/>
        <v>1.425</v>
      </c>
      <c r="K28" s="18">
        <v>1</v>
      </c>
      <c r="L28" s="18">
        <v>3</v>
      </c>
      <c r="M28" s="18">
        <v>4</v>
      </c>
      <c r="N28" s="18">
        <v>2</v>
      </c>
      <c r="O28" s="18">
        <v>5</v>
      </c>
      <c r="P28" s="18">
        <f t="shared" si="5"/>
        <v>15</v>
      </c>
      <c r="Q28" s="116">
        <f t="shared" si="6"/>
        <v>0.75</v>
      </c>
      <c r="R28" s="105">
        <f t="shared" si="7"/>
        <v>0.20</v>
      </c>
      <c r="S28" s="105">
        <f t="shared" si="8"/>
        <v>0.45</v>
      </c>
      <c r="T28" s="105">
        <f t="shared" si="9"/>
        <v>0.35</v>
      </c>
      <c r="U28" s="105">
        <f t="shared" si="10"/>
        <v>0.54999999999999993</v>
      </c>
      <c r="V28" s="105">
        <f t="shared" si="11"/>
        <v>0.625</v>
      </c>
      <c r="W28" s="117">
        <f t="shared" si="12"/>
        <v>24.50</v>
      </c>
      <c r="X28" s="117">
        <f t="shared" si="13"/>
        <v>4.9000000000000004</v>
      </c>
      <c r="Y28" s="249">
        <v>3</v>
      </c>
      <c r="Z28" s="116">
        <f t="shared" si="14"/>
        <v>2.4000000000000004</v>
      </c>
      <c r="AA28" s="143"/>
    </row>
    <row r="29" spans="1:27" ht="19.9" customHeight="1">
      <c r="A29" s="138">
        <v>22</v>
      </c>
      <c r="B29" s="165">
        <v>263499</v>
      </c>
      <c r="C29" s="148" t="s">
        <v>112</v>
      </c>
      <c r="D29" s="10">
        <v>2.50</v>
      </c>
      <c r="E29" s="10">
        <v>2</v>
      </c>
      <c r="F29" s="10">
        <v>1</v>
      </c>
      <c r="G29" s="10">
        <v>1</v>
      </c>
      <c r="H29" s="10">
        <v>2</v>
      </c>
      <c r="I29" s="10">
        <f t="shared" si="3"/>
        <v>8.50</v>
      </c>
      <c r="J29" s="10">
        <f t="shared" si="4"/>
        <v>1.2749999999999999</v>
      </c>
      <c r="K29" s="18">
        <v>2.50</v>
      </c>
      <c r="L29" s="18">
        <v>2</v>
      </c>
      <c r="M29" s="18">
        <v>4</v>
      </c>
      <c r="N29" s="18">
        <v>5</v>
      </c>
      <c r="O29" s="18">
        <v>2</v>
      </c>
      <c r="P29" s="18">
        <f t="shared" si="5"/>
        <v>15.50</v>
      </c>
      <c r="Q29" s="116">
        <f t="shared" si="6"/>
        <v>0.775</v>
      </c>
      <c r="R29" s="105">
        <f t="shared" si="7"/>
        <v>0.50</v>
      </c>
      <c r="S29" s="105">
        <f t="shared" si="8"/>
        <v>0.40</v>
      </c>
      <c r="T29" s="105">
        <f t="shared" si="9"/>
        <v>0.35</v>
      </c>
      <c r="U29" s="105">
        <f t="shared" si="10"/>
        <v>0.40</v>
      </c>
      <c r="V29" s="105">
        <f t="shared" si="11"/>
        <v>0.40</v>
      </c>
      <c r="W29" s="117">
        <f t="shared" si="12"/>
        <v>24</v>
      </c>
      <c r="X29" s="117">
        <f t="shared" si="13"/>
        <v>4.8000000000000007</v>
      </c>
      <c r="Y29" s="249">
        <v>2</v>
      </c>
      <c r="Z29" s="116">
        <f t="shared" si="14"/>
        <v>1.60</v>
      </c>
      <c r="AA29" s="143"/>
    </row>
    <row r="30" spans="1:27" ht="19.9" customHeight="1">
      <c r="A30" s="138">
        <v>23</v>
      </c>
      <c r="B30" s="165">
        <v>263500</v>
      </c>
      <c r="C30" s="148" t="s">
        <v>193</v>
      </c>
      <c r="D30" s="10">
        <v>3</v>
      </c>
      <c r="E30" s="10">
        <v>2</v>
      </c>
      <c r="F30" s="10">
        <v>1</v>
      </c>
      <c r="G30" s="10">
        <v>5</v>
      </c>
      <c r="H30" s="10">
        <v>4</v>
      </c>
      <c r="I30" s="10">
        <f t="shared" si="3"/>
        <v>15</v>
      </c>
      <c r="J30" s="10">
        <f t="shared" si="4"/>
        <v>2.25</v>
      </c>
      <c r="K30" s="18">
        <v>1.50</v>
      </c>
      <c r="L30" s="18">
        <v>1</v>
      </c>
      <c r="M30" s="18">
        <v>2</v>
      </c>
      <c r="N30" s="18">
        <v>3</v>
      </c>
      <c r="O30" s="18">
        <v>5</v>
      </c>
      <c r="P30" s="18">
        <f t="shared" si="5"/>
        <v>12.50</v>
      </c>
      <c r="Q30" s="116">
        <f t="shared" si="6"/>
        <v>0.625</v>
      </c>
      <c r="R30" s="105">
        <f t="shared" si="7"/>
        <v>0.52499999999999991</v>
      </c>
      <c r="S30" s="105">
        <f t="shared" si="8"/>
        <v>0.35</v>
      </c>
      <c r="T30" s="105">
        <f t="shared" si="9"/>
        <v>0.25</v>
      </c>
      <c r="U30" s="105">
        <f t="shared" si="10"/>
        <v>0.90</v>
      </c>
      <c r="V30" s="105">
        <f t="shared" si="11"/>
        <v>0.85</v>
      </c>
      <c r="W30" s="117">
        <f t="shared" si="12"/>
        <v>27.50</v>
      </c>
      <c r="X30" s="117">
        <f t="shared" si="13"/>
        <v>5.50</v>
      </c>
      <c r="Y30" s="249">
        <v>5</v>
      </c>
      <c r="Z30" s="116">
        <f t="shared" si="14"/>
        <v>4</v>
      </c>
      <c r="AA30" s="143"/>
    </row>
    <row r="31" spans="1:27" s="132" customFormat="1" ht="18" customHeight="1">
      <c r="A31" s="138">
        <v>24</v>
      </c>
      <c r="B31" s="165">
        <v>263504</v>
      </c>
      <c r="C31" s="148" t="s">
        <v>196</v>
      </c>
      <c r="D31" s="10">
        <v>3</v>
      </c>
      <c r="E31" s="10">
        <v>4</v>
      </c>
      <c r="F31" s="10">
        <v>5</v>
      </c>
      <c r="G31" s="10">
        <v>7</v>
      </c>
      <c r="H31" s="10">
        <v>6</v>
      </c>
      <c r="I31" s="10">
        <f t="shared" si="3"/>
        <v>25</v>
      </c>
      <c r="J31" s="10">
        <f t="shared" si="4"/>
        <v>3.75</v>
      </c>
      <c r="K31" s="18">
        <v>1.50</v>
      </c>
      <c r="L31" s="18">
        <v>2</v>
      </c>
      <c r="M31" s="18">
        <v>4</v>
      </c>
      <c r="N31" s="18">
        <v>1</v>
      </c>
      <c r="O31" s="18">
        <v>2</v>
      </c>
      <c r="P31" s="18">
        <f t="shared" si="5"/>
        <v>10.50</v>
      </c>
      <c r="Q31" s="116">
        <f t="shared" si="6"/>
        <v>0.525</v>
      </c>
      <c r="R31" s="105">
        <f t="shared" si="7"/>
        <v>0.52499999999999991</v>
      </c>
      <c r="S31" s="105">
        <f t="shared" si="8"/>
        <v>0.70</v>
      </c>
      <c r="T31" s="105">
        <f t="shared" si="9"/>
        <v>0.95</v>
      </c>
      <c r="U31" s="105">
        <f t="shared" si="10"/>
        <v>1.1000000000000001</v>
      </c>
      <c r="V31" s="105">
        <f t="shared" si="11"/>
        <v>0.99999999999999989</v>
      </c>
      <c r="W31" s="117">
        <f t="shared" si="12"/>
        <v>35.50</v>
      </c>
      <c r="X31" s="117">
        <f t="shared" si="13"/>
        <v>7.10</v>
      </c>
      <c r="Y31" s="249">
        <v>6</v>
      </c>
      <c r="Z31" s="116">
        <f t="shared" si="14"/>
        <v>4.8000000000000007</v>
      </c>
      <c r="AA31" s="144"/>
    </row>
    <row r="32" spans="1:27" ht="19.9" customHeight="1">
      <c r="A32" s="138">
        <v>25</v>
      </c>
      <c r="B32" s="165">
        <v>263505</v>
      </c>
      <c r="C32" s="148" t="s">
        <v>197</v>
      </c>
      <c r="D32" s="10">
        <v>5</v>
      </c>
      <c r="E32" s="10">
        <v>5</v>
      </c>
      <c r="F32" s="10">
        <v>3</v>
      </c>
      <c r="G32" s="10">
        <v>8</v>
      </c>
      <c r="H32" s="10">
        <v>7</v>
      </c>
      <c r="I32" s="10">
        <f t="shared" si="3"/>
        <v>28</v>
      </c>
      <c r="J32" s="10">
        <f t="shared" si="4"/>
        <v>4.20</v>
      </c>
      <c r="K32" s="18">
        <v>4.50</v>
      </c>
      <c r="L32" s="18">
        <v>4</v>
      </c>
      <c r="M32" s="18">
        <v>3</v>
      </c>
      <c r="N32" s="18">
        <v>2</v>
      </c>
      <c r="O32" s="18">
        <v>1</v>
      </c>
      <c r="P32" s="18">
        <f t="shared" si="5"/>
        <v>14.50</v>
      </c>
      <c r="Q32" s="116">
        <f t="shared" si="6"/>
        <v>0.72500000000000009</v>
      </c>
      <c r="R32" s="105">
        <f t="shared" si="7"/>
        <v>0.975</v>
      </c>
      <c r="S32" s="105">
        <f t="shared" si="8"/>
        <v>0.95</v>
      </c>
      <c r="T32" s="105">
        <f t="shared" si="9"/>
        <v>0.60</v>
      </c>
      <c r="U32" s="105">
        <f t="shared" si="10"/>
        <v>1.30</v>
      </c>
      <c r="V32" s="105">
        <f t="shared" si="11"/>
        <v>1.1000000000000001</v>
      </c>
      <c r="W32" s="117">
        <f t="shared" si="12"/>
        <v>42.50</v>
      </c>
      <c r="X32" s="117">
        <f t="shared" si="13"/>
        <v>8.50</v>
      </c>
      <c r="Y32" s="249">
        <v>9</v>
      </c>
      <c r="Z32" s="116">
        <f t="shared" si="14"/>
        <v>7.20</v>
      </c>
      <c r="AA32" s="143"/>
    </row>
    <row r="33" spans="1:27" ht="19.9" customHeight="1">
      <c r="A33" s="138">
        <v>26</v>
      </c>
      <c r="B33" s="165">
        <v>263506</v>
      </c>
      <c r="C33" s="148" t="s">
        <v>198</v>
      </c>
      <c r="D33" s="10">
        <v>4</v>
      </c>
      <c r="E33" s="10">
        <v>4</v>
      </c>
      <c r="F33" s="10">
        <v>5</v>
      </c>
      <c r="G33" s="10">
        <v>3</v>
      </c>
      <c r="H33" s="10">
        <v>3</v>
      </c>
      <c r="I33" s="10">
        <f t="shared" si="3"/>
        <v>19</v>
      </c>
      <c r="J33" s="10">
        <f t="shared" si="4"/>
        <v>2.85</v>
      </c>
      <c r="K33" s="18">
        <v>3</v>
      </c>
      <c r="L33" s="18">
        <v>1.50</v>
      </c>
      <c r="M33" s="18">
        <v>4</v>
      </c>
      <c r="N33" s="18">
        <v>2</v>
      </c>
      <c r="O33" s="18">
        <v>3</v>
      </c>
      <c r="P33" s="18">
        <f t="shared" si="5"/>
        <v>13.50</v>
      </c>
      <c r="Q33" s="116">
        <f t="shared" si="6"/>
        <v>0.675</v>
      </c>
      <c r="R33" s="105">
        <f t="shared" si="7"/>
        <v>0.75</v>
      </c>
      <c r="S33" s="105">
        <f t="shared" si="8"/>
        <v>0.675</v>
      </c>
      <c r="T33" s="105">
        <f t="shared" si="9"/>
        <v>0.95</v>
      </c>
      <c r="U33" s="105">
        <f t="shared" si="10"/>
        <v>0.54999999999999993</v>
      </c>
      <c r="V33" s="105">
        <f t="shared" si="11"/>
        <v>0.60</v>
      </c>
      <c r="W33" s="117">
        <f t="shared" si="12"/>
        <v>32.50</v>
      </c>
      <c r="X33" s="117">
        <f t="shared" si="13"/>
        <v>6.50</v>
      </c>
      <c r="Y33" s="249">
        <v>7</v>
      </c>
      <c r="Z33" s="116">
        <f t="shared" si="14"/>
        <v>5.60</v>
      </c>
      <c r="AA33" s="143"/>
    </row>
    <row r="34" spans="1:27" ht="19.9" customHeight="1">
      <c r="A34" s="138">
        <v>27</v>
      </c>
      <c r="B34" s="165">
        <v>263507</v>
      </c>
      <c r="C34" s="148" t="s">
        <v>114</v>
      </c>
      <c r="D34" s="10">
        <v>0</v>
      </c>
      <c r="E34" s="10">
        <v>1</v>
      </c>
      <c r="F34" s="10">
        <v>0</v>
      </c>
      <c r="G34" s="10">
        <v>0</v>
      </c>
      <c r="H34" s="10">
        <v>1</v>
      </c>
      <c r="I34" s="10">
        <f t="shared" si="3"/>
        <v>2</v>
      </c>
      <c r="J34" s="10">
        <f t="shared" si="4"/>
        <v>0.30</v>
      </c>
      <c r="K34" s="18">
        <v>2</v>
      </c>
      <c r="L34" s="18">
        <v>0</v>
      </c>
      <c r="M34" s="18">
        <v>1</v>
      </c>
      <c r="N34" s="18">
        <v>0.50</v>
      </c>
      <c r="O34" s="18">
        <v>1</v>
      </c>
      <c r="P34" s="18">
        <f t="shared" si="5"/>
        <v>4.50</v>
      </c>
      <c r="Q34" s="116">
        <f t="shared" si="6"/>
        <v>0.225</v>
      </c>
      <c r="R34" s="105">
        <f t="shared" si="7"/>
        <v>0.10</v>
      </c>
      <c r="S34" s="105">
        <f t="shared" si="8"/>
        <v>0.15</v>
      </c>
      <c r="T34" s="105">
        <f t="shared" si="9"/>
        <v>0.05</v>
      </c>
      <c r="U34" s="105">
        <f t="shared" si="10"/>
        <v>0.025000000000000001</v>
      </c>
      <c r="V34" s="105">
        <f t="shared" si="11"/>
        <v>0.20</v>
      </c>
      <c r="W34" s="117">
        <f t="shared" si="12"/>
        <v>6.50</v>
      </c>
      <c r="X34" s="117">
        <f t="shared" si="13"/>
        <v>1.30</v>
      </c>
      <c r="Y34" s="249">
        <v>2</v>
      </c>
      <c r="Z34" s="116">
        <f t="shared" si="14"/>
        <v>1.60</v>
      </c>
      <c r="AA34" s="143"/>
    </row>
    <row r="35" spans="1:27" ht="19.9" customHeight="1">
      <c r="A35" s="138">
        <v>28</v>
      </c>
      <c r="B35" s="165">
        <v>263509</v>
      </c>
      <c r="C35" s="148" t="s">
        <v>200</v>
      </c>
      <c r="D35" s="10">
        <v>3</v>
      </c>
      <c r="E35" s="10">
        <v>4</v>
      </c>
      <c r="F35" s="10">
        <v>5</v>
      </c>
      <c r="G35" s="10">
        <v>5</v>
      </c>
      <c r="H35" s="10">
        <v>8</v>
      </c>
      <c r="I35" s="10">
        <f t="shared" si="3"/>
        <v>25</v>
      </c>
      <c r="J35" s="10">
        <f t="shared" si="4"/>
        <v>3.75</v>
      </c>
      <c r="K35" s="18">
        <v>2.50</v>
      </c>
      <c r="L35" s="18">
        <v>5</v>
      </c>
      <c r="M35" s="18">
        <v>2</v>
      </c>
      <c r="N35" s="18">
        <v>1</v>
      </c>
      <c r="O35" s="18">
        <v>3</v>
      </c>
      <c r="P35" s="18">
        <f t="shared" si="5"/>
        <v>13.50</v>
      </c>
      <c r="Q35" s="116">
        <f t="shared" si="6"/>
        <v>0.675</v>
      </c>
      <c r="R35" s="105">
        <f t="shared" si="7"/>
        <v>0.57499999999999996</v>
      </c>
      <c r="S35" s="105">
        <f t="shared" si="8"/>
        <v>0.85</v>
      </c>
      <c r="T35" s="105">
        <f t="shared" si="9"/>
        <v>0.85</v>
      </c>
      <c r="U35" s="105">
        <f t="shared" si="10"/>
        <v>0.80</v>
      </c>
      <c r="V35" s="105">
        <f t="shared" si="11"/>
        <v>1.35</v>
      </c>
      <c r="W35" s="117">
        <f t="shared" si="12"/>
        <v>38.50</v>
      </c>
      <c r="X35" s="117">
        <f t="shared" si="13"/>
        <v>7.70</v>
      </c>
      <c r="Y35" s="249">
        <v>7</v>
      </c>
      <c r="Z35" s="116">
        <f t="shared" si="14"/>
        <v>5.60</v>
      </c>
      <c r="AA35" s="143"/>
    </row>
    <row r="36" spans="1:27" ht="19.9" customHeight="1">
      <c r="A36" s="138">
        <v>29</v>
      </c>
      <c r="B36" s="165">
        <v>263511</v>
      </c>
      <c r="C36" s="148" t="s">
        <v>201</v>
      </c>
      <c r="D36" s="10">
        <v>7</v>
      </c>
      <c r="E36" s="10">
        <v>1</v>
      </c>
      <c r="F36" s="10">
        <v>2</v>
      </c>
      <c r="G36" s="10">
        <v>4</v>
      </c>
      <c r="H36" s="10">
        <v>3</v>
      </c>
      <c r="I36" s="10">
        <f t="shared" si="3"/>
        <v>17</v>
      </c>
      <c r="J36" s="10">
        <f t="shared" si="4"/>
        <v>2.5499999999999998</v>
      </c>
      <c r="K36" s="18">
        <v>2</v>
      </c>
      <c r="L36" s="18">
        <v>2</v>
      </c>
      <c r="M36" s="18">
        <v>4</v>
      </c>
      <c r="N36" s="18">
        <v>3</v>
      </c>
      <c r="O36" s="18">
        <v>3.50</v>
      </c>
      <c r="P36" s="18">
        <f t="shared" si="5"/>
        <v>14.50</v>
      </c>
      <c r="Q36" s="116">
        <f t="shared" si="6"/>
        <v>0.72500000000000009</v>
      </c>
      <c r="R36" s="105">
        <f t="shared" si="7"/>
        <v>1.1500000000000001</v>
      </c>
      <c r="S36" s="105">
        <f t="shared" si="8"/>
        <v>0.25</v>
      </c>
      <c r="T36" s="105">
        <f t="shared" si="9"/>
        <v>0.50</v>
      </c>
      <c r="U36" s="105">
        <f t="shared" si="10"/>
        <v>0.75</v>
      </c>
      <c r="V36" s="105">
        <f t="shared" si="11"/>
        <v>0.625</v>
      </c>
      <c r="W36" s="117">
        <f t="shared" si="12"/>
        <v>31.50</v>
      </c>
      <c r="X36" s="117">
        <f t="shared" si="13"/>
        <v>6.3000000000000007</v>
      </c>
      <c r="Y36" s="249">
        <v>6</v>
      </c>
      <c r="Z36" s="116">
        <f t="shared" si="14"/>
        <v>4.8000000000000007</v>
      </c>
      <c r="AA36" s="143"/>
    </row>
    <row r="37" spans="1:27" ht="19.9" customHeight="1">
      <c r="A37" s="138">
        <v>30</v>
      </c>
      <c r="B37" s="165">
        <v>263512</v>
      </c>
      <c r="C37" s="148" t="s">
        <v>202</v>
      </c>
      <c r="D37" s="10">
        <v>8</v>
      </c>
      <c r="E37" s="10">
        <v>1.50</v>
      </c>
      <c r="F37" s="10">
        <v>1</v>
      </c>
      <c r="G37" s="10">
        <v>1</v>
      </c>
      <c r="H37" s="10">
        <v>2</v>
      </c>
      <c r="I37" s="10">
        <f t="shared" si="3"/>
        <v>13.50</v>
      </c>
      <c r="J37" s="10">
        <f t="shared" si="4"/>
        <v>2.025</v>
      </c>
      <c r="K37" s="18">
        <v>3</v>
      </c>
      <c r="L37" s="18">
        <v>2</v>
      </c>
      <c r="M37" s="18">
        <v>3</v>
      </c>
      <c r="N37" s="18">
        <v>5</v>
      </c>
      <c r="O37" s="18">
        <v>3</v>
      </c>
      <c r="P37" s="18">
        <f t="shared" si="5"/>
        <v>16</v>
      </c>
      <c r="Q37" s="116">
        <f t="shared" si="6"/>
        <v>0.80</v>
      </c>
      <c r="R37" s="105">
        <f t="shared" si="7"/>
        <v>1.35</v>
      </c>
      <c r="S37" s="105">
        <f t="shared" si="8"/>
        <v>0.32499999999999996</v>
      </c>
      <c r="T37" s="105">
        <f t="shared" si="9"/>
        <v>0.30000000000000004</v>
      </c>
      <c r="U37" s="105">
        <f t="shared" si="10"/>
        <v>0.40</v>
      </c>
      <c r="V37" s="105">
        <f t="shared" si="11"/>
        <v>0.45</v>
      </c>
      <c r="W37" s="117">
        <f t="shared" si="12"/>
        <v>29.50</v>
      </c>
      <c r="X37" s="117">
        <f t="shared" si="13"/>
        <v>5.90</v>
      </c>
      <c r="Y37" s="249">
        <v>3</v>
      </c>
      <c r="Z37" s="116">
        <f t="shared" si="14"/>
        <v>2.4000000000000004</v>
      </c>
      <c r="AA37" s="143"/>
    </row>
    <row r="38" spans="1:27" ht="19.9" customHeight="1">
      <c r="A38" s="138">
        <v>31</v>
      </c>
      <c r="B38" s="165">
        <v>263513</v>
      </c>
      <c r="C38" s="148" t="s">
        <v>116</v>
      </c>
      <c r="D38" s="10">
        <v>0</v>
      </c>
      <c r="E38" s="10">
        <v>1</v>
      </c>
      <c r="F38" s="10">
        <v>1</v>
      </c>
      <c r="G38" s="10">
        <v>4</v>
      </c>
      <c r="H38" s="10">
        <v>2.50</v>
      </c>
      <c r="I38" s="10">
        <f t="shared" si="3"/>
        <v>8.50</v>
      </c>
      <c r="J38" s="10">
        <f t="shared" si="4"/>
        <v>1.2749999999999999</v>
      </c>
      <c r="K38" s="18">
        <v>1</v>
      </c>
      <c r="L38" s="18">
        <v>4</v>
      </c>
      <c r="M38" s="18">
        <v>3</v>
      </c>
      <c r="N38" s="18">
        <v>2.50</v>
      </c>
      <c r="O38" s="18">
        <v>4</v>
      </c>
      <c r="P38" s="18">
        <f t="shared" si="5"/>
        <v>14.50</v>
      </c>
      <c r="Q38" s="116">
        <f t="shared" si="6"/>
        <v>0.72500000000000009</v>
      </c>
      <c r="R38" s="105">
        <f t="shared" si="7"/>
        <v>0.05</v>
      </c>
      <c r="S38" s="105">
        <f t="shared" si="8"/>
        <v>0.35</v>
      </c>
      <c r="T38" s="105">
        <f t="shared" si="9"/>
        <v>0.30000000000000004</v>
      </c>
      <c r="U38" s="105">
        <f t="shared" si="10"/>
        <v>0.725</v>
      </c>
      <c r="V38" s="105">
        <f t="shared" si="11"/>
        <v>0.57499999999999996</v>
      </c>
      <c r="W38" s="117">
        <f t="shared" si="12"/>
        <v>23</v>
      </c>
      <c r="X38" s="117">
        <f t="shared" si="13"/>
        <v>4.6000000000000005</v>
      </c>
      <c r="Y38" s="249">
        <v>2</v>
      </c>
      <c r="Z38" s="116">
        <f t="shared" si="14"/>
        <v>1.60</v>
      </c>
      <c r="AA38" s="143"/>
    </row>
    <row r="39" spans="1:27" ht="19.9" customHeight="1">
      <c r="A39" s="138">
        <v>32</v>
      </c>
      <c r="B39" s="165">
        <v>263514</v>
      </c>
      <c r="C39" s="148" t="s">
        <v>117</v>
      </c>
      <c r="D39" s="10">
        <v>2</v>
      </c>
      <c r="E39" s="10">
        <v>1</v>
      </c>
      <c r="F39" s="10">
        <v>1.50</v>
      </c>
      <c r="G39" s="10">
        <v>2</v>
      </c>
      <c r="H39" s="10">
        <v>4</v>
      </c>
      <c r="I39" s="10">
        <f t="shared" si="3"/>
        <v>10.50</v>
      </c>
      <c r="J39" s="10">
        <f t="shared" si="4"/>
        <v>1.575</v>
      </c>
      <c r="K39" s="18">
        <v>2</v>
      </c>
      <c r="L39" s="18">
        <v>3</v>
      </c>
      <c r="M39" s="18">
        <v>4</v>
      </c>
      <c r="N39" s="18">
        <v>2.50</v>
      </c>
      <c r="O39" s="18">
        <v>0.50</v>
      </c>
      <c r="P39" s="18">
        <f t="shared" si="5"/>
        <v>12</v>
      </c>
      <c r="Q39" s="116">
        <f t="shared" si="6"/>
        <v>0.60000000000000009</v>
      </c>
      <c r="R39" s="105">
        <f t="shared" si="7"/>
        <v>0.40</v>
      </c>
      <c r="S39" s="105">
        <f t="shared" si="8"/>
        <v>0.30000000000000004</v>
      </c>
      <c r="T39" s="105">
        <f t="shared" si="9"/>
        <v>0.425</v>
      </c>
      <c r="U39" s="105">
        <f t="shared" si="10"/>
        <v>0.425</v>
      </c>
      <c r="V39" s="105">
        <f t="shared" si="11"/>
        <v>0.625</v>
      </c>
      <c r="W39" s="117">
        <f t="shared" si="12"/>
        <v>22.50</v>
      </c>
      <c r="X39" s="117">
        <f t="shared" si="13"/>
        <v>4.50</v>
      </c>
      <c r="Y39" s="249">
        <v>2</v>
      </c>
      <c r="Z39" s="116">
        <f t="shared" si="14"/>
        <v>1.60</v>
      </c>
      <c r="AA39" s="143"/>
    </row>
    <row r="40" spans="1:27" ht="19.9" customHeight="1">
      <c r="A40" s="138">
        <v>33</v>
      </c>
      <c r="B40" s="165">
        <v>263515</v>
      </c>
      <c r="C40" s="148" t="s">
        <v>272</v>
      </c>
      <c r="D40" s="10">
        <v>2.50</v>
      </c>
      <c r="E40" s="10">
        <v>2.50</v>
      </c>
      <c r="F40" s="10">
        <v>5</v>
      </c>
      <c r="G40" s="10">
        <v>3.50</v>
      </c>
      <c r="H40" s="10">
        <v>6</v>
      </c>
      <c r="I40" s="10">
        <f t="shared" si="3"/>
        <v>19.50</v>
      </c>
      <c r="J40" s="10">
        <f t="shared" si="4"/>
        <v>2.925</v>
      </c>
      <c r="K40" s="18">
        <v>3.50</v>
      </c>
      <c r="L40" s="18">
        <v>5</v>
      </c>
      <c r="M40" s="18">
        <v>3.50</v>
      </c>
      <c r="N40" s="18">
        <v>2</v>
      </c>
      <c r="O40" s="18">
        <v>4</v>
      </c>
      <c r="P40" s="18">
        <f t="shared" si="5"/>
        <v>18</v>
      </c>
      <c r="Q40" s="116">
        <f t="shared" si="6"/>
        <v>0.90</v>
      </c>
      <c r="R40" s="105">
        <f t="shared" si="7"/>
        <v>0.55000000000000004</v>
      </c>
      <c r="S40" s="105">
        <f t="shared" si="8"/>
        <v>0.625</v>
      </c>
      <c r="T40" s="105">
        <f t="shared" si="9"/>
        <v>0.925</v>
      </c>
      <c r="U40" s="105">
        <f t="shared" si="10"/>
        <v>0.625</v>
      </c>
      <c r="V40" s="105">
        <f t="shared" si="11"/>
        <v>1.0999999999999999</v>
      </c>
      <c r="W40" s="117">
        <f t="shared" si="12"/>
        <v>37.50</v>
      </c>
      <c r="X40" s="117">
        <f t="shared" si="13"/>
        <v>7.50</v>
      </c>
      <c r="Y40" s="249">
        <v>8</v>
      </c>
      <c r="Z40" s="116">
        <f t="shared" si="14"/>
        <v>6.40</v>
      </c>
      <c r="AA40" s="143"/>
    </row>
    <row r="41" spans="1:27" ht="19.9" customHeight="1">
      <c r="A41" s="138">
        <v>34</v>
      </c>
      <c r="B41" s="165">
        <v>263516</v>
      </c>
      <c r="C41" s="148" t="s">
        <v>203</v>
      </c>
      <c r="D41" s="10">
        <v>2</v>
      </c>
      <c r="E41" s="10">
        <v>1</v>
      </c>
      <c r="F41" s="10">
        <v>2</v>
      </c>
      <c r="G41" s="10">
        <v>1.50</v>
      </c>
      <c r="H41" s="10">
        <v>4</v>
      </c>
      <c r="I41" s="10">
        <f t="shared" si="3"/>
        <v>10.50</v>
      </c>
      <c r="J41" s="10">
        <f t="shared" si="4"/>
        <v>1.575</v>
      </c>
      <c r="K41" s="18">
        <v>2</v>
      </c>
      <c r="L41" s="18">
        <v>3.50</v>
      </c>
      <c r="M41" s="18">
        <v>4</v>
      </c>
      <c r="N41" s="18">
        <v>2.50</v>
      </c>
      <c r="O41" s="18">
        <v>5</v>
      </c>
      <c r="P41" s="18">
        <f t="shared" si="5"/>
        <v>17</v>
      </c>
      <c r="Q41" s="116">
        <f t="shared" si="6"/>
        <v>0.85000000000000009</v>
      </c>
      <c r="R41" s="105">
        <f t="shared" si="7"/>
        <v>0.40</v>
      </c>
      <c r="S41" s="105">
        <f t="shared" si="8"/>
        <v>0.325</v>
      </c>
      <c r="T41" s="105">
        <f t="shared" si="9"/>
        <v>0.50</v>
      </c>
      <c r="U41" s="105">
        <f t="shared" si="10"/>
        <v>0.35</v>
      </c>
      <c r="V41" s="105">
        <f t="shared" si="11"/>
        <v>0.85</v>
      </c>
      <c r="W41" s="117">
        <f t="shared" si="12"/>
        <v>27.50</v>
      </c>
      <c r="X41" s="117">
        <f t="shared" si="13"/>
        <v>5.50</v>
      </c>
      <c r="Y41" s="249">
        <v>4</v>
      </c>
      <c r="Z41" s="116">
        <f t="shared" si="14"/>
        <v>3.20</v>
      </c>
      <c r="AA41" s="143"/>
    </row>
    <row r="42" spans="1:27" ht="19.9" customHeight="1">
      <c r="A42" s="138">
        <v>35</v>
      </c>
      <c r="B42" s="165">
        <v>263518</v>
      </c>
      <c r="C42" s="148" t="s">
        <v>204</v>
      </c>
      <c r="D42" s="10">
        <v>3</v>
      </c>
      <c r="E42" s="10">
        <v>3.50</v>
      </c>
      <c r="F42" s="10">
        <v>6</v>
      </c>
      <c r="G42" s="10">
        <v>7</v>
      </c>
      <c r="H42" s="10">
        <v>6</v>
      </c>
      <c r="I42" s="10">
        <f t="shared" si="3"/>
        <v>25.50</v>
      </c>
      <c r="J42" s="10">
        <f t="shared" si="4"/>
        <v>3.8249999999999997</v>
      </c>
      <c r="K42" s="18">
        <v>1.50</v>
      </c>
      <c r="L42" s="18">
        <v>4.50</v>
      </c>
      <c r="M42" s="18">
        <v>3</v>
      </c>
      <c r="N42" s="18">
        <v>5</v>
      </c>
      <c r="O42" s="18">
        <v>1.50</v>
      </c>
      <c r="P42" s="18">
        <f t="shared" si="5"/>
        <v>15.50</v>
      </c>
      <c r="Q42" s="116">
        <f t="shared" si="6"/>
        <v>0.775</v>
      </c>
      <c r="R42" s="105">
        <f t="shared" si="7"/>
        <v>0.52499999999999991</v>
      </c>
      <c r="S42" s="105">
        <f t="shared" si="8"/>
        <v>0.75</v>
      </c>
      <c r="T42" s="105">
        <f t="shared" si="9"/>
        <v>1.0499999999999998</v>
      </c>
      <c r="U42" s="105">
        <f t="shared" si="10"/>
        <v>1.30</v>
      </c>
      <c r="V42" s="105">
        <f t="shared" si="11"/>
        <v>0.97499999999999987</v>
      </c>
      <c r="W42" s="117">
        <f t="shared" si="12"/>
        <v>41</v>
      </c>
      <c r="X42" s="117">
        <f t="shared" si="13"/>
        <v>8.2000000000000011</v>
      </c>
      <c r="Y42" s="249">
        <v>7</v>
      </c>
      <c r="Z42" s="116">
        <f t="shared" si="14"/>
        <v>5.60</v>
      </c>
      <c r="AA42" s="143"/>
    </row>
    <row r="43" spans="1:27" ht="19.9" customHeight="1">
      <c r="A43" s="138">
        <v>36</v>
      </c>
      <c r="B43" s="165">
        <v>263519</v>
      </c>
      <c r="C43" s="148" t="s">
        <v>205</v>
      </c>
      <c r="D43" s="10">
        <v>2.50</v>
      </c>
      <c r="E43" s="10">
        <v>9</v>
      </c>
      <c r="F43" s="10">
        <v>7</v>
      </c>
      <c r="G43" s="10">
        <v>1.50</v>
      </c>
      <c r="H43" s="10">
        <v>4</v>
      </c>
      <c r="I43" s="10">
        <f t="shared" si="3"/>
        <v>24</v>
      </c>
      <c r="J43" s="10">
        <f t="shared" si="4"/>
        <v>3.5999999999999996</v>
      </c>
      <c r="K43" s="18">
        <v>1.50</v>
      </c>
      <c r="L43" s="18">
        <v>3</v>
      </c>
      <c r="M43" s="18">
        <v>5</v>
      </c>
      <c r="N43" s="18">
        <v>2.50</v>
      </c>
      <c r="O43" s="18">
        <v>4</v>
      </c>
      <c r="P43" s="18">
        <f t="shared" si="5"/>
        <v>16</v>
      </c>
      <c r="Q43" s="116">
        <f t="shared" si="6"/>
        <v>0.80</v>
      </c>
      <c r="R43" s="105">
        <f t="shared" si="7"/>
        <v>0.45</v>
      </c>
      <c r="S43" s="105">
        <f t="shared" si="8"/>
        <v>1.50</v>
      </c>
      <c r="T43" s="105">
        <f t="shared" si="9"/>
        <v>1.30</v>
      </c>
      <c r="U43" s="105">
        <f t="shared" si="10"/>
        <v>0.35</v>
      </c>
      <c r="V43" s="105">
        <f t="shared" si="11"/>
        <v>0.80</v>
      </c>
      <c r="W43" s="117">
        <f t="shared" si="12"/>
        <v>40</v>
      </c>
      <c r="X43" s="117">
        <f t="shared" si="13"/>
        <v>8</v>
      </c>
      <c r="Y43" s="249">
        <v>9</v>
      </c>
      <c r="Z43" s="116">
        <f t="shared" si="14"/>
        <v>7.20</v>
      </c>
      <c r="AA43" s="143"/>
    </row>
    <row r="44" spans="1:27" ht="19.9" customHeight="1">
      <c r="A44" s="138">
        <v>37</v>
      </c>
      <c r="B44" s="165">
        <v>263520</v>
      </c>
      <c r="C44" s="148" t="s">
        <v>206</v>
      </c>
      <c r="D44" s="10">
        <v>3</v>
      </c>
      <c r="E44" s="10">
        <v>2.50</v>
      </c>
      <c r="F44" s="10">
        <v>0</v>
      </c>
      <c r="G44" s="10">
        <v>3.50</v>
      </c>
      <c r="H44" s="10">
        <v>2.50</v>
      </c>
      <c r="I44" s="10">
        <f t="shared" si="3"/>
        <v>11.50</v>
      </c>
      <c r="J44" s="10">
        <f t="shared" si="4"/>
        <v>1.725</v>
      </c>
      <c r="K44" s="18">
        <v>2</v>
      </c>
      <c r="L44" s="18">
        <v>2</v>
      </c>
      <c r="M44" s="18">
        <v>3.50</v>
      </c>
      <c r="N44" s="18">
        <v>3</v>
      </c>
      <c r="O44" s="18">
        <v>2.50</v>
      </c>
      <c r="P44" s="18">
        <f t="shared" si="5"/>
        <v>13</v>
      </c>
      <c r="Q44" s="116">
        <f t="shared" si="6"/>
        <v>0.65</v>
      </c>
      <c r="R44" s="105">
        <f t="shared" si="7"/>
        <v>0.54999999999999993</v>
      </c>
      <c r="S44" s="105">
        <f t="shared" si="8"/>
        <v>0.475</v>
      </c>
      <c r="T44" s="105">
        <f t="shared" si="9"/>
        <v>0.17500000000000002</v>
      </c>
      <c r="U44" s="105">
        <f t="shared" si="10"/>
        <v>0.675</v>
      </c>
      <c r="V44" s="105">
        <f t="shared" si="11"/>
        <v>0.50</v>
      </c>
      <c r="W44" s="117">
        <f t="shared" si="12"/>
        <v>24.50</v>
      </c>
      <c r="X44" s="117">
        <f t="shared" si="13"/>
        <v>4.9000000000000004</v>
      </c>
      <c r="Y44" s="249">
        <v>2</v>
      </c>
      <c r="Z44" s="116">
        <f t="shared" si="14"/>
        <v>1.60</v>
      </c>
      <c r="AA44" s="143"/>
    </row>
    <row r="45" spans="1:27" ht="19.9" customHeight="1">
      <c r="A45" s="138">
        <v>38</v>
      </c>
      <c r="B45" s="165">
        <v>263523</v>
      </c>
      <c r="C45" s="148" t="s">
        <v>120</v>
      </c>
      <c r="D45" s="10">
        <v>0</v>
      </c>
      <c r="E45" s="10">
        <v>1.50</v>
      </c>
      <c r="F45" s="10">
        <v>1</v>
      </c>
      <c r="G45" s="10">
        <v>2</v>
      </c>
      <c r="H45" s="10">
        <v>2</v>
      </c>
      <c r="I45" s="10">
        <f t="shared" si="3"/>
        <v>6.50</v>
      </c>
      <c r="J45" s="10">
        <f t="shared" si="4"/>
        <v>0.975</v>
      </c>
      <c r="K45" s="18">
        <v>3.50</v>
      </c>
      <c r="L45" s="18">
        <v>3</v>
      </c>
      <c r="M45" s="18">
        <v>2.50</v>
      </c>
      <c r="N45" s="18">
        <v>4.50</v>
      </c>
      <c r="O45" s="18">
        <v>3.50</v>
      </c>
      <c r="P45" s="18">
        <f t="shared" si="5"/>
        <v>17</v>
      </c>
      <c r="Q45" s="116">
        <f t="shared" si="6"/>
        <v>0.85000000000000009</v>
      </c>
      <c r="R45" s="105">
        <f t="shared" si="7"/>
        <v>0.17500000000000002</v>
      </c>
      <c r="S45" s="105">
        <f t="shared" si="8"/>
        <v>0.375</v>
      </c>
      <c r="T45" s="105">
        <f t="shared" si="9"/>
        <v>0.27500000000000002</v>
      </c>
      <c r="U45" s="105">
        <f t="shared" si="10"/>
        <v>0.525</v>
      </c>
      <c r="V45" s="105">
        <f t="shared" si="11"/>
        <v>0.475</v>
      </c>
      <c r="W45" s="117">
        <f t="shared" si="12"/>
        <v>23.50</v>
      </c>
      <c r="X45" s="117">
        <f t="shared" si="13"/>
        <v>4.70</v>
      </c>
      <c r="Y45" s="249">
        <v>1</v>
      </c>
      <c r="Z45" s="116">
        <f t="shared" si="14"/>
        <v>0.80</v>
      </c>
      <c r="AA45" s="143"/>
    </row>
    <row r="46" spans="1:27" ht="19.9" customHeight="1">
      <c r="A46" s="138">
        <v>39</v>
      </c>
      <c r="B46" s="165">
        <v>263527</v>
      </c>
      <c r="C46" s="148" t="s">
        <v>122</v>
      </c>
      <c r="D46" s="10">
        <v>0</v>
      </c>
      <c r="E46" s="10">
        <v>0</v>
      </c>
      <c r="F46" s="10">
        <v>1</v>
      </c>
      <c r="G46" s="10">
        <v>5</v>
      </c>
      <c r="H46" s="10">
        <v>1</v>
      </c>
      <c r="I46" s="10">
        <f t="shared" si="3"/>
        <v>7</v>
      </c>
      <c r="J46" s="10">
        <f t="shared" si="4"/>
        <v>1.05</v>
      </c>
      <c r="K46" s="18">
        <v>1</v>
      </c>
      <c r="L46" s="18">
        <v>4</v>
      </c>
      <c r="M46" s="18">
        <v>4.50</v>
      </c>
      <c r="N46" s="18">
        <v>3.50</v>
      </c>
      <c r="O46" s="18">
        <v>3.50</v>
      </c>
      <c r="P46" s="18">
        <f t="shared" si="5"/>
        <v>16.50</v>
      </c>
      <c r="Q46" s="116">
        <f t="shared" si="6"/>
        <v>0.825</v>
      </c>
      <c r="R46" s="105">
        <f t="shared" si="7"/>
        <v>0.05</v>
      </c>
      <c r="S46" s="105">
        <f t="shared" si="8"/>
        <v>0.20</v>
      </c>
      <c r="T46" s="105">
        <f t="shared" si="9"/>
        <v>0.375</v>
      </c>
      <c r="U46" s="105">
        <f t="shared" si="10"/>
        <v>0.925</v>
      </c>
      <c r="V46" s="105">
        <f t="shared" si="11"/>
        <v>0.325</v>
      </c>
      <c r="W46" s="117">
        <f t="shared" si="12"/>
        <v>23.50</v>
      </c>
      <c r="X46" s="117">
        <f t="shared" si="13"/>
        <v>4.70</v>
      </c>
      <c r="Y46" s="249">
        <v>0</v>
      </c>
      <c r="Z46" s="116">
        <f t="shared" si="14"/>
        <v>0</v>
      </c>
      <c r="AA46" s="143"/>
    </row>
    <row r="47" spans="1:27" ht="19.9" customHeight="1">
      <c r="A47" s="138">
        <v>40</v>
      </c>
      <c r="B47" s="165">
        <v>263528</v>
      </c>
      <c r="C47" s="148" t="s">
        <v>210</v>
      </c>
      <c r="D47" s="10">
        <v>0</v>
      </c>
      <c r="E47" s="10">
        <v>1</v>
      </c>
      <c r="F47" s="10">
        <v>1</v>
      </c>
      <c r="G47" s="10">
        <v>0</v>
      </c>
      <c r="H47" s="10">
        <v>0</v>
      </c>
      <c r="I47" s="10">
        <f t="shared" si="3"/>
        <v>2</v>
      </c>
      <c r="J47" s="10">
        <f t="shared" si="4"/>
        <v>0.30</v>
      </c>
      <c r="K47" s="18">
        <v>2</v>
      </c>
      <c r="L47" s="18">
        <v>4</v>
      </c>
      <c r="M47" s="18">
        <v>5</v>
      </c>
      <c r="N47" s="18">
        <v>3.50</v>
      </c>
      <c r="O47" s="18">
        <v>0</v>
      </c>
      <c r="P47" s="18">
        <f t="shared" si="5"/>
        <v>14.50</v>
      </c>
      <c r="Q47" s="116">
        <f t="shared" si="6"/>
        <v>0.72500000000000009</v>
      </c>
      <c r="R47" s="105">
        <f t="shared" si="7"/>
        <v>0.10</v>
      </c>
      <c r="S47" s="105">
        <f t="shared" si="8"/>
        <v>0.35</v>
      </c>
      <c r="T47" s="105">
        <f t="shared" si="9"/>
        <v>0.40</v>
      </c>
      <c r="U47" s="105">
        <f t="shared" si="10"/>
        <v>0.17500000000000002</v>
      </c>
      <c r="V47" s="105">
        <f t="shared" si="11"/>
        <v>0</v>
      </c>
      <c r="W47" s="117">
        <f t="shared" si="12"/>
        <v>16.50</v>
      </c>
      <c r="X47" s="117">
        <f t="shared" si="13"/>
        <v>3.3000000000000003</v>
      </c>
      <c r="Y47" s="249">
        <v>1</v>
      </c>
      <c r="Z47" s="116">
        <f t="shared" si="14"/>
        <v>0.80</v>
      </c>
      <c r="AA47" s="143"/>
    </row>
    <row r="48" spans="1:27" ht="19.9" customHeight="1">
      <c r="A48" s="138">
        <v>41</v>
      </c>
      <c r="B48" s="165">
        <v>263529</v>
      </c>
      <c r="C48" s="148" t="s">
        <v>211</v>
      </c>
      <c r="D48" s="10">
        <v>0</v>
      </c>
      <c r="E48" s="10">
        <v>1.50</v>
      </c>
      <c r="F48" s="10">
        <v>2</v>
      </c>
      <c r="G48" s="10">
        <v>1.50</v>
      </c>
      <c r="H48" s="10">
        <v>0</v>
      </c>
      <c r="I48" s="10">
        <f t="shared" si="3"/>
        <v>5</v>
      </c>
      <c r="J48" s="10">
        <f t="shared" si="4"/>
        <v>0.75</v>
      </c>
      <c r="K48" s="18">
        <v>2</v>
      </c>
      <c r="L48" s="18">
        <v>2</v>
      </c>
      <c r="M48" s="18">
        <v>3.50</v>
      </c>
      <c r="N48" s="18">
        <v>4</v>
      </c>
      <c r="O48" s="18">
        <v>2</v>
      </c>
      <c r="P48" s="18">
        <f t="shared" si="5"/>
        <v>13.50</v>
      </c>
      <c r="Q48" s="116">
        <f t="shared" si="6"/>
        <v>0.675</v>
      </c>
      <c r="R48" s="105">
        <f t="shared" si="7"/>
        <v>0.10</v>
      </c>
      <c r="S48" s="105">
        <f t="shared" si="8"/>
        <v>0.32499999999999996</v>
      </c>
      <c r="T48" s="105">
        <f t="shared" si="9"/>
        <v>0.475</v>
      </c>
      <c r="U48" s="105">
        <f t="shared" si="10"/>
        <v>0.425</v>
      </c>
      <c r="V48" s="105">
        <f t="shared" si="11"/>
        <v>0.10</v>
      </c>
      <c r="W48" s="117">
        <f t="shared" si="12"/>
        <v>18.50</v>
      </c>
      <c r="X48" s="117">
        <f t="shared" si="13"/>
        <v>3.70</v>
      </c>
      <c r="Y48" s="249">
        <v>1</v>
      </c>
      <c r="Z48" s="116">
        <f t="shared" si="14"/>
        <v>0.80</v>
      </c>
      <c r="AA48" s="143"/>
    </row>
    <row r="49" spans="1:27" ht="19.9" customHeight="1">
      <c r="A49" s="138">
        <v>42</v>
      </c>
      <c r="B49" s="165">
        <v>263530</v>
      </c>
      <c r="C49" s="148" t="s">
        <v>123</v>
      </c>
      <c r="D49" s="10">
        <v>3</v>
      </c>
      <c r="E49" s="10">
        <v>2</v>
      </c>
      <c r="F49" s="10">
        <v>1.50</v>
      </c>
      <c r="G49" s="10">
        <v>2</v>
      </c>
      <c r="H49" s="10">
        <v>1</v>
      </c>
      <c r="I49" s="10">
        <f t="shared" si="3"/>
        <v>9.50</v>
      </c>
      <c r="J49" s="10">
        <f t="shared" si="4"/>
        <v>1.425</v>
      </c>
      <c r="K49" s="18">
        <v>0.50</v>
      </c>
      <c r="L49" s="18">
        <v>3.50</v>
      </c>
      <c r="M49" s="18">
        <v>2</v>
      </c>
      <c r="N49" s="18">
        <v>2.50</v>
      </c>
      <c r="O49" s="18">
        <v>4</v>
      </c>
      <c r="P49" s="18">
        <f t="shared" si="5"/>
        <v>12.50</v>
      </c>
      <c r="Q49" s="116">
        <f t="shared" si="6"/>
        <v>0.625</v>
      </c>
      <c r="R49" s="105">
        <f t="shared" si="7"/>
        <v>0.475</v>
      </c>
      <c r="S49" s="105">
        <f t="shared" si="8"/>
        <v>0.475</v>
      </c>
      <c r="T49" s="105">
        <f t="shared" si="9"/>
        <v>0.32499999999999996</v>
      </c>
      <c r="U49" s="105">
        <f t="shared" si="10"/>
        <v>0.425</v>
      </c>
      <c r="V49" s="105">
        <f t="shared" si="11"/>
        <v>0.35</v>
      </c>
      <c r="W49" s="117">
        <f t="shared" si="12"/>
        <v>22</v>
      </c>
      <c r="X49" s="117">
        <f t="shared" si="13"/>
        <v>4.4000000000000004</v>
      </c>
      <c r="Y49" s="249">
        <v>2</v>
      </c>
      <c r="Z49" s="116">
        <f t="shared" si="14"/>
        <v>1.60</v>
      </c>
      <c r="AA49" s="143"/>
    </row>
    <row r="50" spans="1:27" ht="19.9" customHeight="1">
      <c r="A50" s="138">
        <v>43</v>
      </c>
      <c r="B50" s="165">
        <v>263533</v>
      </c>
      <c r="C50" s="148" t="s">
        <v>214</v>
      </c>
      <c r="D50" s="10">
        <v>0</v>
      </c>
      <c r="E50" s="10">
        <v>2</v>
      </c>
      <c r="F50" s="10">
        <v>2.50</v>
      </c>
      <c r="G50" s="10">
        <v>1</v>
      </c>
      <c r="H50" s="10">
        <v>0</v>
      </c>
      <c r="I50" s="10">
        <f t="shared" si="3"/>
        <v>5.50</v>
      </c>
      <c r="J50" s="10">
        <f t="shared" si="4"/>
        <v>0.825</v>
      </c>
      <c r="K50" s="18">
        <v>3.50</v>
      </c>
      <c r="L50" s="18">
        <v>4.50</v>
      </c>
      <c r="M50" s="18">
        <v>4</v>
      </c>
      <c r="N50" s="18">
        <v>5</v>
      </c>
      <c r="O50" s="18">
        <v>2</v>
      </c>
      <c r="P50" s="18">
        <f t="shared" si="5"/>
        <v>19</v>
      </c>
      <c r="Q50" s="116">
        <f t="shared" si="6"/>
        <v>0.95</v>
      </c>
      <c r="R50" s="105">
        <f t="shared" si="7"/>
        <v>0.17500000000000002</v>
      </c>
      <c r="S50" s="105">
        <f t="shared" si="8"/>
        <v>0.525</v>
      </c>
      <c r="T50" s="105">
        <f t="shared" si="9"/>
        <v>0.57499999999999996</v>
      </c>
      <c r="U50" s="105">
        <f t="shared" si="10"/>
        <v>0.40</v>
      </c>
      <c r="V50" s="105">
        <f t="shared" si="11"/>
        <v>0.10</v>
      </c>
      <c r="W50" s="117">
        <f t="shared" si="12"/>
        <v>24.50</v>
      </c>
      <c r="X50" s="117">
        <f t="shared" si="13"/>
        <v>4.9000000000000004</v>
      </c>
      <c r="Y50" s="249">
        <v>6</v>
      </c>
      <c r="Z50" s="116">
        <f t="shared" si="14"/>
        <v>4.8000000000000007</v>
      </c>
      <c r="AA50" s="143"/>
    </row>
    <row r="51" spans="1:27" ht="19.9" customHeight="1">
      <c r="A51" s="138">
        <v>44</v>
      </c>
      <c r="B51" s="165">
        <v>263534</v>
      </c>
      <c r="C51" s="148" t="s">
        <v>273</v>
      </c>
      <c r="D51" s="10">
        <v>3</v>
      </c>
      <c r="E51" s="10">
        <v>1.50</v>
      </c>
      <c r="F51" s="10">
        <v>2</v>
      </c>
      <c r="G51" s="10">
        <v>1</v>
      </c>
      <c r="H51" s="10">
        <v>1.50</v>
      </c>
      <c r="I51" s="10">
        <f t="shared" si="3"/>
        <v>9</v>
      </c>
      <c r="J51" s="10">
        <f t="shared" si="4"/>
        <v>1.35</v>
      </c>
      <c r="K51" s="18">
        <v>2.50</v>
      </c>
      <c r="L51" s="18">
        <v>5</v>
      </c>
      <c r="M51" s="18">
        <v>3.50</v>
      </c>
      <c r="N51" s="18">
        <v>2</v>
      </c>
      <c r="O51" s="18">
        <v>1</v>
      </c>
      <c r="P51" s="18">
        <f t="shared" si="5"/>
        <v>14</v>
      </c>
      <c r="Q51" s="116">
        <f t="shared" si="6"/>
        <v>0.70</v>
      </c>
      <c r="R51" s="105">
        <f t="shared" si="7"/>
        <v>0.57499999999999996</v>
      </c>
      <c r="S51" s="105">
        <f t="shared" si="8"/>
        <v>0.475</v>
      </c>
      <c r="T51" s="105">
        <f t="shared" si="9"/>
        <v>0.475</v>
      </c>
      <c r="U51" s="105">
        <f t="shared" si="10"/>
        <v>0.25</v>
      </c>
      <c r="V51" s="105">
        <f t="shared" si="11"/>
        <v>0.27499999999999997</v>
      </c>
      <c r="W51" s="117">
        <f t="shared" si="12"/>
        <v>23</v>
      </c>
      <c r="X51" s="117">
        <f t="shared" si="13"/>
        <v>4.6000000000000005</v>
      </c>
      <c r="Y51" s="249">
        <v>6</v>
      </c>
      <c r="Z51" s="116">
        <f t="shared" si="14"/>
        <v>4.8000000000000007</v>
      </c>
      <c r="AA51" s="143"/>
    </row>
    <row r="52" spans="1:27" ht="19.9" customHeight="1">
      <c r="A52" s="138">
        <v>45</v>
      </c>
      <c r="B52" s="165">
        <v>263535</v>
      </c>
      <c r="C52" s="148" t="s">
        <v>274</v>
      </c>
      <c r="D52" s="10">
        <v>6</v>
      </c>
      <c r="E52" s="10">
        <v>7</v>
      </c>
      <c r="F52" s="10">
        <v>5</v>
      </c>
      <c r="G52" s="10">
        <v>4</v>
      </c>
      <c r="H52" s="10">
        <v>8</v>
      </c>
      <c r="I52" s="10">
        <f t="shared" si="3"/>
        <v>30</v>
      </c>
      <c r="J52" s="10">
        <f t="shared" si="4"/>
        <v>4.50</v>
      </c>
      <c r="K52" s="18">
        <v>2</v>
      </c>
      <c r="L52" s="18">
        <v>2</v>
      </c>
      <c r="M52" s="18">
        <v>2.50</v>
      </c>
      <c r="N52" s="18">
        <v>3</v>
      </c>
      <c r="O52" s="18">
        <v>4</v>
      </c>
      <c r="P52" s="18">
        <f t="shared" si="5"/>
        <v>13.50</v>
      </c>
      <c r="Q52" s="116">
        <f t="shared" si="6"/>
        <v>0.675</v>
      </c>
      <c r="R52" s="105">
        <f t="shared" si="7"/>
        <v>0.99999999999999989</v>
      </c>
      <c r="S52" s="105">
        <f t="shared" si="8"/>
        <v>1.1500000000000001</v>
      </c>
      <c r="T52" s="105">
        <f t="shared" si="9"/>
        <v>0.875</v>
      </c>
      <c r="U52" s="105">
        <f t="shared" si="10"/>
        <v>0.75</v>
      </c>
      <c r="V52" s="105">
        <f t="shared" si="11"/>
        <v>1.40</v>
      </c>
      <c r="W52" s="117">
        <f t="shared" si="12"/>
        <v>43.50</v>
      </c>
      <c r="X52" s="117">
        <f t="shared" si="13"/>
        <v>8.7000000000000011</v>
      </c>
      <c r="Y52" s="249">
        <v>15</v>
      </c>
      <c r="Z52" s="116">
        <f t="shared" si="14"/>
        <v>12</v>
      </c>
      <c r="AA52" s="143"/>
    </row>
    <row r="53" spans="1:27" ht="19.9" customHeight="1">
      <c r="A53" s="138">
        <v>46</v>
      </c>
      <c r="B53" s="165">
        <v>263537</v>
      </c>
      <c r="C53" s="148" t="s">
        <v>215</v>
      </c>
      <c r="D53" s="10">
        <v>2.50</v>
      </c>
      <c r="E53" s="10">
        <v>6</v>
      </c>
      <c r="F53" s="10">
        <v>7</v>
      </c>
      <c r="G53" s="10">
        <v>4.50</v>
      </c>
      <c r="H53" s="10">
        <v>5</v>
      </c>
      <c r="I53" s="10">
        <f t="shared" si="3"/>
        <v>25</v>
      </c>
      <c r="J53" s="10">
        <f t="shared" si="4"/>
        <v>3.75</v>
      </c>
      <c r="K53" s="18">
        <v>2</v>
      </c>
      <c r="L53" s="18">
        <v>3</v>
      </c>
      <c r="M53" s="18">
        <v>3.50</v>
      </c>
      <c r="N53" s="18">
        <v>4</v>
      </c>
      <c r="O53" s="18">
        <v>5</v>
      </c>
      <c r="P53" s="18">
        <f t="shared" si="5"/>
        <v>17.50</v>
      </c>
      <c r="Q53" s="116">
        <f t="shared" si="6"/>
        <v>0.875</v>
      </c>
      <c r="R53" s="105">
        <f t="shared" si="7"/>
        <v>0.475</v>
      </c>
      <c r="S53" s="105">
        <f t="shared" si="8"/>
        <v>1.0499999999999998</v>
      </c>
      <c r="T53" s="105">
        <f t="shared" si="9"/>
        <v>1.2250000000000001</v>
      </c>
      <c r="U53" s="105">
        <f t="shared" si="10"/>
        <v>0.875</v>
      </c>
      <c r="V53" s="105">
        <f t="shared" si="11"/>
        <v>1</v>
      </c>
      <c r="W53" s="117">
        <f t="shared" si="12"/>
        <v>42.50</v>
      </c>
      <c r="X53" s="117">
        <f t="shared" si="13"/>
        <v>8.50</v>
      </c>
      <c r="Y53" s="249">
        <v>14</v>
      </c>
      <c r="Z53" s="116">
        <f t="shared" si="14"/>
        <v>11.20</v>
      </c>
      <c r="AA53" s="143"/>
    </row>
    <row r="54" spans="1:27" ht="19.9" customHeight="1">
      <c r="A54" s="138">
        <v>47</v>
      </c>
      <c r="B54" s="165">
        <v>263538</v>
      </c>
      <c r="C54" s="148" t="s">
        <v>275</v>
      </c>
      <c r="D54" s="10">
        <v>1</v>
      </c>
      <c r="E54" s="10">
        <v>0</v>
      </c>
      <c r="F54" s="10">
        <v>0</v>
      </c>
      <c r="G54" s="10">
        <v>2</v>
      </c>
      <c r="H54" s="10">
        <v>3</v>
      </c>
      <c r="I54" s="10">
        <f t="shared" si="3"/>
        <v>6</v>
      </c>
      <c r="J54" s="10">
        <f t="shared" si="4"/>
        <v>0.89999999999999991</v>
      </c>
      <c r="K54" s="18">
        <v>2.50</v>
      </c>
      <c r="L54" s="18">
        <v>2</v>
      </c>
      <c r="M54" s="18">
        <v>1.50</v>
      </c>
      <c r="N54" s="18">
        <v>2</v>
      </c>
      <c r="O54" s="18">
        <v>2.50</v>
      </c>
      <c r="P54" s="18">
        <f t="shared" si="5"/>
        <v>10.50</v>
      </c>
      <c r="Q54" s="116">
        <f t="shared" si="6"/>
        <v>0.525</v>
      </c>
      <c r="R54" s="105">
        <f t="shared" si="7"/>
        <v>0.27500000000000002</v>
      </c>
      <c r="S54" s="105">
        <f t="shared" si="8"/>
        <v>0.10</v>
      </c>
      <c r="T54" s="105">
        <f t="shared" si="9"/>
        <v>0.075000000000000011</v>
      </c>
      <c r="U54" s="105">
        <f t="shared" si="10"/>
        <v>0.40</v>
      </c>
      <c r="V54" s="105">
        <f t="shared" si="11"/>
        <v>0.57499999999999996</v>
      </c>
      <c r="W54" s="117">
        <f t="shared" si="12"/>
        <v>16.50</v>
      </c>
      <c r="X54" s="117">
        <f t="shared" si="13"/>
        <v>3.3000000000000003</v>
      </c>
      <c r="Y54" s="249">
        <v>2</v>
      </c>
      <c r="Z54" s="116">
        <f t="shared" si="14"/>
        <v>1.60</v>
      </c>
      <c r="AA54" s="143"/>
    </row>
    <row r="55" spans="1:27" ht="19.9" customHeight="1">
      <c r="A55" s="138">
        <v>48</v>
      </c>
      <c r="B55" s="165">
        <v>263539</v>
      </c>
      <c r="C55" s="148" t="s">
        <v>216</v>
      </c>
      <c r="D55" s="10">
        <v>1</v>
      </c>
      <c r="E55" s="10">
        <v>0.50</v>
      </c>
      <c r="F55" s="10">
        <v>0.50</v>
      </c>
      <c r="G55" s="10">
        <v>0</v>
      </c>
      <c r="H55" s="10">
        <v>0</v>
      </c>
      <c r="I55" s="10">
        <f t="shared" si="3"/>
        <v>2</v>
      </c>
      <c r="J55" s="10">
        <f t="shared" si="4"/>
        <v>0.30</v>
      </c>
      <c r="K55" s="18">
        <v>2</v>
      </c>
      <c r="L55" s="18">
        <v>2.50</v>
      </c>
      <c r="M55" s="18">
        <v>2.50</v>
      </c>
      <c r="N55" s="18">
        <v>2</v>
      </c>
      <c r="O55" s="18">
        <v>3</v>
      </c>
      <c r="P55" s="18">
        <f t="shared" si="5"/>
        <v>12</v>
      </c>
      <c r="Q55" s="116">
        <f t="shared" si="6"/>
        <v>0.60000000000000009</v>
      </c>
      <c r="R55" s="105">
        <f t="shared" si="7"/>
        <v>0.25</v>
      </c>
      <c r="S55" s="105">
        <f t="shared" si="8"/>
        <v>0.20</v>
      </c>
      <c r="T55" s="105">
        <f t="shared" si="9"/>
        <v>0.20</v>
      </c>
      <c r="U55" s="105">
        <f t="shared" si="10"/>
        <v>0.10</v>
      </c>
      <c r="V55" s="105">
        <f t="shared" si="11"/>
        <v>0.15000000000000002</v>
      </c>
      <c r="W55" s="117">
        <f t="shared" si="12"/>
        <v>14</v>
      </c>
      <c r="X55" s="117">
        <f t="shared" si="13"/>
        <v>2.8000000000000003</v>
      </c>
      <c r="Y55" s="249">
        <v>1</v>
      </c>
      <c r="Z55" s="116">
        <f t="shared" si="14"/>
        <v>0.80</v>
      </c>
      <c r="AA55" s="143"/>
    </row>
    <row r="56" spans="1:27" ht="19.9" customHeight="1">
      <c r="A56" s="138">
        <v>49</v>
      </c>
      <c r="B56" s="165">
        <v>263541</v>
      </c>
      <c r="C56" s="148" t="s">
        <v>218</v>
      </c>
      <c r="D56" s="10">
        <v>7</v>
      </c>
      <c r="E56" s="10">
        <v>5</v>
      </c>
      <c r="F56" s="10">
        <v>8</v>
      </c>
      <c r="G56" s="10">
        <v>9</v>
      </c>
      <c r="H56" s="10">
        <v>7</v>
      </c>
      <c r="I56" s="10">
        <f t="shared" si="3"/>
        <v>36</v>
      </c>
      <c r="J56" s="10">
        <f t="shared" si="4"/>
        <v>5.40</v>
      </c>
      <c r="K56" s="18">
        <v>3</v>
      </c>
      <c r="L56" s="18">
        <v>2.50</v>
      </c>
      <c r="M56" s="18">
        <v>4</v>
      </c>
      <c r="N56" s="18">
        <v>2.50</v>
      </c>
      <c r="O56" s="18">
        <v>4</v>
      </c>
      <c r="P56" s="18">
        <f t="shared" si="5"/>
        <v>16</v>
      </c>
      <c r="Q56" s="116">
        <f t="shared" si="6"/>
        <v>0.80</v>
      </c>
      <c r="R56" s="105">
        <f t="shared" si="7"/>
        <v>1.2000000000000002</v>
      </c>
      <c r="S56" s="105">
        <f t="shared" si="8"/>
        <v>0.875</v>
      </c>
      <c r="T56" s="105">
        <f t="shared" si="9"/>
        <v>1.40</v>
      </c>
      <c r="U56" s="105">
        <f t="shared" si="10"/>
        <v>1.475</v>
      </c>
      <c r="V56" s="105">
        <f t="shared" si="11"/>
        <v>1.25</v>
      </c>
      <c r="W56" s="117">
        <f t="shared" si="12"/>
        <v>52</v>
      </c>
      <c r="X56" s="117">
        <f t="shared" si="13"/>
        <v>10.40</v>
      </c>
      <c r="Y56" s="249">
        <v>21</v>
      </c>
      <c r="Z56" s="116">
        <f t="shared" si="14"/>
        <v>16.80</v>
      </c>
      <c r="AA56" s="143"/>
    </row>
    <row r="57" spans="1:27" s="131" customFormat="1" ht="19.9" customHeight="1">
      <c r="A57" s="138">
        <v>50</v>
      </c>
      <c r="B57" s="165">
        <v>263542</v>
      </c>
      <c r="C57" s="148" t="s">
        <v>219</v>
      </c>
      <c r="D57" s="10">
        <v>1</v>
      </c>
      <c r="E57" s="10">
        <v>2.50</v>
      </c>
      <c r="F57" s="10">
        <v>2</v>
      </c>
      <c r="G57" s="10">
        <v>3.50</v>
      </c>
      <c r="H57" s="10">
        <v>4</v>
      </c>
      <c r="I57" s="10">
        <f t="shared" si="3"/>
        <v>13</v>
      </c>
      <c r="J57" s="10">
        <f t="shared" si="4"/>
        <v>1.95</v>
      </c>
      <c r="K57" s="18">
        <v>2</v>
      </c>
      <c r="L57" s="18">
        <v>3</v>
      </c>
      <c r="M57" s="18">
        <v>2.50</v>
      </c>
      <c r="N57" s="18">
        <v>2.50</v>
      </c>
      <c r="O57" s="18">
        <v>2</v>
      </c>
      <c r="P57" s="18">
        <f t="shared" si="5"/>
        <v>12</v>
      </c>
      <c r="Q57" s="116">
        <f t="shared" si="6"/>
        <v>0.60000000000000009</v>
      </c>
      <c r="R57" s="105">
        <f t="shared" si="7"/>
        <v>0.25</v>
      </c>
      <c r="S57" s="105">
        <f t="shared" si="8"/>
        <v>0.525</v>
      </c>
      <c r="T57" s="105">
        <f t="shared" si="9"/>
        <v>0.425</v>
      </c>
      <c r="U57" s="105">
        <f t="shared" si="10"/>
        <v>0.65</v>
      </c>
      <c r="V57" s="105">
        <f t="shared" si="11"/>
        <v>0.70</v>
      </c>
      <c r="W57" s="117">
        <f t="shared" si="12"/>
        <v>25</v>
      </c>
      <c r="X57" s="117">
        <f t="shared" si="13"/>
        <v>5</v>
      </c>
      <c r="Y57" s="249">
        <v>9</v>
      </c>
      <c r="Z57" s="116">
        <f t="shared" si="14"/>
        <v>7.20</v>
      </c>
      <c r="AA57" s="145"/>
    </row>
    <row r="58" spans="1:27" ht="19.9" customHeight="1">
      <c r="A58" s="138">
        <v>51</v>
      </c>
      <c r="B58" s="165">
        <v>263543</v>
      </c>
      <c r="C58" s="148" t="s">
        <v>124</v>
      </c>
      <c r="D58" s="10">
        <v>3</v>
      </c>
      <c r="E58" s="10">
        <v>2</v>
      </c>
      <c r="F58" s="10">
        <v>0</v>
      </c>
      <c r="G58" s="10">
        <v>1</v>
      </c>
      <c r="H58" s="10">
        <v>2</v>
      </c>
      <c r="I58" s="10">
        <f t="shared" si="3"/>
        <v>8</v>
      </c>
      <c r="J58" s="10">
        <f t="shared" si="4"/>
        <v>1.20</v>
      </c>
      <c r="K58" s="18">
        <v>1.50</v>
      </c>
      <c r="L58" s="18">
        <v>2.50</v>
      </c>
      <c r="M58" s="18">
        <v>3.50</v>
      </c>
      <c r="N58" s="18">
        <v>2</v>
      </c>
      <c r="O58" s="18">
        <v>4</v>
      </c>
      <c r="P58" s="18">
        <f t="shared" si="5"/>
        <v>13.50</v>
      </c>
      <c r="Q58" s="116">
        <f t="shared" si="6"/>
        <v>0.675</v>
      </c>
      <c r="R58" s="105">
        <f t="shared" si="7"/>
        <v>0.52499999999999991</v>
      </c>
      <c r="S58" s="105">
        <f t="shared" si="8"/>
        <v>0.425</v>
      </c>
      <c r="T58" s="105">
        <f t="shared" si="9"/>
        <v>0.17500000000000002</v>
      </c>
      <c r="U58" s="105">
        <f t="shared" si="10"/>
        <v>0.25</v>
      </c>
      <c r="V58" s="105">
        <f t="shared" si="11"/>
        <v>0.50</v>
      </c>
      <c r="W58" s="117">
        <f t="shared" si="12"/>
        <v>21.50</v>
      </c>
      <c r="X58" s="117">
        <f t="shared" si="13"/>
        <v>4.30</v>
      </c>
      <c r="Y58" s="249">
        <v>2</v>
      </c>
      <c r="Z58" s="116">
        <f t="shared" si="14"/>
        <v>1.60</v>
      </c>
      <c r="AA58" s="143"/>
    </row>
    <row r="59" spans="1:27" ht="19.9" customHeight="1">
      <c r="A59" s="138">
        <v>52</v>
      </c>
      <c r="B59" s="165">
        <v>263545</v>
      </c>
      <c r="C59" s="148" t="s">
        <v>126</v>
      </c>
      <c r="D59" s="10">
        <v>6</v>
      </c>
      <c r="E59" s="10">
        <v>3</v>
      </c>
      <c r="F59" s="10">
        <v>6</v>
      </c>
      <c r="G59" s="10">
        <v>4</v>
      </c>
      <c r="H59" s="10">
        <v>1</v>
      </c>
      <c r="I59" s="10">
        <f t="shared" si="3"/>
        <v>20</v>
      </c>
      <c r="J59" s="10">
        <f t="shared" si="4"/>
        <v>3</v>
      </c>
      <c r="K59" s="18">
        <v>2.50</v>
      </c>
      <c r="L59" s="18">
        <v>2</v>
      </c>
      <c r="M59" s="18">
        <v>4</v>
      </c>
      <c r="N59" s="18">
        <v>2.50</v>
      </c>
      <c r="O59" s="18">
        <v>3</v>
      </c>
      <c r="P59" s="18">
        <f t="shared" si="5"/>
        <v>14</v>
      </c>
      <c r="Q59" s="116">
        <f t="shared" si="6"/>
        <v>0.70</v>
      </c>
      <c r="R59" s="105">
        <f t="shared" si="7"/>
        <v>1.0249999999999999</v>
      </c>
      <c r="S59" s="105">
        <f t="shared" si="8"/>
        <v>0.54999999999999993</v>
      </c>
      <c r="T59" s="105">
        <f t="shared" si="9"/>
        <v>1.0999999999999999</v>
      </c>
      <c r="U59" s="105">
        <f t="shared" si="10"/>
        <v>0.725</v>
      </c>
      <c r="V59" s="105">
        <f t="shared" si="11"/>
        <v>0.30000000000000004</v>
      </c>
      <c r="W59" s="117">
        <f t="shared" si="12"/>
        <v>34</v>
      </c>
      <c r="X59" s="117">
        <f t="shared" si="13"/>
        <v>6.8000000000000007</v>
      </c>
      <c r="Y59" s="249">
        <v>6</v>
      </c>
      <c r="Z59" s="116">
        <f t="shared" si="14"/>
        <v>4.8000000000000007</v>
      </c>
      <c r="AA59" s="143"/>
    </row>
    <row r="60" spans="1:27" ht="19.9" customHeight="1">
      <c r="A60" s="138">
        <v>53</v>
      </c>
      <c r="B60" s="165">
        <v>263549</v>
      </c>
      <c r="C60" s="148" t="s">
        <v>127</v>
      </c>
      <c r="D60" s="10">
        <v>4</v>
      </c>
      <c r="E60" s="10">
        <v>5</v>
      </c>
      <c r="F60" s="10">
        <v>1.50</v>
      </c>
      <c r="G60" s="10">
        <v>2.50</v>
      </c>
      <c r="H60" s="10">
        <v>2</v>
      </c>
      <c r="I60" s="10">
        <f t="shared" si="3"/>
        <v>15</v>
      </c>
      <c r="J60" s="10">
        <f t="shared" si="4"/>
        <v>2.25</v>
      </c>
      <c r="K60" s="18">
        <v>3</v>
      </c>
      <c r="L60" s="18">
        <v>3.50</v>
      </c>
      <c r="M60" s="18">
        <v>3</v>
      </c>
      <c r="N60" s="18">
        <v>4</v>
      </c>
      <c r="O60" s="18">
        <v>2.50</v>
      </c>
      <c r="P60" s="18">
        <f t="shared" si="5"/>
        <v>16</v>
      </c>
      <c r="Q60" s="116">
        <f t="shared" si="6"/>
        <v>0.80</v>
      </c>
      <c r="R60" s="105">
        <f t="shared" si="7"/>
        <v>0.75</v>
      </c>
      <c r="S60" s="105">
        <f t="shared" si="8"/>
        <v>0.925</v>
      </c>
      <c r="T60" s="105">
        <f t="shared" si="9"/>
        <v>0.375</v>
      </c>
      <c r="U60" s="105">
        <f t="shared" si="10"/>
        <v>0.57499999999999996</v>
      </c>
      <c r="V60" s="105">
        <f t="shared" si="11"/>
        <v>0.425</v>
      </c>
      <c r="W60" s="117">
        <f t="shared" si="12"/>
        <v>31</v>
      </c>
      <c r="X60" s="117">
        <f t="shared" si="13"/>
        <v>6.20</v>
      </c>
      <c r="Y60" s="249">
        <v>5</v>
      </c>
      <c r="Z60" s="116">
        <f t="shared" si="14"/>
        <v>4</v>
      </c>
      <c r="AA60" s="143"/>
    </row>
    <row r="61" spans="1:27" ht="19.9" customHeight="1">
      <c r="A61" s="138">
        <v>54</v>
      </c>
      <c r="B61" s="165">
        <v>263552</v>
      </c>
      <c r="C61" s="148" t="s">
        <v>225</v>
      </c>
      <c r="D61" s="10">
        <v>2</v>
      </c>
      <c r="E61" s="10">
        <v>3</v>
      </c>
      <c r="F61" s="10">
        <v>6</v>
      </c>
      <c r="G61" s="10">
        <v>1.50</v>
      </c>
      <c r="H61" s="10">
        <v>3.50</v>
      </c>
      <c r="I61" s="10">
        <f t="shared" si="3"/>
        <v>16</v>
      </c>
      <c r="J61" s="10">
        <f t="shared" si="4"/>
        <v>2.40</v>
      </c>
      <c r="K61" s="18">
        <v>3</v>
      </c>
      <c r="L61" s="18">
        <v>3.50</v>
      </c>
      <c r="M61" s="18">
        <v>4.50</v>
      </c>
      <c r="N61" s="18">
        <v>4.50</v>
      </c>
      <c r="O61" s="18">
        <v>5</v>
      </c>
      <c r="P61" s="18">
        <f t="shared" si="5"/>
        <v>20.50</v>
      </c>
      <c r="Q61" s="116">
        <f t="shared" si="6"/>
        <v>1.0250000000000001</v>
      </c>
      <c r="R61" s="105">
        <f t="shared" si="7"/>
        <v>0.45</v>
      </c>
      <c r="S61" s="105">
        <f t="shared" si="8"/>
        <v>0.625</v>
      </c>
      <c r="T61" s="105">
        <f t="shared" si="9"/>
        <v>1.125</v>
      </c>
      <c r="U61" s="105">
        <f t="shared" si="10"/>
        <v>0.44999999999999996</v>
      </c>
      <c r="V61" s="105">
        <f t="shared" si="11"/>
        <v>0.775</v>
      </c>
      <c r="W61" s="117">
        <f t="shared" si="12"/>
        <v>36.50</v>
      </c>
      <c r="X61" s="117">
        <f t="shared" si="13"/>
        <v>7.3000000000000007</v>
      </c>
      <c r="Y61" s="249">
        <v>5</v>
      </c>
      <c r="Z61" s="116">
        <f t="shared" si="14"/>
        <v>4</v>
      </c>
      <c r="AA61" s="143"/>
    </row>
    <row r="62" spans="1:27" ht="19.9" customHeight="1">
      <c r="A62" s="138">
        <v>55</v>
      </c>
      <c r="B62" s="165">
        <v>263553</v>
      </c>
      <c r="C62" s="148" t="s">
        <v>226</v>
      </c>
      <c r="D62" s="10">
        <v>3</v>
      </c>
      <c r="E62" s="10">
        <v>3</v>
      </c>
      <c r="F62" s="10">
        <v>5</v>
      </c>
      <c r="G62" s="10">
        <v>2.50</v>
      </c>
      <c r="H62" s="10">
        <v>5</v>
      </c>
      <c r="I62" s="10">
        <f t="shared" si="3"/>
        <v>18.50</v>
      </c>
      <c r="J62" s="10">
        <f t="shared" si="4"/>
        <v>2.775</v>
      </c>
      <c r="K62" s="18">
        <v>3.50</v>
      </c>
      <c r="L62" s="18">
        <v>5</v>
      </c>
      <c r="M62" s="18">
        <v>2.50</v>
      </c>
      <c r="N62" s="18">
        <v>4</v>
      </c>
      <c r="O62" s="18">
        <v>1</v>
      </c>
      <c r="P62" s="18">
        <f t="shared" si="5"/>
        <v>16</v>
      </c>
      <c r="Q62" s="116">
        <f t="shared" si="6"/>
        <v>0.80</v>
      </c>
      <c r="R62" s="105">
        <f t="shared" si="7"/>
        <v>0.625</v>
      </c>
      <c r="S62" s="105">
        <f t="shared" si="8"/>
        <v>0.70</v>
      </c>
      <c r="T62" s="105">
        <f t="shared" si="9"/>
        <v>0.875</v>
      </c>
      <c r="U62" s="105">
        <f t="shared" si="10"/>
        <v>0.57499999999999996</v>
      </c>
      <c r="V62" s="105">
        <f t="shared" si="11"/>
        <v>0.80</v>
      </c>
      <c r="W62" s="117">
        <f t="shared" si="12"/>
        <v>34.50</v>
      </c>
      <c r="X62" s="117">
        <f t="shared" si="13"/>
        <v>6.90</v>
      </c>
      <c r="Y62" s="249">
        <v>9</v>
      </c>
      <c r="Z62" s="116">
        <f t="shared" si="14"/>
        <v>7.20</v>
      </c>
      <c r="AA62" s="143"/>
    </row>
    <row r="63" spans="1:27" ht="19.9" customHeight="1">
      <c r="A63" s="138">
        <v>56</v>
      </c>
      <c r="B63" s="165">
        <v>263554</v>
      </c>
      <c r="C63" s="148" t="s">
        <v>227</v>
      </c>
      <c r="D63" s="10">
        <v>1.50</v>
      </c>
      <c r="E63" s="10">
        <v>1</v>
      </c>
      <c r="F63" s="10">
        <v>4</v>
      </c>
      <c r="G63" s="10">
        <v>2</v>
      </c>
      <c r="H63" s="10">
        <v>3</v>
      </c>
      <c r="I63" s="10">
        <f t="shared" si="3"/>
        <v>11.50</v>
      </c>
      <c r="J63" s="10">
        <f t="shared" si="4"/>
        <v>1.725</v>
      </c>
      <c r="K63" s="18">
        <v>3.50</v>
      </c>
      <c r="L63" s="18">
        <v>2.50</v>
      </c>
      <c r="M63" s="18">
        <v>2</v>
      </c>
      <c r="N63" s="18">
        <v>4</v>
      </c>
      <c r="O63" s="18">
        <v>2</v>
      </c>
      <c r="P63" s="18">
        <f t="shared" si="5"/>
        <v>14</v>
      </c>
      <c r="Q63" s="116">
        <f t="shared" si="6"/>
        <v>0.70</v>
      </c>
      <c r="R63" s="105">
        <f t="shared" si="7"/>
        <v>0.40</v>
      </c>
      <c r="S63" s="105">
        <f t="shared" si="8"/>
        <v>0.27500000000000002</v>
      </c>
      <c r="T63" s="105">
        <f t="shared" si="9"/>
        <v>0.70</v>
      </c>
      <c r="U63" s="105">
        <f t="shared" si="10"/>
        <v>0.50</v>
      </c>
      <c r="V63" s="105">
        <f t="shared" si="11"/>
        <v>0.54999999999999993</v>
      </c>
      <c r="W63" s="117">
        <f t="shared" si="12"/>
        <v>25.50</v>
      </c>
      <c r="X63" s="117">
        <f t="shared" si="13"/>
        <v>5.1000000000000005</v>
      </c>
      <c r="Y63" s="249">
        <v>8</v>
      </c>
      <c r="Z63" s="116">
        <f t="shared" si="14"/>
        <v>6.40</v>
      </c>
      <c r="AA63" s="143"/>
    </row>
    <row r="64" spans="1:27" ht="19.9" customHeight="1">
      <c r="A64" s="138">
        <v>57</v>
      </c>
      <c r="B64" s="165">
        <v>263555</v>
      </c>
      <c r="C64" s="148" t="s">
        <v>227</v>
      </c>
      <c r="D64" s="10">
        <v>1.50</v>
      </c>
      <c r="E64" s="10">
        <v>5</v>
      </c>
      <c r="F64" s="10">
        <v>2.50</v>
      </c>
      <c r="G64" s="10">
        <v>5</v>
      </c>
      <c r="H64" s="10">
        <v>3</v>
      </c>
      <c r="I64" s="10">
        <f t="shared" si="3"/>
        <v>17</v>
      </c>
      <c r="J64" s="10">
        <f t="shared" si="4"/>
        <v>2.5499999999999998</v>
      </c>
      <c r="K64" s="18">
        <v>2</v>
      </c>
      <c r="L64" s="18">
        <v>4</v>
      </c>
      <c r="M64" s="18">
        <v>4.50</v>
      </c>
      <c r="N64" s="18">
        <v>2.50</v>
      </c>
      <c r="O64" s="18">
        <v>3</v>
      </c>
      <c r="P64" s="18">
        <f t="shared" si="5"/>
        <v>16</v>
      </c>
      <c r="Q64" s="116">
        <f t="shared" si="6"/>
        <v>0.80</v>
      </c>
      <c r="R64" s="105">
        <f t="shared" si="7"/>
        <v>0.32499999999999996</v>
      </c>
      <c r="S64" s="105">
        <f t="shared" si="8"/>
        <v>0.95</v>
      </c>
      <c r="T64" s="105">
        <f t="shared" si="9"/>
        <v>0.60</v>
      </c>
      <c r="U64" s="105">
        <f t="shared" si="10"/>
        <v>0.875</v>
      </c>
      <c r="V64" s="105">
        <f t="shared" si="11"/>
        <v>0.60</v>
      </c>
      <c r="W64" s="117">
        <f t="shared" si="12"/>
        <v>33</v>
      </c>
      <c r="X64" s="117">
        <f t="shared" si="13"/>
        <v>6.60</v>
      </c>
      <c r="Y64" s="249">
        <v>6</v>
      </c>
      <c r="Z64" s="116">
        <f t="shared" si="14"/>
        <v>4.8000000000000007</v>
      </c>
      <c r="AA64" s="143"/>
    </row>
    <row r="65" spans="1:27" ht="19.9" customHeight="1">
      <c r="A65" s="138">
        <v>58</v>
      </c>
      <c r="B65" s="165">
        <v>263557</v>
      </c>
      <c r="C65" s="148" t="s">
        <v>129</v>
      </c>
      <c r="D65" s="10">
        <v>2</v>
      </c>
      <c r="E65" s="10">
        <v>7</v>
      </c>
      <c r="F65" s="10">
        <v>2.50</v>
      </c>
      <c r="G65" s="10">
        <v>3</v>
      </c>
      <c r="H65" s="10">
        <v>5</v>
      </c>
      <c r="I65" s="10">
        <f t="shared" si="3"/>
        <v>19.50</v>
      </c>
      <c r="J65" s="10">
        <f t="shared" si="4"/>
        <v>2.925</v>
      </c>
      <c r="K65" s="18">
        <v>2.50</v>
      </c>
      <c r="L65" s="18">
        <v>2.50</v>
      </c>
      <c r="M65" s="18">
        <v>3</v>
      </c>
      <c r="N65" s="18">
        <v>3</v>
      </c>
      <c r="O65" s="18">
        <v>2.50</v>
      </c>
      <c r="P65" s="18">
        <f t="shared" si="5"/>
        <v>13.50</v>
      </c>
      <c r="Q65" s="116">
        <f t="shared" si="6"/>
        <v>0.675</v>
      </c>
      <c r="R65" s="105">
        <f t="shared" si="7"/>
        <v>0.425</v>
      </c>
      <c r="S65" s="105">
        <f t="shared" si="8"/>
        <v>1.175</v>
      </c>
      <c r="T65" s="105">
        <f t="shared" si="9"/>
        <v>0.525</v>
      </c>
      <c r="U65" s="105">
        <f t="shared" si="10"/>
        <v>0.60</v>
      </c>
      <c r="V65" s="105">
        <f t="shared" si="11"/>
        <v>0.875</v>
      </c>
      <c r="W65" s="117">
        <f t="shared" si="12"/>
        <v>33</v>
      </c>
      <c r="X65" s="117">
        <f t="shared" si="13"/>
        <v>6.60</v>
      </c>
      <c r="Y65" s="249">
        <v>10</v>
      </c>
      <c r="Z65" s="116">
        <f t="shared" si="14"/>
        <v>8</v>
      </c>
      <c r="AA65" s="143"/>
    </row>
    <row r="66" spans="1:27" ht="19.9" customHeight="1">
      <c r="A66" s="138">
        <v>59</v>
      </c>
      <c r="B66" s="165">
        <v>263561</v>
      </c>
      <c r="C66" s="148" t="s">
        <v>231</v>
      </c>
      <c r="D66" s="10">
        <v>0</v>
      </c>
      <c r="E66" s="10">
        <v>2</v>
      </c>
      <c r="F66" s="10">
        <v>1.50</v>
      </c>
      <c r="G66" s="10">
        <v>2.50</v>
      </c>
      <c r="H66" s="10">
        <v>0</v>
      </c>
      <c r="I66" s="10">
        <f t="shared" si="3"/>
        <v>6</v>
      </c>
      <c r="J66" s="10">
        <f t="shared" si="4"/>
        <v>0.89999999999999991</v>
      </c>
      <c r="K66" s="18">
        <v>2</v>
      </c>
      <c r="L66" s="18">
        <v>3</v>
      </c>
      <c r="M66" s="18">
        <v>3.50</v>
      </c>
      <c r="N66" s="18">
        <v>4</v>
      </c>
      <c r="O66" s="18">
        <v>2</v>
      </c>
      <c r="P66" s="18">
        <f t="shared" si="5"/>
        <v>14.50</v>
      </c>
      <c r="Q66" s="116">
        <f t="shared" si="6"/>
        <v>0.72500000000000009</v>
      </c>
      <c r="R66" s="105">
        <f t="shared" si="7"/>
        <v>0.10</v>
      </c>
      <c r="S66" s="105">
        <f t="shared" si="8"/>
        <v>0.45</v>
      </c>
      <c r="T66" s="105">
        <f t="shared" si="9"/>
        <v>0.40</v>
      </c>
      <c r="U66" s="105">
        <f t="shared" si="10"/>
        <v>0.57499999999999996</v>
      </c>
      <c r="V66" s="105">
        <f t="shared" si="11"/>
        <v>0.10</v>
      </c>
      <c r="W66" s="117">
        <f t="shared" si="12"/>
        <v>20.50</v>
      </c>
      <c r="X66" s="117">
        <f t="shared" si="13"/>
        <v>4.1000000000000005</v>
      </c>
      <c r="Y66" s="249">
        <v>1</v>
      </c>
      <c r="Z66" s="116">
        <f t="shared" si="14"/>
        <v>0.80</v>
      </c>
      <c r="AA66" s="143"/>
    </row>
    <row r="67" spans="1:27" ht="19.9" customHeight="1">
      <c r="A67" s="138">
        <v>60</v>
      </c>
      <c r="B67" s="165">
        <v>263564</v>
      </c>
      <c r="C67" s="148" t="s">
        <v>233</v>
      </c>
      <c r="D67" s="10">
        <v>7</v>
      </c>
      <c r="E67" s="10">
        <v>6</v>
      </c>
      <c r="F67" s="10">
        <v>9</v>
      </c>
      <c r="G67" s="10">
        <v>8</v>
      </c>
      <c r="H67" s="10">
        <v>4</v>
      </c>
      <c r="I67" s="10">
        <f t="shared" si="3"/>
        <v>34</v>
      </c>
      <c r="J67" s="10">
        <f t="shared" si="4"/>
        <v>5.0999999999999996</v>
      </c>
      <c r="K67" s="18">
        <v>2</v>
      </c>
      <c r="L67" s="18">
        <v>3.50</v>
      </c>
      <c r="M67" s="18">
        <v>4</v>
      </c>
      <c r="N67" s="18">
        <v>2.50</v>
      </c>
      <c r="O67" s="18">
        <v>4</v>
      </c>
      <c r="P67" s="18">
        <f t="shared" si="5"/>
        <v>16</v>
      </c>
      <c r="Q67" s="116">
        <f t="shared" si="6"/>
        <v>0.80</v>
      </c>
      <c r="R67" s="105">
        <f t="shared" si="7"/>
        <v>1.1500000000000001</v>
      </c>
      <c r="S67" s="105">
        <f t="shared" si="8"/>
        <v>1.075</v>
      </c>
      <c r="T67" s="105">
        <f t="shared" si="9"/>
        <v>1.5499999999999998</v>
      </c>
      <c r="U67" s="105">
        <f t="shared" si="10"/>
        <v>1.325</v>
      </c>
      <c r="V67" s="105">
        <f t="shared" si="11"/>
        <v>0.80</v>
      </c>
      <c r="W67" s="117">
        <f t="shared" si="12"/>
        <v>50</v>
      </c>
      <c r="X67" s="117">
        <f t="shared" si="13"/>
        <v>10</v>
      </c>
      <c r="Y67" s="249">
        <v>15</v>
      </c>
      <c r="Z67" s="116">
        <f t="shared" si="14"/>
        <v>12</v>
      </c>
      <c r="AA67" s="143"/>
    </row>
    <row r="68" spans="1:27" ht="19.9" customHeight="1">
      <c r="A68" s="138">
        <v>61</v>
      </c>
      <c r="B68" s="165">
        <v>263565</v>
      </c>
      <c r="C68" s="148" t="s">
        <v>131</v>
      </c>
      <c r="D68" s="10">
        <v>7</v>
      </c>
      <c r="E68" s="10">
        <v>5</v>
      </c>
      <c r="F68" s="10">
        <v>7</v>
      </c>
      <c r="G68" s="10">
        <v>5</v>
      </c>
      <c r="H68" s="10">
        <v>8</v>
      </c>
      <c r="I68" s="10">
        <f t="shared" si="3"/>
        <v>32</v>
      </c>
      <c r="J68" s="10">
        <f t="shared" si="4"/>
        <v>4.80</v>
      </c>
      <c r="K68" s="18">
        <v>2.50</v>
      </c>
      <c r="L68" s="18">
        <v>2.50</v>
      </c>
      <c r="M68" s="18">
        <v>2</v>
      </c>
      <c r="N68" s="18">
        <v>3.50</v>
      </c>
      <c r="O68" s="18">
        <v>4.50</v>
      </c>
      <c r="P68" s="18">
        <f t="shared" si="5"/>
        <v>15</v>
      </c>
      <c r="Q68" s="116">
        <f t="shared" si="6"/>
        <v>0.75</v>
      </c>
      <c r="R68" s="105">
        <f t="shared" si="7"/>
        <v>1.175</v>
      </c>
      <c r="S68" s="105">
        <f t="shared" si="8"/>
        <v>0.875</v>
      </c>
      <c r="T68" s="105">
        <f t="shared" si="9"/>
        <v>1.1500000000000001</v>
      </c>
      <c r="U68" s="105">
        <f t="shared" si="10"/>
        <v>0.925</v>
      </c>
      <c r="V68" s="105">
        <f t="shared" si="11"/>
        <v>1.425</v>
      </c>
      <c r="W68" s="117">
        <f t="shared" si="12"/>
        <v>47</v>
      </c>
      <c r="X68" s="117">
        <f t="shared" si="13"/>
        <v>9.40</v>
      </c>
      <c r="Y68" s="249">
        <v>16</v>
      </c>
      <c r="Z68" s="116">
        <f t="shared" si="14"/>
        <v>12.80</v>
      </c>
      <c r="AA68" s="143"/>
    </row>
    <row r="69" spans="1:27" ht="19.9" customHeight="1">
      <c r="A69" s="138">
        <v>62</v>
      </c>
      <c r="B69" s="165">
        <v>263567</v>
      </c>
      <c r="C69" s="148" t="s">
        <v>234</v>
      </c>
      <c r="D69" s="10">
        <v>1</v>
      </c>
      <c r="E69" s="10">
        <v>2.50</v>
      </c>
      <c r="F69" s="10">
        <v>3</v>
      </c>
      <c r="G69" s="10">
        <v>2</v>
      </c>
      <c r="H69" s="10">
        <v>1</v>
      </c>
      <c r="I69" s="10">
        <f t="shared" si="3"/>
        <v>9.50</v>
      </c>
      <c r="J69" s="10">
        <f t="shared" si="4"/>
        <v>1.425</v>
      </c>
      <c r="K69" s="18">
        <v>1</v>
      </c>
      <c r="L69" s="18">
        <v>2.50</v>
      </c>
      <c r="M69" s="18">
        <v>1</v>
      </c>
      <c r="N69" s="18">
        <v>0</v>
      </c>
      <c r="O69" s="18">
        <v>5</v>
      </c>
      <c r="P69" s="18">
        <f t="shared" si="5"/>
        <v>9.50</v>
      </c>
      <c r="Q69" s="116">
        <f t="shared" si="6"/>
        <v>0.475</v>
      </c>
      <c r="R69" s="105">
        <f t="shared" si="7"/>
        <v>0.20</v>
      </c>
      <c r="S69" s="105">
        <f t="shared" si="8"/>
        <v>0.50</v>
      </c>
      <c r="T69" s="105">
        <f t="shared" si="9"/>
        <v>0.49999999999999994</v>
      </c>
      <c r="U69" s="105">
        <f t="shared" si="10"/>
        <v>0.30</v>
      </c>
      <c r="V69" s="105">
        <f t="shared" si="11"/>
        <v>0.40</v>
      </c>
      <c r="W69" s="117">
        <f t="shared" si="12"/>
        <v>19</v>
      </c>
      <c r="X69" s="117">
        <f t="shared" si="13"/>
        <v>3.8000000000000003</v>
      </c>
      <c r="Y69" s="249">
        <v>0</v>
      </c>
      <c r="Z69" s="116">
        <f t="shared" si="14"/>
        <v>0</v>
      </c>
      <c r="AA69" s="143"/>
    </row>
    <row r="70" spans="1:27" ht="19.9" customHeight="1">
      <c r="A70" s="138">
        <v>63</v>
      </c>
      <c r="B70" s="165">
        <v>263568</v>
      </c>
      <c r="C70" s="148" t="s">
        <v>133</v>
      </c>
      <c r="D70" s="10">
        <v>3</v>
      </c>
      <c r="E70" s="10">
        <v>4</v>
      </c>
      <c r="F70" s="10">
        <v>5</v>
      </c>
      <c r="G70" s="10">
        <v>2</v>
      </c>
      <c r="H70" s="10">
        <v>1.50</v>
      </c>
      <c r="I70" s="10">
        <f t="shared" si="3"/>
        <v>15.50</v>
      </c>
      <c r="J70" s="10">
        <f t="shared" si="4"/>
        <v>2.3249999999999997</v>
      </c>
      <c r="K70" s="18">
        <v>2.50</v>
      </c>
      <c r="L70" s="18">
        <v>2</v>
      </c>
      <c r="M70" s="18">
        <v>3</v>
      </c>
      <c r="N70" s="18">
        <v>4</v>
      </c>
      <c r="O70" s="18">
        <v>2.50</v>
      </c>
      <c r="P70" s="18">
        <f t="shared" si="5"/>
        <v>14</v>
      </c>
      <c r="Q70" s="116">
        <f t="shared" si="6"/>
        <v>0.70</v>
      </c>
      <c r="R70" s="105">
        <f t="shared" si="7"/>
        <v>0.57499999999999996</v>
      </c>
      <c r="S70" s="105">
        <f t="shared" si="8"/>
        <v>0.70</v>
      </c>
      <c r="T70" s="105">
        <f t="shared" si="9"/>
        <v>0.90</v>
      </c>
      <c r="U70" s="105">
        <f t="shared" si="10"/>
        <v>0.50</v>
      </c>
      <c r="V70" s="105">
        <f t="shared" si="11"/>
        <v>0.35</v>
      </c>
      <c r="W70" s="117">
        <f t="shared" si="12"/>
        <v>29.50</v>
      </c>
      <c r="X70" s="117">
        <f t="shared" si="13"/>
        <v>5.90</v>
      </c>
      <c r="Y70" s="249">
        <v>5</v>
      </c>
      <c r="Z70" s="116">
        <f t="shared" si="14"/>
        <v>4</v>
      </c>
      <c r="AA70" s="143"/>
    </row>
    <row r="71" spans="1:27" ht="19.9" customHeight="1">
      <c r="A71" s="138">
        <v>64</v>
      </c>
      <c r="B71" s="165">
        <v>263569</v>
      </c>
      <c r="C71" s="148" t="s">
        <v>235</v>
      </c>
      <c r="D71" s="10">
        <v>0</v>
      </c>
      <c r="E71" s="10">
        <v>0</v>
      </c>
      <c r="F71" s="10">
        <v>1.50</v>
      </c>
      <c r="G71" s="10">
        <v>2</v>
      </c>
      <c r="H71" s="10">
        <v>1</v>
      </c>
      <c r="I71" s="10">
        <f t="shared" si="3"/>
        <v>4.50</v>
      </c>
      <c r="J71" s="10">
        <f t="shared" si="4"/>
        <v>0.675</v>
      </c>
      <c r="K71" s="18">
        <v>2.50</v>
      </c>
      <c r="L71" s="18">
        <v>4</v>
      </c>
      <c r="M71" s="18">
        <v>1</v>
      </c>
      <c r="N71" s="18">
        <v>2.50</v>
      </c>
      <c r="O71" s="18">
        <v>3</v>
      </c>
      <c r="P71" s="18">
        <f t="shared" si="5"/>
        <v>13</v>
      </c>
      <c r="Q71" s="116">
        <f t="shared" si="6"/>
        <v>0.65</v>
      </c>
      <c r="R71" s="105">
        <f t="shared" si="7"/>
        <v>0.125</v>
      </c>
      <c r="S71" s="105">
        <f t="shared" si="8"/>
        <v>0.20</v>
      </c>
      <c r="T71" s="105">
        <f t="shared" si="9"/>
        <v>0.27499999999999997</v>
      </c>
      <c r="U71" s="105">
        <f t="shared" si="10"/>
        <v>0.425</v>
      </c>
      <c r="V71" s="105">
        <f t="shared" si="11"/>
        <v>0.30000000000000004</v>
      </c>
      <c r="W71" s="117">
        <f t="shared" si="12"/>
        <v>17.50</v>
      </c>
      <c r="X71" s="117">
        <f t="shared" si="13"/>
        <v>3.50</v>
      </c>
      <c r="Y71" s="249">
        <v>1</v>
      </c>
      <c r="Z71" s="116">
        <f t="shared" si="14"/>
        <v>0.80</v>
      </c>
      <c r="AA71" s="143"/>
    </row>
    <row r="72" spans="1:27" ht="19.9" customHeight="1">
      <c r="A72" s="138">
        <v>65</v>
      </c>
      <c r="B72" s="165">
        <v>263570</v>
      </c>
      <c r="C72" s="148" t="s">
        <v>235</v>
      </c>
      <c r="D72" s="10">
        <v>3</v>
      </c>
      <c r="E72" s="10">
        <v>0</v>
      </c>
      <c r="F72" s="10">
        <v>1.50</v>
      </c>
      <c r="G72" s="10">
        <v>1</v>
      </c>
      <c r="H72" s="10">
        <v>2</v>
      </c>
      <c r="I72" s="10">
        <f t="shared" si="3"/>
        <v>7.50</v>
      </c>
      <c r="J72" s="10">
        <f t="shared" si="4"/>
        <v>1.125</v>
      </c>
      <c r="K72" s="18">
        <v>3</v>
      </c>
      <c r="L72" s="18">
        <v>0</v>
      </c>
      <c r="M72" s="18">
        <v>0</v>
      </c>
      <c r="N72" s="18">
        <v>2</v>
      </c>
      <c r="O72" s="18">
        <v>1</v>
      </c>
      <c r="P72" s="18">
        <f t="shared" si="5"/>
        <v>6</v>
      </c>
      <c r="Q72" s="116">
        <f t="shared" si="6"/>
        <v>0.30000000000000004</v>
      </c>
      <c r="R72" s="105">
        <f t="shared" si="7"/>
        <v>0.60</v>
      </c>
      <c r="S72" s="105">
        <f t="shared" si="8"/>
        <v>0</v>
      </c>
      <c r="T72" s="105">
        <f t="shared" si="9"/>
        <v>0.22499999999999998</v>
      </c>
      <c r="U72" s="105">
        <f t="shared" si="10"/>
        <v>0.25</v>
      </c>
      <c r="V72" s="105">
        <f t="shared" si="11"/>
        <v>0.35</v>
      </c>
      <c r="W72" s="117">
        <f t="shared" si="12"/>
        <v>13.50</v>
      </c>
      <c r="X72" s="117">
        <f t="shared" si="13"/>
        <v>2.70</v>
      </c>
      <c r="Y72" s="249">
        <v>2</v>
      </c>
      <c r="Z72" s="116">
        <f t="shared" si="14"/>
        <v>1.60</v>
      </c>
      <c r="AA72" s="143"/>
    </row>
    <row r="73" spans="1:27" ht="19.9" customHeight="1">
      <c r="A73" s="138">
        <v>66</v>
      </c>
      <c r="B73" s="165">
        <v>263571</v>
      </c>
      <c r="C73" s="148" t="s">
        <v>236</v>
      </c>
      <c r="D73" s="10">
        <v>1.50</v>
      </c>
      <c r="E73" s="10">
        <v>3</v>
      </c>
      <c r="F73" s="10">
        <v>0</v>
      </c>
      <c r="G73" s="10">
        <v>4</v>
      </c>
      <c r="H73" s="10">
        <v>1</v>
      </c>
      <c r="I73" s="10">
        <f t="shared" si="15" ref="I73:I110">SUM(D73:H73)</f>
        <v>9.50</v>
      </c>
      <c r="J73" s="10">
        <f t="shared" si="16" ref="J73:J110">I73*0.15</f>
        <v>1.425</v>
      </c>
      <c r="K73" s="18">
        <v>3.50</v>
      </c>
      <c r="L73" s="18">
        <v>3</v>
      </c>
      <c r="M73" s="18">
        <v>3.50</v>
      </c>
      <c r="N73" s="18">
        <v>4</v>
      </c>
      <c r="O73" s="18">
        <v>1</v>
      </c>
      <c r="P73" s="18">
        <f t="shared" si="17" ref="P73:P110">SUM(K73:O73)</f>
        <v>15</v>
      </c>
      <c r="Q73" s="116">
        <f t="shared" si="18" ref="Q73:Q110">P73*0.05</f>
        <v>0.75</v>
      </c>
      <c r="R73" s="105">
        <f t="shared" si="19" ref="R73:R110">(D73*0.15+K73*0.05)</f>
        <v>0.40</v>
      </c>
      <c r="S73" s="105">
        <f t="shared" si="20" ref="S73:S110">(E73*0.15+L73*0.05)</f>
        <v>0.60</v>
      </c>
      <c r="T73" s="105">
        <f t="shared" si="21" ref="T73:T110">(F73*0.15+M73*0.05)</f>
        <v>0.17500000000000002</v>
      </c>
      <c r="U73" s="105">
        <f t="shared" si="22" ref="U73:U110">(G73*0.15+N73*0.05)</f>
        <v>0.80</v>
      </c>
      <c r="V73" s="105">
        <f t="shared" si="23" ref="V73:V110">(H73*0.15+O73*0.05)</f>
        <v>0.20</v>
      </c>
      <c r="W73" s="117">
        <f t="shared" si="24" ref="W73:W110">I73+P73</f>
        <v>24.50</v>
      </c>
      <c r="X73" s="117">
        <f t="shared" si="25" ref="X73:X110">(W73*0.2)</f>
        <v>4.9000000000000004</v>
      </c>
      <c r="Y73" s="249">
        <v>5</v>
      </c>
      <c r="Z73" s="116">
        <f t="shared" si="26" ref="Z73:Z110">Y73*0.8</f>
        <v>4</v>
      </c>
      <c r="AA73" s="143"/>
    </row>
    <row r="74" spans="1:27" ht="19.9" customHeight="1">
      <c r="A74" s="138">
        <v>67</v>
      </c>
      <c r="B74" s="165">
        <v>263572</v>
      </c>
      <c r="C74" s="148" t="s">
        <v>134</v>
      </c>
      <c r="D74" s="10">
        <v>7</v>
      </c>
      <c r="E74" s="10">
        <v>8</v>
      </c>
      <c r="F74" s="10">
        <v>5</v>
      </c>
      <c r="G74" s="10">
        <v>3</v>
      </c>
      <c r="H74" s="10">
        <v>4</v>
      </c>
      <c r="I74" s="10">
        <f t="shared" si="15"/>
        <v>27</v>
      </c>
      <c r="J74" s="10">
        <f t="shared" si="16"/>
        <v>4.05</v>
      </c>
      <c r="K74" s="18">
        <v>3</v>
      </c>
      <c r="L74" s="18">
        <v>2</v>
      </c>
      <c r="M74" s="18">
        <v>4</v>
      </c>
      <c r="N74" s="18">
        <v>2.50</v>
      </c>
      <c r="O74" s="18">
        <v>3</v>
      </c>
      <c r="P74" s="18">
        <f t="shared" si="17"/>
        <v>14.50</v>
      </c>
      <c r="Q74" s="116">
        <f t="shared" si="18"/>
        <v>0.72500000000000009</v>
      </c>
      <c r="R74" s="105">
        <f t="shared" si="19"/>
        <v>1.2000000000000002</v>
      </c>
      <c r="S74" s="105">
        <f t="shared" si="20"/>
        <v>1.30</v>
      </c>
      <c r="T74" s="105">
        <f t="shared" si="21"/>
        <v>0.95</v>
      </c>
      <c r="U74" s="105">
        <f t="shared" si="22"/>
        <v>0.57499999999999996</v>
      </c>
      <c r="V74" s="105">
        <f t="shared" si="23"/>
        <v>0.75</v>
      </c>
      <c r="W74" s="117">
        <f t="shared" si="24"/>
        <v>41.50</v>
      </c>
      <c r="X74" s="117">
        <f t="shared" si="25"/>
        <v>8.3000000000000007</v>
      </c>
      <c r="Y74" s="249">
        <v>14</v>
      </c>
      <c r="Z74" s="116">
        <f t="shared" si="26"/>
        <v>11.20</v>
      </c>
      <c r="AA74" s="143"/>
    </row>
    <row r="75" spans="1:27" ht="19.9" customHeight="1">
      <c r="A75" s="138">
        <v>68</v>
      </c>
      <c r="B75" s="165">
        <v>263573</v>
      </c>
      <c r="C75" s="148" t="s">
        <v>237</v>
      </c>
      <c r="D75" s="10">
        <v>1.50</v>
      </c>
      <c r="E75" s="10">
        <v>2</v>
      </c>
      <c r="F75" s="10">
        <v>3</v>
      </c>
      <c r="G75" s="10">
        <v>0</v>
      </c>
      <c r="H75" s="10">
        <v>4</v>
      </c>
      <c r="I75" s="10">
        <f t="shared" si="15"/>
        <v>10.50</v>
      </c>
      <c r="J75" s="10">
        <f t="shared" si="16"/>
        <v>1.575</v>
      </c>
      <c r="K75" s="18">
        <v>3.50</v>
      </c>
      <c r="L75" s="18">
        <v>3.50</v>
      </c>
      <c r="M75" s="18">
        <v>5</v>
      </c>
      <c r="N75" s="18">
        <v>1</v>
      </c>
      <c r="O75" s="18">
        <v>1.50</v>
      </c>
      <c r="P75" s="18">
        <f t="shared" si="17"/>
        <v>14.50</v>
      </c>
      <c r="Q75" s="116">
        <f t="shared" si="18"/>
        <v>0.72500000000000009</v>
      </c>
      <c r="R75" s="105">
        <f t="shared" si="19"/>
        <v>0.40</v>
      </c>
      <c r="S75" s="105">
        <f t="shared" si="20"/>
        <v>0.475</v>
      </c>
      <c r="T75" s="105">
        <f t="shared" si="21"/>
        <v>0.70</v>
      </c>
      <c r="U75" s="105">
        <f t="shared" si="22"/>
        <v>0.05</v>
      </c>
      <c r="V75" s="105">
        <f t="shared" si="23"/>
        <v>0.675</v>
      </c>
      <c r="W75" s="117">
        <f t="shared" si="24"/>
        <v>25</v>
      </c>
      <c r="X75" s="117">
        <f t="shared" si="25"/>
        <v>5</v>
      </c>
      <c r="Y75" s="249">
        <v>3</v>
      </c>
      <c r="Z75" s="116">
        <f t="shared" si="26"/>
        <v>2.4000000000000004</v>
      </c>
      <c r="AA75" s="143"/>
    </row>
    <row r="76" spans="1:27" ht="19.9" customHeight="1">
      <c r="A76" s="138">
        <v>69</v>
      </c>
      <c r="B76" s="165">
        <v>263575</v>
      </c>
      <c r="C76" s="148" t="s">
        <v>239</v>
      </c>
      <c r="D76" s="10">
        <v>3</v>
      </c>
      <c r="E76" s="10">
        <v>4</v>
      </c>
      <c r="F76" s="10">
        <v>5</v>
      </c>
      <c r="G76" s="10">
        <v>6</v>
      </c>
      <c r="H76" s="10">
        <v>2</v>
      </c>
      <c r="I76" s="10">
        <f t="shared" si="15"/>
        <v>20</v>
      </c>
      <c r="J76" s="10">
        <f t="shared" si="16"/>
        <v>3</v>
      </c>
      <c r="K76" s="18">
        <v>3</v>
      </c>
      <c r="L76" s="18">
        <v>1</v>
      </c>
      <c r="M76" s="18">
        <v>2.50</v>
      </c>
      <c r="N76" s="18">
        <v>3.50</v>
      </c>
      <c r="O76" s="18">
        <v>4</v>
      </c>
      <c r="P76" s="18">
        <f t="shared" si="17"/>
        <v>14</v>
      </c>
      <c r="Q76" s="116">
        <f t="shared" si="18"/>
        <v>0.70</v>
      </c>
      <c r="R76" s="105">
        <f t="shared" si="19"/>
        <v>0.60</v>
      </c>
      <c r="S76" s="105">
        <f t="shared" si="20"/>
        <v>0.65</v>
      </c>
      <c r="T76" s="105">
        <f t="shared" si="21"/>
        <v>0.875</v>
      </c>
      <c r="U76" s="105">
        <f t="shared" si="22"/>
        <v>1.075</v>
      </c>
      <c r="V76" s="105">
        <f t="shared" si="23"/>
        <v>0.50</v>
      </c>
      <c r="W76" s="117">
        <f t="shared" si="24"/>
        <v>34</v>
      </c>
      <c r="X76" s="117">
        <f t="shared" si="25"/>
        <v>6.8000000000000007</v>
      </c>
      <c r="Y76" s="249">
        <v>5</v>
      </c>
      <c r="Z76" s="116">
        <f t="shared" si="26"/>
        <v>4</v>
      </c>
      <c r="AA76" s="143"/>
    </row>
    <row r="77" spans="1:27" ht="19.9" customHeight="1">
      <c r="A77" s="138">
        <v>70</v>
      </c>
      <c r="B77" s="165">
        <v>263576</v>
      </c>
      <c r="C77" s="148" t="s">
        <v>240</v>
      </c>
      <c r="D77" s="10">
        <v>3</v>
      </c>
      <c r="E77" s="10">
        <v>0</v>
      </c>
      <c r="F77" s="10">
        <v>2</v>
      </c>
      <c r="G77" s="10">
        <v>4</v>
      </c>
      <c r="H77" s="10">
        <v>2</v>
      </c>
      <c r="I77" s="10">
        <f t="shared" si="15"/>
        <v>11</v>
      </c>
      <c r="J77" s="10">
        <f t="shared" si="16"/>
        <v>1.65</v>
      </c>
      <c r="K77" s="18">
        <v>2</v>
      </c>
      <c r="L77" s="18">
        <v>3</v>
      </c>
      <c r="M77" s="18">
        <v>2.50</v>
      </c>
      <c r="N77" s="18">
        <v>4</v>
      </c>
      <c r="O77" s="18">
        <v>1</v>
      </c>
      <c r="P77" s="18">
        <f t="shared" si="17"/>
        <v>12.50</v>
      </c>
      <c r="Q77" s="116">
        <f t="shared" si="18"/>
        <v>0.625</v>
      </c>
      <c r="R77" s="105">
        <f t="shared" si="19"/>
        <v>0.54999999999999993</v>
      </c>
      <c r="S77" s="105">
        <f t="shared" si="20"/>
        <v>0.15000000000000002</v>
      </c>
      <c r="T77" s="105">
        <f t="shared" si="21"/>
        <v>0.425</v>
      </c>
      <c r="U77" s="105">
        <f t="shared" si="22"/>
        <v>0.80</v>
      </c>
      <c r="V77" s="105">
        <f t="shared" si="23"/>
        <v>0.35</v>
      </c>
      <c r="W77" s="117">
        <f t="shared" si="24"/>
        <v>23.50</v>
      </c>
      <c r="X77" s="117">
        <f t="shared" si="25"/>
        <v>4.70</v>
      </c>
      <c r="Y77" s="249">
        <v>4</v>
      </c>
      <c r="Z77" s="116">
        <f t="shared" si="26"/>
        <v>3.20</v>
      </c>
      <c r="AA77" s="143"/>
    </row>
    <row r="78" spans="1:27" ht="19.9" customHeight="1">
      <c r="A78" s="138">
        <v>71</v>
      </c>
      <c r="B78" s="165">
        <v>263577</v>
      </c>
      <c r="C78" s="148" t="s">
        <v>241</v>
      </c>
      <c r="D78" s="10">
        <v>1.50</v>
      </c>
      <c r="E78" s="10">
        <v>2.50</v>
      </c>
      <c r="F78" s="10">
        <v>2</v>
      </c>
      <c r="G78" s="10">
        <v>3</v>
      </c>
      <c r="H78" s="10">
        <v>4</v>
      </c>
      <c r="I78" s="10">
        <f t="shared" si="15"/>
        <v>13</v>
      </c>
      <c r="J78" s="10">
        <f t="shared" si="16"/>
        <v>1.95</v>
      </c>
      <c r="K78" s="18">
        <v>2.50</v>
      </c>
      <c r="L78" s="18">
        <v>2</v>
      </c>
      <c r="M78" s="18">
        <v>2.50</v>
      </c>
      <c r="N78" s="18">
        <v>4</v>
      </c>
      <c r="O78" s="18">
        <v>3</v>
      </c>
      <c r="P78" s="18">
        <f t="shared" si="17"/>
        <v>14</v>
      </c>
      <c r="Q78" s="116">
        <f t="shared" si="18"/>
        <v>0.70</v>
      </c>
      <c r="R78" s="105">
        <f t="shared" si="19"/>
        <v>0.35</v>
      </c>
      <c r="S78" s="105">
        <f t="shared" si="20"/>
        <v>0.475</v>
      </c>
      <c r="T78" s="105">
        <f t="shared" si="21"/>
        <v>0.425</v>
      </c>
      <c r="U78" s="105">
        <f t="shared" si="22"/>
        <v>0.64999999999999991</v>
      </c>
      <c r="V78" s="105">
        <f t="shared" si="23"/>
        <v>0.75</v>
      </c>
      <c r="W78" s="117">
        <f t="shared" si="24"/>
        <v>27</v>
      </c>
      <c r="X78" s="117">
        <f t="shared" si="25"/>
        <v>5.40</v>
      </c>
      <c r="Y78" s="249">
        <v>3</v>
      </c>
      <c r="Z78" s="116">
        <f t="shared" si="26"/>
        <v>2.4000000000000004</v>
      </c>
      <c r="AA78" s="143"/>
    </row>
    <row r="79" spans="1:27" ht="19.9" customHeight="1">
      <c r="A79" s="138">
        <v>72</v>
      </c>
      <c r="B79" s="165">
        <v>263580</v>
      </c>
      <c r="C79" s="148" t="s">
        <v>243</v>
      </c>
      <c r="D79" s="10">
        <v>1</v>
      </c>
      <c r="E79" s="10">
        <v>6</v>
      </c>
      <c r="F79" s="10">
        <v>3</v>
      </c>
      <c r="G79" s="10">
        <v>1</v>
      </c>
      <c r="H79" s="10">
        <v>2.50</v>
      </c>
      <c r="I79" s="10">
        <f t="shared" si="15"/>
        <v>13.50</v>
      </c>
      <c r="J79" s="10">
        <f t="shared" si="16"/>
        <v>2.025</v>
      </c>
      <c r="K79" s="18">
        <v>2.50</v>
      </c>
      <c r="L79" s="18">
        <v>3.50</v>
      </c>
      <c r="M79" s="18">
        <v>4</v>
      </c>
      <c r="N79" s="18">
        <v>2.50</v>
      </c>
      <c r="O79" s="18">
        <v>2</v>
      </c>
      <c r="P79" s="18">
        <f t="shared" si="17"/>
        <v>14.50</v>
      </c>
      <c r="Q79" s="116">
        <f t="shared" si="18"/>
        <v>0.72500000000000009</v>
      </c>
      <c r="R79" s="105">
        <f t="shared" si="19"/>
        <v>0.27500000000000002</v>
      </c>
      <c r="S79" s="105">
        <f t="shared" si="20"/>
        <v>1.075</v>
      </c>
      <c r="T79" s="105">
        <f t="shared" si="21"/>
        <v>0.64999999999999991</v>
      </c>
      <c r="U79" s="105">
        <f t="shared" si="22"/>
        <v>0.27500000000000002</v>
      </c>
      <c r="V79" s="105">
        <f t="shared" si="23"/>
        <v>0.475</v>
      </c>
      <c r="W79" s="117">
        <f t="shared" si="24"/>
        <v>28</v>
      </c>
      <c r="X79" s="117">
        <f t="shared" si="25"/>
        <v>5.60</v>
      </c>
      <c r="Y79" s="249">
        <v>5</v>
      </c>
      <c r="Z79" s="116">
        <f t="shared" si="26"/>
        <v>4</v>
      </c>
      <c r="AA79" s="143"/>
    </row>
    <row r="80" spans="1:27" ht="19.9" customHeight="1">
      <c r="A80" s="138">
        <v>73</v>
      </c>
      <c r="B80" s="165">
        <v>263583</v>
      </c>
      <c r="C80" s="148" t="s">
        <v>246</v>
      </c>
      <c r="D80" s="10">
        <v>6</v>
      </c>
      <c r="E80" s="10">
        <v>8</v>
      </c>
      <c r="F80" s="10">
        <v>0</v>
      </c>
      <c r="G80" s="10">
        <v>7</v>
      </c>
      <c r="H80" s="10">
        <v>5</v>
      </c>
      <c r="I80" s="10">
        <f t="shared" si="15"/>
        <v>26</v>
      </c>
      <c r="J80" s="10">
        <f t="shared" si="16"/>
        <v>3.90</v>
      </c>
      <c r="K80" s="18">
        <v>3.50</v>
      </c>
      <c r="L80" s="18">
        <v>2.50</v>
      </c>
      <c r="M80" s="18">
        <v>5</v>
      </c>
      <c r="N80" s="18">
        <v>4.50</v>
      </c>
      <c r="O80" s="18">
        <v>3</v>
      </c>
      <c r="P80" s="18">
        <f t="shared" si="17"/>
        <v>18.50</v>
      </c>
      <c r="Q80" s="116">
        <f t="shared" si="18"/>
        <v>0.925</v>
      </c>
      <c r="R80" s="105">
        <f t="shared" si="19"/>
        <v>1.075</v>
      </c>
      <c r="S80" s="105">
        <f t="shared" si="20"/>
        <v>1.325</v>
      </c>
      <c r="T80" s="105">
        <f t="shared" si="21"/>
        <v>0.25</v>
      </c>
      <c r="U80" s="105">
        <f t="shared" si="22"/>
        <v>1.2750000000000001</v>
      </c>
      <c r="V80" s="105">
        <f t="shared" si="23"/>
        <v>0.90</v>
      </c>
      <c r="W80" s="117">
        <f t="shared" si="24"/>
        <v>44.50</v>
      </c>
      <c r="X80" s="117">
        <f t="shared" si="25"/>
        <v>8.90</v>
      </c>
      <c r="Y80" s="249">
        <v>11</v>
      </c>
      <c r="Z80" s="116">
        <f t="shared" si="26"/>
        <v>8.8000000000000007</v>
      </c>
      <c r="AA80" s="143"/>
    </row>
    <row r="81" spans="1:27" ht="19.9" customHeight="1">
      <c r="A81" s="138">
        <v>74</v>
      </c>
      <c r="B81" s="165">
        <v>263584</v>
      </c>
      <c r="C81" s="148" t="s">
        <v>136</v>
      </c>
      <c r="D81" s="10">
        <v>3</v>
      </c>
      <c r="E81" s="10">
        <v>5</v>
      </c>
      <c r="F81" s="10">
        <v>7</v>
      </c>
      <c r="G81" s="10">
        <v>8</v>
      </c>
      <c r="H81" s="10">
        <v>9</v>
      </c>
      <c r="I81" s="10">
        <f t="shared" si="15"/>
        <v>32</v>
      </c>
      <c r="J81" s="10">
        <f t="shared" si="16"/>
        <v>4.80</v>
      </c>
      <c r="K81" s="18">
        <v>3.50</v>
      </c>
      <c r="L81" s="18">
        <v>3</v>
      </c>
      <c r="M81" s="18">
        <v>4</v>
      </c>
      <c r="N81" s="18">
        <v>2.50</v>
      </c>
      <c r="O81" s="18">
        <v>2.50</v>
      </c>
      <c r="P81" s="18">
        <f t="shared" si="17"/>
        <v>15.50</v>
      </c>
      <c r="Q81" s="116">
        <f t="shared" si="18"/>
        <v>0.775</v>
      </c>
      <c r="R81" s="105">
        <f t="shared" si="19"/>
        <v>0.625</v>
      </c>
      <c r="S81" s="105">
        <f t="shared" si="20"/>
        <v>0.90</v>
      </c>
      <c r="T81" s="105">
        <f t="shared" si="21"/>
        <v>1.25</v>
      </c>
      <c r="U81" s="105">
        <f t="shared" si="22"/>
        <v>1.325</v>
      </c>
      <c r="V81" s="105">
        <f t="shared" si="23"/>
        <v>1.475</v>
      </c>
      <c r="W81" s="117">
        <f t="shared" si="24"/>
        <v>47.50</v>
      </c>
      <c r="X81" s="117">
        <f t="shared" si="25"/>
        <v>9.50</v>
      </c>
      <c r="Y81" s="249">
        <v>18</v>
      </c>
      <c r="Z81" s="116">
        <f t="shared" si="26"/>
        <v>14.40</v>
      </c>
      <c r="AA81" s="143"/>
    </row>
    <row r="82" spans="1:27" ht="19.9" customHeight="1">
      <c r="A82" s="138">
        <v>75</v>
      </c>
      <c r="B82" s="165">
        <v>263586</v>
      </c>
      <c r="C82" s="148" t="s">
        <v>247</v>
      </c>
      <c r="D82" s="10">
        <v>2</v>
      </c>
      <c r="E82" s="10">
        <v>3</v>
      </c>
      <c r="F82" s="10">
        <v>1</v>
      </c>
      <c r="G82" s="10">
        <v>2</v>
      </c>
      <c r="H82" s="10">
        <v>3</v>
      </c>
      <c r="I82" s="10">
        <f t="shared" si="15"/>
        <v>11</v>
      </c>
      <c r="J82" s="10">
        <f t="shared" si="16"/>
        <v>1.65</v>
      </c>
      <c r="K82" s="18">
        <v>2.50</v>
      </c>
      <c r="L82" s="18">
        <v>1.50</v>
      </c>
      <c r="M82" s="18">
        <v>2</v>
      </c>
      <c r="N82" s="18">
        <v>3.50</v>
      </c>
      <c r="O82" s="18">
        <v>2</v>
      </c>
      <c r="P82" s="18">
        <f t="shared" si="17"/>
        <v>11.50</v>
      </c>
      <c r="Q82" s="116">
        <f t="shared" si="18"/>
        <v>0.57500000000000007</v>
      </c>
      <c r="R82" s="105">
        <f t="shared" si="19"/>
        <v>0.425</v>
      </c>
      <c r="S82" s="105">
        <f t="shared" si="20"/>
        <v>0.52499999999999991</v>
      </c>
      <c r="T82" s="105">
        <f t="shared" si="21"/>
        <v>0.25</v>
      </c>
      <c r="U82" s="105">
        <f t="shared" si="22"/>
        <v>0.475</v>
      </c>
      <c r="V82" s="105">
        <f t="shared" si="23"/>
        <v>0.54999999999999993</v>
      </c>
      <c r="W82" s="117">
        <f t="shared" si="24"/>
        <v>22.50</v>
      </c>
      <c r="X82" s="117">
        <f t="shared" si="25"/>
        <v>4.50</v>
      </c>
      <c r="Y82" s="249">
        <v>13</v>
      </c>
      <c r="Z82" s="116">
        <f t="shared" si="26"/>
        <v>10.40</v>
      </c>
      <c r="AA82" s="143"/>
    </row>
    <row r="83" spans="1:27" ht="19.9" customHeight="1">
      <c r="A83" s="138">
        <v>76</v>
      </c>
      <c r="B83" s="165">
        <v>263587</v>
      </c>
      <c r="C83" s="148" t="s">
        <v>248</v>
      </c>
      <c r="D83" s="10">
        <v>3</v>
      </c>
      <c r="E83" s="10">
        <v>3</v>
      </c>
      <c r="F83" s="10">
        <v>7</v>
      </c>
      <c r="G83" s="10">
        <v>7</v>
      </c>
      <c r="H83" s="10">
        <v>6</v>
      </c>
      <c r="I83" s="10">
        <f t="shared" si="15"/>
        <v>26</v>
      </c>
      <c r="J83" s="10">
        <f t="shared" si="16"/>
        <v>3.90</v>
      </c>
      <c r="K83" s="18">
        <v>2</v>
      </c>
      <c r="L83" s="18">
        <v>2.50</v>
      </c>
      <c r="M83" s="18">
        <v>3.50</v>
      </c>
      <c r="N83" s="18">
        <v>4</v>
      </c>
      <c r="O83" s="18">
        <v>5</v>
      </c>
      <c r="P83" s="18">
        <f t="shared" si="17"/>
        <v>17</v>
      </c>
      <c r="Q83" s="116">
        <f t="shared" si="18"/>
        <v>0.85000000000000009</v>
      </c>
      <c r="R83" s="105">
        <f t="shared" si="19"/>
        <v>0.54999999999999993</v>
      </c>
      <c r="S83" s="105">
        <f t="shared" si="20"/>
        <v>0.57499999999999996</v>
      </c>
      <c r="T83" s="105">
        <f t="shared" si="21"/>
        <v>1.2250000000000001</v>
      </c>
      <c r="U83" s="105">
        <f t="shared" si="22"/>
        <v>1.25</v>
      </c>
      <c r="V83" s="105">
        <f t="shared" si="23"/>
        <v>1.1499999999999999</v>
      </c>
      <c r="W83" s="117">
        <f t="shared" si="24"/>
        <v>43</v>
      </c>
      <c r="X83" s="117">
        <f t="shared" si="25"/>
        <v>8.60</v>
      </c>
      <c r="Y83" s="249">
        <v>11</v>
      </c>
      <c r="Z83" s="116">
        <f t="shared" si="26"/>
        <v>8.8000000000000007</v>
      </c>
      <c r="AA83" s="143"/>
    </row>
    <row r="84" spans="1:27" ht="19.9" customHeight="1">
      <c r="A84" s="138">
        <v>77</v>
      </c>
      <c r="B84" s="165">
        <v>263589</v>
      </c>
      <c r="C84" s="148" t="s">
        <v>250</v>
      </c>
      <c r="D84" s="10">
        <v>4</v>
      </c>
      <c r="E84" s="10">
        <v>6</v>
      </c>
      <c r="F84" s="10">
        <v>8</v>
      </c>
      <c r="G84" s="10">
        <v>6</v>
      </c>
      <c r="H84" s="10">
        <v>7</v>
      </c>
      <c r="I84" s="10">
        <f t="shared" si="15"/>
        <v>31</v>
      </c>
      <c r="J84" s="10">
        <f t="shared" si="16"/>
        <v>4.6499999999999995</v>
      </c>
      <c r="K84" s="18">
        <v>2</v>
      </c>
      <c r="L84" s="18">
        <v>1.50</v>
      </c>
      <c r="M84" s="18">
        <v>2</v>
      </c>
      <c r="N84" s="18">
        <v>3</v>
      </c>
      <c r="O84" s="18">
        <v>4</v>
      </c>
      <c r="P84" s="18">
        <f t="shared" si="17"/>
        <v>12.50</v>
      </c>
      <c r="Q84" s="116">
        <f t="shared" si="18"/>
        <v>0.625</v>
      </c>
      <c r="R84" s="105">
        <f t="shared" si="19"/>
        <v>0.70</v>
      </c>
      <c r="S84" s="105">
        <f t="shared" si="20"/>
        <v>0.97499999999999987</v>
      </c>
      <c r="T84" s="105">
        <f t="shared" si="21"/>
        <v>1.30</v>
      </c>
      <c r="U84" s="105">
        <f t="shared" si="22"/>
        <v>1.0499999999999998</v>
      </c>
      <c r="V84" s="105">
        <f t="shared" si="23"/>
        <v>1.25</v>
      </c>
      <c r="W84" s="117">
        <f t="shared" si="24"/>
        <v>43.50</v>
      </c>
      <c r="X84" s="117">
        <f t="shared" si="25"/>
        <v>8.7000000000000011</v>
      </c>
      <c r="Y84" s="249">
        <v>17</v>
      </c>
      <c r="Z84" s="116">
        <f t="shared" si="26"/>
        <v>13.60</v>
      </c>
      <c r="AA84" s="143"/>
    </row>
    <row r="85" spans="1:27" ht="19.9" customHeight="1">
      <c r="A85" s="138">
        <v>78</v>
      </c>
      <c r="B85" s="165">
        <v>263591</v>
      </c>
      <c r="C85" s="148" t="s">
        <v>139</v>
      </c>
      <c r="D85" s="10">
        <v>3</v>
      </c>
      <c r="E85" s="10">
        <v>2</v>
      </c>
      <c r="F85" s="10">
        <v>8</v>
      </c>
      <c r="G85" s="10">
        <v>4</v>
      </c>
      <c r="H85" s="10">
        <v>10</v>
      </c>
      <c r="I85" s="10">
        <f t="shared" si="15"/>
        <v>27</v>
      </c>
      <c r="J85" s="10">
        <f t="shared" si="16"/>
        <v>4.05</v>
      </c>
      <c r="K85" s="18">
        <v>2</v>
      </c>
      <c r="L85" s="18">
        <v>2.50</v>
      </c>
      <c r="M85" s="18">
        <v>1</v>
      </c>
      <c r="N85" s="18">
        <v>2</v>
      </c>
      <c r="O85" s="18">
        <v>1.50</v>
      </c>
      <c r="P85" s="18">
        <f t="shared" si="17"/>
        <v>9</v>
      </c>
      <c r="Q85" s="116">
        <f t="shared" si="18"/>
        <v>0.45</v>
      </c>
      <c r="R85" s="105">
        <f t="shared" si="19"/>
        <v>0.54999999999999993</v>
      </c>
      <c r="S85" s="105">
        <f t="shared" si="20"/>
        <v>0.425</v>
      </c>
      <c r="T85" s="105">
        <f t="shared" si="21"/>
        <v>1.25</v>
      </c>
      <c r="U85" s="105">
        <f t="shared" si="22"/>
        <v>0.70</v>
      </c>
      <c r="V85" s="105">
        <f t="shared" si="23"/>
        <v>1.575</v>
      </c>
      <c r="W85" s="117">
        <f t="shared" si="24"/>
        <v>36</v>
      </c>
      <c r="X85" s="117">
        <f t="shared" si="25"/>
        <v>7.20</v>
      </c>
      <c r="Y85" s="249">
        <v>15</v>
      </c>
      <c r="Z85" s="116">
        <f t="shared" si="26"/>
        <v>12</v>
      </c>
      <c r="AA85" s="143"/>
    </row>
    <row r="86" spans="1:27" ht="19.9" customHeight="1">
      <c r="A86" s="138">
        <v>79</v>
      </c>
      <c r="B86" s="165">
        <v>263592</v>
      </c>
      <c r="C86" s="148" t="s">
        <v>251</v>
      </c>
      <c r="D86" s="10">
        <v>0</v>
      </c>
      <c r="E86" s="10">
        <v>1</v>
      </c>
      <c r="F86" s="10">
        <v>0</v>
      </c>
      <c r="G86" s="10">
        <v>2</v>
      </c>
      <c r="H86" s="10">
        <v>0</v>
      </c>
      <c r="I86" s="10">
        <f t="shared" si="15"/>
        <v>3</v>
      </c>
      <c r="J86" s="10">
        <f t="shared" si="16"/>
        <v>0.44999999999999996</v>
      </c>
      <c r="K86" s="18">
        <v>1</v>
      </c>
      <c r="L86" s="18">
        <v>1</v>
      </c>
      <c r="M86" s="18">
        <v>1.50</v>
      </c>
      <c r="N86" s="18">
        <v>0.50</v>
      </c>
      <c r="O86" s="18">
        <v>0</v>
      </c>
      <c r="P86" s="18">
        <f t="shared" si="17"/>
        <v>4</v>
      </c>
      <c r="Q86" s="116">
        <f t="shared" si="18"/>
        <v>0.20</v>
      </c>
      <c r="R86" s="105">
        <f t="shared" si="19"/>
        <v>0.05</v>
      </c>
      <c r="S86" s="105">
        <f t="shared" si="20"/>
        <v>0.20</v>
      </c>
      <c r="T86" s="105">
        <f t="shared" si="21"/>
        <v>0.075000000000000011</v>
      </c>
      <c r="U86" s="105">
        <f t="shared" si="22"/>
        <v>0.325</v>
      </c>
      <c r="V86" s="105">
        <f t="shared" si="23"/>
        <v>0</v>
      </c>
      <c r="W86" s="117">
        <f t="shared" si="24"/>
        <v>7</v>
      </c>
      <c r="X86" s="117">
        <f t="shared" si="25"/>
        <v>1.40</v>
      </c>
      <c r="Y86" s="249">
        <v>4</v>
      </c>
      <c r="Z86" s="116">
        <f t="shared" si="26"/>
        <v>3.20</v>
      </c>
      <c r="AA86" s="143"/>
    </row>
    <row r="87" spans="1:27" ht="19.9" customHeight="1">
      <c r="A87" s="138">
        <v>80</v>
      </c>
      <c r="B87" s="165">
        <v>263593</v>
      </c>
      <c r="C87" s="148" t="s">
        <v>252</v>
      </c>
      <c r="D87" s="10">
        <v>8</v>
      </c>
      <c r="E87" s="10">
        <v>4</v>
      </c>
      <c r="F87" s="10">
        <v>6</v>
      </c>
      <c r="G87" s="10">
        <v>5</v>
      </c>
      <c r="H87" s="10">
        <v>4</v>
      </c>
      <c r="I87" s="10">
        <f t="shared" si="15"/>
        <v>27</v>
      </c>
      <c r="J87" s="10">
        <f t="shared" si="16"/>
        <v>4.05</v>
      </c>
      <c r="K87" s="18">
        <v>2</v>
      </c>
      <c r="L87" s="18">
        <v>1.50</v>
      </c>
      <c r="M87" s="18">
        <v>2</v>
      </c>
      <c r="N87" s="18">
        <v>3.50</v>
      </c>
      <c r="O87" s="18">
        <v>2.50</v>
      </c>
      <c r="P87" s="18">
        <f t="shared" si="17"/>
        <v>11.50</v>
      </c>
      <c r="Q87" s="116">
        <f t="shared" si="18"/>
        <v>0.57500000000000007</v>
      </c>
      <c r="R87" s="105">
        <f t="shared" si="19"/>
        <v>1.30</v>
      </c>
      <c r="S87" s="105">
        <f t="shared" si="20"/>
        <v>0.675</v>
      </c>
      <c r="T87" s="105">
        <f t="shared" si="21"/>
        <v>0.99999999999999989</v>
      </c>
      <c r="U87" s="105">
        <f t="shared" si="22"/>
        <v>0.925</v>
      </c>
      <c r="V87" s="105">
        <f t="shared" si="23"/>
        <v>0.725</v>
      </c>
      <c r="W87" s="117">
        <f t="shared" si="24"/>
        <v>38.50</v>
      </c>
      <c r="X87" s="117">
        <f t="shared" si="25"/>
        <v>7.70</v>
      </c>
      <c r="Y87" s="249">
        <v>12</v>
      </c>
      <c r="Z87" s="116">
        <f t="shared" si="26"/>
        <v>9.6000000000000014</v>
      </c>
      <c r="AA87" s="143"/>
    </row>
    <row r="88" spans="1:27" ht="19.9" customHeight="1">
      <c r="A88" s="138">
        <v>81</v>
      </c>
      <c r="B88" s="165">
        <v>263594</v>
      </c>
      <c r="C88" s="148" t="s">
        <v>253</v>
      </c>
      <c r="D88" s="10">
        <v>7</v>
      </c>
      <c r="E88" s="10">
        <v>2</v>
      </c>
      <c r="F88" s="10">
        <v>8</v>
      </c>
      <c r="G88" s="10">
        <v>7</v>
      </c>
      <c r="H88" s="10">
        <v>6</v>
      </c>
      <c r="I88" s="10">
        <f t="shared" si="15"/>
        <v>30</v>
      </c>
      <c r="J88" s="10">
        <f t="shared" si="16"/>
        <v>4.50</v>
      </c>
      <c r="K88" s="18">
        <v>2.50</v>
      </c>
      <c r="L88" s="18">
        <v>3.50</v>
      </c>
      <c r="M88" s="18">
        <v>3</v>
      </c>
      <c r="N88" s="18">
        <v>2.50</v>
      </c>
      <c r="O88" s="18">
        <v>4</v>
      </c>
      <c r="P88" s="18">
        <f t="shared" si="17"/>
        <v>15.50</v>
      </c>
      <c r="Q88" s="116">
        <f t="shared" si="18"/>
        <v>0.775</v>
      </c>
      <c r="R88" s="105">
        <f t="shared" si="19"/>
        <v>1.175</v>
      </c>
      <c r="S88" s="105">
        <f t="shared" si="20"/>
        <v>0.475</v>
      </c>
      <c r="T88" s="105">
        <f t="shared" si="21"/>
        <v>1.35</v>
      </c>
      <c r="U88" s="105">
        <f t="shared" si="22"/>
        <v>1.175</v>
      </c>
      <c r="V88" s="105">
        <f t="shared" si="23"/>
        <v>1.0999999999999999</v>
      </c>
      <c r="W88" s="117">
        <f t="shared" si="24"/>
        <v>45.50</v>
      </c>
      <c r="X88" s="117">
        <f t="shared" si="25"/>
        <v>9.10</v>
      </c>
      <c r="Y88" s="249">
        <v>13</v>
      </c>
      <c r="Z88" s="116">
        <f t="shared" si="26"/>
        <v>10.40</v>
      </c>
      <c r="AA88" s="143"/>
    </row>
    <row r="89" spans="1:27" ht="19.9" customHeight="1">
      <c r="A89" s="138">
        <v>82</v>
      </c>
      <c r="B89" s="165">
        <v>263595</v>
      </c>
      <c r="C89" s="148" t="s">
        <v>140</v>
      </c>
      <c r="D89" s="10">
        <v>3</v>
      </c>
      <c r="E89" s="10">
        <v>7</v>
      </c>
      <c r="F89" s="10">
        <v>3</v>
      </c>
      <c r="G89" s="10">
        <v>8</v>
      </c>
      <c r="H89" s="10">
        <v>3</v>
      </c>
      <c r="I89" s="10">
        <f t="shared" si="15"/>
        <v>24</v>
      </c>
      <c r="J89" s="10">
        <f t="shared" si="16"/>
        <v>3.5999999999999996</v>
      </c>
      <c r="K89" s="18">
        <v>1.50</v>
      </c>
      <c r="L89" s="18">
        <v>1</v>
      </c>
      <c r="M89" s="18">
        <v>0</v>
      </c>
      <c r="N89" s="18">
        <v>0</v>
      </c>
      <c r="O89" s="18">
        <v>2</v>
      </c>
      <c r="P89" s="18">
        <f t="shared" si="17"/>
        <v>4.50</v>
      </c>
      <c r="Q89" s="116">
        <f t="shared" si="18"/>
        <v>0.225</v>
      </c>
      <c r="R89" s="105">
        <f t="shared" si="19"/>
        <v>0.52499999999999991</v>
      </c>
      <c r="S89" s="105">
        <f t="shared" si="20"/>
        <v>1.1000000000000001</v>
      </c>
      <c r="T89" s="105">
        <f t="shared" si="21"/>
        <v>0.44999999999999996</v>
      </c>
      <c r="U89" s="105">
        <f t="shared" si="22"/>
        <v>1.20</v>
      </c>
      <c r="V89" s="105">
        <f t="shared" si="23"/>
        <v>0.54999999999999993</v>
      </c>
      <c r="W89" s="117">
        <f t="shared" si="24"/>
        <v>28.50</v>
      </c>
      <c r="X89" s="117">
        <f t="shared" si="25"/>
        <v>5.70</v>
      </c>
      <c r="Y89" s="249">
        <v>9</v>
      </c>
      <c r="Z89" s="116">
        <f t="shared" si="26"/>
        <v>7.20</v>
      </c>
      <c r="AA89" s="143"/>
    </row>
    <row r="90" spans="1:27" ht="19.9" customHeight="1">
      <c r="A90" s="138">
        <v>83</v>
      </c>
      <c r="B90" s="165">
        <v>263596</v>
      </c>
      <c r="C90" s="148" t="s">
        <v>141</v>
      </c>
      <c r="D90" s="10">
        <v>4</v>
      </c>
      <c r="E90" s="10">
        <v>5</v>
      </c>
      <c r="F90" s="10">
        <v>5</v>
      </c>
      <c r="G90" s="10">
        <v>6</v>
      </c>
      <c r="H90" s="10">
        <v>4</v>
      </c>
      <c r="I90" s="10">
        <f t="shared" si="15"/>
        <v>24</v>
      </c>
      <c r="J90" s="10">
        <f t="shared" si="16"/>
        <v>3.5999999999999996</v>
      </c>
      <c r="K90" s="18">
        <v>2</v>
      </c>
      <c r="L90" s="18">
        <v>2.50</v>
      </c>
      <c r="M90" s="18">
        <v>3.50</v>
      </c>
      <c r="N90" s="18">
        <v>4</v>
      </c>
      <c r="O90" s="18">
        <v>4.50</v>
      </c>
      <c r="P90" s="18">
        <f t="shared" si="17"/>
        <v>16.50</v>
      </c>
      <c r="Q90" s="116">
        <f t="shared" si="18"/>
        <v>0.825</v>
      </c>
      <c r="R90" s="105">
        <f t="shared" si="19"/>
        <v>0.70</v>
      </c>
      <c r="S90" s="105">
        <f t="shared" si="20"/>
        <v>0.875</v>
      </c>
      <c r="T90" s="105">
        <f t="shared" si="21"/>
        <v>0.925</v>
      </c>
      <c r="U90" s="105">
        <f t="shared" si="22"/>
        <v>1.0999999999999999</v>
      </c>
      <c r="V90" s="105">
        <f t="shared" si="23"/>
        <v>0.825</v>
      </c>
      <c r="W90" s="117">
        <f t="shared" si="24"/>
        <v>40.50</v>
      </c>
      <c r="X90" s="117">
        <f t="shared" si="25"/>
        <v>8.10</v>
      </c>
      <c r="Y90" s="249">
        <v>11</v>
      </c>
      <c r="Z90" s="116">
        <f t="shared" si="26"/>
        <v>8.8000000000000007</v>
      </c>
      <c r="AA90" s="143"/>
    </row>
    <row r="91" spans="1:27" ht="19.9" customHeight="1">
      <c r="A91" s="138">
        <v>84</v>
      </c>
      <c r="B91" s="165">
        <v>263597</v>
      </c>
      <c r="C91" s="148" t="s">
        <v>254</v>
      </c>
      <c r="D91" s="10">
        <v>6</v>
      </c>
      <c r="E91" s="10">
        <v>8</v>
      </c>
      <c r="F91" s="10">
        <v>5</v>
      </c>
      <c r="G91" s="10">
        <v>9</v>
      </c>
      <c r="H91" s="10">
        <v>8</v>
      </c>
      <c r="I91" s="10">
        <f t="shared" si="15"/>
        <v>36</v>
      </c>
      <c r="J91" s="10">
        <f t="shared" si="16"/>
        <v>5.40</v>
      </c>
      <c r="K91" s="18">
        <v>3</v>
      </c>
      <c r="L91" s="18">
        <v>3.50</v>
      </c>
      <c r="M91" s="18">
        <v>3</v>
      </c>
      <c r="N91" s="18">
        <v>4</v>
      </c>
      <c r="O91" s="18">
        <v>5</v>
      </c>
      <c r="P91" s="18">
        <f t="shared" si="17"/>
        <v>18.50</v>
      </c>
      <c r="Q91" s="116">
        <f t="shared" si="18"/>
        <v>0.925</v>
      </c>
      <c r="R91" s="105">
        <f t="shared" si="19"/>
        <v>1.0499999999999998</v>
      </c>
      <c r="S91" s="105">
        <f t="shared" si="20"/>
        <v>1.375</v>
      </c>
      <c r="T91" s="105">
        <f t="shared" si="21"/>
        <v>0.90</v>
      </c>
      <c r="U91" s="105">
        <f t="shared" si="22"/>
        <v>1.5499999999999998</v>
      </c>
      <c r="V91" s="105">
        <f t="shared" si="23"/>
        <v>1.45</v>
      </c>
      <c r="W91" s="117">
        <f t="shared" si="24"/>
        <v>54.50</v>
      </c>
      <c r="X91" s="117">
        <f t="shared" si="25"/>
        <v>10.90</v>
      </c>
      <c r="Y91" s="249">
        <v>19</v>
      </c>
      <c r="Z91" s="116">
        <f t="shared" si="26"/>
        <v>15.20</v>
      </c>
      <c r="AA91" s="143"/>
    </row>
    <row r="92" spans="1:27" ht="19.9" customHeight="1">
      <c r="A92" s="138">
        <v>85</v>
      </c>
      <c r="B92" s="165">
        <v>263598</v>
      </c>
      <c r="C92" s="148" t="s">
        <v>255</v>
      </c>
      <c r="D92" s="10">
        <v>8</v>
      </c>
      <c r="E92" s="10">
        <v>9</v>
      </c>
      <c r="F92" s="10">
        <v>4</v>
      </c>
      <c r="G92" s="10">
        <v>6</v>
      </c>
      <c r="H92" s="10">
        <v>7</v>
      </c>
      <c r="I92" s="10">
        <f t="shared" si="15"/>
        <v>34</v>
      </c>
      <c r="J92" s="10">
        <f t="shared" si="16"/>
        <v>5.0999999999999996</v>
      </c>
      <c r="K92" s="18">
        <v>3.50</v>
      </c>
      <c r="L92" s="18">
        <v>3</v>
      </c>
      <c r="M92" s="18">
        <v>3.50</v>
      </c>
      <c r="N92" s="18">
        <v>4.50</v>
      </c>
      <c r="O92" s="18">
        <v>2</v>
      </c>
      <c r="P92" s="18">
        <f t="shared" si="17"/>
        <v>16.50</v>
      </c>
      <c r="Q92" s="116">
        <f t="shared" si="18"/>
        <v>0.825</v>
      </c>
      <c r="R92" s="105">
        <f t="shared" si="19"/>
        <v>1.375</v>
      </c>
      <c r="S92" s="105">
        <f t="shared" si="20"/>
        <v>1.50</v>
      </c>
      <c r="T92" s="105">
        <f t="shared" si="21"/>
        <v>0.775</v>
      </c>
      <c r="U92" s="105">
        <f t="shared" si="22"/>
        <v>1.125</v>
      </c>
      <c r="V92" s="105">
        <f t="shared" si="23"/>
        <v>1.1500000000000001</v>
      </c>
      <c r="W92" s="117">
        <f t="shared" si="24"/>
        <v>50.50</v>
      </c>
      <c r="X92" s="117">
        <f t="shared" si="25"/>
        <v>10.100000000000001</v>
      </c>
      <c r="Y92" s="249">
        <v>15</v>
      </c>
      <c r="Z92" s="116">
        <f t="shared" si="26"/>
        <v>12</v>
      </c>
      <c r="AA92" s="143"/>
    </row>
    <row r="93" spans="1:27" ht="19.9" customHeight="1">
      <c r="A93" s="138">
        <v>86</v>
      </c>
      <c r="B93" s="165">
        <v>263599</v>
      </c>
      <c r="C93" s="148" t="s">
        <v>256</v>
      </c>
      <c r="D93" s="10">
        <v>8</v>
      </c>
      <c r="E93" s="10">
        <v>7</v>
      </c>
      <c r="F93" s="10">
        <v>9</v>
      </c>
      <c r="G93" s="10">
        <v>5</v>
      </c>
      <c r="H93" s="10">
        <v>6</v>
      </c>
      <c r="I93" s="10">
        <f t="shared" si="15"/>
        <v>35</v>
      </c>
      <c r="J93" s="10">
        <f t="shared" si="16"/>
        <v>5.25</v>
      </c>
      <c r="K93" s="18">
        <v>5</v>
      </c>
      <c r="L93" s="18">
        <v>3.50</v>
      </c>
      <c r="M93" s="18">
        <v>4</v>
      </c>
      <c r="N93" s="18">
        <v>4</v>
      </c>
      <c r="O93" s="18">
        <v>3.50</v>
      </c>
      <c r="P93" s="18">
        <f t="shared" si="17"/>
        <v>20</v>
      </c>
      <c r="Q93" s="116">
        <f t="shared" si="18"/>
        <v>1</v>
      </c>
      <c r="R93" s="105">
        <f t="shared" si="19"/>
        <v>1.45</v>
      </c>
      <c r="S93" s="105">
        <f t="shared" si="20"/>
        <v>1.2250000000000001</v>
      </c>
      <c r="T93" s="105">
        <f t="shared" si="21"/>
        <v>1.5499999999999998</v>
      </c>
      <c r="U93" s="105">
        <f t="shared" si="22"/>
        <v>0.95</v>
      </c>
      <c r="V93" s="105">
        <f t="shared" si="23"/>
        <v>1.075</v>
      </c>
      <c r="W93" s="117">
        <f t="shared" si="24"/>
        <v>55</v>
      </c>
      <c r="X93" s="117">
        <f t="shared" si="25"/>
        <v>11</v>
      </c>
      <c r="Y93" s="249">
        <v>11</v>
      </c>
      <c r="Z93" s="116">
        <f t="shared" si="26"/>
        <v>8.8000000000000007</v>
      </c>
      <c r="AA93" s="143"/>
    </row>
    <row r="94" spans="1:27" ht="19.9" customHeight="1">
      <c r="A94" s="138">
        <v>87</v>
      </c>
      <c r="B94" s="165">
        <v>263600</v>
      </c>
      <c r="C94" s="148" t="s">
        <v>142</v>
      </c>
      <c r="D94" s="10">
        <v>0</v>
      </c>
      <c r="E94" s="10">
        <v>5</v>
      </c>
      <c r="F94" s="10">
        <v>4</v>
      </c>
      <c r="G94" s="10">
        <v>3</v>
      </c>
      <c r="H94" s="10">
        <v>1</v>
      </c>
      <c r="I94" s="10">
        <f t="shared" si="15"/>
        <v>13</v>
      </c>
      <c r="J94" s="10">
        <f t="shared" si="16"/>
        <v>1.95</v>
      </c>
      <c r="K94" s="18">
        <v>2.50</v>
      </c>
      <c r="L94" s="18">
        <v>2</v>
      </c>
      <c r="M94" s="18">
        <v>3</v>
      </c>
      <c r="N94" s="18">
        <v>3.50</v>
      </c>
      <c r="O94" s="18">
        <v>2</v>
      </c>
      <c r="P94" s="18">
        <f t="shared" si="17"/>
        <v>13</v>
      </c>
      <c r="Q94" s="116">
        <f t="shared" si="18"/>
        <v>0.65</v>
      </c>
      <c r="R94" s="105">
        <f t="shared" si="19"/>
        <v>0.125</v>
      </c>
      <c r="S94" s="105">
        <f t="shared" si="20"/>
        <v>0.85</v>
      </c>
      <c r="T94" s="105">
        <f t="shared" si="21"/>
        <v>0.75</v>
      </c>
      <c r="U94" s="105">
        <f t="shared" si="22"/>
        <v>0.625</v>
      </c>
      <c r="V94" s="105">
        <f t="shared" si="23"/>
        <v>0.25</v>
      </c>
      <c r="W94" s="117">
        <f t="shared" si="24"/>
        <v>26</v>
      </c>
      <c r="X94" s="117">
        <f t="shared" si="25"/>
        <v>5.20</v>
      </c>
      <c r="Y94" s="249">
        <v>3</v>
      </c>
      <c r="Z94" s="116">
        <f t="shared" si="26"/>
        <v>2.4000000000000004</v>
      </c>
      <c r="AA94" s="143"/>
    </row>
    <row r="95" spans="1:27" ht="19.9" customHeight="1">
      <c r="A95" s="138">
        <v>88</v>
      </c>
      <c r="B95" s="165">
        <v>263602</v>
      </c>
      <c r="C95" s="148" t="s">
        <v>144</v>
      </c>
      <c r="D95" s="10">
        <v>3</v>
      </c>
      <c r="E95" s="10">
        <v>1</v>
      </c>
      <c r="F95" s="10">
        <v>0</v>
      </c>
      <c r="G95" s="10">
        <v>1</v>
      </c>
      <c r="H95" s="10">
        <v>4</v>
      </c>
      <c r="I95" s="10">
        <f t="shared" si="15"/>
        <v>9</v>
      </c>
      <c r="J95" s="10">
        <f t="shared" si="16"/>
        <v>1.35</v>
      </c>
      <c r="K95" s="18">
        <v>2.50</v>
      </c>
      <c r="L95" s="18">
        <v>1</v>
      </c>
      <c r="M95" s="18">
        <v>0.50</v>
      </c>
      <c r="N95" s="18">
        <v>2</v>
      </c>
      <c r="O95" s="18">
        <v>3</v>
      </c>
      <c r="P95" s="18">
        <f t="shared" si="17"/>
        <v>9</v>
      </c>
      <c r="Q95" s="116">
        <f t="shared" si="18"/>
        <v>0.45</v>
      </c>
      <c r="R95" s="105">
        <f t="shared" si="19"/>
        <v>0.57499999999999996</v>
      </c>
      <c r="S95" s="105">
        <f t="shared" si="20"/>
        <v>0.20</v>
      </c>
      <c r="T95" s="105">
        <f t="shared" si="21"/>
        <v>0.025000000000000001</v>
      </c>
      <c r="U95" s="105">
        <f t="shared" si="22"/>
        <v>0.25</v>
      </c>
      <c r="V95" s="105">
        <f t="shared" si="23"/>
        <v>0.75</v>
      </c>
      <c r="W95" s="117">
        <f t="shared" si="24"/>
        <v>18</v>
      </c>
      <c r="X95" s="117">
        <f t="shared" si="25"/>
        <v>3.60</v>
      </c>
      <c r="Y95" s="249">
        <v>2</v>
      </c>
      <c r="Z95" s="116">
        <f t="shared" si="26"/>
        <v>1.60</v>
      </c>
      <c r="AA95" s="143"/>
    </row>
    <row r="96" spans="1:27" ht="19.9" customHeight="1">
      <c r="A96" s="138">
        <v>89</v>
      </c>
      <c r="B96" s="165">
        <v>263603</v>
      </c>
      <c r="C96" s="148" t="s">
        <v>145</v>
      </c>
      <c r="D96" s="10">
        <v>3</v>
      </c>
      <c r="E96" s="10">
        <v>5</v>
      </c>
      <c r="F96" s="10">
        <v>4</v>
      </c>
      <c r="G96" s="10">
        <v>6</v>
      </c>
      <c r="H96" s="10">
        <v>8</v>
      </c>
      <c r="I96" s="10">
        <f t="shared" si="15"/>
        <v>26</v>
      </c>
      <c r="J96" s="10">
        <f t="shared" si="16"/>
        <v>3.90</v>
      </c>
      <c r="K96" s="18">
        <v>3</v>
      </c>
      <c r="L96" s="18">
        <v>3</v>
      </c>
      <c r="M96" s="18">
        <v>2.50</v>
      </c>
      <c r="N96" s="18">
        <v>2.50</v>
      </c>
      <c r="O96" s="18">
        <v>4</v>
      </c>
      <c r="P96" s="18">
        <f t="shared" si="17"/>
        <v>15</v>
      </c>
      <c r="Q96" s="116">
        <f t="shared" si="18"/>
        <v>0.75</v>
      </c>
      <c r="R96" s="105">
        <f t="shared" si="19"/>
        <v>0.60</v>
      </c>
      <c r="S96" s="105">
        <f t="shared" si="20"/>
        <v>0.90</v>
      </c>
      <c r="T96" s="105">
        <f t="shared" si="21"/>
        <v>0.725</v>
      </c>
      <c r="U96" s="105">
        <f t="shared" si="22"/>
        <v>1.0249999999999999</v>
      </c>
      <c r="V96" s="105">
        <f t="shared" si="23"/>
        <v>1.40</v>
      </c>
      <c r="W96" s="117">
        <f t="shared" si="24"/>
        <v>41</v>
      </c>
      <c r="X96" s="117">
        <f t="shared" si="25"/>
        <v>8.2000000000000011</v>
      </c>
      <c r="Y96" s="249">
        <v>9</v>
      </c>
      <c r="Z96" s="116">
        <f t="shared" si="26"/>
        <v>7.20</v>
      </c>
      <c r="AA96" s="143"/>
    </row>
    <row r="97" spans="1:27" ht="19.9" customHeight="1">
      <c r="A97" s="138">
        <v>90</v>
      </c>
      <c r="B97" s="165">
        <v>263605</v>
      </c>
      <c r="C97" s="148" t="s">
        <v>257</v>
      </c>
      <c r="D97" s="10">
        <v>9</v>
      </c>
      <c r="E97" s="10">
        <v>4</v>
      </c>
      <c r="F97" s="10">
        <v>8</v>
      </c>
      <c r="G97" s="10">
        <v>7</v>
      </c>
      <c r="H97" s="10">
        <v>6</v>
      </c>
      <c r="I97" s="10">
        <f t="shared" si="15"/>
        <v>34</v>
      </c>
      <c r="J97" s="10">
        <f t="shared" si="16"/>
        <v>5.0999999999999996</v>
      </c>
      <c r="K97" s="18">
        <v>2.50</v>
      </c>
      <c r="L97" s="18">
        <v>2.50</v>
      </c>
      <c r="M97" s="18">
        <v>3</v>
      </c>
      <c r="N97" s="18">
        <v>5</v>
      </c>
      <c r="O97" s="18">
        <v>2</v>
      </c>
      <c r="P97" s="18">
        <f t="shared" si="17"/>
        <v>15</v>
      </c>
      <c r="Q97" s="116">
        <f t="shared" si="18"/>
        <v>0.75</v>
      </c>
      <c r="R97" s="105">
        <f t="shared" si="19"/>
        <v>1.475</v>
      </c>
      <c r="S97" s="105">
        <f t="shared" si="20"/>
        <v>0.725</v>
      </c>
      <c r="T97" s="105">
        <f t="shared" si="21"/>
        <v>1.35</v>
      </c>
      <c r="U97" s="105">
        <f t="shared" si="22"/>
        <v>1.30</v>
      </c>
      <c r="V97" s="105">
        <f t="shared" si="23"/>
        <v>0.99999999999999989</v>
      </c>
      <c r="W97" s="117">
        <f t="shared" si="24"/>
        <v>49</v>
      </c>
      <c r="X97" s="117">
        <f t="shared" si="25"/>
        <v>9.8000000000000007</v>
      </c>
      <c r="Y97" s="249">
        <v>18</v>
      </c>
      <c r="Z97" s="116">
        <f t="shared" si="26"/>
        <v>14.40</v>
      </c>
      <c r="AA97" s="143"/>
    </row>
    <row r="98" spans="1:27" ht="19.9" customHeight="1">
      <c r="A98" s="138">
        <v>91</v>
      </c>
      <c r="B98" s="165">
        <v>263608</v>
      </c>
      <c r="C98" s="148" t="s">
        <v>149</v>
      </c>
      <c r="D98" s="10">
        <v>5</v>
      </c>
      <c r="E98" s="10">
        <v>2</v>
      </c>
      <c r="F98" s="10">
        <v>5</v>
      </c>
      <c r="G98" s="10">
        <v>3</v>
      </c>
      <c r="H98" s="10">
        <v>1</v>
      </c>
      <c r="I98" s="10">
        <f t="shared" si="15"/>
        <v>16</v>
      </c>
      <c r="J98" s="10">
        <f t="shared" si="16"/>
        <v>2.40</v>
      </c>
      <c r="K98" s="18">
        <v>2</v>
      </c>
      <c r="L98" s="18">
        <v>0</v>
      </c>
      <c r="M98" s="18">
        <v>1.50</v>
      </c>
      <c r="N98" s="18">
        <v>2</v>
      </c>
      <c r="O98" s="18">
        <v>0</v>
      </c>
      <c r="P98" s="18">
        <f t="shared" si="17"/>
        <v>5.50</v>
      </c>
      <c r="Q98" s="116">
        <f t="shared" si="18"/>
        <v>0.27500000000000002</v>
      </c>
      <c r="R98" s="105">
        <f t="shared" si="19"/>
        <v>0.85</v>
      </c>
      <c r="S98" s="105">
        <f t="shared" si="20"/>
        <v>0.30</v>
      </c>
      <c r="T98" s="105">
        <f t="shared" si="21"/>
        <v>0.825</v>
      </c>
      <c r="U98" s="105">
        <f t="shared" si="22"/>
        <v>0.54999999999999993</v>
      </c>
      <c r="V98" s="105">
        <f t="shared" si="23"/>
        <v>0.15</v>
      </c>
      <c r="W98" s="117">
        <f t="shared" si="24"/>
        <v>21.50</v>
      </c>
      <c r="X98" s="117">
        <f t="shared" si="25"/>
        <v>4.30</v>
      </c>
      <c r="Y98" s="249">
        <v>6</v>
      </c>
      <c r="Z98" s="116">
        <f t="shared" si="26"/>
        <v>4.8000000000000007</v>
      </c>
      <c r="AA98" s="143"/>
    </row>
    <row r="99" spans="1:27" ht="19.9" customHeight="1">
      <c r="A99" s="138">
        <v>92</v>
      </c>
      <c r="B99" s="165">
        <v>263609</v>
      </c>
      <c r="C99" s="148" t="s">
        <v>258</v>
      </c>
      <c r="D99" s="10">
        <v>3</v>
      </c>
      <c r="E99" s="10">
        <v>9</v>
      </c>
      <c r="F99" s="10">
        <v>1</v>
      </c>
      <c r="G99" s="10">
        <v>2</v>
      </c>
      <c r="H99" s="10">
        <v>8</v>
      </c>
      <c r="I99" s="10">
        <f t="shared" si="15"/>
        <v>23</v>
      </c>
      <c r="J99" s="10">
        <f t="shared" si="16"/>
        <v>3.4499999999999997</v>
      </c>
      <c r="K99" s="18">
        <v>1</v>
      </c>
      <c r="L99" s="18">
        <v>1</v>
      </c>
      <c r="M99" s="18">
        <v>0.50</v>
      </c>
      <c r="N99" s="18">
        <v>2</v>
      </c>
      <c r="O99" s="18">
        <v>0</v>
      </c>
      <c r="P99" s="18">
        <f t="shared" si="17"/>
        <v>4.50</v>
      </c>
      <c r="Q99" s="116">
        <f t="shared" si="18"/>
        <v>0.225</v>
      </c>
      <c r="R99" s="105">
        <f t="shared" si="19"/>
        <v>0.49999999999999994</v>
      </c>
      <c r="S99" s="105">
        <f t="shared" si="20"/>
        <v>1.40</v>
      </c>
      <c r="T99" s="105">
        <f t="shared" si="21"/>
        <v>0.175</v>
      </c>
      <c r="U99" s="105">
        <f t="shared" si="22"/>
        <v>0.40</v>
      </c>
      <c r="V99" s="105">
        <f t="shared" si="23"/>
        <v>1.20</v>
      </c>
      <c r="W99" s="117">
        <f t="shared" si="24"/>
        <v>27.50</v>
      </c>
      <c r="X99" s="117">
        <f t="shared" si="25"/>
        <v>5.50</v>
      </c>
      <c r="Y99" s="249">
        <v>9</v>
      </c>
      <c r="Z99" s="116">
        <f t="shared" si="26"/>
        <v>7.20</v>
      </c>
      <c r="AA99" s="143"/>
    </row>
    <row r="100" spans="1:27" ht="19.9" customHeight="1">
      <c r="A100" s="138">
        <v>93</v>
      </c>
      <c r="B100" s="165">
        <v>263611</v>
      </c>
      <c r="C100" s="148" t="s">
        <v>260</v>
      </c>
      <c r="D100" s="10">
        <v>7</v>
      </c>
      <c r="E100" s="10">
        <v>0</v>
      </c>
      <c r="F100" s="10">
        <v>5</v>
      </c>
      <c r="G100" s="10">
        <v>7</v>
      </c>
      <c r="H100" s="10">
        <v>8</v>
      </c>
      <c r="I100" s="10">
        <f t="shared" si="15"/>
        <v>27</v>
      </c>
      <c r="J100" s="10">
        <f t="shared" si="16"/>
        <v>4.05</v>
      </c>
      <c r="K100" s="18">
        <v>4.50</v>
      </c>
      <c r="L100" s="18">
        <v>4.50</v>
      </c>
      <c r="M100" s="18">
        <v>2</v>
      </c>
      <c r="N100" s="18">
        <v>2.50</v>
      </c>
      <c r="O100" s="18">
        <v>4.50</v>
      </c>
      <c r="P100" s="18">
        <f t="shared" si="17"/>
        <v>18</v>
      </c>
      <c r="Q100" s="116">
        <f t="shared" si="18"/>
        <v>0.90</v>
      </c>
      <c r="R100" s="105">
        <f t="shared" si="19"/>
        <v>1.2750000000000001</v>
      </c>
      <c r="S100" s="105">
        <f t="shared" si="20"/>
        <v>0.225</v>
      </c>
      <c r="T100" s="105">
        <f t="shared" si="21"/>
        <v>0.85</v>
      </c>
      <c r="U100" s="105">
        <f t="shared" si="22"/>
        <v>1.175</v>
      </c>
      <c r="V100" s="105">
        <f t="shared" si="23"/>
        <v>1.425</v>
      </c>
      <c r="W100" s="117">
        <f t="shared" si="24"/>
        <v>45</v>
      </c>
      <c r="X100" s="117">
        <f t="shared" si="25"/>
        <v>9</v>
      </c>
      <c r="Y100" s="249">
        <v>13</v>
      </c>
      <c r="Z100" s="116">
        <f t="shared" si="26"/>
        <v>10.40</v>
      </c>
      <c r="AA100" s="143"/>
    </row>
    <row r="101" spans="1:27" ht="19.9" customHeight="1">
      <c r="A101" s="138">
        <v>94</v>
      </c>
      <c r="B101" s="165">
        <v>263612</v>
      </c>
      <c r="C101" s="148" t="s">
        <v>261</v>
      </c>
      <c r="D101" s="10">
        <v>6</v>
      </c>
      <c r="E101" s="10">
        <v>5</v>
      </c>
      <c r="F101" s="10">
        <v>7</v>
      </c>
      <c r="G101" s="10">
        <v>8</v>
      </c>
      <c r="H101" s="10">
        <v>2</v>
      </c>
      <c r="I101" s="10">
        <f t="shared" si="15"/>
        <v>28</v>
      </c>
      <c r="J101" s="10">
        <f t="shared" si="16"/>
        <v>4.20</v>
      </c>
      <c r="K101" s="18">
        <v>2</v>
      </c>
      <c r="L101" s="18">
        <v>3</v>
      </c>
      <c r="M101" s="18">
        <v>3.50</v>
      </c>
      <c r="N101" s="18">
        <v>4</v>
      </c>
      <c r="O101" s="18">
        <v>4.50</v>
      </c>
      <c r="P101" s="18">
        <f t="shared" si="17"/>
        <v>17</v>
      </c>
      <c r="Q101" s="116">
        <f t="shared" si="18"/>
        <v>0.85000000000000009</v>
      </c>
      <c r="R101" s="105">
        <f t="shared" si="19"/>
        <v>0.99999999999999989</v>
      </c>
      <c r="S101" s="105">
        <f t="shared" si="20"/>
        <v>0.90</v>
      </c>
      <c r="T101" s="105">
        <f t="shared" si="21"/>
        <v>1.2250000000000001</v>
      </c>
      <c r="U101" s="105">
        <f t="shared" si="22"/>
        <v>1.40</v>
      </c>
      <c r="V101" s="105">
        <f t="shared" si="23"/>
        <v>0.525</v>
      </c>
      <c r="W101" s="117">
        <f t="shared" si="24"/>
        <v>45</v>
      </c>
      <c r="X101" s="117">
        <f t="shared" si="25"/>
        <v>9</v>
      </c>
      <c r="Y101" s="249">
        <v>13</v>
      </c>
      <c r="Z101" s="116">
        <f t="shared" si="26"/>
        <v>10.40</v>
      </c>
      <c r="AA101" s="143"/>
    </row>
    <row r="102" spans="1:27" ht="19.9" customHeight="1">
      <c r="A102" s="138">
        <v>95</v>
      </c>
      <c r="B102" s="165">
        <v>263613</v>
      </c>
      <c r="C102" s="148" t="s">
        <v>150</v>
      </c>
      <c r="D102" s="10">
        <v>3</v>
      </c>
      <c r="E102" s="10">
        <v>4</v>
      </c>
      <c r="F102" s="10">
        <v>6</v>
      </c>
      <c r="G102" s="10">
        <v>5</v>
      </c>
      <c r="H102" s="10">
        <v>9</v>
      </c>
      <c r="I102" s="10">
        <f t="shared" si="15"/>
        <v>27</v>
      </c>
      <c r="J102" s="10">
        <f t="shared" si="16"/>
        <v>4.05</v>
      </c>
      <c r="K102" s="18">
        <v>2</v>
      </c>
      <c r="L102" s="18">
        <v>2</v>
      </c>
      <c r="M102" s="18">
        <v>3</v>
      </c>
      <c r="N102" s="18">
        <v>2.50</v>
      </c>
      <c r="O102" s="18">
        <v>4</v>
      </c>
      <c r="P102" s="18">
        <f t="shared" si="17"/>
        <v>13.50</v>
      </c>
      <c r="Q102" s="116">
        <f t="shared" si="18"/>
        <v>0.675</v>
      </c>
      <c r="R102" s="105">
        <f t="shared" si="19"/>
        <v>0.54999999999999993</v>
      </c>
      <c r="S102" s="105">
        <f t="shared" si="20"/>
        <v>0.70</v>
      </c>
      <c r="T102" s="105">
        <f t="shared" si="21"/>
        <v>1.0499999999999998</v>
      </c>
      <c r="U102" s="105">
        <f t="shared" si="22"/>
        <v>0.875</v>
      </c>
      <c r="V102" s="105">
        <f t="shared" si="23"/>
        <v>1.5499999999999998</v>
      </c>
      <c r="W102" s="117">
        <f t="shared" si="24"/>
        <v>40.50</v>
      </c>
      <c r="X102" s="117">
        <f t="shared" si="25"/>
        <v>8.10</v>
      </c>
      <c r="Y102" s="249">
        <v>10</v>
      </c>
      <c r="Z102" s="116">
        <f t="shared" si="26"/>
        <v>8</v>
      </c>
      <c r="AA102" s="143"/>
    </row>
    <row r="103" spans="1:27" ht="19.9" customHeight="1">
      <c r="A103" s="138">
        <v>96</v>
      </c>
      <c r="B103" s="165">
        <v>263615</v>
      </c>
      <c r="C103" s="148" t="s">
        <v>152</v>
      </c>
      <c r="D103" s="10">
        <v>3</v>
      </c>
      <c r="E103" s="10">
        <v>2.50</v>
      </c>
      <c r="F103" s="10">
        <v>4</v>
      </c>
      <c r="G103" s="10">
        <v>1</v>
      </c>
      <c r="H103" s="10">
        <v>0</v>
      </c>
      <c r="I103" s="10">
        <f t="shared" si="15"/>
        <v>10.50</v>
      </c>
      <c r="J103" s="10">
        <f t="shared" si="16"/>
        <v>1.575</v>
      </c>
      <c r="K103" s="18">
        <v>1.50</v>
      </c>
      <c r="L103" s="18">
        <v>3</v>
      </c>
      <c r="M103" s="18">
        <v>2.50</v>
      </c>
      <c r="N103" s="18">
        <v>0</v>
      </c>
      <c r="O103" s="18">
        <v>1.50</v>
      </c>
      <c r="P103" s="18">
        <f t="shared" si="17"/>
        <v>8.50</v>
      </c>
      <c r="Q103" s="116">
        <f t="shared" si="18"/>
        <v>0.42500000000000004</v>
      </c>
      <c r="R103" s="105">
        <f t="shared" si="19"/>
        <v>0.52499999999999991</v>
      </c>
      <c r="S103" s="105">
        <f t="shared" si="20"/>
        <v>0.525</v>
      </c>
      <c r="T103" s="105">
        <f t="shared" si="21"/>
        <v>0.725</v>
      </c>
      <c r="U103" s="105">
        <f t="shared" si="22"/>
        <v>0.15</v>
      </c>
      <c r="V103" s="105">
        <f t="shared" si="23"/>
        <v>0.075000000000000011</v>
      </c>
      <c r="W103" s="117">
        <f t="shared" si="24"/>
        <v>19</v>
      </c>
      <c r="X103" s="117">
        <f t="shared" si="25"/>
        <v>3.8000000000000003</v>
      </c>
      <c r="Y103" s="249">
        <v>4</v>
      </c>
      <c r="Z103" s="116">
        <f t="shared" si="26"/>
        <v>3.20</v>
      </c>
      <c r="AA103" s="143"/>
    </row>
    <row r="104" spans="1:27" ht="19.9" customHeight="1">
      <c r="A104" s="138">
        <v>97</v>
      </c>
      <c r="B104" s="165">
        <v>263616</v>
      </c>
      <c r="C104" s="148" t="s">
        <v>262</v>
      </c>
      <c r="D104" s="10">
        <v>5</v>
      </c>
      <c r="E104" s="10">
        <v>6</v>
      </c>
      <c r="F104" s="10">
        <v>7</v>
      </c>
      <c r="G104" s="10">
        <v>3</v>
      </c>
      <c r="H104" s="10">
        <v>4</v>
      </c>
      <c r="I104" s="10">
        <f t="shared" si="15"/>
        <v>25</v>
      </c>
      <c r="J104" s="10">
        <f t="shared" si="16"/>
        <v>3.75</v>
      </c>
      <c r="K104" s="18">
        <v>3</v>
      </c>
      <c r="L104" s="18">
        <v>3.50</v>
      </c>
      <c r="M104" s="18">
        <v>2</v>
      </c>
      <c r="N104" s="18">
        <v>4.50</v>
      </c>
      <c r="O104" s="18">
        <v>2.50</v>
      </c>
      <c r="P104" s="18">
        <f t="shared" si="17"/>
        <v>15.50</v>
      </c>
      <c r="Q104" s="116">
        <f t="shared" si="18"/>
        <v>0.775</v>
      </c>
      <c r="R104" s="105">
        <f t="shared" si="19"/>
        <v>0.90</v>
      </c>
      <c r="S104" s="105">
        <f t="shared" si="20"/>
        <v>1.075</v>
      </c>
      <c r="T104" s="105">
        <f t="shared" si="21"/>
        <v>1.1500000000000001</v>
      </c>
      <c r="U104" s="105">
        <f t="shared" si="22"/>
        <v>0.675</v>
      </c>
      <c r="V104" s="105">
        <f t="shared" si="23"/>
        <v>0.725</v>
      </c>
      <c r="W104" s="117">
        <f t="shared" si="24"/>
        <v>40.50</v>
      </c>
      <c r="X104" s="117">
        <f t="shared" si="25"/>
        <v>8.10</v>
      </c>
      <c r="Y104" s="249">
        <v>10</v>
      </c>
      <c r="Z104" s="116">
        <f t="shared" si="26"/>
        <v>8</v>
      </c>
      <c r="AA104" s="143"/>
    </row>
    <row r="105" spans="1:27" ht="19.9" customHeight="1">
      <c r="A105" s="138">
        <v>98</v>
      </c>
      <c r="B105" s="165">
        <v>263617</v>
      </c>
      <c r="C105" s="148" t="s">
        <v>153</v>
      </c>
      <c r="D105" s="10">
        <v>1</v>
      </c>
      <c r="E105" s="10">
        <v>1.50</v>
      </c>
      <c r="F105" s="10">
        <v>6</v>
      </c>
      <c r="G105" s="10">
        <v>3</v>
      </c>
      <c r="H105" s="10">
        <v>5</v>
      </c>
      <c r="I105" s="10">
        <f t="shared" si="15"/>
        <v>16.50</v>
      </c>
      <c r="J105" s="10">
        <f t="shared" si="16"/>
        <v>2.475</v>
      </c>
      <c r="K105" s="18">
        <v>2.50</v>
      </c>
      <c r="L105" s="18">
        <v>3</v>
      </c>
      <c r="M105" s="18">
        <v>2.50</v>
      </c>
      <c r="N105" s="18">
        <v>1</v>
      </c>
      <c r="O105" s="18">
        <v>1.50</v>
      </c>
      <c r="P105" s="18">
        <f t="shared" si="17"/>
        <v>10.50</v>
      </c>
      <c r="Q105" s="116">
        <f t="shared" si="18"/>
        <v>0.525</v>
      </c>
      <c r="R105" s="105">
        <f t="shared" si="19"/>
        <v>0.27500000000000002</v>
      </c>
      <c r="S105" s="105">
        <f t="shared" si="20"/>
        <v>0.375</v>
      </c>
      <c r="T105" s="105">
        <f t="shared" si="21"/>
        <v>1.0249999999999999</v>
      </c>
      <c r="U105" s="105">
        <f t="shared" si="22"/>
        <v>0.49999999999999994</v>
      </c>
      <c r="V105" s="105">
        <f t="shared" si="23"/>
        <v>0.825</v>
      </c>
      <c r="W105" s="117">
        <f t="shared" si="24"/>
        <v>27</v>
      </c>
      <c r="X105" s="117">
        <f t="shared" si="25"/>
        <v>5.40</v>
      </c>
      <c r="Y105" s="249">
        <v>8</v>
      </c>
      <c r="Z105" s="116">
        <f t="shared" si="26"/>
        <v>6.40</v>
      </c>
      <c r="AA105" s="143"/>
    </row>
    <row r="106" spans="1:27" ht="19.9" customHeight="1">
      <c r="A106" s="138">
        <v>99</v>
      </c>
      <c r="B106" s="250"/>
      <c r="C106" s="251" t="s">
        <v>276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f t="shared" si="15"/>
        <v>0</v>
      </c>
      <c r="J106" s="10">
        <f t="shared" si="16"/>
        <v>0</v>
      </c>
      <c r="K106" s="18">
        <v>1</v>
      </c>
      <c r="L106" s="18">
        <v>1</v>
      </c>
      <c r="M106" s="18">
        <v>1.50</v>
      </c>
      <c r="N106" s="18">
        <v>0</v>
      </c>
      <c r="O106" s="18">
        <v>0.50</v>
      </c>
      <c r="P106" s="18">
        <f t="shared" si="17"/>
        <v>4</v>
      </c>
      <c r="Q106" s="116">
        <f t="shared" si="18"/>
        <v>0.20</v>
      </c>
      <c r="R106" s="105">
        <f t="shared" si="19"/>
        <v>0.05</v>
      </c>
      <c r="S106" s="105">
        <f t="shared" si="20"/>
        <v>0.05</v>
      </c>
      <c r="T106" s="105">
        <f t="shared" si="21"/>
        <v>0.075000000000000011</v>
      </c>
      <c r="U106" s="105">
        <f t="shared" si="22"/>
        <v>0</v>
      </c>
      <c r="V106" s="105">
        <f t="shared" si="23"/>
        <v>0.025000000000000001</v>
      </c>
      <c r="W106" s="117">
        <f t="shared" si="24"/>
        <v>4</v>
      </c>
      <c r="X106" s="117">
        <f t="shared" si="25"/>
        <v>0.80</v>
      </c>
      <c r="Y106" s="252"/>
      <c r="Z106" s="116">
        <f t="shared" si="26"/>
        <v>0</v>
      </c>
      <c r="AA106" s="143"/>
    </row>
    <row r="107" spans="1:27" ht="19.9" customHeight="1">
      <c r="A107" s="138">
        <v>100</v>
      </c>
      <c r="B107" s="165">
        <v>263620</v>
      </c>
      <c r="C107" s="149" t="s">
        <v>277</v>
      </c>
      <c r="D107" s="10">
        <v>3</v>
      </c>
      <c r="E107" s="10">
        <v>2</v>
      </c>
      <c r="F107" s="10">
        <v>4</v>
      </c>
      <c r="G107" s="10">
        <v>5</v>
      </c>
      <c r="H107" s="10">
        <v>6</v>
      </c>
      <c r="I107" s="10">
        <f t="shared" si="15"/>
        <v>20</v>
      </c>
      <c r="J107" s="10">
        <f t="shared" si="16"/>
        <v>3</v>
      </c>
      <c r="K107" s="18">
        <v>2.50</v>
      </c>
      <c r="L107" s="18">
        <v>4</v>
      </c>
      <c r="M107" s="18">
        <v>1</v>
      </c>
      <c r="N107" s="18">
        <v>0.50</v>
      </c>
      <c r="O107" s="18">
        <v>5</v>
      </c>
      <c r="P107" s="18">
        <f t="shared" si="17"/>
        <v>13</v>
      </c>
      <c r="Q107" s="116">
        <f t="shared" si="18"/>
        <v>0.65</v>
      </c>
      <c r="R107" s="105">
        <f t="shared" si="19"/>
        <v>0.57499999999999996</v>
      </c>
      <c r="S107" s="105">
        <f t="shared" si="20"/>
        <v>0.50</v>
      </c>
      <c r="T107" s="105">
        <f t="shared" si="21"/>
        <v>0.65</v>
      </c>
      <c r="U107" s="105">
        <f t="shared" si="22"/>
        <v>0.775</v>
      </c>
      <c r="V107" s="105">
        <f t="shared" si="23"/>
        <v>1.1499999999999999</v>
      </c>
      <c r="W107" s="117">
        <f t="shared" si="24"/>
        <v>33</v>
      </c>
      <c r="X107" s="117">
        <f t="shared" si="25"/>
        <v>6.60</v>
      </c>
      <c r="Y107" s="253">
        <v>7</v>
      </c>
      <c r="Z107" s="116">
        <f t="shared" si="26"/>
        <v>5.60</v>
      </c>
      <c r="AA107" s="143"/>
    </row>
    <row r="108" spans="1:27" ht="19.9" customHeight="1">
      <c r="A108" s="138">
        <v>101</v>
      </c>
      <c r="B108" s="165">
        <v>263621</v>
      </c>
      <c r="C108" s="149" t="s">
        <v>154</v>
      </c>
      <c r="D108" s="10">
        <v>6</v>
      </c>
      <c r="E108" s="10">
        <v>9</v>
      </c>
      <c r="F108" s="10">
        <v>7</v>
      </c>
      <c r="G108" s="10">
        <v>8</v>
      </c>
      <c r="H108" s="10">
        <v>6</v>
      </c>
      <c r="I108" s="10">
        <f t="shared" si="15"/>
        <v>36</v>
      </c>
      <c r="J108" s="10">
        <f t="shared" si="16"/>
        <v>5.40</v>
      </c>
      <c r="K108" s="18">
        <v>3.50</v>
      </c>
      <c r="L108" s="18">
        <v>3</v>
      </c>
      <c r="M108" s="18">
        <v>4</v>
      </c>
      <c r="N108" s="18">
        <v>2.50</v>
      </c>
      <c r="O108" s="18">
        <v>3</v>
      </c>
      <c r="P108" s="18">
        <f t="shared" si="17"/>
        <v>16</v>
      </c>
      <c r="Q108" s="116">
        <f t="shared" si="18"/>
        <v>0.80</v>
      </c>
      <c r="R108" s="105">
        <f t="shared" si="19"/>
        <v>1.075</v>
      </c>
      <c r="S108" s="105">
        <f t="shared" si="20"/>
        <v>1.50</v>
      </c>
      <c r="T108" s="105">
        <f t="shared" si="21"/>
        <v>1.25</v>
      </c>
      <c r="U108" s="105">
        <f t="shared" si="22"/>
        <v>1.325</v>
      </c>
      <c r="V108" s="105">
        <f t="shared" si="23"/>
        <v>1.0499999999999998</v>
      </c>
      <c r="W108" s="117">
        <f t="shared" si="24"/>
        <v>52</v>
      </c>
      <c r="X108" s="117">
        <f t="shared" si="25"/>
        <v>10.40</v>
      </c>
      <c r="Y108" s="253">
        <v>17</v>
      </c>
      <c r="Z108" s="116">
        <f t="shared" si="26"/>
        <v>13.60</v>
      </c>
      <c r="AA108" s="143"/>
    </row>
    <row r="109" spans="1:27" ht="19.9" customHeight="1">
      <c r="A109" s="138">
        <v>102</v>
      </c>
      <c r="B109" s="165">
        <v>263622</v>
      </c>
      <c r="C109" s="149" t="s">
        <v>155</v>
      </c>
      <c r="D109" s="10">
        <v>1</v>
      </c>
      <c r="E109" s="10">
        <v>2.50</v>
      </c>
      <c r="F109" s="10">
        <v>5</v>
      </c>
      <c r="G109" s="10">
        <v>4</v>
      </c>
      <c r="H109" s="10">
        <v>2.50</v>
      </c>
      <c r="I109" s="10">
        <f t="shared" si="15"/>
        <v>15</v>
      </c>
      <c r="J109" s="10">
        <f t="shared" si="16"/>
        <v>2.25</v>
      </c>
      <c r="K109" s="18">
        <v>3</v>
      </c>
      <c r="L109" s="18">
        <v>3.50</v>
      </c>
      <c r="M109" s="18">
        <v>4.50</v>
      </c>
      <c r="N109" s="18">
        <v>3</v>
      </c>
      <c r="O109" s="18">
        <v>2</v>
      </c>
      <c r="P109" s="18">
        <f t="shared" si="17"/>
        <v>16</v>
      </c>
      <c r="Q109" s="116">
        <f t="shared" si="18"/>
        <v>0.80</v>
      </c>
      <c r="R109" s="105">
        <f t="shared" si="19"/>
        <v>0.30000000000000004</v>
      </c>
      <c r="S109" s="105">
        <f t="shared" si="20"/>
        <v>0.55000000000000004</v>
      </c>
      <c r="T109" s="105">
        <f t="shared" si="21"/>
        <v>0.975</v>
      </c>
      <c r="U109" s="105">
        <f t="shared" si="22"/>
        <v>0.75</v>
      </c>
      <c r="V109" s="105">
        <f t="shared" si="23"/>
        <v>0.475</v>
      </c>
      <c r="W109" s="117">
        <f t="shared" si="24"/>
        <v>31</v>
      </c>
      <c r="X109" s="117">
        <f t="shared" si="25"/>
        <v>6.20</v>
      </c>
      <c r="Y109" s="253">
        <v>4</v>
      </c>
      <c r="Z109" s="116">
        <f t="shared" si="26"/>
        <v>3.20</v>
      </c>
      <c r="AA109" s="143"/>
    </row>
    <row r="110" spans="1:27" ht="19.9" customHeight="1">
      <c r="A110" s="138">
        <v>103</v>
      </c>
      <c r="B110" s="165">
        <v>267777</v>
      </c>
      <c r="C110" s="148" t="s">
        <v>266</v>
      </c>
      <c r="D110" s="10">
        <v>2</v>
      </c>
      <c r="E110" s="10">
        <v>1</v>
      </c>
      <c r="F110" s="10">
        <v>0</v>
      </c>
      <c r="G110" s="10">
        <v>1.50</v>
      </c>
      <c r="H110" s="10">
        <v>0</v>
      </c>
      <c r="I110" s="10">
        <f t="shared" si="15"/>
        <v>4.50</v>
      </c>
      <c r="J110" s="10">
        <f t="shared" si="16"/>
        <v>0.675</v>
      </c>
      <c r="K110" s="18">
        <v>1.50</v>
      </c>
      <c r="L110" s="18">
        <v>0</v>
      </c>
      <c r="M110" s="18">
        <v>1</v>
      </c>
      <c r="N110" s="18">
        <v>0.50</v>
      </c>
      <c r="O110" s="18">
        <v>1.50</v>
      </c>
      <c r="P110" s="18">
        <f t="shared" si="17"/>
        <v>4.50</v>
      </c>
      <c r="Q110" s="116">
        <f t="shared" si="18"/>
        <v>0.225</v>
      </c>
      <c r="R110" s="105">
        <f t="shared" si="19"/>
        <v>0.375</v>
      </c>
      <c r="S110" s="105">
        <f t="shared" si="20"/>
        <v>0.15</v>
      </c>
      <c r="T110" s="105">
        <f t="shared" si="21"/>
        <v>0.05</v>
      </c>
      <c r="U110" s="105">
        <f t="shared" si="22"/>
        <v>0.24999999999999997</v>
      </c>
      <c r="V110" s="105">
        <f t="shared" si="23"/>
        <v>0.075000000000000011</v>
      </c>
      <c r="W110" s="117">
        <f t="shared" si="24"/>
        <v>9</v>
      </c>
      <c r="X110" s="117">
        <f t="shared" si="25"/>
        <v>1.80</v>
      </c>
      <c r="Y110" s="249">
        <v>0</v>
      </c>
      <c r="Z110" s="116">
        <f t="shared" si="26"/>
        <v>0</v>
      </c>
      <c r="AA110" s="143"/>
    </row>
    <row r="111" ht="21" thickBot="1"/>
    <row r="112" spans="1:26" ht="20.25">
      <c r="A112" s="183"/>
      <c r="B112" s="184"/>
      <c r="C112" s="185"/>
      <c r="D112" s="6">
        <f t="shared" si="27" ref="D112:Z112">COUNT(D8:D110)</f>
        <v>103</v>
      </c>
      <c r="E112" s="7">
        <f t="shared" si="27"/>
        <v>103</v>
      </c>
      <c r="F112" s="7">
        <f t="shared" si="27"/>
        <v>103</v>
      </c>
      <c r="G112" s="7">
        <f t="shared" si="27"/>
        <v>103</v>
      </c>
      <c r="H112" s="87">
        <f t="shared" si="27"/>
        <v>103</v>
      </c>
      <c r="I112" s="8">
        <f t="shared" si="27"/>
        <v>103</v>
      </c>
      <c r="J112" s="88">
        <f t="shared" si="27"/>
        <v>103</v>
      </c>
      <c r="K112" s="80">
        <f t="shared" si="27"/>
        <v>103</v>
      </c>
      <c r="L112" s="15">
        <f t="shared" si="27"/>
        <v>103</v>
      </c>
      <c r="M112" s="15">
        <f t="shared" si="27"/>
        <v>103</v>
      </c>
      <c r="N112" s="15">
        <f t="shared" si="27"/>
        <v>103</v>
      </c>
      <c r="O112" s="81">
        <f t="shared" si="27"/>
        <v>103</v>
      </c>
      <c r="P112" s="76">
        <f t="shared" si="27"/>
        <v>103</v>
      </c>
      <c r="Q112" s="94">
        <f t="shared" si="27"/>
        <v>103</v>
      </c>
      <c r="R112" s="97">
        <f t="shared" si="27"/>
        <v>103</v>
      </c>
      <c r="S112" s="22">
        <f t="shared" si="27"/>
        <v>103</v>
      </c>
      <c r="T112" s="22">
        <f t="shared" si="27"/>
        <v>103</v>
      </c>
      <c r="U112" s="22">
        <f t="shared" si="27"/>
        <v>103</v>
      </c>
      <c r="V112" s="23">
        <f t="shared" si="27"/>
        <v>103</v>
      </c>
      <c r="W112" s="106">
        <f t="shared" si="27"/>
        <v>103</v>
      </c>
      <c r="X112" s="100">
        <f t="shared" si="27"/>
        <v>103</v>
      </c>
      <c r="Y112" s="16">
        <f t="shared" si="27"/>
        <v>102</v>
      </c>
      <c r="Z112" s="104">
        <f t="shared" si="27"/>
        <v>103</v>
      </c>
    </row>
    <row r="113" spans="1:26" ht="21" customHeight="1">
      <c r="A113" s="174"/>
      <c r="B113" s="175"/>
      <c r="C113" s="176"/>
      <c r="D113" s="9">
        <v>10</v>
      </c>
      <c r="E113" s="10">
        <v>10</v>
      </c>
      <c r="F113" s="10">
        <v>10</v>
      </c>
      <c r="G113" s="10">
        <v>10</v>
      </c>
      <c r="H113" s="89">
        <v>10</v>
      </c>
      <c r="I113" s="11">
        <f>SUM(D113:H113)</f>
        <v>50</v>
      </c>
      <c r="J113" s="90">
        <f>I113*0.15</f>
        <v>7.50</v>
      </c>
      <c r="K113" s="82">
        <v>5</v>
      </c>
      <c r="L113" s="18">
        <v>5</v>
      </c>
      <c r="M113" s="18">
        <v>5</v>
      </c>
      <c r="N113" s="18">
        <v>5</v>
      </c>
      <c r="O113" s="83">
        <v>5</v>
      </c>
      <c r="P113" s="77">
        <f>SUM(K113:O113)</f>
        <v>25</v>
      </c>
      <c r="Q113" s="95">
        <f>P113*0.05</f>
        <v>1.25</v>
      </c>
      <c r="R113" s="98">
        <f>(D113*0.15+K113*0.05)</f>
        <v>1.75</v>
      </c>
      <c r="S113" s="24">
        <f>((E113*0.15+L113*0.05))</f>
        <v>1.75</v>
      </c>
      <c r="T113" s="24">
        <f t="shared" si="28" ref="T113:U113">((F113*0.15+M113*0.05))</f>
        <v>1.75</v>
      </c>
      <c r="U113" s="24">
        <f t="shared" si="28"/>
        <v>1.75</v>
      </c>
      <c r="V113" s="25">
        <f>((H113*0.15+O113*0.05))</f>
        <v>1.75</v>
      </c>
      <c r="W113" s="107">
        <v>75</v>
      </c>
      <c r="X113" s="101">
        <f>W113*0.2</f>
        <v>15</v>
      </c>
      <c r="Y113" s="19">
        <v>33</v>
      </c>
      <c r="Z113" s="84">
        <f>Y113*0.8</f>
        <v>26.40</v>
      </c>
    </row>
    <row r="114" spans="1:26" ht="20.25">
      <c r="A114" s="174" t="s">
        <v>72</v>
      </c>
      <c r="B114" s="175"/>
      <c r="C114" s="176"/>
      <c r="D114" s="9">
        <f>D113*0.4</f>
        <v>4</v>
      </c>
      <c r="E114" s="10">
        <f>E113*0.4</f>
        <v>4</v>
      </c>
      <c r="F114" s="10">
        <f t="shared" si="29" ref="F114:J114">F113*0.4</f>
        <v>4</v>
      </c>
      <c r="G114" s="10">
        <f t="shared" si="29"/>
        <v>4</v>
      </c>
      <c r="H114" s="89">
        <f t="shared" si="29"/>
        <v>4</v>
      </c>
      <c r="I114" s="11">
        <f t="shared" si="29"/>
        <v>20</v>
      </c>
      <c r="J114" s="90">
        <f t="shared" si="29"/>
        <v>3</v>
      </c>
      <c r="K114" s="82">
        <f>K113*0.4</f>
        <v>2</v>
      </c>
      <c r="L114" s="18">
        <f>L113*0.4</f>
        <v>2</v>
      </c>
      <c r="M114" s="18">
        <f t="shared" si="30" ref="M114:Z114">M113*0.4</f>
        <v>2</v>
      </c>
      <c r="N114" s="18">
        <f t="shared" si="30"/>
        <v>2</v>
      </c>
      <c r="O114" s="83">
        <f t="shared" si="30"/>
        <v>2</v>
      </c>
      <c r="P114" s="77">
        <f t="shared" si="30"/>
        <v>10</v>
      </c>
      <c r="Q114" s="95">
        <f t="shared" si="30"/>
        <v>0.50</v>
      </c>
      <c r="R114" s="98">
        <f t="shared" si="30"/>
        <v>0.70</v>
      </c>
      <c r="S114" s="24">
        <f t="shared" si="30"/>
        <v>0.70</v>
      </c>
      <c r="T114" s="24">
        <f t="shared" si="30"/>
        <v>0.70</v>
      </c>
      <c r="U114" s="24">
        <f t="shared" si="30"/>
        <v>0.70</v>
      </c>
      <c r="V114" s="25">
        <f t="shared" si="30"/>
        <v>0.70</v>
      </c>
      <c r="W114" s="107">
        <f t="shared" si="30"/>
        <v>30</v>
      </c>
      <c r="X114" s="101">
        <f t="shared" si="30"/>
        <v>6</v>
      </c>
      <c r="Y114" s="19">
        <f t="shared" si="30"/>
        <v>13.20</v>
      </c>
      <c r="Z114" s="84">
        <f t="shared" si="30"/>
        <v>10.560000000000002</v>
      </c>
    </row>
    <row r="115" spans="1:26" ht="21" customHeight="1">
      <c r="A115" s="174" t="s">
        <v>12</v>
      </c>
      <c r="B115" s="175"/>
      <c r="C115" s="176"/>
      <c r="D115" s="9">
        <f>COUNTIF(D8:D110,"&gt;=4")</f>
        <v>31</v>
      </c>
      <c r="E115" s="9">
        <f>COUNTIF(E8:E110,"&gt;=4")</f>
        <v>47</v>
      </c>
      <c r="F115" s="9">
        <f>COUNTIF(F8:F110,"&gt;=4")</f>
        <v>52</v>
      </c>
      <c r="G115" s="9">
        <f>COUNTIF(G8:G110,"&gt;=4")</f>
        <v>49</v>
      </c>
      <c r="H115" s="9">
        <f>COUNTIF(H8:H110,"&gt;=4")</f>
        <v>54</v>
      </c>
      <c r="I115" s="11">
        <f>COUNTIF(I8:I110,"&gt;=20")</f>
        <v>45</v>
      </c>
      <c r="J115" s="90">
        <f>COUNTIF(J8:J110,"&gt;=3")</f>
        <v>45</v>
      </c>
      <c r="K115" s="82">
        <f>COUNTIF(K8:K110,"&gt;=2")</f>
        <v>79</v>
      </c>
      <c r="L115" s="82">
        <f>COUNTIF(L8:L110,"&gt;=2")</f>
        <v>80</v>
      </c>
      <c r="M115" s="82">
        <f>COUNTIF(M8:M110,"&gt;=2")</f>
        <v>79</v>
      </c>
      <c r="N115" s="82">
        <f>COUNTIF(N8:N110,"&gt;=2")</f>
        <v>80</v>
      </c>
      <c r="O115" s="82">
        <f>COUNTIF(O8:O110,"&gt;=2")</f>
        <v>77</v>
      </c>
      <c r="P115" s="77">
        <f>COUNTIF(P8:P110,"&gt;=10")</f>
        <v>79</v>
      </c>
      <c r="Q115" s="95">
        <f>COUNTIF(Q8:Q110,"&gt;=0.5")</f>
        <v>79</v>
      </c>
      <c r="R115" s="98">
        <f>COUNTIF(R8:R110,"&gt;=.7")</f>
        <v>31</v>
      </c>
      <c r="S115" s="98">
        <f>COUNTIF(S8:S110,"&gt;=.7")</f>
        <v>46</v>
      </c>
      <c r="T115" s="98">
        <f>COUNTIF(T8:T110,"&gt;=.7")</f>
        <v>50</v>
      </c>
      <c r="U115" s="98">
        <f>COUNTIF(U8:U110,"&gt;=.7")</f>
        <v>48</v>
      </c>
      <c r="V115" s="98">
        <f>COUNTIF(V8:V110,"&gt;=.7")</f>
        <v>53</v>
      </c>
      <c r="W115" s="107">
        <f>COUNTIF(W8:W110,"&gt;=30")</f>
        <v>51</v>
      </c>
      <c r="X115" s="101">
        <f>COUNTIF(X8:X110,"&gt;=6")</f>
        <v>51</v>
      </c>
      <c r="Y115" s="19">
        <f>COUNTIF(Y8:Y110,"&gt;=13.2")</f>
        <v>20</v>
      </c>
      <c r="Z115" s="84">
        <f>COUNTIF(Z8:Z110,"&gt;=10.56")</f>
        <v>20</v>
      </c>
    </row>
    <row r="116" spans="1:26" ht="20.25">
      <c r="A116" s="174" t="s">
        <v>13</v>
      </c>
      <c r="B116" s="175"/>
      <c r="C116" s="176"/>
      <c r="D116" s="91" t="str">
        <f t="shared" si="31" ref="D116:Z116">IF(((D115/COUNT(D8:D110))*100)&gt;=60,"3",IF(AND(((D115/COUNT(D8:D110))*100)&lt;60,((D115/COUNT(D8:D110))*100)&gt;=50),"2",IF(AND(((D115/COUNT(D8:D110))*100)&lt;50,((D115/COUNT(D8:D110))*100)&gt;=40),"1","0")))</f>
        <v>0</v>
      </c>
      <c r="E116" s="10" t="str">
        <f t="shared" si="31"/>
        <v>1</v>
      </c>
      <c r="F116" s="10" t="str">
        <f t="shared" si="31"/>
        <v>2</v>
      </c>
      <c r="G116" s="10" t="str">
        <f t="shared" si="31"/>
        <v>1</v>
      </c>
      <c r="H116" s="89" t="str">
        <f t="shared" si="31"/>
        <v>2</v>
      </c>
      <c r="I116" s="11" t="str">
        <f t="shared" si="31"/>
        <v>1</v>
      </c>
      <c r="J116" s="90" t="str">
        <f t="shared" si="31"/>
        <v>1</v>
      </c>
      <c r="K116" s="82" t="str">
        <f t="shared" si="31"/>
        <v>3</v>
      </c>
      <c r="L116" s="17" t="str">
        <f t="shared" si="31"/>
        <v>3</v>
      </c>
      <c r="M116" s="17" t="str">
        <f t="shared" si="31"/>
        <v>3</v>
      </c>
      <c r="N116" s="17" t="str">
        <f t="shared" si="31"/>
        <v>3</v>
      </c>
      <c r="O116" s="84" t="str">
        <f t="shared" si="31"/>
        <v>3</v>
      </c>
      <c r="P116" s="77" t="str">
        <f t="shared" si="31"/>
        <v>3</v>
      </c>
      <c r="Q116" s="95" t="str">
        <f t="shared" si="31"/>
        <v>3</v>
      </c>
      <c r="R116" s="98" t="str">
        <f t="shared" si="31"/>
        <v>0</v>
      </c>
      <c r="S116" s="24" t="str">
        <f t="shared" si="31"/>
        <v>1</v>
      </c>
      <c r="T116" s="24" t="str">
        <f t="shared" si="31"/>
        <v>1</v>
      </c>
      <c r="U116" s="24" t="str">
        <f t="shared" si="31"/>
        <v>1</v>
      </c>
      <c r="V116" s="25" t="str">
        <f t="shared" si="31"/>
        <v>2</v>
      </c>
      <c r="W116" s="101" t="str">
        <f t="shared" si="31"/>
        <v>1</v>
      </c>
      <c r="X116" s="102" t="str">
        <f t="shared" si="31"/>
        <v>1</v>
      </c>
      <c r="Y116" s="95" t="str">
        <f t="shared" si="31"/>
        <v>0</v>
      </c>
      <c r="Z116" s="19" t="str">
        <f t="shared" si="31"/>
        <v>0</v>
      </c>
    </row>
    <row r="117" spans="1:26" ht="21" thickBot="1">
      <c r="A117" s="177" t="s">
        <v>14</v>
      </c>
      <c r="B117" s="178"/>
      <c r="C117" s="179"/>
      <c r="D117" s="12">
        <f t="shared" si="32" ref="D117:Z117">((D115/COUNT(D8:D110))*D116)</f>
        <v>0</v>
      </c>
      <c r="E117" s="13">
        <f t="shared" si="32"/>
        <v>0.4563106796116505</v>
      </c>
      <c r="F117" s="13">
        <f t="shared" si="32"/>
        <v>1.0097087378640777</v>
      </c>
      <c r="G117" s="13">
        <f t="shared" si="32"/>
        <v>0.47572815533980584</v>
      </c>
      <c r="H117" s="92">
        <f t="shared" si="32"/>
        <v>1.0485436893203883</v>
      </c>
      <c r="I117" s="14">
        <f t="shared" si="32"/>
        <v>0.43689320388349512</v>
      </c>
      <c r="J117" s="93">
        <f t="shared" si="32"/>
        <v>0.43689320388349512</v>
      </c>
      <c r="K117" s="85">
        <f t="shared" si="32"/>
        <v>2.3009708737864076</v>
      </c>
      <c r="L117" s="20">
        <f t="shared" si="32"/>
        <v>2.3300970873786406</v>
      </c>
      <c r="M117" s="20">
        <f t="shared" si="32"/>
        <v>2.3009708737864076</v>
      </c>
      <c r="N117" s="20">
        <f t="shared" si="32"/>
        <v>2.3300970873786406</v>
      </c>
      <c r="O117" s="86">
        <f t="shared" si="32"/>
        <v>2.2427184466019416</v>
      </c>
      <c r="P117" s="78">
        <f t="shared" si="32"/>
        <v>2.3009708737864076</v>
      </c>
      <c r="Q117" s="96">
        <f t="shared" si="32"/>
        <v>2.3009708737864076</v>
      </c>
      <c r="R117" s="99">
        <f t="shared" si="32"/>
        <v>0</v>
      </c>
      <c r="S117" s="26">
        <f t="shared" si="32"/>
        <v>0.44660194174757284</v>
      </c>
      <c r="T117" s="26">
        <f t="shared" si="32"/>
        <v>0.4854368932038835</v>
      </c>
      <c r="U117" s="26">
        <f t="shared" si="32"/>
        <v>0.46601941747572817</v>
      </c>
      <c r="V117" s="27">
        <f t="shared" si="32"/>
        <v>1.029126213592233</v>
      </c>
      <c r="W117" s="108">
        <f t="shared" si="32"/>
        <v>0.49514563106796117</v>
      </c>
      <c r="X117" s="103">
        <f t="shared" si="32"/>
        <v>0.49514563106796117</v>
      </c>
      <c r="Y117" s="96">
        <f t="shared" si="32"/>
        <v>0</v>
      </c>
      <c r="Z117" s="21">
        <f t="shared" si="32"/>
        <v>0</v>
      </c>
    </row>
    <row r="118" spans="1:4" ht="21" thickBot="1">
      <c r="A118" s="139"/>
      <c r="B118" s="2"/>
      <c r="C118" s="2"/>
      <c r="D118" s="2"/>
    </row>
    <row r="119" spans="1:19" ht="20.25">
      <c r="A119" s="180" t="s">
        <v>15</v>
      </c>
      <c r="B119" s="181"/>
      <c r="C119" s="182"/>
      <c r="D119" s="2"/>
      <c r="E119" s="168" t="s">
        <v>16</v>
      </c>
      <c r="F119" s="169"/>
      <c r="G119" s="169"/>
      <c r="H119" s="169"/>
      <c r="I119" s="169"/>
      <c r="J119" s="169"/>
      <c r="K119" s="169"/>
      <c r="L119" s="169"/>
      <c r="M119" s="169"/>
      <c r="N119" s="170"/>
      <c r="O119" s="79" t="s">
        <v>8</v>
      </c>
      <c r="P119" s="28" t="s">
        <v>3</v>
      </c>
      <c r="Q119" s="28" t="s">
        <v>4</v>
      </c>
      <c r="R119" s="28" t="s">
        <v>5</v>
      </c>
      <c r="S119" s="29" t="s">
        <v>6</v>
      </c>
    </row>
    <row r="120" spans="1:19" ht="21" thickBot="1">
      <c r="A120" s="140" t="s">
        <v>73</v>
      </c>
      <c r="B120" s="3"/>
      <c r="C120" s="30"/>
      <c r="D120" s="2"/>
      <c r="E120" s="171"/>
      <c r="F120" s="172"/>
      <c r="G120" s="172"/>
      <c r="H120" s="172"/>
      <c r="I120" s="172"/>
      <c r="J120" s="172"/>
      <c r="K120" s="172"/>
      <c r="L120" s="172"/>
      <c r="M120" s="172"/>
      <c r="N120" s="173"/>
      <c r="O120" s="4">
        <f>(R117*0.2+Z117*0.8)</f>
        <v>0</v>
      </c>
      <c r="P120" s="4">
        <f>(S117*0.2+Z117*0.8)</f>
        <v>0.089320388349514571</v>
      </c>
      <c r="Q120" s="4">
        <f>(T117*0.2+Z117*0.8)</f>
        <v>0.097087378640776711</v>
      </c>
      <c r="R120" s="4">
        <f>(U117*0.2+Z117*0.8)</f>
        <v>0.093203883495145634</v>
      </c>
      <c r="S120" s="5">
        <f>(V117*0.2+Z117*0.8)</f>
        <v>0.2058252427184466</v>
      </c>
    </row>
    <row r="121" spans="1:4" ht="20.25">
      <c r="A121" s="140" t="s">
        <v>74</v>
      </c>
      <c r="B121" s="3"/>
      <c r="C121" s="30"/>
      <c r="D121" s="2"/>
    </row>
    <row r="122" spans="1:4" ht="21" thickBot="1">
      <c r="A122" s="141" t="s">
        <v>75</v>
      </c>
      <c r="B122" s="31"/>
      <c r="C122" s="32"/>
      <c r="D122" s="2"/>
    </row>
  </sheetData>
  <mergeCells count="23">
    <mergeCell ref="E119:N120"/>
    <mergeCell ref="A113:C113"/>
    <mergeCell ref="A114:C114"/>
    <mergeCell ref="A115:C115"/>
    <mergeCell ref="A116:C116"/>
    <mergeCell ref="A117:C117"/>
    <mergeCell ref="A119:C119"/>
    <mergeCell ref="A112:C112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a11716-a418-4abb-8039-3ac8953534a6}">
  <sheetPr codeName="Sheet15">
    <pageSetUpPr fitToPage="1"/>
  </sheetPr>
  <dimension ref="A1:AA122"/>
  <sheetViews>
    <sheetView zoomScale="80" zoomScaleNormal="80" workbookViewId="0" topLeftCell="D1">
      <selection pane="topLeft" activeCell="F4" sqref="F4:Z4"/>
    </sheetView>
  </sheetViews>
  <sheetFormatPr defaultColWidth="8.854285714285714" defaultRowHeight="20.25"/>
  <cols>
    <col min="1" max="1" width="11.571428571428571" style="133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714285714285714" style="1" bestFit="1" customWidth="1"/>
    <col min="10" max="10" width="14.285714285714286" style="1" bestFit="1" customWidth="1"/>
    <col min="11" max="14" width="8.714285714285714" style="1" bestFit="1" customWidth="1"/>
    <col min="15" max="19" width="13.714285714285714" style="1" bestFit="1" customWidth="1"/>
    <col min="20" max="21" width="12.428571428571429" style="1" bestFit="1" customWidth="1"/>
    <col min="22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27" width="10.571428571428571" style="248" bestFit="1" customWidth="1"/>
    <col min="28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270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3" t="str">
        <f>'CO (3)'!D9</f>
        <v>Physical Chemistry</v>
      </c>
      <c r="D4" s="113" t="s">
        <v>82</v>
      </c>
      <c r="E4" s="114"/>
      <c r="F4" s="189" t="s">
        <v>271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100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03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0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7" ht="19.9" customHeight="1">
      <c r="A8" s="138">
        <v>1</v>
      </c>
      <c r="B8" s="165">
        <v>263462</v>
      </c>
      <c r="C8" s="148" t="s">
        <v>166</v>
      </c>
      <c r="D8" s="10">
        <v>8</v>
      </c>
      <c r="E8" s="10">
        <v>4</v>
      </c>
      <c r="F8" s="10">
        <v>7</v>
      </c>
      <c r="G8" s="10">
        <v>6</v>
      </c>
      <c r="H8" s="10">
        <v>8</v>
      </c>
      <c r="I8" s="10">
        <f>SUM(D8:H8)</f>
        <v>33</v>
      </c>
      <c r="J8" s="10">
        <f>I8*0.15</f>
        <v>4.95</v>
      </c>
      <c r="K8" s="18">
        <v>4</v>
      </c>
      <c r="L8" s="18">
        <v>2.50</v>
      </c>
      <c r="M8" s="18">
        <v>3</v>
      </c>
      <c r="N8" s="18">
        <v>2.50</v>
      </c>
      <c r="O8" s="18">
        <v>4</v>
      </c>
      <c r="P8" s="18">
        <f>SUM(K8:O8)</f>
        <v>16</v>
      </c>
      <c r="Q8" s="116">
        <f>P8*0.05</f>
        <v>0.80</v>
      </c>
      <c r="R8" s="105">
        <f t="shared" si="0" ref="R8:V23">(D8*0.15+K8*0.05)</f>
        <v>1.40</v>
      </c>
      <c r="S8" s="105">
        <f t="shared" si="0"/>
        <v>0.725</v>
      </c>
      <c r="T8" s="105">
        <f t="shared" si="0"/>
        <v>1.2000000000000002</v>
      </c>
      <c r="U8" s="105">
        <f t="shared" si="0"/>
        <v>1.0249999999999999</v>
      </c>
      <c r="V8" s="105">
        <f t="shared" si="0"/>
        <v>1.40</v>
      </c>
      <c r="W8" s="117">
        <f t="shared" si="1" ref="W8:W71">I8+P8</f>
        <v>49</v>
      </c>
      <c r="X8" s="117">
        <f>(W8*0.2)</f>
        <v>9.8000000000000007</v>
      </c>
      <c r="Y8" s="249">
        <v>25</v>
      </c>
      <c r="Z8" s="116">
        <f>Y8*0.8</f>
        <v>20</v>
      </c>
      <c r="AA8" s="245"/>
    </row>
    <row r="9" spans="1:27" ht="19.9" customHeight="1">
      <c r="A9" s="138">
        <v>2</v>
      </c>
      <c r="B9" s="165">
        <v>263463</v>
      </c>
      <c r="C9" s="148" t="s">
        <v>167</v>
      </c>
      <c r="D9" s="10">
        <v>7</v>
      </c>
      <c r="E9" s="10">
        <v>8</v>
      </c>
      <c r="F9" s="10">
        <v>6</v>
      </c>
      <c r="G9" s="10">
        <v>5</v>
      </c>
      <c r="H9" s="10">
        <v>4</v>
      </c>
      <c r="I9" s="10">
        <f t="shared" si="2" ref="I9:I72">SUM(D9:H9)</f>
        <v>30</v>
      </c>
      <c r="J9" s="10">
        <f t="shared" si="3" ref="J9:J72">I9*0.15</f>
        <v>4.50</v>
      </c>
      <c r="K9" s="18">
        <v>5</v>
      </c>
      <c r="L9" s="18">
        <v>1</v>
      </c>
      <c r="M9" s="18">
        <v>3</v>
      </c>
      <c r="N9" s="18">
        <v>1</v>
      </c>
      <c r="O9" s="18">
        <v>4</v>
      </c>
      <c r="P9" s="18">
        <f t="shared" si="4" ref="P9:P72">SUM(K9:O9)</f>
        <v>14</v>
      </c>
      <c r="Q9" s="116">
        <f t="shared" si="5" ref="Q9:Q72">P9*0.05</f>
        <v>0.70</v>
      </c>
      <c r="R9" s="105">
        <f t="shared" si="0"/>
        <v>1.30</v>
      </c>
      <c r="S9" s="105">
        <f t="shared" si="0"/>
        <v>1.25</v>
      </c>
      <c r="T9" s="105">
        <f t="shared" si="0"/>
        <v>1.0499999999999998</v>
      </c>
      <c r="U9" s="105">
        <f t="shared" si="0"/>
        <v>0.80</v>
      </c>
      <c r="V9" s="105">
        <f t="shared" si="0"/>
        <v>0.80</v>
      </c>
      <c r="W9" s="117">
        <f t="shared" si="1"/>
        <v>44</v>
      </c>
      <c r="X9" s="117">
        <f t="shared" si="6" ref="X9:X72">(W9*0.2)</f>
        <v>8.8000000000000007</v>
      </c>
      <c r="Y9" s="249">
        <v>18</v>
      </c>
      <c r="Z9" s="116">
        <f t="shared" si="7" ref="Z9:Z72">Y9*0.8</f>
        <v>14.40</v>
      </c>
      <c r="AA9" s="245"/>
    </row>
    <row r="10" spans="1:27" ht="19.9" customHeight="1">
      <c r="A10" s="138">
        <v>3</v>
      </c>
      <c r="B10" s="165">
        <v>263465</v>
      </c>
      <c r="C10" s="148" t="s">
        <v>105</v>
      </c>
      <c r="D10" s="10">
        <v>3</v>
      </c>
      <c r="E10" s="10">
        <v>8</v>
      </c>
      <c r="F10" s="10">
        <v>4</v>
      </c>
      <c r="G10" s="10">
        <v>5</v>
      </c>
      <c r="H10" s="10">
        <v>7</v>
      </c>
      <c r="I10" s="10">
        <f t="shared" si="2"/>
        <v>27</v>
      </c>
      <c r="J10" s="10">
        <f t="shared" si="3"/>
        <v>4.05</v>
      </c>
      <c r="K10" s="18">
        <v>3</v>
      </c>
      <c r="L10" s="18">
        <v>2</v>
      </c>
      <c r="M10" s="18">
        <v>2</v>
      </c>
      <c r="N10" s="18">
        <v>4</v>
      </c>
      <c r="O10" s="18">
        <v>5</v>
      </c>
      <c r="P10" s="18">
        <f t="shared" si="4"/>
        <v>16</v>
      </c>
      <c r="Q10" s="116">
        <f t="shared" si="5"/>
        <v>0.80</v>
      </c>
      <c r="R10" s="105">
        <f t="shared" si="0"/>
        <v>0.60</v>
      </c>
      <c r="S10" s="105">
        <f t="shared" si="0"/>
        <v>1.30</v>
      </c>
      <c r="T10" s="105">
        <f t="shared" si="0"/>
        <v>0.70</v>
      </c>
      <c r="U10" s="105">
        <f t="shared" si="0"/>
        <v>0.95</v>
      </c>
      <c r="V10" s="105">
        <f t="shared" si="0"/>
        <v>1.30</v>
      </c>
      <c r="W10" s="117">
        <f t="shared" si="1"/>
        <v>43</v>
      </c>
      <c r="X10" s="117">
        <f t="shared" si="6"/>
        <v>8.60</v>
      </c>
      <c r="Y10" s="249">
        <v>13</v>
      </c>
      <c r="Z10" s="116">
        <f t="shared" si="7"/>
        <v>10.40</v>
      </c>
      <c r="AA10" s="245"/>
    </row>
    <row r="11" spans="1:27" ht="27.75" customHeight="1">
      <c r="A11" s="138">
        <v>4</v>
      </c>
      <c r="B11" s="165">
        <v>263467</v>
      </c>
      <c r="C11" s="148" t="s">
        <v>169</v>
      </c>
      <c r="D11" s="10">
        <v>5</v>
      </c>
      <c r="E11" s="10">
        <v>6</v>
      </c>
      <c r="F11" s="10">
        <v>7</v>
      </c>
      <c r="G11" s="10">
        <v>6</v>
      </c>
      <c r="H11" s="10">
        <v>8</v>
      </c>
      <c r="I11" s="10">
        <f t="shared" si="2"/>
        <v>32</v>
      </c>
      <c r="J11" s="10">
        <f t="shared" si="3"/>
        <v>4.80</v>
      </c>
      <c r="K11" s="18">
        <v>3</v>
      </c>
      <c r="L11" s="18">
        <v>2</v>
      </c>
      <c r="M11" s="18">
        <v>5</v>
      </c>
      <c r="N11" s="18">
        <v>3</v>
      </c>
      <c r="O11" s="18">
        <v>2.50</v>
      </c>
      <c r="P11" s="18">
        <f t="shared" si="4"/>
        <v>15.50</v>
      </c>
      <c r="Q11" s="116">
        <f t="shared" si="5"/>
        <v>0.775</v>
      </c>
      <c r="R11" s="105">
        <f t="shared" si="0"/>
        <v>0.90</v>
      </c>
      <c r="S11" s="105">
        <f t="shared" si="0"/>
        <v>0.99999999999999989</v>
      </c>
      <c r="T11" s="105">
        <f t="shared" si="0"/>
        <v>1.30</v>
      </c>
      <c r="U11" s="105">
        <f t="shared" si="0"/>
        <v>1.0499999999999998</v>
      </c>
      <c r="V11" s="105">
        <f t="shared" si="0"/>
        <v>1.325</v>
      </c>
      <c r="W11" s="117">
        <f t="shared" si="1"/>
        <v>47.50</v>
      </c>
      <c r="X11" s="117">
        <f t="shared" si="6"/>
        <v>9.50</v>
      </c>
      <c r="Y11" s="249">
        <v>18</v>
      </c>
      <c r="Z11" s="116">
        <f t="shared" si="7"/>
        <v>14.40</v>
      </c>
      <c r="AA11" s="245"/>
    </row>
    <row r="12" spans="1:27" ht="19.9" customHeight="1">
      <c r="A12" s="138">
        <v>5</v>
      </c>
      <c r="B12" s="165">
        <v>263468</v>
      </c>
      <c r="C12" s="148" t="s">
        <v>170</v>
      </c>
      <c r="D12" s="10">
        <v>8</v>
      </c>
      <c r="E12" s="10">
        <v>7</v>
      </c>
      <c r="F12" s="10">
        <v>6</v>
      </c>
      <c r="G12" s="10">
        <v>5</v>
      </c>
      <c r="H12" s="10">
        <v>5</v>
      </c>
      <c r="I12" s="10">
        <f t="shared" si="2"/>
        <v>31</v>
      </c>
      <c r="J12" s="10">
        <f t="shared" si="3"/>
        <v>4.6499999999999995</v>
      </c>
      <c r="K12" s="18">
        <v>4</v>
      </c>
      <c r="L12" s="18">
        <v>2</v>
      </c>
      <c r="M12" s="18">
        <v>3</v>
      </c>
      <c r="N12" s="18">
        <v>4</v>
      </c>
      <c r="O12" s="18">
        <v>3</v>
      </c>
      <c r="P12" s="18">
        <f t="shared" si="4"/>
        <v>16</v>
      </c>
      <c r="Q12" s="116">
        <f t="shared" si="5"/>
        <v>0.80</v>
      </c>
      <c r="R12" s="105">
        <f t="shared" si="0"/>
        <v>1.40</v>
      </c>
      <c r="S12" s="105">
        <f t="shared" si="0"/>
        <v>1.1500000000000001</v>
      </c>
      <c r="T12" s="105">
        <f t="shared" si="0"/>
        <v>1.0499999999999998</v>
      </c>
      <c r="U12" s="105">
        <f t="shared" si="0"/>
        <v>0.95</v>
      </c>
      <c r="V12" s="105">
        <f t="shared" si="0"/>
        <v>0.90</v>
      </c>
      <c r="W12" s="117">
        <f t="shared" si="1"/>
        <v>47</v>
      </c>
      <c r="X12" s="117">
        <f t="shared" si="6"/>
        <v>9.40</v>
      </c>
      <c r="Y12" s="249">
        <v>16</v>
      </c>
      <c r="Z12" s="116">
        <f t="shared" si="7"/>
        <v>12.80</v>
      </c>
      <c r="AA12" s="245"/>
    </row>
    <row r="13" spans="1:27" ht="19.9" customHeight="1">
      <c r="A13" s="138">
        <v>6</v>
      </c>
      <c r="B13" s="165">
        <v>263470</v>
      </c>
      <c r="C13" s="148" t="s">
        <v>171</v>
      </c>
      <c r="D13" s="10">
        <v>5</v>
      </c>
      <c r="E13" s="10">
        <v>1</v>
      </c>
      <c r="F13" s="10">
        <v>4</v>
      </c>
      <c r="G13" s="10">
        <v>3</v>
      </c>
      <c r="H13" s="10">
        <v>5</v>
      </c>
      <c r="I13" s="10">
        <f t="shared" si="2"/>
        <v>18</v>
      </c>
      <c r="J13" s="10">
        <f t="shared" si="3"/>
        <v>2.6999999999999997</v>
      </c>
      <c r="K13" s="18">
        <v>1</v>
      </c>
      <c r="L13" s="18">
        <v>3</v>
      </c>
      <c r="M13" s="18">
        <v>2</v>
      </c>
      <c r="N13" s="18">
        <v>1</v>
      </c>
      <c r="O13" s="18">
        <v>4</v>
      </c>
      <c r="P13" s="18">
        <f t="shared" si="4"/>
        <v>11</v>
      </c>
      <c r="Q13" s="116">
        <f t="shared" si="5"/>
        <v>0.55000000000000004</v>
      </c>
      <c r="R13" s="105">
        <f t="shared" si="0"/>
        <v>0.80</v>
      </c>
      <c r="S13" s="105">
        <f t="shared" si="0"/>
        <v>0.30000000000000004</v>
      </c>
      <c r="T13" s="105">
        <f t="shared" si="0"/>
        <v>0.70</v>
      </c>
      <c r="U13" s="105">
        <f t="shared" si="0"/>
        <v>0.49999999999999994</v>
      </c>
      <c r="V13" s="105">
        <f t="shared" si="0"/>
        <v>0.95</v>
      </c>
      <c r="W13" s="117">
        <f t="shared" si="1"/>
        <v>29</v>
      </c>
      <c r="X13" s="117">
        <f t="shared" si="6"/>
        <v>5.8000000000000007</v>
      </c>
      <c r="Y13" s="249">
        <v>11</v>
      </c>
      <c r="Z13" s="116">
        <f t="shared" si="7"/>
        <v>8.8000000000000007</v>
      </c>
      <c r="AA13" s="245"/>
    </row>
    <row r="14" spans="1:27" ht="19.9" customHeight="1">
      <c r="A14" s="138">
        <v>7</v>
      </c>
      <c r="B14" s="165">
        <v>263471</v>
      </c>
      <c r="C14" s="148" t="s">
        <v>172</v>
      </c>
      <c r="D14" s="10">
        <v>8</v>
      </c>
      <c r="E14" s="10">
        <v>2</v>
      </c>
      <c r="F14" s="10">
        <v>4</v>
      </c>
      <c r="G14" s="10">
        <v>2</v>
      </c>
      <c r="H14" s="10">
        <v>5</v>
      </c>
      <c r="I14" s="10">
        <f t="shared" si="2"/>
        <v>21</v>
      </c>
      <c r="J14" s="10">
        <f t="shared" si="3"/>
        <v>3.15</v>
      </c>
      <c r="K14" s="18">
        <v>2</v>
      </c>
      <c r="L14" s="18">
        <v>1</v>
      </c>
      <c r="M14" s="18">
        <v>4</v>
      </c>
      <c r="N14" s="18">
        <v>5</v>
      </c>
      <c r="O14" s="18">
        <v>2</v>
      </c>
      <c r="P14" s="18">
        <f t="shared" si="4"/>
        <v>14</v>
      </c>
      <c r="Q14" s="116">
        <f t="shared" si="5"/>
        <v>0.70</v>
      </c>
      <c r="R14" s="105">
        <f t="shared" si="0"/>
        <v>1.30</v>
      </c>
      <c r="S14" s="105">
        <f t="shared" si="0"/>
        <v>0.35</v>
      </c>
      <c r="T14" s="105">
        <f t="shared" si="0"/>
        <v>0.80</v>
      </c>
      <c r="U14" s="105">
        <f t="shared" si="0"/>
        <v>0.55000000000000004</v>
      </c>
      <c r="V14" s="105">
        <f t="shared" si="0"/>
        <v>0.85</v>
      </c>
      <c r="W14" s="117">
        <f t="shared" si="1"/>
        <v>35</v>
      </c>
      <c r="X14" s="117">
        <f t="shared" si="6"/>
        <v>7</v>
      </c>
      <c r="Y14" s="249">
        <v>14</v>
      </c>
      <c r="Z14" s="116">
        <f t="shared" si="7"/>
        <v>11.20</v>
      </c>
      <c r="AA14" s="245"/>
    </row>
    <row r="15" spans="1:27" ht="19.9" customHeight="1">
      <c r="A15" s="138">
        <v>8</v>
      </c>
      <c r="B15" s="165">
        <v>263472</v>
      </c>
      <c r="C15" s="148" t="s">
        <v>173</v>
      </c>
      <c r="D15" s="10">
        <v>6</v>
      </c>
      <c r="E15" s="10">
        <v>6</v>
      </c>
      <c r="F15" s="10">
        <v>7</v>
      </c>
      <c r="G15" s="10">
        <v>5</v>
      </c>
      <c r="H15" s="10">
        <v>8</v>
      </c>
      <c r="I15" s="10">
        <f t="shared" si="2"/>
        <v>32</v>
      </c>
      <c r="J15" s="10">
        <f t="shared" si="3"/>
        <v>4.80</v>
      </c>
      <c r="K15" s="18">
        <v>3</v>
      </c>
      <c r="L15" s="18">
        <v>5</v>
      </c>
      <c r="M15" s="18">
        <v>3</v>
      </c>
      <c r="N15" s="18">
        <v>5</v>
      </c>
      <c r="O15" s="18">
        <v>3</v>
      </c>
      <c r="P15" s="18">
        <f t="shared" si="4"/>
        <v>19</v>
      </c>
      <c r="Q15" s="116">
        <f t="shared" si="5"/>
        <v>0.95</v>
      </c>
      <c r="R15" s="105">
        <f t="shared" si="0"/>
        <v>1.0499999999999998</v>
      </c>
      <c r="S15" s="105">
        <f t="shared" si="0"/>
        <v>1.1499999999999999</v>
      </c>
      <c r="T15" s="105">
        <f t="shared" si="0"/>
        <v>1.2000000000000002</v>
      </c>
      <c r="U15" s="105">
        <f t="shared" si="0"/>
        <v>1</v>
      </c>
      <c r="V15" s="105">
        <f t="shared" si="0"/>
        <v>1.35</v>
      </c>
      <c r="W15" s="117">
        <f t="shared" si="1"/>
        <v>51</v>
      </c>
      <c r="X15" s="117">
        <f t="shared" si="6"/>
        <v>10.200000000000001</v>
      </c>
      <c r="Y15" s="249">
        <v>23</v>
      </c>
      <c r="Z15" s="116">
        <f t="shared" si="7"/>
        <v>18.400000000000002</v>
      </c>
      <c r="AA15" s="245"/>
    </row>
    <row r="16" spans="1:27" ht="19.9" customHeight="1">
      <c r="A16" s="138">
        <v>9</v>
      </c>
      <c r="B16" s="165">
        <v>263473</v>
      </c>
      <c r="C16" s="148" t="s">
        <v>107</v>
      </c>
      <c r="D16" s="10">
        <v>7</v>
      </c>
      <c r="E16" s="10">
        <v>5</v>
      </c>
      <c r="F16" s="10">
        <v>4</v>
      </c>
      <c r="G16" s="10">
        <v>2</v>
      </c>
      <c r="H16" s="10">
        <v>5</v>
      </c>
      <c r="I16" s="10">
        <f t="shared" si="2"/>
        <v>23</v>
      </c>
      <c r="J16" s="10">
        <f t="shared" si="3"/>
        <v>3.4499999999999997</v>
      </c>
      <c r="K16" s="18">
        <v>3</v>
      </c>
      <c r="L16" s="18">
        <v>2</v>
      </c>
      <c r="M16" s="18">
        <v>5</v>
      </c>
      <c r="N16" s="18">
        <v>1</v>
      </c>
      <c r="O16" s="18">
        <v>2</v>
      </c>
      <c r="P16" s="18">
        <f t="shared" si="4"/>
        <v>13</v>
      </c>
      <c r="Q16" s="116">
        <f t="shared" si="5"/>
        <v>0.65</v>
      </c>
      <c r="R16" s="105">
        <f t="shared" si="0"/>
        <v>1.2000000000000002</v>
      </c>
      <c r="S16" s="105">
        <f t="shared" si="0"/>
        <v>0.85</v>
      </c>
      <c r="T16" s="105">
        <f t="shared" si="0"/>
        <v>0.85</v>
      </c>
      <c r="U16" s="105">
        <f t="shared" si="0"/>
        <v>0.35</v>
      </c>
      <c r="V16" s="105">
        <f t="shared" si="0"/>
        <v>0.85</v>
      </c>
      <c r="W16" s="117">
        <f t="shared" si="1"/>
        <v>36</v>
      </c>
      <c r="X16" s="117">
        <f t="shared" si="6"/>
        <v>7.20</v>
      </c>
      <c r="Y16" s="249">
        <v>16</v>
      </c>
      <c r="Z16" s="116">
        <f t="shared" si="7"/>
        <v>12.80</v>
      </c>
      <c r="AA16" s="245"/>
    </row>
    <row r="17" spans="1:27" ht="19.9" customHeight="1">
      <c r="A17" s="138">
        <v>10</v>
      </c>
      <c r="B17" s="165">
        <v>263474</v>
      </c>
      <c r="C17" s="148" t="s">
        <v>108</v>
      </c>
      <c r="D17" s="10">
        <v>5</v>
      </c>
      <c r="E17" s="10">
        <v>2</v>
      </c>
      <c r="F17" s="10">
        <v>1</v>
      </c>
      <c r="G17" s="10">
        <v>2</v>
      </c>
      <c r="H17" s="10">
        <v>3</v>
      </c>
      <c r="I17" s="10">
        <f t="shared" si="2"/>
        <v>13</v>
      </c>
      <c r="J17" s="10">
        <f t="shared" si="3"/>
        <v>1.95</v>
      </c>
      <c r="K17" s="18">
        <v>1</v>
      </c>
      <c r="L17" s="18">
        <v>1</v>
      </c>
      <c r="M17" s="18">
        <v>2</v>
      </c>
      <c r="N17" s="18">
        <v>1</v>
      </c>
      <c r="O17" s="18">
        <v>3</v>
      </c>
      <c r="P17" s="18">
        <f t="shared" si="4"/>
        <v>8</v>
      </c>
      <c r="Q17" s="116">
        <f t="shared" si="5"/>
        <v>0.40</v>
      </c>
      <c r="R17" s="105">
        <f t="shared" si="0"/>
        <v>0.80</v>
      </c>
      <c r="S17" s="105">
        <f t="shared" si="0"/>
        <v>0.35</v>
      </c>
      <c r="T17" s="105">
        <f t="shared" si="0"/>
        <v>0.25</v>
      </c>
      <c r="U17" s="105">
        <f t="shared" si="0"/>
        <v>0.35</v>
      </c>
      <c r="V17" s="105">
        <f t="shared" si="0"/>
        <v>0.60</v>
      </c>
      <c r="W17" s="117">
        <f t="shared" si="1"/>
        <v>21</v>
      </c>
      <c r="X17" s="117">
        <f t="shared" si="6"/>
        <v>4.20</v>
      </c>
      <c r="Y17" s="249">
        <v>3</v>
      </c>
      <c r="Z17" s="116">
        <f t="shared" si="7"/>
        <v>2.4000000000000004</v>
      </c>
      <c r="AA17" s="245"/>
    </row>
    <row r="18" spans="1:27" ht="19.9" customHeight="1">
      <c r="A18" s="138">
        <v>11</v>
      </c>
      <c r="B18" s="165">
        <v>263475</v>
      </c>
      <c r="C18" s="148" t="s">
        <v>174</v>
      </c>
      <c r="D18" s="10">
        <v>8</v>
      </c>
      <c r="E18" s="10">
        <v>0</v>
      </c>
      <c r="F18" s="10">
        <v>0</v>
      </c>
      <c r="G18" s="10">
        <v>3</v>
      </c>
      <c r="H18" s="10">
        <v>4</v>
      </c>
      <c r="I18" s="10">
        <f t="shared" si="2"/>
        <v>15</v>
      </c>
      <c r="J18" s="10">
        <f t="shared" si="3"/>
        <v>2.25</v>
      </c>
      <c r="K18" s="18">
        <v>1</v>
      </c>
      <c r="L18" s="18">
        <v>2</v>
      </c>
      <c r="M18" s="18">
        <v>1</v>
      </c>
      <c r="N18" s="18">
        <v>3</v>
      </c>
      <c r="O18" s="18">
        <v>1</v>
      </c>
      <c r="P18" s="18">
        <f t="shared" si="4"/>
        <v>8</v>
      </c>
      <c r="Q18" s="116">
        <f t="shared" si="5"/>
        <v>0.40</v>
      </c>
      <c r="R18" s="105">
        <f t="shared" si="0"/>
        <v>1.25</v>
      </c>
      <c r="S18" s="105">
        <f t="shared" si="0"/>
        <v>0.10</v>
      </c>
      <c r="T18" s="105">
        <f t="shared" si="0"/>
        <v>0.05</v>
      </c>
      <c r="U18" s="105">
        <f t="shared" si="0"/>
        <v>0.60</v>
      </c>
      <c r="V18" s="105">
        <f t="shared" si="0"/>
        <v>0.65</v>
      </c>
      <c r="W18" s="117">
        <f t="shared" si="1"/>
        <v>23</v>
      </c>
      <c r="X18" s="117">
        <f t="shared" si="6"/>
        <v>4.6000000000000005</v>
      </c>
      <c r="Y18" s="249">
        <v>8</v>
      </c>
      <c r="Z18" s="116">
        <f t="shared" si="7"/>
        <v>6.40</v>
      </c>
      <c r="AA18" s="245"/>
    </row>
    <row r="19" spans="1:27" ht="19.9" customHeight="1">
      <c r="A19" s="138">
        <v>12</v>
      </c>
      <c r="B19" s="165">
        <v>263477</v>
      </c>
      <c r="C19" s="148" t="s">
        <v>176</v>
      </c>
      <c r="D19" s="10">
        <v>6</v>
      </c>
      <c r="E19" s="10">
        <v>5</v>
      </c>
      <c r="F19" s="10">
        <v>4</v>
      </c>
      <c r="G19" s="10">
        <v>6</v>
      </c>
      <c r="H19" s="10">
        <v>3</v>
      </c>
      <c r="I19" s="10">
        <f t="shared" si="2"/>
        <v>24</v>
      </c>
      <c r="J19" s="10">
        <f t="shared" si="3"/>
        <v>3.5999999999999996</v>
      </c>
      <c r="K19" s="18">
        <v>3</v>
      </c>
      <c r="L19" s="18">
        <v>2</v>
      </c>
      <c r="M19" s="18">
        <v>4</v>
      </c>
      <c r="N19" s="18">
        <v>2</v>
      </c>
      <c r="O19" s="18">
        <v>1</v>
      </c>
      <c r="P19" s="18">
        <f t="shared" si="4"/>
        <v>12</v>
      </c>
      <c r="Q19" s="116">
        <f t="shared" si="5"/>
        <v>0.60000000000000009</v>
      </c>
      <c r="R19" s="105">
        <f t="shared" si="0"/>
        <v>1.0499999999999998</v>
      </c>
      <c r="S19" s="105">
        <f t="shared" si="0"/>
        <v>0.85</v>
      </c>
      <c r="T19" s="105">
        <f t="shared" si="0"/>
        <v>0.80</v>
      </c>
      <c r="U19" s="105">
        <f t="shared" si="0"/>
        <v>0.99999999999999989</v>
      </c>
      <c r="V19" s="105">
        <f t="shared" si="0"/>
        <v>0.49999999999999994</v>
      </c>
      <c r="W19" s="117">
        <f t="shared" si="1"/>
        <v>36</v>
      </c>
      <c r="X19" s="117">
        <f t="shared" si="6"/>
        <v>7.20</v>
      </c>
      <c r="Y19" s="249">
        <v>3</v>
      </c>
      <c r="Z19" s="116">
        <f t="shared" si="7"/>
        <v>2.4000000000000004</v>
      </c>
      <c r="AA19" s="245"/>
    </row>
    <row r="20" spans="1:27" ht="19.9" customHeight="1">
      <c r="A20" s="138">
        <v>13</v>
      </c>
      <c r="B20" s="165">
        <v>263479</v>
      </c>
      <c r="C20" s="148" t="s">
        <v>178</v>
      </c>
      <c r="D20" s="10">
        <v>8</v>
      </c>
      <c r="E20" s="10">
        <v>7</v>
      </c>
      <c r="F20" s="10">
        <v>10</v>
      </c>
      <c r="G20" s="10">
        <v>1</v>
      </c>
      <c r="H20" s="10">
        <v>2</v>
      </c>
      <c r="I20" s="10">
        <f t="shared" si="2"/>
        <v>28</v>
      </c>
      <c r="J20" s="10">
        <f t="shared" si="3"/>
        <v>4.20</v>
      </c>
      <c r="K20" s="18">
        <v>2</v>
      </c>
      <c r="L20" s="18">
        <v>3</v>
      </c>
      <c r="M20" s="18">
        <v>1</v>
      </c>
      <c r="N20" s="18">
        <v>2</v>
      </c>
      <c r="O20" s="18">
        <v>4</v>
      </c>
      <c r="P20" s="18">
        <f t="shared" si="4"/>
        <v>12</v>
      </c>
      <c r="Q20" s="116">
        <f t="shared" si="5"/>
        <v>0.60000000000000009</v>
      </c>
      <c r="R20" s="105">
        <f t="shared" si="0"/>
        <v>1.30</v>
      </c>
      <c r="S20" s="105">
        <f t="shared" si="0"/>
        <v>1.2000000000000002</v>
      </c>
      <c r="T20" s="105">
        <f t="shared" si="0"/>
        <v>1.55</v>
      </c>
      <c r="U20" s="105">
        <f t="shared" si="0"/>
        <v>0.25</v>
      </c>
      <c r="V20" s="105">
        <f t="shared" si="0"/>
        <v>0.50</v>
      </c>
      <c r="W20" s="117">
        <f t="shared" si="1"/>
        <v>40</v>
      </c>
      <c r="X20" s="117">
        <f t="shared" si="6"/>
        <v>8</v>
      </c>
      <c r="Y20" s="249">
        <v>14</v>
      </c>
      <c r="Z20" s="116">
        <f t="shared" si="7"/>
        <v>11.20</v>
      </c>
      <c r="AA20" s="245"/>
    </row>
    <row r="21" spans="1:27" ht="19.9" customHeight="1">
      <c r="A21" s="138">
        <v>14</v>
      </c>
      <c r="B21" s="165">
        <v>263481</v>
      </c>
      <c r="C21" s="148" t="s">
        <v>179</v>
      </c>
      <c r="D21" s="10">
        <v>8</v>
      </c>
      <c r="E21" s="10">
        <v>5</v>
      </c>
      <c r="F21" s="10">
        <v>4</v>
      </c>
      <c r="G21" s="10">
        <v>8</v>
      </c>
      <c r="H21" s="10">
        <v>6</v>
      </c>
      <c r="I21" s="10">
        <f t="shared" si="2"/>
        <v>31</v>
      </c>
      <c r="J21" s="10">
        <f t="shared" si="3"/>
        <v>4.6499999999999995</v>
      </c>
      <c r="K21" s="18">
        <v>3</v>
      </c>
      <c r="L21" s="18">
        <v>5</v>
      </c>
      <c r="M21" s="18">
        <v>2</v>
      </c>
      <c r="N21" s="18">
        <v>4</v>
      </c>
      <c r="O21" s="18">
        <v>1</v>
      </c>
      <c r="P21" s="18">
        <f t="shared" si="4"/>
        <v>15</v>
      </c>
      <c r="Q21" s="116">
        <f t="shared" si="5"/>
        <v>0.75</v>
      </c>
      <c r="R21" s="105">
        <f t="shared" si="0"/>
        <v>1.35</v>
      </c>
      <c r="S21" s="105">
        <f t="shared" si="0"/>
        <v>1</v>
      </c>
      <c r="T21" s="105">
        <f t="shared" si="0"/>
        <v>0.70</v>
      </c>
      <c r="U21" s="105">
        <f t="shared" si="0"/>
        <v>1.40</v>
      </c>
      <c r="V21" s="105">
        <f t="shared" si="0"/>
        <v>0.95</v>
      </c>
      <c r="W21" s="117">
        <f t="shared" si="1"/>
        <v>46</v>
      </c>
      <c r="X21" s="117">
        <f t="shared" si="6"/>
        <v>9.2000000000000011</v>
      </c>
      <c r="Y21" s="249">
        <v>16</v>
      </c>
      <c r="Z21" s="116">
        <f t="shared" si="7"/>
        <v>12.80</v>
      </c>
      <c r="AA21" s="245"/>
    </row>
    <row r="22" spans="1:27" ht="19.9" customHeight="1">
      <c r="A22" s="138">
        <v>15</v>
      </c>
      <c r="B22" s="165">
        <v>263482</v>
      </c>
      <c r="C22" s="148" t="s">
        <v>180</v>
      </c>
      <c r="D22" s="10">
        <v>9</v>
      </c>
      <c r="E22" s="10">
        <v>5</v>
      </c>
      <c r="F22" s="10">
        <v>7</v>
      </c>
      <c r="G22" s="10">
        <v>5</v>
      </c>
      <c r="H22" s="10">
        <v>7</v>
      </c>
      <c r="I22" s="10">
        <f t="shared" si="2"/>
        <v>33</v>
      </c>
      <c r="J22" s="10">
        <f t="shared" si="3"/>
        <v>4.95</v>
      </c>
      <c r="K22" s="18">
        <v>2</v>
      </c>
      <c r="L22" s="18">
        <v>3.50</v>
      </c>
      <c r="M22" s="18">
        <v>3</v>
      </c>
      <c r="N22" s="18">
        <v>4</v>
      </c>
      <c r="O22" s="18">
        <v>4</v>
      </c>
      <c r="P22" s="18">
        <f t="shared" si="4"/>
        <v>16.50</v>
      </c>
      <c r="Q22" s="116">
        <f t="shared" si="5"/>
        <v>0.825</v>
      </c>
      <c r="R22" s="105">
        <f t="shared" si="0"/>
        <v>1.45</v>
      </c>
      <c r="S22" s="105">
        <f t="shared" si="0"/>
        <v>0.925</v>
      </c>
      <c r="T22" s="105">
        <f t="shared" si="0"/>
        <v>1.2000000000000002</v>
      </c>
      <c r="U22" s="105">
        <f t="shared" si="0"/>
        <v>0.95</v>
      </c>
      <c r="V22" s="105">
        <f t="shared" si="0"/>
        <v>1.25</v>
      </c>
      <c r="W22" s="117">
        <f t="shared" si="1"/>
        <v>49.50</v>
      </c>
      <c r="X22" s="117">
        <f t="shared" si="6"/>
        <v>9.90</v>
      </c>
      <c r="Y22" s="249">
        <v>22</v>
      </c>
      <c r="Z22" s="116">
        <f t="shared" si="7"/>
        <v>17.60</v>
      </c>
      <c r="AA22" s="245"/>
    </row>
    <row r="23" spans="1:27" ht="19.9" customHeight="1">
      <c r="A23" s="138">
        <v>16</v>
      </c>
      <c r="B23" s="165">
        <v>263486</v>
      </c>
      <c r="C23" s="148" t="s">
        <v>184</v>
      </c>
      <c r="D23" s="10">
        <v>8</v>
      </c>
      <c r="E23" s="10">
        <v>5</v>
      </c>
      <c r="F23" s="10">
        <v>4</v>
      </c>
      <c r="G23" s="10">
        <v>5</v>
      </c>
      <c r="H23" s="10">
        <v>6</v>
      </c>
      <c r="I23" s="10">
        <f t="shared" si="2"/>
        <v>28</v>
      </c>
      <c r="J23" s="10">
        <f t="shared" si="3"/>
        <v>4.20</v>
      </c>
      <c r="K23" s="18">
        <v>2</v>
      </c>
      <c r="L23" s="18">
        <v>4</v>
      </c>
      <c r="M23" s="18">
        <v>2.50</v>
      </c>
      <c r="N23" s="18">
        <v>3</v>
      </c>
      <c r="O23" s="18">
        <v>2.50</v>
      </c>
      <c r="P23" s="18">
        <f t="shared" si="4"/>
        <v>14</v>
      </c>
      <c r="Q23" s="116">
        <f t="shared" si="5"/>
        <v>0.70</v>
      </c>
      <c r="R23" s="105">
        <f t="shared" si="0"/>
        <v>1.30</v>
      </c>
      <c r="S23" s="105">
        <f t="shared" si="0"/>
        <v>0.95</v>
      </c>
      <c r="T23" s="105">
        <f t="shared" si="0"/>
        <v>0.725</v>
      </c>
      <c r="U23" s="105">
        <f t="shared" si="0"/>
        <v>0.90</v>
      </c>
      <c r="V23" s="105">
        <f t="shared" si="0"/>
        <v>1.0249999999999999</v>
      </c>
      <c r="W23" s="117">
        <f t="shared" si="1"/>
        <v>42</v>
      </c>
      <c r="X23" s="117">
        <f t="shared" si="6"/>
        <v>8.40</v>
      </c>
      <c r="Y23" s="249">
        <v>13</v>
      </c>
      <c r="Z23" s="116">
        <f t="shared" si="7"/>
        <v>10.40</v>
      </c>
      <c r="AA23" s="245"/>
    </row>
    <row r="24" spans="1:27" ht="19.9" customHeight="1">
      <c r="A24" s="138">
        <v>17</v>
      </c>
      <c r="B24" s="165">
        <v>263488</v>
      </c>
      <c r="C24" s="148" t="s">
        <v>101</v>
      </c>
      <c r="D24" s="10">
        <v>0</v>
      </c>
      <c r="E24" s="10">
        <v>6</v>
      </c>
      <c r="F24" s="10">
        <v>8</v>
      </c>
      <c r="G24" s="10">
        <v>5</v>
      </c>
      <c r="H24" s="10">
        <v>10</v>
      </c>
      <c r="I24" s="10">
        <f t="shared" si="2"/>
        <v>29</v>
      </c>
      <c r="J24" s="10">
        <f t="shared" si="3"/>
        <v>4.3499999999999996</v>
      </c>
      <c r="K24" s="18">
        <v>3.50</v>
      </c>
      <c r="L24" s="18">
        <v>2</v>
      </c>
      <c r="M24" s="18">
        <v>4</v>
      </c>
      <c r="N24" s="18">
        <v>3</v>
      </c>
      <c r="O24" s="18">
        <v>2</v>
      </c>
      <c r="P24" s="18">
        <f t="shared" si="4"/>
        <v>14.50</v>
      </c>
      <c r="Q24" s="116">
        <f t="shared" si="5"/>
        <v>0.72500000000000009</v>
      </c>
      <c r="R24" s="105">
        <f t="shared" si="8" ref="R24:V74">(D24*0.15+K24*0.05)</f>
        <v>0.17500000000000002</v>
      </c>
      <c r="S24" s="105">
        <f t="shared" si="8"/>
        <v>0.99999999999999989</v>
      </c>
      <c r="T24" s="105">
        <f t="shared" si="8"/>
        <v>1.40</v>
      </c>
      <c r="U24" s="105">
        <f t="shared" si="8"/>
        <v>0.90</v>
      </c>
      <c r="V24" s="105">
        <f t="shared" si="8"/>
        <v>1.60</v>
      </c>
      <c r="W24" s="117">
        <f t="shared" si="1"/>
        <v>43.50</v>
      </c>
      <c r="X24" s="117">
        <f t="shared" si="6"/>
        <v>8.7000000000000011</v>
      </c>
      <c r="Y24" s="249">
        <v>22</v>
      </c>
      <c r="Z24" s="116">
        <f t="shared" si="7"/>
        <v>17.60</v>
      </c>
      <c r="AA24" s="245"/>
    </row>
    <row r="25" spans="1:27" ht="19.9" customHeight="1">
      <c r="A25" s="138">
        <v>18</v>
      </c>
      <c r="B25" s="165">
        <v>263489</v>
      </c>
      <c r="C25" s="148" t="s">
        <v>101</v>
      </c>
      <c r="D25" s="10">
        <v>1</v>
      </c>
      <c r="E25" s="10">
        <v>5</v>
      </c>
      <c r="F25" s="10">
        <v>8</v>
      </c>
      <c r="G25" s="10">
        <v>6</v>
      </c>
      <c r="H25" s="10">
        <v>7</v>
      </c>
      <c r="I25" s="10">
        <f t="shared" si="2"/>
        <v>27</v>
      </c>
      <c r="J25" s="10">
        <f t="shared" si="3"/>
        <v>4.05</v>
      </c>
      <c r="K25" s="18">
        <v>4</v>
      </c>
      <c r="L25" s="18">
        <v>3</v>
      </c>
      <c r="M25" s="18">
        <v>1</v>
      </c>
      <c r="N25" s="18">
        <v>5</v>
      </c>
      <c r="O25" s="18">
        <v>1</v>
      </c>
      <c r="P25" s="18">
        <f t="shared" si="4"/>
        <v>14</v>
      </c>
      <c r="Q25" s="116">
        <f t="shared" si="5"/>
        <v>0.70</v>
      </c>
      <c r="R25" s="105">
        <f t="shared" si="8"/>
        <v>0.35</v>
      </c>
      <c r="S25" s="105">
        <f t="shared" si="8"/>
        <v>0.90</v>
      </c>
      <c r="T25" s="105">
        <f t="shared" si="8"/>
        <v>1.25</v>
      </c>
      <c r="U25" s="105">
        <f t="shared" si="8"/>
        <v>1.1499999999999999</v>
      </c>
      <c r="V25" s="105">
        <f t="shared" si="8"/>
        <v>1.1000000000000001</v>
      </c>
      <c r="W25" s="117">
        <f t="shared" si="1"/>
        <v>41</v>
      </c>
      <c r="X25" s="117">
        <f t="shared" si="6"/>
        <v>8.2000000000000011</v>
      </c>
      <c r="Y25" s="249">
        <v>19</v>
      </c>
      <c r="Z25" s="116">
        <f t="shared" si="7"/>
        <v>15.20</v>
      </c>
      <c r="AA25" s="245"/>
    </row>
    <row r="26" spans="1:27" ht="19.9" customHeight="1">
      <c r="A26" s="138">
        <v>19</v>
      </c>
      <c r="B26" s="165">
        <v>263490</v>
      </c>
      <c r="C26" s="148" t="s">
        <v>185</v>
      </c>
      <c r="D26" s="10">
        <v>8</v>
      </c>
      <c r="E26" s="10">
        <v>6</v>
      </c>
      <c r="F26" s="10">
        <v>5</v>
      </c>
      <c r="G26" s="10">
        <v>7</v>
      </c>
      <c r="H26" s="10">
        <v>10</v>
      </c>
      <c r="I26" s="10">
        <f t="shared" si="2"/>
        <v>36</v>
      </c>
      <c r="J26" s="10">
        <f t="shared" si="3"/>
        <v>5.40</v>
      </c>
      <c r="K26" s="18">
        <v>3</v>
      </c>
      <c r="L26" s="18">
        <v>2.50</v>
      </c>
      <c r="M26" s="18">
        <v>4</v>
      </c>
      <c r="N26" s="18">
        <v>2</v>
      </c>
      <c r="O26" s="18">
        <v>4</v>
      </c>
      <c r="P26" s="18">
        <f t="shared" si="4"/>
        <v>15.50</v>
      </c>
      <c r="Q26" s="116">
        <f t="shared" si="5"/>
        <v>0.775</v>
      </c>
      <c r="R26" s="105">
        <f t="shared" si="8"/>
        <v>1.35</v>
      </c>
      <c r="S26" s="105">
        <f t="shared" si="8"/>
        <v>1.0249999999999999</v>
      </c>
      <c r="T26" s="105">
        <f t="shared" si="8"/>
        <v>0.95</v>
      </c>
      <c r="U26" s="105">
        <f t="shared" si="8"/>
        <v>1.1500000000000001</v>
      </c>
      <c r="V26" s="105">
        <f t="shared" si="8"/>
        <v>1.70</v>
      </c>
      <c r="W26" s="117">
        <f t="shared" si="1"/>
        <v>51.50</v>
      </c>
      <c r="X26" s="117">
        <f t="shared" si="6"/>
        <v>10.30</v>
      </c>
      <c r="Y26" s="249">
        <v>32</v>
      </c>
      <c r="Z26" s="116">
        <f t="shared" si="7"/>
        <v>25.60</v>
      </c>
      <c r="AA26" s="245"/>
    </row>
    <row r="27" spans="1:27" ht="19.9" customHeight="1">
      <c r="A27" s="138">
        <v>20</v>
      </c>
      <c r="B27" s="165">
        <v>263491</v>
      </c>
      <c r="C27" s="148" t="s">
        <v>186</v>
      </c>
      <c r="D27" s="10">
        <v>6</v>
      </c>
      <c r="E27" s="10">
        <v>4</v>
      </c>
      <c r="F27" s="10">
        <v>7</v>
      </c>
      <c r="G27" s="10">
        <v>2</v>
      </c>
      <c r="H27" s="10">
        <v>6</v>
      </c>
      <c r="I27" s="10">
        <f t="shared" si="2"/>
        <v>25</v>
      </c>
      <c r="J27" s="10">
        <f t="shared" si="3"/>
        <v>3.75</v>
      </c>
      <c r="K27" s="18">
        <v>2</v>
      </c>
      <c r="L27" s="18">
        <v>2</v>
      </c>
      <c r="M27" s="18">
        <v>1</v>
      </c>
      <c r="N27" s="18">
        <v>4</v>
      </c>
      <c r="O27" s="18">
        <v>2</v>
      </c>
      <c r="P27" s="18">
        <f t="shared" si="4"/>
        <v>11</v>
      </c>
      <c r="Q27" s="116">
        <f t="shared" si="5"/>
        <v>0.55000000000000004</v>
      </c>
      <c r="R27" s="105">
        <f t="shared" si="8"/>
        <v>0.99999999999999989</v>
      </c>
      <c r="S27" s="105">
        <f t="shared" si="8"/>
        <v>0.70</v>
      </c>
      <c r="T27" s="105">
        <f t="shared" si="8"/>
        <v>1.1000000000000001</v>
      </c>
      <c r="U27" s="105">
        <f t="shared" si="8"/>
        <v>0.50</v>
      </c>
      <c r="V27" s="105">
        <f t="shared" si="8"/>
        <v>0.99999999999999989</v>
      </c>
      <c r="W27" s="117">
        <f t="shared" si="1"/>
        <v>36</v>
      </c>
      <c r="X27" s="117">
        <f t="shared" si="6"/>
        <v>7.20</v>
      </c>
      <c r="Y27" s="249">
        <v>19</v>
      </c>
      <c r="Z27" s="116">
        <f t="shared" si="7"/>
        <v>15.20</v>
      </c>
      <c r="AA27" s="245"/>
    </row>
    <row r="28" spans="1:27" ht="19.9" customHeight="1">
      <c r="A28" s="138">
        <v>21</v>
      </c>
      <c r="B28" s="165">
        <v>263497</v>
      </c>
      <c r="C28" s="148" t="s">
        <v>191</v>
      </c>
      <c r="D28" s="10">
        <v>3</v>
      </c>
      <c r="E28" s="10">
        <v>6</v>
      </c>
      <c r="F28" s="10">
        <v>8</v>
      </c>
      <c r="G28" s="10">
        <v>5</v>
      </c>
      <c r="H28" s="10">
        <v>5</v>
      </c>
      <c r="I28" s="10">
        <f t="shared" si="2"/>
        <v>27</v>
      </c>
      <c r="J28" s="10">
        <f t="shared" si="3"/>
        <v>4.05</v>
      </c>
      <c r="K28" s="18">
        <v>1.50</v>
      </c>
      <c r="L28" s="18">
        <v>3</v>
      </c>
      <c r="M28" s="18">
        <v>4</v>
      </c>
      <c r="N28" s="18">
        <v>2</v>
      </c>
      <c r="O28" s="18">
        <v>5</v>
      </c>
      <c r="P28" s="18">
        <f t="shared" si="4"/>
        <v>15.50</v>
      </c>
      <c r="Q28" s="116">
        <f t="shared" si="5"/>
        <v>0.775</v>
      </c>
      <c r="R28" s="105">
        <f t="shared" si="8"/>
        <v>0.52499999999999991</v>
      </c>
      <c r="S28" s="105">
        <f t="shared" si="8"/>
        <v>1.0499999999999998</v>
      </c>
      <c r="T28" s="105">
        <f t="shared" si="8"/>
        <v>1.40</v>
      </c>
      <c r="U28" s="105">
        <f t="shared" si="8"/>
        <v>0.85</v>
      </c>
      <c r="V28" s="105">
        <f t="shared" si="8"/>
        <v>1</v>
      </c>
      <c r="W28" s="117">
        <f t="shared" si="1"/>
        <v>42.50</v>
      </c>
      <c r="X28" s="117">
        <f t="shared" si="6"/>
        <v>8.50</v>
      </c>
      <c r="Y28" s="249">
        <v>20</v>
      </c>
      <c r="Z28" s="116">
        <f t="shared" si="7"/>
        <v>16</v>
      </c>
      <c r="AA28" s="245"/>
    </row>
    <row r="29" spans="1:27" ht="19.9" customHeight="1">
      <c r="A29" s="138">
        <v>22</v>
      </c>
      <c r="B29" s="165">
        <v>263499</v>
      </c>
      <c r="C29" s="148" t="s">
        <v>112</v>
      </c>
      <c r="D29" s="10">
        <v>7</v>
      </c>
      <c r="E29" s="10">
        <v>5</v>
      </c>
      <c r="F29" s="10">
        <v>4</v>
      </c>
      <c r="G29" s="10">
        <v>6</v>
      </c>
      <c r="H29" s="10">
        <v>7</v>
      </c>
      <c r="I29" s="10">
        <f t="shared" si="2"/>
        <v>29</v>
      </c>
      <c r="J29" s="10">
        <f t="shared" si="3"/>
        <v>4.3499999999999996</v>
      </c>
      <c r="K29" s="18">
        <v>1</v>
      </c>
      <c r="L29" s="18">
        <v>2</v>
      </c>
      <c r="M29" s="18">
        <v>4</v>
      </c>
      <c r="N29" s="18">
        <v>5</v>
      </c>
      <c r="O29" s="18">
        <v>2</v>
      </c>
      <c r="P29" s="18">
        <f t="shared" si="4"/>
        <v>14</v>
      </c>
      <c r="Q29" s="116">
        <f t="shared" si="5"/>
        <v>0.70</v>
      </c>
      <c r="R29" s="105">
        <f t="shared" si="8"/>
        <v>1.1000000000000001</v>
      </c>
      <c r="S29" s="105">
        <f t="shared" si="8"/>
        <v>0.85</v>
      </c>
      <c r="T29" s="105">
        <f t="shared" si="8"/>
        <v>0.80</v>
      </c>
      <c r="U29" s="105">
        <f t="shared" si="8"/>
        <v>1.1499999999999999</v>
      </c>
      <c r="V29" s="105">
        <f t="shared" si="8"/>
        <v>1.1500000000000001</v>
      </c>
      <c r="W29" s="117">
        <f t="shared" si="1"/>
        <v>43</v>
      </c>
      <c r="X29" s="117">
        <f t="shared" si="6"/>
        <v>8.60</v>
      </c>
      <c r="Y29" s="249">
        <v>19</v>
      </c>
      <c r="Z29" s="116">
        <f t="shared" si="7"/>
        <v>15.20</v>
      </c>
      <c r="AA29" s="245"/>
    </row>
    <row r="30" spans="1:27" ht="19.9" customHeight="1">
      <c r="A30" s="138">
        <v>23</v>
      </c>
      <c r="B30" s="165">
        <v>263500</v>
      </c>
      <c r="C30" s="148" t="s">
        <v>193</v>
      </c>
      <c r="D30" s="10">
        <v>3</v>
      </c>
      <c r="E30" s="10">
        <v>5.50</v>
      </c>
      <c r="F30" s="10">
        <v>1</v>
      </c>
      <c r="G30" s="10">
        <v>8</v>
      </c>
      <c r="H30" s="10">
        <v>9</v>
      </c>
      <c r="I30" s="10">
        <f t="shared" si="2"/>
        <v>26.50</v>
      </c>
      <c r="J30" s="10">
        <f t="shared" si="3"/>
        <v>3.9749999999999996</v>
      </c>
      <c r="K30" s="18">
        <v>3.50</v>
      </c>
      <c r="L30" s="18">
        <v>1</v>
      </c>
      <c r="M30" s="18">
        <v>2</v>
      </c>
      <c r="N30" s="18">
        <v>3</v>
      </c>
      <c r="O30" s="18">
        <v>5</v>
      </c>
      <c r="P30" s="18">
        <f t="shared" si="4"/>
        <v>14.50</v>
      </c>
      <c r="Q30" s="116">
        <f t="shared" si="5"/>
        <v>0.72500000000000009</v>
      </c>
      <c r="R30" s="105">
        <f t="shared" si="8"/>
        <v>0.625</v>
      </c>
      <c r="S30" s="105">
        <f t="shared" si="8"/>
        <v>0.875</v>
      </c>
      <c r="T30" s="105">
        <f t="shared" si="8"/>
        <v>0.25</v>
      </c>
      <c r="U30" s="105">
        <f t="shared" si="8"/>
        <v>1.35</v>
      </c>
      <c r="V30" s="105">
        <f t="shared" si="8"/>
        <v>1.60</v>
      </c>
      <c r="W30" s="117">
        <f t="shared" si="1"/>
        <v>41</v>
      </c>
      <c r="X30" s="117">
        <f t="shared" si="6"/>
        <v>8.2000000000000011</v>
      </c>
      <c r="Y30" s="249">
        <v>19</v>
      </c>
      <c r="Z30" s="116">
        <f t="shared" si="7"/>
        <v>15.20</v>
      </c>
      <c r="AA30" s="245"/>
    </row>
    <row r="31" spans="1:27" s="132" customFormat="1" ht="18" customHeight="1">
      <c r="A31" s="138">
        <v>24</v>
      </c>
      <c r="B31" s="165">
        <v>263504</v>
      </c>
      <c r="C31" s="148" t="s">
        <v>196</v>
      </c>
      <c r="D31" s="10">
        <v>8</v>
      </c>
      <c r="E31" s="10">
        <v>4</v>
      </c>
      <c r="F31" s="10">
        <v>5</v>
      </c>
      <c r="G31" s="10">
        <v>7</v>
      </c>
      <c r="H31" s="10">
        <v>6</v>
      </c>
      <c r="I31" s="10">
        <f t="shared" si="2"/>
        <v>30</v>
      </c>
      <c r="J31" s="10">
        <f t="shared" si="3"/>
        <v>4.50</v>
      </c>
      <c r="K31" s="18">
        <v>4</v>
      </c>
      <c r="L31" s="18">
        <v>2</v>
      </c>
      <c r="M31" s="18">
        <v>4</v>
      </c>
      <c r="N31" s="18">
        <v>1</v>
      </c>
      <c r="O31" s="18">
        <v>2</v>
      </c>
      <c r="P31" s="18">
        <f t="shared" si="4"/>
        <v>13</v>
      </c>
      <c r="Q31" s="116">
        <f t="shared" si="5"/>
        <v>0.65</v>
      </c>
      <c r="R31" s="105">
        <f t="shared" si="8"/>
        <v>1.40</v>
      </c>
      <c r="S31" s="105">
        <f t="shared" si="8"/>
        <v>0.70</v>
      </c>
      <c r="T31" s="105">
        <f t="shared" si="8"/>
        <v>0.95</v>
      </c>
      <c r="U31" s="105">
        <f t="shared" si="8"/>
        <v>1.1000000000000001</v>
      </c>
      <c r="V31" s="105">
        <f t="shared" si="8"/>
        <v>0.99999999999999989</v>
      </c>
      <c r="W31" s="117">
        <f t="shared" si="1"/>
        <v>43</v>
      </c>
      <c r="X31" s="117">
        <f t="shared" si="6"/>
        <v>8.60</v>
      </c>
      <c r="Y31" s="249">
        <v>24</v>
      </c>
      <c r="Z31" s="116">
        <f t="shared" si="7"/>
        <v>19.200000000000003</v>
      </c>
      <c r="AA31" s="245"/>
    </row>
    <row r="32" spans="1:27" ht="19.9" customHeight="1">
      <c r="A32" s="138">
        <v>25</v>
      </c>
      <c r="B32" s="165">
        <v>263505</v>
      </c>
      <c r="C32" s="148" t="s">
        <v>197</v>
      </c>
      <c r="D32" s="10">
        <v>1</v>
      </c>
      <c r="E32" s="10">
        <v>5</v>
      </c>
      <c r="F32" s="10">
        <v>6</v>
      </c>
      <c r="G32" s="10">
        <v>8</v>
      </c>
      <c r="H32" s="10">
        <v>7</v>
      </c>
      <c r="I32" s="10">
        <f t="shared" si="2"/>
        <v>27</v>
      </c>
      <c r="J32" s="10">
        <f t="shared" si="3"/>
        <v>4.05</v>
      </c>
      <c r="K32" s="18">
        <v>2.50</v>
      </c>
      <c r="L32" s="18">
        <v>4</v>
      </c>
      <c r="M32" s="18">
        <v>3</v>
      </c>
      <c r="N32" s="18">
        <v>2</v>
      </c>
      <c r="O32" s="18">
        <v>1</v>
      </c>
      <c r="P32" s="18">
        <f t="shared" si="4"/>
        <v>12.50</v>
      </c>
      <c r="Q32" s="116">
        <f t="shared" si="5"/>
        <v>0.625</v>
      </c>
      <c r="R32" s="105">
        <f t="shared" si="8"/>
        <v>0.27500000000000002</v>
      </c>
      <c r="S32" s="105">
        <f t="shared" si="8"/>
        <v>0.95</v>
      </c>
      <c r="T32" s="105">
        <f t="shared" si="8"/>
        <v>1.0499999999999998</v>
      </c>
      <c r="U32" s="105">
        <f t="shared" si="8"/>
        <v>1.30</v>
      </c>
      <c r="V32" s="105">
        <f t="shared" si="8"/>
        <v>1.1000000000000001</v>
      </c>
      <c r="W32" s="117">
        <f t="shared" si="1"/>
        <v>39.50</v>
      </c>
      <c r="X32" s="117">
        <f t="shared" si="6"/>
        <v>7.90</v>
      </c>
      <c r="Y32" s="249">
        <v>19</v>
      </c>
      <c r="Z32" s="116">
        <f t="shared" si="7"/>
        <v>15.20</v>
      </c>
      <c r="AA32" s="245"/>
    </row>
    <row r="33" spans="1:27" ht="19.9" customHeight="1">
      <c r="A33" s="138">
        <v>26</v>
      </c>
      <c r="B33" s="165">
        <v>263506</v>
      </c>
      <c r="C33" s="148" t="s">
        <v>198</v>
      </c>
      <c r="D33" s="10">
        <v>2</v>
      </c>
      <c r="E33" s="10">
        <v>4</v>
      </c>
      <c r="F33" s="10">
        <v>5</v>
      </c>
      <c r="G33" s="10">
        <v>3</v>
      </c>
      <c r="H33" s="10">
        <v>8</v>
      </c>
      <c r="I33" s="10">
        <f t="shared" si="2"/>
        <v>22</v>
      </c>
      <c r="J33" s="10">
        <f t="shared" si="3"/>
        <v>3.30</v>
      </c>
      <c r="K33" s="18">
        <v>2</v>
      </c>
      <c r="L33" s="18">
        <v>1.50</v>
      </c>
      <c r="M33" s="18">
        <v>4</v>
      </c>
      <c r="N33" s="18">
        <v>2</v>
      </c>
      <c r="O33" s="18">
        <v>3</v>
      </c>
      <c r="P33" s="18">
        <f t="shared" si="4"/>
        <v>12.50</v>
      </c>
      <c r="Q33" s="116">
        <f t="shared" si="5"/>
        <v>0.625</v>
      </c>
      <c r="R33" s="105">
        <f t="shared" si="8"/>
        <v>0.40</v>
      </c>
      <c r="S33" s="105">
        <f t="shared" si="8"/>
        <v>0.675</v>
      </c>
      <c r="T33" s="105">
        <f t="shared" si="8"/>
        <v>0.95</v>
      </c>
      <c r="U33" s="105">
        <f t="shared" si="8"/>
        <v>0.54999999999999993</v>
      </c>
      <c r="V33" s="105">
        <f t="shared" si="8"/>
        <v>1.35</v>
      </c>
      <c r="W33" s="117">
        <f t="shared" si="1"/>
        <v>34.50</v>
      </c>
      <c r="X33" s="117">
        <f t="shared" si="6"/>
        <v>6.90</v>
      </c>
      <c r="Y33" s="249">
        <v>17</v>
      </c>
      <c r="Z33" s="116">
        <f t="shared" si="7"/>
        <v>13.60</v>
      </c>
      <c r="AA33" s="245"/>
    </row>
    <row r="34" spans="1:27" ht="19.9" customHeight="1">
      <c r="A34" s="138">
        <v>27</v>
      </c>
      <c r="B34" s="165">
        <v>263507</v>
      </c>
      <c r="C34" s="148" t="s">
        <v>114</v>
      </c>
      <c r="D34" s="10">
        <v>3</v>
      </c>
      <c r="E34" s="10">
        <v>5.50</v>
      </c>
      <c r="F34" s="10">
        <v>5</v>
      </c>
      <c r="G34" s="10">
        <v>8</v>
      </c>
      <c r="H34" s="10">
        <v>10</v>
      </c>
      <c r="I34" s="10">
        <f t="shared" si="2"/>
        <v>31.50</v>
      </c>
      <c r="J34" s="10">
        <f t="shared" si="3"/>
        <v>4.7249999999999996</v>
      </c>
      <c r="K34" s="18">
        <v>3.50</v>
      </c>
      <c r="L34" s="18">
        <v>0</v>
      </c>
      <c r="M34" s="18">
        <v>1</v>
      </c>
      <c r="N34" s="18">
        <v>0.50</v>
      </c>
      <c r="O34" s="18">
        <v>1</v>
      </c>
      <c r="P34" s="18">
        <f t="shared" si="4"/>
        <v>6</v>
      </c>
      <c r="Q34" s="116">
        <f t="shared" si="5"/>
        <v>0.30000000000000004</v>
      </c>
      <c r="R34" s="105">
        <f t="shared" si="8"/>
        <v>0.625</v>
      </c>
      <c r="S34" s="105">
        <f t="shared" si="8"/>
        <v>0.825</v>
      </c>
      <c r="T34" s="105">
        <f t="shared" si="8"/>
        <v>0.80</v>
      </c>
      <c r="U34" s="105">
        <f t="shared" si="8"/>
        <v>1.2249999999999999</v>
      </c>
      <c r="V34" s="105">
        <f t="shared" si="8"/>
        <v>1.55</v>
      </c>
      <c r="W34" s="117">
        <f t="shared" si="1"/>
        <v>37.50</v>
      </c>
      <c r="X34" s="117">
        <f t="shared" si="6"/>
        <v>7.50</v>
      </c>
      <c r="Y34" s="249">
        <v>24</v>
      </c>
      <c r="Z34" s="116">
        <f t="shared" si="7"/>
        <v>19.200000000000003</v>
      </c>
      <c r="AA34" s="245"/>
    </row>
    <row r="35" spans="1:27" ht="19.9" customHeight="1">
      <c r="A35" s="138">
        <v>28</v>
      </c>
      <c r="B35" s="165">
        <v>263509</v>
      </c>
      <c r="C35" s="148" t="s">
        <v>200</v>
      </c>
      <c r="D35" s="10">
        <v>10</v>
      </c>
      <c r="E35" s="10">
        <v>4</v>
      </c>
      <c r="F35" s="10">
        <v>7</v>
      </c>
      <c r="G35" s="10">
        <v>5</v>
      </c>
      <c r="H35" s="10">
        <v>9</v>
      </c>
      <c r="I35" s="10">
        <f t="shared" si="2"/>
        <v>35</v>
      </c>
      <c r="J35" s="10">
        <f t="shared" si="3"/>
        <v>5.25</v>
      </c>
      <c r="K35" s="18">
        <v>4</v>
      </c>
      <c r="L35" s="18">
        <v>5</v>
      </c>
      <c r="M35" s="18">
        <v>2.50</v>
      </c>
      <c r="N35" s="18">
        <v>1</v>
      </c>
      <c r="O35" s="18">
        <v>3</v>
      </c>
      <c r="P35" s="18">
        <f t="shared" si="4"/>
        <v>15.50</v>
      </c>
      <c r="Q35" s="116">
        <f t="shared" si="5"/>
        <v>0.775</v>
      </c>
      <c r="R35" s="105">
        <f t="shared" si="8"/>
        <v>1.70</v>
      </c>
      <c r="S35" s="105">
        <f t="shared" si="8"/>
        <v>0.85</v>
      </c>
      <c r="T35" s="105">
        <f t="shared" si="8"/>
        <v>1.175</v>
      </c>
      <c r="U35" s="105">
        <f t="shared" si="8"/>
        <v>0.80</v>
      </c>
      <c r="V35" s="105">
        <f t="shared" si="8"/>
        <v>1.50</v>
      </c>
      <c r="W35" s="117">
        <f t="shared" si="1"/>
        <v>50.50</v>
      </c>
      <c r="X35" s="117">
        <f t="shared" si="6"/>
        <v>10.100000000000001</v>
      </c>
      <c r="Y35" s="249">
        <v>28</v>
      </c>
      <c r="Z35" s="116">
        <f t="shared" si="7"/>
        <v>22.40</v>
      </c>
      <c r="AA35" s="245"/>
    </row>
    <row r="36" spans="1:27" ht="19.9" customHeight="1">
      <c r="A36" s="138">
        <v>29</v>
      </c>
      <c r="B36" s="165">
        <v>263511</v>
      </c>
      <c r="C36" s="148" t="s">
        <v>201</v>
      </c>
      <c r="D36" s="10">
        <v>9</v>
      </c>
      <c r="E36" s="10">
        <v>8</v>
      </c>
      <c r="F36" s="10">
        <v>2</v>
      </c>
      <c r="G36" s="10">
        <v>4</v>
      </c>
      <c r="H36" s="10">
        <v>8</v>
      </c>
      <c r="I36" s="10">
        <f t="shared" si="2"/>
        <v>31</v>
      </c>
      <c r="J36" s="10">
        <f t="shared" si="3"/>
        <v>4.6499999999999995</v>
      </c>
      <c r="K36" s="18">
        <v>4.50</v>
      </c>
      <c r="L36" s="18">
        <v>2</v>
      </c>
      <c r="M36" s="18">
        <v>4</v>
      </c>
      <c r="N36" s="18">
        <v>3</v>
      </c>
      <c r="O36" s="18">
        <v>3.50</v>
      </c>
      <c r="P36" s="18">
        <f t="shared" si="4"/>
        <v>17</v>
      </c>
      <c r="Q36" s="116">
        <f t="shared" si="5"/>
        <v>0.85000000000000009</v>
      </c>
      <c r="R36" s="105">
        <f t="shared" si="8"/>
        <v>1.575</v>
      </c>
      <c r="S36" s="105">
        <f t="shared" si="8"/>
        <v>1.30</v>
      </c>
      <c r="T36" s="105">
        <f t="shared" si="8"/>
        <v>0.50</v>
      </c>
      <c r="U36" s="105">
        <f t="shared" si="8"/>
        <v>0.75</v>
      </c>
      <c r="V36" s="105">
        <f t="shared" si="8"/>
        <v>1.375</v>
      </c>
      <c r="W36" s="117">
        <f t="shared" si="1"/>
        <v>48</v>
      </c>
      <c r="X36" s="117">
        <f t="shared" si="6"/>
        <v>9.6000000000000014</v>
      </c>
      <c r="Y36" s="249">
        <v>25</v>
      </c>
      <c r="Z36" s="116">
        <f t="shared" si="7"/>
        <v>20</v>
      </c>
      <c r="AA36" s="245"/>
    </row>
    <row r="37" spans="1:27" ht="19.9" customHeight="1">
      <c r="A37" s="138">
        <v>30</v>
      </c>
      <c r="B37" s="165">
        <v>263512</v>
      </c>
      <c r="C37" s="148" t="s">
        <v>202</v>
      </c>
      <c r="D37" s="10">
        <v>6</v>
      </c>
      <c r="E37" s="10">
        <v>5</v>
      </c>
      <c r="F37" s="10">
        <v>7</v>
      </c>
      <c r="G37" s="10">
        <v>6.50</v>
      </c>
      <c r="H37" s="10">
        <v>6</v>
      </c>
      <c r="I37" s="10">
        <f t="shared" si="2"/>
        <v>30.50</v>
      </c>
      <c r="J37" s="10">
        <f t="shared" si="3"/>
        <v>4.575</v>
      </c>
      <c r="K37" s="18">
        <v>3.50</v>
      </c>
      <c r="L37" s="18">
        <v>2</v>
      </c>
      <c r="M37" s="18">
        <v>3</v>
      </c>
      <c r="N37" s="18">
        <v>5</v>
      </c>
      <c r="O37" s="18">
        <v>3</v>
      </c>
      <c r="P37" s="18">
        <f t="shared" si="4"/>
        <v>16.50</v>
      </c>
      <c r="Q37" s="116">
        <f t="shared" si="5"/>
        <v>0.825</v>
      </c>
      <c r="R37" s="105">
        <f t="shared" si="8"/>
        <v>1.075</v>
      </c>
      <c r="S37" s="105">
        <f t="shared" si="8"/>
        <v>0.85</v>
      </c>
      <c r="T37" s="105">
        <f t="shared" si="8"/>
        <v>1.2000000000000002</v>
      </c>
      <c r="U37" s="105">
        <f t="shared" si="8"/>
        <v>1.2250000000000001</v>
      </c>
      <c r="V37" s="105">
        <f t="shared" si="8"/>
        <v>1.0499999999999998</v>
      </c>
      <c r="W37" s="117">
        <f t="shared" si="1"/>
        <v>47</v>
      </c>
      <c r="X37" s="117">
        <f t="shared" si="6"/>
        <v>9.40</v>
      </c>
      <c r="Y37" s="249">
        <v>23</v>
      </c>
      <c r="Z37" s="116">
        <f t="shared" si="7"/>
        <v>18.400000000000002</v>
      </c>
      <c r="AA37" s="245"/>
    </row>
    <row r="38" spans="1:27" ht="19.9" customHeight="1">
      <c r="A38" s="138">
        <v>31</v>
      </c>
      <c r="B38" s="165">
        <v>263513</v>
      </c>
      <c r="C38" s="148" t="s">
        <v>116</v>
      </c>
      <c r="D38" s="10">
        <v>0</v>
      </c>
      <c r="E38" s="10">
        <v>2</v>
      </c>
      <c r="F38" s="10">
        <v>1</v>
      </c>
      <c r="G38" s="10">
        <v>4</v>
      </c>
      <c r="H38" s="10">
        <v>0</v>
      </c>
      <c r="I38" s="10">
        <f t="shared" si="2"/>
        <v>7</v>
      </c>
      <c r="J38" s="10">
        <f t="shared" si="3"/>
        <v>1.05</v>
      </c>
      <c r="K38" s="18">
        <v>2.50</v>
      </c>
      <c r="L38" s="18">
        <v>4</v>
      </c>
      <c r="M38" s="18">
        <v>3</v>
      </c>
      <c r="N38" s="18">
        <v>2.50</v>
      </c>
      <c r="O38" s="18">
        <v>4</v>
      </c>
      <c r="P38" s="18">
        <f t="shared" si="4"/>
        <v>16</v>
      </c>
      <c r="Q38" s="116">
        <f t="shared" si="5"/>
        <v>0.80</v>
      </c>
      <c r="R38" s="105">
        <f t="shared" si="8"/>
        <v>0.125</v>
      </c>
      <c r="S38" s="105">
        <f t="shared" si="8"/>
        <v>0.50</v>
      </c>
      <c r="T38" s="105">
        <f t="shared" si="8"/>
        <v>0.30000000000000004</v>
      </c>
      <c r="U38" s="105">
        <f t="shared" si="8"/>
        <v>0.725</v>
      </c>
      <c r="V38" s="105">
        <f t="shared" si="8"/>
        <v>0.20</v>
      </c>
      <c r="W38" s="117">
        <f t="shared" si="1"/>
        <v>23</v>
      </c>
      <c r="X38" s="117">
        <f t="shared" si="6"/>
        <v>4.6000000000000005</v>
      </c>
      <c r="Y38" s="249">
        <v>1</v>
      </c>
      <c r="Z38" s="116">
        <f t="shared" si="7"/>
        <v>0.80</v>
      </c>
      <c r="AA38" s="245"/>
    </row>
    <row r="39" spans="1:27" ht="19.9" customHeight="1">
      <c r="A39" s="138">
        <v>32</v>
      </c>
      <c r="B39" s="165">
        <v>263514</v>
      </c>
      <c r="C39" s="148" t="s">
        <v>117</v>
      </c>
      <c r="D39" s="10">
        <v>3</v>
      </c>
      <c r="E39" s="10">
        <v>1</v>
      </c>
      <c r="F39" s="10">
        <v>5</v>
      </c>
      <c r="G39" s="10">
        <v>2</v>
      </c>
      <c r="H39" s="10">
        <v>4</v>
      </c>
      <c r="I39" s="10">
        <f t="shared" si="2"/>
        <v>15</v>
      </c>
      <c r="J39" s="10">
        <f t="shared" si="3"/>
        <v>2.25</v>
      </c>
      <c r="K39" s="18">
        <v>2</v>
      </c>
      <c r="L39" s="18">
        <v>3</v>
      </c>
      <c r="M39" s="18">
        <v>4</v>
      </c>
      <c r="N39" s="18">
        <v>2.50</v>
      </c>
      <c r="O39" s="18">
        <v>0.50</v>
      </c>
      <c r="P39" s="18">
        <f t="shared" si="4"/>
        <v>12</v>
      </c>
      <c r="Q39" s="116">
        <f t="shared" si="5"/>
        <v>0.60000000000000009</v>
      </c>
      <c r="R39" s="105">
        <f t="shared" si="8"/>
        <v>0.54999999999999993</v>
      </c>
      <c r="S39" s="105">
        <f t="shared" si="8"/>
        <v>0.30000000000000004</v>
      </c>
      <c r="T39" s="105">
        <f t="shared" si="8"/>
        <v>0.95</v>
      </c>
      <c r="U39" s="105">
        <f t="shared" si="8"/>
        <v>0.425</v>
      </c>
      <c r="V39" s="105">
        <f t="shared" si="8"/>
        <v>0.625</v>
      </c>
      <c r="W39" s="117">
        <f t="shared" si="1"/>
        <v>27</v>
      </c>
      <c r="X39" s="117">
        <f t="shared" si="6"/>
        <v>5.40</v>
      </c>
      <c r="Y39" s="249">
        <v>6</v>
      </c>
      <c r="Z39" s="116">
        <f t="shared" si="7"/>
        <v>4.8000000000000007</v>
      </c>
      <c r="AA39" s="245"/>
    </row>
    <row r="40" spans="1:27" ht="19.9" customHeight="1">
      <c r="A40" s="138">
        <v>33</v>
      </c>
      <c r="B40" s="165">
        <v>263515</v>
      </c>
      <c r="C40" s="148" t="s">
        <v>272</v>
      </c>
      <c r="D40" s="10">
        <v>6</v>
      </c>
      <c r="E40" s="10">
        <v>7</v>
      </c>
      <c r="F40" s="10">
        <v>5</v>
      </c>
      <c r="G40" s="10">
        <v>7</v>
      </c>
      <c r="H40" s="10">
        <v>6</v>
      </c>
      <c r="I40" s="10">
        <f t="shared" si="2"/>
        <v>31</v>
      </c>
      <c r="J40" s="10">
        <f t="shared" si="3"/>
        <v>4.6499999999999995</v>
      </c>
      <c r="K40" s="18">
        <v>1.50</v>
      </c>
      <c r="L40" s="18">
        <v>5</v>
      </c>
      <c r="M40" s="18">
        <v>3.50</v>
      </c>
      <c r="N40" s="18">
        <v>2</v>
      </c>
      <c r="O40" s="18">
        <v>4</v>
      </c>
      <c r="P40" s="18">
        <f t="shared" si="4"/>
        <v>16</v>
      </c>
      <c r="Q40" s="116">
        <f t="shared" si="5"/>
        <v>0.80</v>
      </c>
      <c r="R40" s="105">
        <f t="shared" si="8"/>
        <v>0.97499999999999987</v>
      </c>
      <c r="S40" s="105">
        <f t="shared" si="8"/>
        <v>1.30</v>
      </c>
      <c r="T40" s="105">
        <f t="shared" si="8"/>
        <v>0.925</v>
      </c>
      <c r="U40" s="105">
        <f t="shared" si="8"/>
        <v>1.1500000000000001</v>
      </c>
      <c r="V40" s="105">
        <f t="shared" si="8"/>
        <v>1.0999999999999999</v>
      </c>
      <c r="W40" s="117">
        <f t="shared" si="1"/>
        <v>47</v>
      </c>
      <c r="X40" s="117">
        <f t="shared" si="6"/>
        <v>9.40</v>
      </c>
      <c r="Y40" s="249">
        <v>25</v>
      </c>
      <c r="Z40" s="116">
        <f t="shared" si="7"/>
        <v>20</v>
      </c>
      <c r="AA40" s="245"/>
    </row>
    <row r="41" spans="1:27" ht="19.9" customHeight="1">
      <c r="A41" s="138">
        <v>34</v>
      </c>
      <c r="B41" s="165">
        <v>263516</v>
      </c>
      <c r="C41" s="148" t="s">
        <v>203</v>
      </c>
      <c r="D41" s="10">
        <v>3</v>
      </c>
      <c r="E41" s="10">
        <v>8</v>
      </c>
      <c r="F41" s="10">
        <v>7</v>
      </c>
      <c r="G41" s="10">
        <v>5</v>
      </c>
      <c r="H41" s="10">
        <v>4</v>
      </c>
      <c r="I41" s="10">
        <f t="shared" si="2"/>
        <v>27</v>
      </c>
      <c r="J41" s="10">
        <f t="shared" si="3"/>
        <v>4.05</v>
      </c>
      <c r="K41" s="18">
        <v>3.50</v>
      </c>
      <c r="L41" s="18">
        <v>3.50</v>
      </c>
      <c r="M41" s="18">
        <v>4</v>
      </c>
      <c r="N41" s="18">
        <v>2.50</v>
      </c>
      <c r="O41" s="18">
        <v>5</v>
      </c>
      <c r="P41" s="18">
        <f t="shared" si="4"/>
        <v>18.50</v>
      </c>
      <c r="Q41" s="116">
        <f t="shared" si="5"/>
        <v>0.925</v>
      </c>
      <c r="R41" s="105">
        <f t="shared" si="8"/>
        <v>0.625</v>
      </c>
      <c r="S41" s="105">
        <f t="shared" si="8"/>
        <v>1.375</v>
      </c>
      <c r="T41" s="105">
        <f t="shared" si="8"/>
        <v>1.25</v>
      </c>
      <c r="U41" s="105">
        <f t="shared" si="8"/>
        <v>0.875</v>
      </c>
      <c r="V41" s="105">
        <f t="shared" si="8"/>
        <v>0.85</v>
      </c>
      <c r="W41" s="117">
        <f t="shared" si="1"/>
        <v>45.50</v>
      </c>
      <c r="X41" s="117">
        <f t="shared" si="6"/>
        <v>9.10</v>
      </c>
      <c r="Y41" s="249">
        <v>18</v>
      </c>
      <c r="Z41" s="116">
        <f t="shared" si="7"/>
        <v>14.40</v>
      </c>
      <c r="AA41" s="245"/>
    </row>
    <row r="42" spans="1:27" ht="19.9" customHeight="1">
      <c r="A42" s="138">
        <v>35</v>
      </c>
      <c r="B42" s="165">
        <v>263518</v>
      </c>
      <c r="C42" s="148" t="s">
        <v>204</v>
      </c>
      <c r="D42" s="10">
        <v>6</v>
      </c>
      <c r="E42" s="10">
        <v>8</v>
      </c>
      <c r="F42" s="10">
        <v>6</v>
      </c>
      <c r="G42" s="10">
        <v>7</v>
      </c>
      <c r="H42" s="10">
        <v>8</v>
      </c>
      <c r="I42" s="10">
        <f t="shared" si="2"/>
        <v>35</v>
      </c>
      <c r="J42" s="10">
        <f t="shared" si="3"/>
        <v>5.25</v>
      </c>
      <c r="K42" s="18">
        <v>4</v>
      </c>
      <c r="L42" s="18">
        <v>4.50</v>
      </c>
      <c r="M42" s="18">
        <v>3</v>
      </c>
      <c r="N42" s="18">
        <v>5</v>
      </c>
      <c r="O42" s="18">
        <v>1.50</v>
      </c>
      <c r="P42" s="18">
        <f t="shared" si="4"/>
        <v>18</v>
      </c>
      <c r="Q42" s="116">
        <f t="shared" si="5"/>
        <v>0.90</v>
      </c>
      <c r="R42" s="105">
        <f t="shared" si="8"/>
        <v>1.0999999999999999</v>
      </c>
      <c r="S42" s="105">
        <f t="shared" si="8"/>
        <v>1.425</v>
      </c>
      <c r="T42" s="105">
        <f t="shared" si="8"/>
        <v>1.0499999999999998</v>
      </c>
      <c r="U42" s="105">
        <f t="shared" si="8"/>
        <v>1.30</v>
      </c>
      <c r="V42" s="105">
        <f t="shared" si="8"/>
        <v>1.2749999999999999</v>
      </c>
      <c r="W42" s="117">
        <f t="shared" si="1"/>
        <v>53</v>
      </c>
      <c r="X42" s="117">
        <f t="shared" si="6"/>
        <v>10.60</v>
      </c>
      <c r="Y42" s="249">
        <v>16</v>
      </c>
      <c r="Z42" s="116">
        <f t="shared" si="7"/>
        <v>12.80</v>
      </c>
      <c r="AA42" s="245"/>
    </row>
    <row r="43" spans="1:27" ht="19.9" customHeight="1">
      <c r="A43" s="138">
        <v>36</v>
      </c>
      <c r="B43" s="165">
        <v>263519</v>
      </c>
      <c r="C43" s="148" t="s">
        <v>205</v>
      </c>
      <c r="D43" s="10">
        <v>4</v>
      </c>
      <c r="E43" s="10">
        <v>9</v>
      </c>
      <c r="F43" s="10">
        <v>7</v>
      </c>
      <c r="G43" s="10">
        <v>10</v>
      </c>
      <c r="H43" s="10">
        <v>4</v>
      </c>
      <c r="I43" s="10">
        <f t="shared" si="2"/>
        <v>34</v>
      </c>
      <c r="J43" s="10">
        <f t="shared" si="3"/>
        <v>5.0999999999999996</v>
      </c>
      <c r="K43" s="18">
        <v>3</v>
      </c>
      <c r="L43" s="18">
        <v>3</v>
      </c>
      <c r="M43" s="18">
        <v>5</v>
      </c>
      <c r="N43" s="18">
        <v>2.50</v>
      </c>
      <c r="O43" s="18">
        <v>4</v>
      </c>
      <c r="P43" s="18">
        <f t="shared" si="4"/>
        <v>17.50</v>
      </c>
      <c r="Q43" s="116">
        <f t="shared" si="5"/>
        <v>0.875</v>
      </c>
      <c r="R43" s="105">
        <f t="shared" si="8"/>
        <v>0.75</v>
      </c>
      <c r="S43" s="105">
        <f t="shared" si="8"/>
        <v>1.50</v>
      </c>
      <c r="T43" s="105">
        <f t="shared" si="8"/>
        <v>1.30</v>
      </c>
      <c r="U43" s="105">
        <f t="shared" si="8"/>
        <v>1.625</v>
      </c>
      <c r="V43" s="105">
        <f t="shared" si="8"/>
        <v>0.80</v>
      </c>
      <c r="W43" s="117">
        <f t="shared" si="1"/>
        <v>51.50</v>
      </c>
      <c r="X43" s="117">
        <f t="shared" si="6"/>
        <v>10.30</v>
      </c>
      <c r="Y43" s="249">
        <v>18</v>
      </c>
      <c r="Z43" s="116">
        <f t="shared" si="7"/>
        <v>14.40</v>
      </c>
      <c r="AA43" s="245"/>
    </row>
    <row r="44" spans="1:27" ht="19.9" customHeight="1">
      <c r="A44" s="138">
        <v>37</v>
      </c>
      <c r="B44" s="165">
        <v>263520</v>
      </c>
      <c r="C44" s="148" t="s">
        <v>206</v>
      </c>
      <c r="D44" s="10">
        <v>3</v>
      </c>
      <c r="E44" s="10">
        <v>5</v>
      </c>
      <c r="F44" s="10">
        <v>4</v>
      </c>
      <c r="G44" s="10">
        <v>7</v>
      </c>
      <c r="H44" s="10">
        <v>9</v>
      </c>
      <c r="I44" s="10">
        <f t="shared" si="2"/>
        <v>28</v>
      </c>
      <c r="J44" s="10">
        <f t="shared" si="3"/>
        <v>4.20</v>
      </c>
      <c r="K44" s="18">
        <v>2</v>
      </c>
      <c r="L44" s="18">
        <v>2</v>
      </c>
      <c r="M44" s="18">
        <v>3.50</v>
      </c>
      <c r="N44" s="18">
        <v>3</v>
      </c>
      <c r="O44" s="18">
        <v>2.50</v>
      </c>
      <c r="P44" s="18">
        <f t="shared" si="4"/>
        <v>13</v>
      </c>
      <c r="Q44" s="116">
        <f t="shared" si="5"/>
        <v>0.65</v>
      </c>
      <c r="R44" s="105">
        <f t="shared" si="8"/>
        <v>0.54999999999999993</v>
      </c>
      <c r="S44" s="105">
        <f t="shared" si="8"/>
        <v>0.85</v>
      </c>
      <c r="T44" s="105">
        <f t="shared" si="8"/>
        <v>0.775</v>
      </c>
      <c r="U44" s="105">
        <f t="shared" si="8"/>
        <v>1.2000000000000002</v>
      </c>
      <c r="V44" s="105">
        <f t="shared" si="8"/>
        <v>1.475</v>
      </c>
      <c r="W44" s="117">
        <f t="shared" si="1"/>
        <v>41</v>
      </c>
      <c r="X44" s="117">
        <f t="shared" si="6"/>
        <v>8.2000000000000011</v>
      </c>
      <c r="Y44" s="249">
        <v>18</v>
      </c>
      <c r="Z44" s="116">
        <f t="shared" si="7"/>
        <v>14.40</v>
      </c>
      <c r="AA44" s="245"/>
    </row>
    <row r="45" spans="1:27" ht="19.9" customHeight="1">
      <c r="A45" s="138">
        <v>38</v>
      </c>
      <c r="B45" s="165">
        <v>263523</v>
      </c>
      <c r="C45" s="148" t="s">
        <v>120</v>
      </c>
      <c r="D45" s="10">
        <v>0</v>
      </c>
      <c r="E45" s="10">
        <v>8</v>
      </c>
      <c r="F45" s="10">
        <v>5</v>
      </c>
      <c r="G45" s="10">
        <v>4</v>
      </c>
      <c r="H45" s="10">
        <v>3</v>
      </c>
      <c r="I45" s="10">
        <f t="shared" si="2"/>
        <v>20</v>
      </c>
      <c r="J45" s="10">
        <f t="shared" si="3"/>
        <v>3</v>
      </c>
      <c r="K45" s="18">
        <v>3.50</v>
      </c>
      <c r="L45" s="18">
        <v>3</v>
      </c>
      <c r="M45" s="18">
        <v>2.50</v>
      </c>
      <c r="N45" s="18">
        <v>4.50</v>
      </c>
      <c r="O45" s="18">
        <v>3.50</v>
      </c>
      <c r="P45" s="18">
        <f t="shared" si="4"/>
        <v>17</v>
      </c>
      <c r="Q45" s="116">
        <f t="shared" si="5"/>
        <v>0.85000000000000009</v>
      </c>
      <c r="R45" s="105">
        <f t="shared" si="8"/>
        <v>0.17500000000000002</v>
      </c>
      <c r="S45" s="105">
        <f t="shared" si="8"/>
        <v>1.35</v>
      </c>
      <c r="T45" s="105">
        <f t="shared" si="8"/>
        <v>0.875</v>
      </c>
      <c r="U45" s="105">
        <f t="shared" si="8"/>
        <v>0.825</v>
      </c>
      <c r="V45" s="105">
        <f t="shared" si="8"/>
        <v>0.625</v>
      </c>
      <c r="W45" s="117">
        <f t="shared" si="1"/>
        <v>37</v>
      </c>
      <c r="X45" s="117">
        <f t="shared" si="6"/>
        <v>7.40</v>
      </c>
      <c r="Y45" s="249">
        <v>6</v>
      </c>
      <c r="Z45" s="116">
        <f t="shared" si="7"/>
        <v>4.8000000000000007</v>
      </c>
      <c r="AA45" s="245"/>
    </row>
    <row r="46" spans="1:27" ht="19.9" customHeight="1">
      <c r="A46" s="138">
        <v>39</v>
      </c>
      <c r="B46" s="165">
        <v>263527</v>
      </c>
      <c r="C46" s="148" t="s">
        <v>122</v>
      </c>
      <c r="D46" s="10">
        <v>1</v>
      </c>
      <c r="E46" s="10">
        <v>5</v>
      </c>
      <c r="F46" s="10">
        <v>6</v>
      </c>
      <c r="G46" s="10">
        <v>5</v>
      </c>
      <c r="H46" s="10">
        <v>7</v>
      </c>
      <c r="I46" s="10">
        <f t="shared" si="2"/>
        <v>24</v>
      </c>
      <c r="J46" s="10">
        <f t="shared" si="3"/>
        <v>3.5999999999999996</v>
      </c>
      <c r="K46" s="18">
        <v>2</v>
      </c>
      <c r="L46" s="18">
        <v>4</v>
      </c>
      <c r="M46" s="18">
        <v>4.50</v>
      </c>
      <c r="N46" s="18">
        <v>3.50</v>
      </c>
      <c r="O46" s="18">
        <v>3.50</v>
      </c>
      <c r="P46" s="18">
        <f t="shared" si="4"/>
        <v>17.50</v>
      </c>
      <c r="Q46" s="116">
        <f t="shared" si="5"/>
        <v>0.875</v>
      </c>
      <c r="R46" s="105">
        <f t="shared" si="8"/>
        <v>0.25</v>
      </c>
      <c r="S46" s="105">
        <f t="shared" si="8"/>
        <v>0.95</v>
      </c>
      <c r="T46" s="105">
        <f t="shared" si="8"/>
        <v>1.125</v>
      </c>
      <c r="U46" s="105">
        <f t="shared" si="8"/>
        <v>0.925</v>
      </c>
      <c r="V46" s="105">
        <f t="shared" si="8"/>
        <v>1.2250000000000001</v>
      </c>
      <c r="W46" s="117">
        <f t="shared" si="1"/>
        <v>41.50</v>
      </c>
      <c r="X46" s="117">
        <f t="shared" si="6"/>
        <v>8.3000000000000007</v>
      </c>
      <c r="Y46" s="249">
        <v>6</v>
      </c>
      <c r="Z46" s="116">
        <f t="shared" si="7"/>
        <v>4.8000000000000007</v>
      </c>
      <c r="AA46" s="245"/>
    </row>
    <row r="47" spans="1:27" ht="19.9" customHeight="1">
      <c r="A47" s="138">
        <v>40</v>
      </c>
      <c r="B47" s="165">
        <v>263528</v>
      </c>
      <c r="C47" s="148" t="s">
        <v>210</v>
      </c>
      <c r="D47" s="10">
        <v>3</v>
      </c>
      <c r="E47" s="10">
        <v>7</v>
      </c>
      <c r="F47" s="10">
        <v>5</v>
      </c>
      <c r="G47" s="10">
        <v>4</v>
      </c>
      <c r="H47" s="10">
        <v>6</v>
      </c>
      <c r="I47" s="10">
        <f t="shared" si="2"/>
        <v>25</v>
      </c>
      <c r="J47" s="10">
        <f t="shared" si="3"/>
        <v>3.75</v>
      </c>
      <c r="K47" s="18">
        <v>3</v>
      </c>
      <c r="L47" s="18">
        <v>4</v>
      </c>
      <c r="M47" s="18">
        <v>5</v>
      </c>
      <c r="N47" s="18">
        <v>3.50</v>
      </c>
      <c r="O47" s="18">
        <v>0</v>
      </c>
      <c r="P47" s="18">
        <f t="shared" si="4"/>
        <v>15.50</v>
      </c>
      <c r="Q47" s="116">
        <f t="shared" si="5"/>
        <v>0.775</v>
      </c>
      <c r="R47" s="105">
        <f t="shared" si="8"/>
        <v>0.60</v>
      </c>
      <c r="S47" s="105">
        <f t="shared" si="8"/>
        <v>1.25</v>
      </c>
      <c r="T47" s="105">
        <f t="shared" si="8"/>
        <v>1</v>
      </c>
      <c r="U47" s="105">
        <f t="shared" si="8"/>
        <v>0.775</v>
      </c>
      <c r="V47" s="105">
        <f t="shared" si="8"/>
        <v>0.89999999999999991</v>
      </c>
      <c r="W47" s="117">
        <f t="shared" si="1"/>
        <v>40.50</v>
      </c>
      <c r="X47" s="117">
        <f t="shared" si="6"/>
        <v>8.10</v>
      </c>
      <c r="Y47" s="249">
        <v>19</v>
      </c>
      <c r="Z47" s="116">
        <f t="shared" si="7"/>
        <v>15.20</v>
      </c>
      <c r="AA47" s="245"/>
    </row>
    <row r="48" spans="1:27" ht="19.9" customHeight="1">
      <c r="A48" s="138">
        <v>41</v>
      </c>
      <c r="B48" s="165">
        <v>263529</v>
      </c>
      <c r="C48" s="148" t="s">
        <v>211</v>
      </c>
      <c r="D48" s="10">
        <v>1</v>
      </c>
      <c r="E48" s="10">
        <v>8</v>
      </c>
      <c r="F48" s="10">
        <v>3</v>
      </c>
      <c r="G48" s="10">
        <v>7</v>
      </c>
      <c r="H48" s="10">
        <v>5</v>
      </c>
      <c r="I48" s="10">
        <f t="shared" si="2"/>
        <v>24</v>
      </c>
      <c r="J48" s="10">
        <f t="shared" si="3"/>
        <v>3.5999999999999996</v>
      </c>
      <c r="K48" s="18">
        <v>4</v>
      </c>
      <c r="L48" s="18">
        <v>2</v>
      </c>
      <c r="M48" s="18">
        <v>3.50</v>
      </c>
      <c r="N48" s="18">
        <v>4</v>
      </c>
      <c r="O48" s="18">
        <v>2</v>
      </c>
      <c r="P48" s="18">
        <f t="shared" si="4"/>
        <v>15.50</v>
      </c>
      <c r="Q48" s="116">
        <f t="shared" si="5"/>
        <v>0.775</v>
      </c>
      <c r="R48" s="105">
        <f t="shared" si="8"/>
        <v>0.35</v>
      </c>
      <c r="S48" s="105">
        <f t="shared" si="8"/>
        <v>1.30</v>
      </c>
      <c r="T48" s="105">
        <f t="shared" si="8"/>
        <v>0.625</v>
      </c>
      <c r="U48" s="105">
        <f t="shared" si="8"/>
        <v>1.25</v>
      </c>
      <c r="V48" s="105">
        <f t="shared" si="8"/>
        <v>0.85</v>
      </c>
      <c r="W48" s="117">
        <f t="shared" si="1"/>
        <v>39.50</v>
      </c>
      <c r="X48" s="117">
        <f t="shared" si="6"/>
        <v>7.90</v>
      </c>
      <c r="Y48" s="249">
        <v>13</v>
      </c>
      <c r="Z48" s="116">
        <f t="shared" si="7"/>
        <v>10.40</v>
      </c>
      <c r="AA48" s="245"/>
    </row>
    <row r="49" spans="1:27" ht="19.9" customHeight="1">
      <c r="A49" s="138">
        <v>42</v>
      </c>
      <c r="B49" s="165">
        <v>263530</v>
      </c>
      <c r="C49" s="148" t="s">
        <v>123</v>
      </c>
      <c r="D49" s="10">
        <v>3</v>
      </c>
      <c r="E49" s="10">
        <v>2.50</v>
      </c>
      <c r="F49" s="10">
        <v>4</v>
      </c>
      <c r="G49" s="10">
        <v>5.50</v>
      </c>
      <c r="H49" s="10">
        <v>8</v>
      </c>
      <c r="I49" s="10">
        <f t="shared" si="2"/>
        <v>23</v>
      </c>
      <c r="J49" s="10">
        <f t="shared" si="3"/>
        <v>3.4499999999999997</v>
      </c>
      <c r="K49" s="18">
        <v>2</v>
      </c>
      <c r="L49" s="18">
        <v>3.50</v>
      </c>
      <c r="M49" s="18">
        <v>2</v>
      </c>
      <c r="N49" s="18">
        <v>2.50</v>
      </c>
      <c r="O49" s="18">
        <v>4</v>
      </c>
      <c r="P49" s="18">
        <f t="shared" si="4"/>
        <v>14</v>
      </c>
      <c r="Q49" s="116">
        <f t="shared" si="5"/>
        <v>0.70</v>
      </c>
      <c r="R49" s="105">
        <f t="shared" si="8"/>
        <v>0.54999999999999993</v>
      </c>
      <c r="S49" s="105">
        <f t="shared" si="8"/>
        <v>0.55000000000000004</v>
      </c>
      <c r="T49" s="105">
        <f t="shared" si="8"/>
        <v>0.70</v>
      </c>
      <c r="U49" s="105">
        <f t="shared" si="8"/>
        <v>0.95</v>
      </c>
      <c r="V49" s="105">
        <f t="shared" si="8"/>
        <v>1.40</v>
      </c>
      <c r="W49" s="117">
        <f t="shared" si="1"/>
        <v>37</v>
      </c>
      <c r="X49" s="117">
        <f t="shared" si="6"/>
        <v>7.40</v>
      </c>
      <c r="Y49" s="249">
        <v>8</v>
      </c>
      <c r="Z49" s="116">
        <f t="shared" si="7"/>
        <v>6.40</v>
      </c>
      <c r="AA49" s="245"/>
    </row>
    <row r="50" spans="1:27" ht="19.9" customHeight="1">
      <c r="A50" s="138">
        <v>43</v>
      </c>
      <c r="B50" s="165">
        <v>263533</v>
      </c>
      <c r="C50" s="148" t="s">
        <v>214</v>
      </c>
      <c r="D50" s="10">
        <v>3</v>
      </c>
      <c r="E50" s="10">
        <v>6</v>
      </c>
      <c r="F50" s="10">
        <v>5</v>
      </c>
      <c r="G50" s="10">
        <v>8</v>
      </c>
      <c r="H50" s="10">
        <v>7</v>
      </c>
      <c r="I50" s="10">
        <f t="shared" si="2"/>
        <v>29</v>
      </c>
      <c r="J50" s="10">
        <f t="shared" si="3"/>
        <v>4.3499999999999996</v>
      </c>
      <c r="K50" s="18">
        <v>3.50</v>
      </c>
      <c r="L50" s="18">
        <v>4.50</v>
      </c>
      <c r="M50" s="18">
        <v>4</v>
      </c>
      <c r="N50" s="18">
        <v>5</v>
      </c>
      <c r="O50" s="18">
        <v>2</v>
      </c>
      <c r="P50" s="18">
        <f t="shared" si="4"/>
        <v>19</v>
      </c>
      <c r="Q50" s="116">
        <f t="shared" si="5"/>
        <v>0.95</v>
      </c>
      <c r="R50" s="105">
        <f t="shared" si="8"/>
        <v>0.625</v>
      </c>
      <c r="S50" s="105">
        <f t="shared" si="8"/>
        <v>1.125</v>
      </c>
      <c r="T50" s="105">
        <f t="shared" si="8"/>
        <v>0.95</v>
      </c>
      <c r="U50" s="105">
        <f t="shared" si="8"/>
        <v>1.45</v>
      </c>
      <c r="V50" s="105">
        <f t="shared" si="8"/>
        <v>1.1500000000000001</v>
      </c>
      <c r="W50" s="117">
        <f t="shared" si="1"/>
        <v>48</v>
      </c>
      <c r="X50" s="117">
        <f t="shared" si="6"/>
        <v>9.6000000000000014</v>
      </c>
      <c r="Y50" s="249">
        <v>27</v>
      </c>
      <c r="Z50" s="116">
        <f t="shared" si="7"/>
        <v>21.60</v>
      </c>
      <c r="AA50" s="245"/>
    </row>
    <row r="51" spans="1:27" ht="19.9" customHeight="1">
      <c r="A51" s="138">
        <v>44</v>
      </c>
      <c r="B51" s="165">
        <v>263534</v>
      </c>
      <c r="C51" s="148" t="s">
        <v>273</v>
      </c>
      <c r="D51" s="10">
        <v>2</v>
      </c>
      <c r="E51" s="10">
        <v>5</v>
      </c>
      <c r="F51" s="10">
        <v>7</v>
      </c>
      <c r="G51" s="10">
        <v>9</v>
      </c>
      <c r="H51" s="10">
        <v>8</v>
      </c>
      <c r="I51" s="10">
        <f t="shared" si="2"/>
        <v>31</v>
      </c>
      <c r="J51" s="10">
        <f t="shared" si="3"/>
        <v>4.6499999999999995</v>
      </c>
      <c r="K51" s="18">
        <v>4.50</v>
      </c>
      <c r="L51" s="18">
        <v>5</v>
      </c>
      <c r="M51" s="18">
        <v>3.50</v>
      </c>
      <c r="N51" s="18">
        <v>2</v>
      </c>
      <c r="O51" s="18">
        <v>1</v>
      </c>
      <c r="P51" s="18">
        <f t="shared" si="4"/>
        <v>16</v>
      </c>
      <c r="Q51" s="116">
        <f t="shared" si="5"/>
        <v>0.80</v>
      </c>
      <c r="R51" s="105">
        <f t="shared" si="8"/>
        <v>0.525</v>
      </c>
      <c r="S51" s="105">
        <f t="shared" si="8"/>
        <v>1</v>
      </c>
      <c r="T51" s="105">
        <f t="shared" si="8"/>
        <v>1.2250000000000001</v>
      </c>
      <c r="U51" s="105">
        <f t="shared" si="8"/>
        <v>1.45</v>
      </c>
      <c r="V51" s="105">
        <f t="shared" si="8"/>
        <v>1.25</v>
      </c>
      <c r="W51" s="117">
        <f t="shared" si="1"/>
        <v>47</v>
      </c>
      <c r="X51" s="117">
        <f t="shared" si="6"/>
        <v>9.40</v>
      </c>
      <c r="Y51" s="249">
        <v>13</v>
      </c>
      <c r="Z51" s="116">
        <f t="shared" si="7"/>
        <v>10.40</v>
      </c>
      <c r="AA51" s="245"/>
    </row>
    <row r="52" spans="1:27" ht="19.9" customHeight="1">
      <c r="A52" s="138">
        <v>45</v>
      </c>
      <c r="B52" s="165">
        <v>263535</v>
      </c>
      <c r="C52" s="148" t="s">
        <v>274</v>
      </c>
      <c r="D52" s="10">
        <v>3</v>
      </c>
      <c r="E52" s="10">
        <v>7</v>
      </c>
      <c r="F52" s="10">
        <v>5</v>
      </c>
      <c r="G52" s="10">
        <v>4</v>
      </c>
      <c r="H52" s="10">
        <v>3</v>
      </c>
      <c r="I52" s="10">
        <f t="shared" si="2"/>
        <v>22</v>
      </c>
      <c r="J52" s="10">
        <f t="shared" si="3"/>
        <v>3.30</v>
      </c>
      <c r="K52" s="18">
        <v>2.50</v>
      </c>
      <c r="L52" s="18">
        <v>2</v>
      </c>
      <c r="M52" s="18">
        <v>2.50</v>
      </c>
      <c r="N52" s="18">
        <v>3</v>
      </c>
      <c r="O52" s="18">
        <v>4</v>
      </c>
      <c r="P52" s="18">
        <f t="shared" si="4"/>
        <v>14</v>
      </c>
      <c r="Q52" s="116">
        <f t="shared" si="5"/>
        <v>0.70</v>
      </c>
      <c r="R52" s="105">
        <f t="shared" si="8"/>
        <v>0.57499999999999996</v>
      </c>
      <c r="S52" s="105">
        <f t="shared" si="8"/>
        <v>1.1500000000000001</v>
      </c>
      <c r="T52" s="105">
        <f t="shared" si="8"/>
        <v>0.875</v>
      </c>
      <c r="U52" s="105">
        <f t="shared" si="8"/>
        <v>0.75</v>
      </c>
      <c r="V52" s="105">
        <f t="shared" si="8"/>
        <v>0.64999999999999991</v>
      </c>
      <c r="W52" s="117">
        <f t="shared" si="1"/>
        <v>36</v>
      </c>
      <c r="X52" s="117">
        <f t="shared" si="6"/>
        <v>7.20</v>
      </c>
      <c r="Y52" s="249">
        <v>18</v>
      </c>
      <c r="Z52" s="116">
        <f t="shared" si="7"/>
        <v>14.40</v>
      </c>
      <c r="AA52" s="245"/>
    </row>
    <row r="53" spans="1:27" ht="19.9" customHeight="1">
      <c r="A53" s="138">
        <v>46</v>
      </c>
      <c r="B53" s="165">
        <v>263537</v>
      </c>
      <c r="C53" s="148" t="s">
        <v>215</v>
      </c>
      <c r="D53" s="10">
        <v>1</v>
      </c>
      <c r="E53" s="10">
        <v>6</v>
      </c>
      <c r="F53" s="10">
        <v>7</v>
      </c>
      <c r="G53" s="10">
        <v>5</v>
      </c>
      <c r="H53" s="10">
        <v>4</v>
      </c>
      <c r="I53" s="10">
        <f t="shared" si="2"/>
        <v>23</v>
      </c>
      <c r="J53" s="10">
        <f t="shared" si="3"/>
        <v>3.4499999999999997</v>
      </c>
      <c r="K53" s="18">
        <v>3</v>
      </c>
      <c r="L53" s="18">
        <v>3</v>
      </c>
      <c r="M53" s="18">
        <v>3.50</v>
      </c>
      <c r="N53" s="18">
        <v>4</v>
      </c>
      <c r="O53" s="18">
        <v>5</v>
      </c>
      <c r="P53" s="18">
        <f t="shared" si="4"/>
        <v>18.50</v>
      </c>
      <c r="Q53" s="116">
        <f t="shared" si="5"/>
        <v>0.925</v>
      </c>
      <c r="R53" s="105">
        <f t="shared" si="8"/>
        <v>0.30000000000000004</v>
      </c>
      <c r="S53" s="105">
        <f t="shared" si="8"/>
        <v>1.0499999999999998</v>
      </c>
      <c r="T53" s="105">
        <f t="shared" si="8"/>
        <v>1.2250000000000001</v>
      </c>
      <c r="U53" s="105">
        <f t="shared" si="8"/>
        <v>0.95</v>
      </c>
      <c r="V53" s="105">
        <f t="shared" si="8"/>
        <v>0.85</v>
      </c>
      <c r="W53" s="117">
        <f t="shared" si="1"/>
        <v>41.50</v>
      </c>
      <c r="X53" s="117">
        <f t="shared" si="6"/>
        <v>8.3000000000000007</v>
      </c>
      <c r="Y53" s="249">
        <v>17</v>
      </c>
      <c r="Z53" s="116">
        <f t="shared" si="7"/>
        <v>13.60</v>
      </c>
      <c r="AA53" s="245"/>
    </row>
    <row r="54" spans="1:27" ht="19.9" customHeight="1">
      <c r="A54" s="138">
        <v>47</v>
      </c>
      <c r="B54" s="165">
        <v>263538</v>
      </c>
      <c r="C54" s="148" t="s">
        <v>275</v>
      </c>
      <c r="D54" s="10">
        <v>3</v>
      </c>
      <c r="E54" s="10">
        <v>5</v>
      </c>
      <c r="F54" s="10">
        <v>4</v>
      </c>
      <c r="G54" s="10">
        <v>2</v>
      </c>
      <c r="H54" s="10">
        <v>3</v>
      </c>
      <c r="I54" s="10">
        <f t="shared" si="2"/>
        <v>17</v>
      </c>
      <c r="J54" s="10">
        <f t="shared" si="3"/>
        <v>2.5499999999999998</v>
      </c>
      <c r="K54" s="18">
        <v>3</v>
      </c>
      <c r="L54" s="18">
        <v>2</v>
      </c>
      <c r="M54" s="18">
        <v>1.50</v>
      </c>
      <c r="N54" s="18">
        <v>2</v>
      </c>
      <c r="O54" s="18">
        <v>2.50</v>
      </c>
      <c r="P54" s="18">
        <f t="shared" si="4"/>
        <v>11</v>
      </c>
      <c r="Q54" s="116">
        <f t="shared" si="5"/>
        <v>0.55000000000000004</v>
      </c>
      <c r="R54" s="105">
        <f t="shared" si="8"/>
        <v>0.60</v>
      </c>
      <c r="S54" s="105">
        <f t="shared" si="8"/>
        <v>0.85</v>
      </c>
      <c r="T54" s="105">
        <f t="shared" si="8"/>
        <v>0.675</v>
      </c>
      <c r="U54" s="105">
        <f t="shared" si="8"/>
        <v>0.40</v>
      </c>
      <c r="V54" s="105">
        <f t="shared" si="8"/>
        <v>0.57499999999999996</v>
      </c>
      <c r="W54" s="117">
        <f t="shared" si="1"/>
        <v>28</v>
      </c>
      <c r="X54" s="117">
        <f t="shared" si="6"/>
        <v>5.60</v>
      </c>
      <c r="Y54" s="249">
        <v>7</v>
      </c>
      <c r="Z54" s="116">
        <f t="shared" si="7"/>
        <v>5.60</v>
      </c>
      <c r="AA54" s="245"/>
    </row>
    <row r="55" spans="1:27" ht="19.9" customHeight="1">
      <c r="A55" s="138">
        <v>48</v>
      </c>
      <c r="B55" s="165">
        <v>263539</v>
      </c>
      <c r="C55" s="148" t="s">
        <v>216</v>
      </c>
      <c r="D55" s="10">
        <v>4</v>
      </c>
      <c r="E55" s="10">
        <v>4</v>
      </c>
      <c r="F55" s="10">
        <v>6</v>
      </c>
      <c r="G55" s="10">
        <v>7</v>
      </c>
      <c r="H55" s="10">
        <v>6</v>
      </c>
      <c r="I55" s="10">
        <f t="shared" si="2"/>
        <v>27</v>
      </c>
      <c r="J55" s="10">
        <f t="shared" si="3"/>
        <v>4.05</v>
      </c>
      <c r="K55" s="18">
        <v>3.50</v>
      </c>
      <c r="L55" s="18">
        <v>2.50</v>
      </c>
      <c r="M55" s="18">
        <v>2.50</v>
      </c>
      <c r="N55" s="18">
        <v>2</v>
      </c>
      <c r="O55" s="18">
        <v>3</v>
      </c>
      <c r="P55" s="18">
        <f t="shared" si="4"/>
        <v>13.50</v>
      </c>
      <c r="Q55" s="116">
        <f t="shared" si="5"/>
        <v>0.675</v>
      </c>
      <c r="R55" s="105">
        <f t="shared" si="8"/>
        <v>0.775</v>
      </c>
      <c r="S55" s="105">
        <f t="shared" si="8"/>
        <v>0.725</v>
      </c>
      <c r="T55" s="105">
        <f t="shared" si="8"/>
        <v>1.0249999999999999</v>
      </c>
      <c r="U55" s="105">
        <f t="shared" si="8"/>
        <v>1.1500000000000001</v>
      </c>
      <c r="V55" s="105">
        <f t="shared" si="8"/>
        <v>1.0499999999999998</v>
      </c>
      <c r="W55" s="117">
        <f t="shared" si="1"/>
        <v>40.50</v>
      </c>
      <c r="X55" s="117">
        <f t="shared" si="6"/>
        <v>8.10</v>
      </c>
      <c r="Y55" s="249">
        <v>14</v>
      </c>
      <c r="Z55" s="116">
        <f t="shared" si="7"/>
        <v>11.20</v>
      </c>
      <c r="AA55" s="245"/>
    </row>
    <row r="56" spans="1:27" ht="19.9" customHeight="1">
      <c r="A56" s="138">
        <v>49</v>
      </c>
      <c r="B56" s="165">
        <v>263541</v>
      </c>
      <c r="C56" s="148" t="s">
        <v>218</v>
      </c>
      <c r="D56" s="10">
        <v>4</v>
      </c>
      <c r="E56" s="10">
        <v>5</v>
      </c>
      <c r="F56" s="10">
        <v>8</v>
      </c>
      <c r="G56" s="10">
        <v>9</v>
      </c>
      <c r="H56" s="10">
        <v>7</v>
      </c>
      <c r="I56" s="10">
        <f t="shared" si="2"/>
        <v>33</v>
      </c>
      <c r="J56" s="10">
        <f t="shared" si="3"/>
        <v>4.95</v>
      </c>
      <c r="K56" s="18">
        <v>3</v>
      </c>
      <c r="L56" s="18">
        <v>2.50</v>
      </c>
      <c r="M56" s="18">
        <v>4</v>
      </c>
      <c r="N56" s="18">
        <v>2.50</v>
      </c>
      <c r="O56" s="18">
        <v>4</v>
      </c>
      <c r="P56" s="18">
        <f t="shared" si="4"/>
        <v>16</v>
      </c>
      <c r="Q56" s="116">
        <f t="shared" si="5"/>
        <v>0.80</v>
      </c>
      <c r="R56" s="105">
        <f t="shared" si="8"/>
        <v>0.75</v>
      </c>
      <c r="S56" s="105">
        <f t="shared" si="8"/>
        <v>0.875</v>
      </c>
      <c r="T56" s="105">
        <f t="shared" si="8"/>
        <v>1.40</v>
      </c>
      <c r="U56" s="105">
        <f t="shared" si="8"/>
        <v>1.475</v>
      </c>
      <c r="V56" s="105">
        <f t="shared" si="8"/>
        <v>1.25</v>
      </c>
      <c r="W56" s="117">
        <f t="shared" si="1"/>
        <v>49</v>
      </c>
      <c r="X56" s="117">
        <f t="shared" si="6"/>
        <v>9.8000000000000007</v>
      </c>
      <c r="Y56" s="249">
        <v>25</v>
      </c>
      <c r="Z56" s="116">
        <f t="shared" si="7"/>
        <v>20</v>
      </c>
      <c r="AA56" s="245"/>
    </row>
    <row r="57" spans="1:27" s="131" customFormat="1" ht="19.9" customHeight="1">
      <c r="A57" s="138">
        <v>50</v>
      </c>
      <c r="B57" s="165">
        <v>263542</v>
      </c>
      <c r="C57" s="148" t="s">
        <v>219</v>
      </c>
      <c r="D57" s="10">
        <v>4</v>
      </c>
      <c r="E57" s="10">
        <v>8</v>
      </c>
      <c r="F57" s="10">
        <v>7</v>
      </c>
      <c r="G57" s="10">
        <v>5</v>
      </c>
      <c r="H57" s="10">
        <v>4</v>
      </c>
      <c r="I57" s="10">
        <f t="shared" si="2"/>
        <v>28</v>
      </c>
      <c r="J57" s="10">
        <f t="shared" si="3"/>
        <v>4.20</v>
      </c>
      <c r="K57" s="18">
        <v>3.50</v>
      </c>
      <c r="L57" s="18">
        <v>3</v>
      </c>
      <c r="M57" s="18">
        <v>2.50</v>
      </c>
      <c r="N57" s="18">
        <v>2.50</v>
      </c>
      <c r="O57" s="18">
        <v>2</v>
      </c>
      <c r="P57" s="18">
        <f t="shared" si="4"/>
        <v>13.50</v>
      </c>
      <c r="Q57" s="116">
        <f t="shared" si="5"/>
        <v>0.675</v>
      </c>
      <c r="R57" s="105">
        <f t="shared" si="8"/>
        <v>0.775</v>
      </c>
      <c r="S57" s="105">
        <f t="shared" si="8"/>
        <v>1.35</v>
      </c>
      <c r="T57" s="105">
        <f t="shared" si="8"/>
        <v>1.175</v>
      </c>
      <c r="U57" s="105">
        <f t="shared" si="8"/>
        <v>0.875</v>
      </c>
      <c r="V57" s="105">
        <f t="shared" si="8"/>
        <v>0.70</v>
      </c>
      <c r="W57" s="117">
        <f t="shared" si="1"/>
        <v>41.50</v>
      </c>
      <c r="X57" s="117">
        <f t="shared" si="6"/>
        <v>8.3000000000000007</v>
      </c>
      <c r="Y57" s="249">
        <v>24</v>
      </c>
      <c r="Z57" s="116">
        <f t="shared" si="7"/>
        <v>19.200000000000003</v>
      </c>
      <c r="AA57" s="246"/>
    </row>
    <row r="58" spans="1:27" ht="19.9" customHeight="1">
      <c r="A58" s="138">
        <v>51</v>
      </c>
      <c r="B58" s="165">
        <v>263543</v>
      </c>
      <c r="C58" s="148" t="s">
        <v>124</v>
      </c>
      <c r="D58" s="10">
        <v>4</v>
      </c>
      <c r="E58" s="10">
        <v>5</v>
      </c>
      <c r="F58" s="10">
        <v>4</v>
      </c>
      <c r="G58" s="10">
        <v>6</v>
      </c>
      <c r="H58" s="10">
        <v>2</v>
      </c>
      <c r="I58" s="10">
        <f t="shared" si="2"/>
        <v>21</v>
      </c>
      <c r="J58" s="10">
        <f t="shared" si="3"/>
        <v>3.15</v>
      </c>
      <c r="K58" s="18">
        <v>2.50</v>
      </c>
      <c r="L58" s="18">
        <v>2.50</v>
      </c>
      <c r="M58" s="18">
        <v>3.50</v>
      </c>
      <c r="N58" s="18">
        <v>2</v>
      </c>
      <c r="O58" s="18">
        <v>4</v>
      </c>
      <c r="P58" s="18">
        <f t="shared" si="4"/>
        <v>14.50</v>
      </c>
      <c r="Q58" s="116">
        <f t="shared" si="5"/>
        <v>0.72500000000000009</v>
      </c>
      <c r="R58" s="105">
        <f t="shared" si="8"/>
        <v>0.725</v>
      </c>
      <c r="S58" s="105">
        <f t="shared" si="8"/>
        <v>0.875</v>
      </c>
      <c r="T58" s="105">
        <f t="shared" si="8"/>
        <v>0.775</v>
      </c>
      <c r="U58" s="105">
        <f t="shared" si="8"/>
        <v>0.99999999999999989</v>
      </c>
      <c r="V58" s="105">
        <f t="shared" si="8"/>
        <v>0.50</v>
      </c>
      <c r="W58" s="117">
        <f t="shared" si="1"/>
        <v>35.50</v>
      </c>
      <c r="X58" s="117">
        <f t="shared" si="6"/>
        <v>7.10</v>
      </c>
      <c r="Y58" s="249">
        <v>15</v>
      </c>
      <c r="Z58" s="116">
        <f t="shared" si="7"/>
        <v>12</v>
      </c>
      <c r="AA58" s="245"/>
    </row>
    <row r="59" spans="1:27" ht="19.9" customHeight="1">
      <c r="A59" s="138">
        <v>52</v>
      </c>
      <c r="B59" s="165">
        <v>263545</v>
      </c>
      <c r="C59" s="148" t="s">
        <v>126</v>
      </c>
      <c r="D59" s="10">
        <v>4</v>
      </c>
      <c r="E59" s="10">
        <v>3</v>
      </c>
      <c r="F59" s="10">
        <v>6</v>
      </c>
      <c r="G59" s="10">
        <v>4</v>
      </c>
      <c r="H59" s="10">
        <v>0</v>
      </c>
      <c r="I59" s="10">
        <f t="shared" si="2"/>
        <v>17</v>
      </c>
      <c r="J59" s="10">
        <f t="shared" si="3"/>
        <v>2.5499999999999998</v>
      </c>
      <c r="K59" s="18">
        <v>2.50</v>
      </c>
      <c r="L59" s="18">
        <v>2</v>
      </c>
      <c r="M59" s="18">
        <v>4</v>
      </c>
      <c r="N59" s="18">
        <v>2.50</v>
      </c>
      <c r="O59" s="18">
        <v>3</v>
      </c>
      <c r="P59" s="18">
        <f t="shared" si="4"/>
        <v>14</v>
      </c>
      <c r="Q59" s="116">
        <f t="shared" si="5"/>
        <v>0.70</v>
      </c>
      <c r="R59" s="105">
        <f t="shared" si="8"/>
        <v>0.725</v>
      </c>
      <c r="S59" s="105">
        <f t="shared" si="8"/>
        <v>0.54999999999999993</v>
      </c>
      <c r="T59" s="105">
        <f t="shared" si="8"/>
        <v>1.0999999999999999</v>
      </c>
      <c r="U59" s="105">
        <f t="shared" si="8"/>
        <v>0.725</v>
      </c>
      <c r="V59" s="105">
        <f t="shared" si="8"/>
        <v>0.15000000000000002</v>
      </c>
      <c r="W59" s="117">
        <f t="shared" si="1"/>
        <v>31</v>
      </c>
      <c r="X59" s="117">
        <f t="shared" si="6"/>
        <v>6.20</v>
      </c>
      <c r="Y59" s="249">
        <v>22</v>
      </c>
      <c r="Z59" s="116">
        <f t="shared" si="7"/>
        <v>17.60</v>
      </c>
      <c r="AA59" s="245"/>
    </row>
    <row r="60" spans="1:27" ht="19.9" customHeight="1">
      <c r="A60" s="138">
        <v>53</v>
      </c>
      <c r="B60" s="165">
        <v>263549</v>
      </c>
      <c r="C60" s="148" t="s">
        <v>127</v>
      </c>
      <c r="D60" s="10">
        <v>4</v>
      </c>
      <c r="E60" s="10">
        <v>5</v>
      </c>
      <c r="F60" s="10">
        <v>7</v>
      </c>
      <c r="G60" s="10">
        <v>6</v>
      </c>
      <c r="H60" s="10">
        <v>2</v>
      </c>
      <c r="I60" s="10">
        <f t="shared" si="2"/>
        <v>24</v>
      </c>
      <c r="J60" s="10">
        <f t="shared" si="3"/>
        <v>3.5999999999999996</v>
      </c>
      <c r="K60" s="18">
        <v>3</v>
      </c>
      <c r="L60" s="18">
        <v>3.50</v>
      </c>
      <c r="M60" s="18">
        <v>3</v>
      </c>
      <c r="N60" s="18">
        <v>4</v>
      </c>
      <c r="O60" s="18">
        <v>2.50</v>
      </c>
      <c r="P60" s="18">
        <f t="shared" si="4"/>
        <v>16</v>
      </c>
      <c r="Q60" s="116">
        <f t="shared" si="5"/>
        <v>0.80</v>
      </c>
      <c r="R60" s="105">
        <f t="shared" si="8"/>
        <v>0.75</v>
      </c>
      <c r="S60" s="105">
        <f t="shared" si="8"/>
        <v>0.925</v>
      </c>
      <c r="T60" s="105">
        <f t="shared" si="8"/>
        <v>1.2000000000000002</v>
      </c>
      <c r="U60" s="105">
        <f t="shared" si="8"/>
        <v>1.0999999999999999</v>
      </c>
      <c r="V60" s="105">
        <f t="shared" si="8"/>
        <v>0.425</v>
      </c>
      <c r="W60" s="117">
        <f t="shared" si="1"/>
        <v>40</v>
      </c>
      <c r="X60" s="117">
        <f t="shared" si="6"/>
        <v>8</v>
      </c>
      <c r="Y60" s="249">
        <v>21</v>
      </c>
      <c r="Z60" s="116">
        <f t="shared" si="7"/>
        <v>16.80</v>
      </c>
      <c r="AA60" s="245"/>
    </row>
    <row r="61" spans="1:27" ht="19.9" customHeight="1">
      <c r="A61" s="138">
        <v>54</v>
      </c>
      <c r="B61" s="165">
        <v>263552</v>
      </c>
      <c r="C61" s="148" t="s">
        <v>225</v>
      </c>
      <c r="D61" s="10">
        <v>5</v>
      </c>
      <c r="E61" s="10">
        <v>8</v>
      </c>
      <c r="F61" s="10">
        <v>6</v>
      </c>
      <c r="G61" s="10">
        <v>9</v>
      </c>
      <c r="H61" s="10">
        <v>7</v>
      </c>
      <c r="I61" s="10">
        <f t="shared" si="2"/>
        <v>35</v>
      </c>
      <c r="J61" s="10">
        <f t="shared" si="3"/>
        <v>5.25</v>
      </c>
      <c r="K61" s="18">
        <v>2</v>
      </c>
      <c r="L61" s="18">
        <v>3.50</v>
      </c>
      <c r="M61" s="18">
        <v>4.50</v>
      </c>
      <c r="N61" s="18">
        <v>4.50</v>
      </c>
      <c r="O61" s="18">
        <v>5</v>
      </c>
      <c r="P61" s="18">
        <f t="shared" si="4"/>
        <v>19.50</v>
      </c>
      <c r="Q61" s="116">
        <f t="shared" si="5"/>
        <v>0.97500000000000009</v>
      </c>
      <c r="R61" s="105">
        <f t="shared" si="8"/>
        <v>0.85</v>
      </c>
      <c r="S61" s="105">
        <f t="shared" si="8"/>
        <v>1.375</v>
      </c>
      <c r="T61" s="105">
        <f t="shared" si="8"/>
        <v>1.125</v>
      </c>
      <c r="U61" s="105">
        <f t="shared" si="8"/>
        <v>1.575</v>
      </c>
      <c r="V61" s="105">
        <f t="shared" si="8"/>
        <v>1.30</v>
      </c>
      <c r="W61" s="117">
        <f t="shared" si="1"/>
        <v>54.50</v>
      </c>
      <c r="X61" s="117">
        <f t="shared" si="6"/>
        <v>10.90</v>
      </c>
      <c r="Y61" s="249">
        <v>20</v>
      </c>
      <c r="Z61" s="116">
        <f t="shared" si="7"/>
        <v>16</v>
      </c>
      <c r="AA61" s="245"/>
    </row>
    <row r="62" spans="1:27" ht="19.9" customHeight="1">
      <c r="A62" s="138">
        <v>55</v>
      </c>
      <c r="B62" s="165">
        <v>263553</v>
      </c>
      <c r="C62" s="148" t="s">
        <v>226</v>
      </c>
      <c r="D62" s="10">
        <v>5</v>
      </c>
      <c r="E62" s="10">
        <v>2</v>
      </c>
      <c r="F62" s="10">
        <v>5</v>
      </c>
      <c r="G62" s="10">
        <v>7</v>
      </c>
      <c r="H62" s="10">
        <v>5</v>
      </c>
      <c r="I62" s="10">
        <f t="shared" si="2"/>
        <v>24</v>
      </c>
      <c r="J62" s="10">
        <f t="shared" si="3"/>
        <v>3.5999999999999996</v>
      </c>
      <c r="K62" s="18">
        <v>2.50</v>
      </c>
      <c r="L62" s="18">
        <v>5</v>
      </c>
      <c r="M62" s="18">
        <v>2.50</v>
      </c>
      <c r="N62" s="18">
        <v>4</v>
      </c>
      <c r="O62" s="18">
        <v>1</v>
      </c>
      <c r="P62" s="18">
        <f t="shared" si="4"/>
        <v>15</v>
      </c>
      <c r="Q62" s="116">
        <f t="shared" si="5"/>
        <v>0.75</v>
      </c>
      <c r="R62" s="105">
        <f t="shared" si="8"/>
        <v>0.875</v>
      </c>
      <c r="S62" s="105">
        <f t="shared" si="8"/>
        <v>0.55000000000000004</v>
      </c>
      <c r="T62" s="105">
        <f t="shared" si="8"/>
        <v>0.875</v>
      </c>
      <c r="U62" s="105">
        <f t="shared" si="8"/>
        <v>1.25</v>
      </c>
      <c r="V62" s="105">
        <f t="shared" si="8"/>
        <v>0.80</v>
      </c>
      <c r="W62" s="117">
        <f t="shared" si="1"/>
        <v>39</v>
      </c>
      <c r="X62" s="117">
        <f t="shared" si="6"/>
        <v>7.8000000000000007</v>
      </c>
      <c r="Y62" s="249">
        <v>21</v>
      </c>
      <c r="Z62" s="116">
        <f t="shared" si="7"/>
        <v>16.80</v>
      </c>
      <c r="AA62" s="245"/>
    </row>
    <row r="63" spans="1:27" ht="19.9" customHeight="1">
      <c r="A63" s="138">
        <v>56</v>
      </c>
      <c r="B63" s="165">
        <v>263554</v>
      </c>
      <c r="C63" s="148" t="s">
        <v>227</v>
      </c>
      <c r="D63" s="10">
        <v>5</v>
      </c>
      <c r="E63" s="10">
        <v>1</v>
      </c>
      <c r="F63" s="10">
        <v>4</v>
      </c>
      <c r="G63" s="10">
        <v>2</v>
      </c>
      <c r="H63" s="10">
        <v>3</v>
      </c>
      <c r="I63" s="10">
        <f t="shared" si="2"/>
        <v>15</v>
      </c>
      <c r="J63" s="10">
        <f t="shared" si="3"/>
        <v>2.25</v>
      </c>
      <c r="K63" s="18">
        <v>3.50</v>
      </c>
      <c r="L63" s="18">
        <v>2.50</v>
      </c>
      <c r="M63" s="18">
        <v>2</v>
      </c>
      <c r="N63" s="18">
        <v>4</v>
      </c>
      <c r="O63" s="18">
        <v>2</v>
      </c>
      <c r="P63" s="18">
        <f t="shared" si="4"/>
        <v>14</v>
      </c>
      <c r="Q63" s="116">
        <f t="shared" si="5"/>
        <v>0.70</v>
      </c>
      <c r="R63" s="105">
        <f t="shared" si="8"/>
        <v>0.925</v>
      </c>
      <c r="S63" s="105">
        <f t="shared" si="8"/>
        <v>0.27500000000000002</v>
      </c>
      <c r="T63" s="105">
        <f t="shared" si="8"/>
        <v>0.70</v>
      </c>
      <c r="U63" s="105">
        <f t="shared" si="8"/>
        <v>0.50</v>
      </c>
      <c r="V63" s="105">
        <f t="shared" si="8"/>
        <v>0.54999999999999993</v>
      </c>
      <c r="W63" s="117">
        <f t="shared" si="1"/>
        <v>29</v>
      </c>
      <c r="X63" s="117">
        <f t="shared" si="6"/>
        <v>5.8000000000000007</v>
      </c>
      <c r="Y63" s="249">
        <v>18</v>
      </c>
      <c r="Z63" s="116">
        <f t="shared" si="7"/>
        <v>14.40</v>
      </c>
      <c r="AA63" s="245"/>
    </row>
    <row r="64" spans="1:27" ht="19.9" customHeight="1">
      <c r="A64" s="138">
        <v>57</v>
      </c>
      <c r="B64" s="165">
        <v>263555</v>
      </c>
      <c r="C64" s="148" t="s">
        <v>227</v>
      </c>
      <c r="D64" s="10">
        <v>5</v>
      </c>
      <c r="E64" s="10">
        <v>5</v>
      </c>
      <c r="F64" s="10">
        <v>6</v>
      </c>
      <c r="G64" s="10">
        <v>5</v>
      </c>
      <c r="H64" s="10">
        <v>3</v>
      </c>
      <c r="I64" s="10">
        <f t="shared" si="2"/>
        <v>24</v>
      </c>
      <c r="J64" s="10">
        <f t="shared" si="3"/>
        <v>3.5999999999999996</v>
      </c>
      <c r="K64" s="18">
        <v>4</v>
      </c>
      <c r="L64" s="18">
        <v>4</v>
      </c>
      <c r="M64" s="18">
        <v>4.50</v>
      </c>
      <c r="N64" s="18">
        <v>2.50</v>
      </c>
      <c r="O64" s="18">
        <v>3</v>
      </c>
      <c r="P64" s="18">
        <f t="shared" si="4"/>
        <v>18</v>
      </c>
      <c r="Q64" s="116">
        <f t="shared" si="5"/>
        <v>0.90</v>
      </c>
      <c r="R64" s="105">
        <f t="shared" si="8"/>
        <v>0.95</v>
      </c>
      <c r="S64" s="105">
        <f t="shared" si="8"/>
        <v>0.95</v>
      </c>
      <c r="T64" s="105">
        <f t="shared" si="8"/>
        <v>1.125</v>
      </c>
      <c r="U64" s="105">
        <f t="shared" si="8"/>
        <v>0.875</v>
      </c>
      <c r="V64" s="105">
        <f t="shared" si="8"/>
        <v>0.60</v>
      </c>
      <c r="W64" s="117">
        <f t="shared" si="1"/>
        <v>42</v>
      </c>
      <c r="X64" s="117">
        <f t="shared" si="6"/>
        <v>8.40</v>
      </c>
      <c r="Y64" s="249">
        <v>19</v>
      </c>
      <c r="Z64" s="116">
        <f t="shared" si="7"/>
        <v>15.20</v>
      </c>
      <c r="AA64" s="245"/>
    </row>
    <row r="65" spans="1:27" ht="19.9" customHeight="1">
      <c r="A65" s="138">
        <v>58</v>
      </c>
      <c r="B65" s="165">
        <v>263557</v>
      </c>
      <c r="C65" s="148" t="s">
        <v>129</v>
      </c>
      <c r="D65" s="10">
        <v>5</v>
      </c>
      <c r="E65" s="10">
        <v>7</v>
      </c>
      <c r="F65" s="10">
        <v>6</v>
      </c>
      <c r="G65" s="10">
        <v>3</v>
      </c>
      <c r="H65" s="10">
        <v>7</v>
      </c>
      <c r="I65" s="10">
        <f t="shared" si="2"/>
        <v>28</v>
      </c>
      <c r="J65" s="10">
        <f t="shared" si="3"/>
        <v>4.20</v>
      </c>
      <c r="K65" s="18">
        <v>2.50</v>
      </c>
      <c r="L65" s="18">
        <v>2.50</v>
      </c>
      <c r="M65" s="18">
        <v>3</v>
      </c>
      <c r="N65" s="18">
        <v>3</v>
      </c>
      <c r="O65" s="18">
        <v>2.50</v>
      </c>
      <c r="P65" s="18">
        <f t="shared" si="4"/>
        <v>13.50</v>
      </c>
      <c r="Q65" s="116">
        <f t="shared" si="5"/>
        <v>0.675</v>
      </c>
      <c r="R65" s="105">
        <f t="shared" si="8"/>
        <v>0.875</v>
      </c>
      <c r="S65" s="105">
        <f t="shared" si="8"/>
        <v>1.175</v>
      </c>
      <c r="T65" s="105">
        <f t="shared" si="8"/>
        <v>1.0499999999999998</v>
      </c>
      <c r="U65" s="105">
        <f t="shared" si="8"/>
        <v>0.60</v>
      </c>
      <c r="V65" s="105">
        <f t="shared" si="8"/>
        <v>1.175</v>
      </c>
      <c r="W65" s="117">
        <f t="shared" si="1"/>
        <v>41.50</v>
      </c>
      <c r="X65" s="117">
        <f t="shared" si="6"/>
        <v>8.3000000000000007</v>
      </c>
      <c r="Y65" s="249">
        <v>18</v>
      </c>
      <c r="Z65" s="116">
        <f t="shared" si="7"/>
        <v>14.40</v>
      </c>
      <c r="AA65" s="245"/>
    </row>
    <row r="66" spans="1:27" ht="19.9" customHeight="1">
      <c r="A66" s="138">
        <v>59</v>
      </c>
      <c r="B66" s="165">
        <v>263561</v>
      </c>
      <c r="C66" s="148" t="s">
        <v>231</v>
      </c>
      <c r="D66" s="10">
        <v>5</v>
      </c>
      <c r="E66" s="10">
        <v>4</v>
      </c>
      <c r="F66" s="10">
        <v>3</v>
      </c>
      <c r="G66" s="10">
        <v>6</v>
      </c>
      <c r="H66" s="10">
        <v>7</v>
      </c>
      <c r="I66" s="10">
        <f t="shared" si="2"/>
        <v>25</v>
      </c>
      <c r="J66" s="10">
        <f t="shared" si="3"/>
        <v>3.75</v>
      </c>
      <c r="K66" s="18">
        <v>3</v>
      </c>
      <c r="L66" s="18">
        <v>3</v>
      </c>
      <c r="M66" s="18">
        <v>3.50</v>
      </c>
      <c r="N66" s="18">
        <v>4</v>
      </c>
      <c r="O66" s="18">
        <v>2</v>
      </c>
      <c r="P66" s="18">
        <f t="shared" si="4"/>
        <v>15.50</v>
      </c>
      <c r="Q66" s="116">
        <f t="shared" si="5"/>
        <v>0.775</v>
      </c>
      <c r="R66" s="105">
        <f t="shared" si="8"/>
        <v>0.90</v>
      </c>
      <c r="S66" s="105">
        <f t="shared" si="8"/>
        <v>0.75</v>
      </c>
      <c r="T66" s="105">
        <f t="shared" si="8"/>
        <v>0.625</v>
      </c>
      <c r="U66" s="105">
        <f t="shared" si="8"/>
        <v>1.0999999999999999</v>
      </c>
      <c r="V66" s="105">
        <f t="shared" si="8"/>
        <v>1.1500000000000001</v>
      </c>
      <c r="W66" s="117">
        <f t="shared" si="1"/>
        <v>40.50</v>
      </c>
      <c r="X66" s="117">
        <f t="shared" si="6"/>
        <v>8.10</v>
      </c>
      <c r="Y66" s="249">
        <v>18</v>
      </c>
      <c r="Z66" s="116">
        <f t="shared" si="7"/>
        <v>14.40</v>
      </c>
      <c r="AA66" s="245"/>
    </row>
    <row r="67" spans="1:27" ht="19.9" customHeight="1">
      <c r="A67" s="138">
        <v>60</v>
      </c>
      <c r="B67" s="165">
        <v>263564</v>
      </c>
      <c r="C67" s="148" t="s">
        <v>233</v>
      </c>
      <c r="D67" s="10">
        <v>5</v>
      </c>
      <c r="E67" s="10">
        <v>6</v>
      </c>
      <c r="F67" s="10">
        <v>5</v>
      </c>
      <c r="G67" s="10">
        <v>8</v>
      </c>
      <c r="H67" s="10">
        <v>4</v>
      </c>
      <c r="I67" s="10">
        <f t="shared" si="2"/>
        <v>28</v>
      </c>
      <c r="J67" s="10">
        <f t="shared" si="3"/>
        <v>4.20</v>
      </c>
      <c r="K67" s="18">
        <v>3.50</v>
      </c>
      <c r="L67" s="18">
        <v>3.50</v>
      </c>
      <c r="M67" s="18">
        <v>4</v>
      </c>
      <c r="N67" s="18">
        <v>2.50</v>
      </c>
      <c r="O67" s="18">
        <v>4</v>
      </c>
      <c r="P67" s="18">
        <f t="shared" si="4"/>
        <v>17.50</v>
      </c>
      <c r="Q67" s="116">
        <f t="shared" si="5"/>
        <v>0.875</v>
      </c>
      <c r="R67" s="105">
        <f t="shared" si="8"/>
        <v>0.925</v>
      </c>
      <c r="S67" s="105">
        <f t="shared" si="8"/>
        <v>1.075</v>
      </c>
      <c r="T67" s="105">
        <f t="shared" si="8"/>
        <v>0.95</v>
      </c>
      <c r="U67" s="105">
        <f t="shared" si="8"/>
        <v>1.325</v>
      </c>
      <c r="V67" s="105">
        <f t="shared" si="8"/>
        <v>0.80</v>
      </c>
      <c r="W67" s="117">
        <f t="shared" si="1"/>
        <v>45.50</v>
      </c>
      <c r="X67" s="117">
        <f t="shared" si="6"/>
        <v>9.10</v>
      </c>
      <c r="Y67" s="249">
        <v>25</v>
      </c>
      <c r="Z67" s="116">
        <f t="shared" si="7"/>
        <v>20</v>
      </c>
      <c r="AA67" s="245"/>
    </row>
    <row r="68" spans="1:27" ht="19.9" customHeight="1">
      <c r="A68" s="138">
        <v>61</v>
      </c>
      <c r="B68" s="165">
        <v>263565</v>
      </c>
      <c r="C68" s="148" t="s">
        <v>131</v>
      </c>
      <c r="D68" s="10">
        <v>5</v>
      </c>
      <c r="E68" s="10">
        <v>5</v>
      </c>
      <c r="F68" s="10">
        <v>7</v>
      </c>
      <c r="G68" s="10">
        <v>3</v>
      </c>
      <c r="H68" s="10">
        <v>2</v>
      </c>
      <c r="I68" s="10">
        <f t="shared" si="2"/>
        <v>22</v>
      </c>
      <c r="J68" s="10">
        <f t="shared" si="3"/>
        <v>3.30</v>
      </c>
      <c r="K68" s="18">
        <v>1.50</v>
      </c>
      <c r="L68" s="18">
        <v>2.50</v>
      </c>
      <c r="M68" s="18">
        <v>2</v>
      </c>
      <c r="N68" s="18">
        <v>3.50</v>
      </c>
      <c r="O68" s="18">
        <v>4.50</v>
      </c>
      <c r="P68" s="18">
        <f t="shared" si="4"/>
        <v>14</v>
      </c>
      <c r="Q68" s="116">
        <f t="shared" si="5"/>
        <v>0.70</v>
      </c>
      <c r="R68" s="105">
        <f t="shared" si="8"/>
        <v>0.825</v>
      </c>
      <c r="S68" s="105">
        <f t="shared" si="8"/>
        <v>0.875</v>
      </c>
      <c r="T68" s="105">
        <f t="shared" si="8"/>
        <v>1.1500000000000001</v>
      </c>
      <c r="U68" s="105">
        <f t="shared" si="8"/>
        <v>0.625</v>
      </c>
      <c r="V68" s="105">
        <f t="shared" si="8"/>
        <v>0.525</v>
      </c>
      <c r="W68" s="117">
        <f t="shared" si="1"/>
        <v>36</v>
      </c>
      <c r="X68" s="117">
        <f t="shared" si="6"/>
        <v>7.20</v>
      </c>
      <c r="Y68" s="249">
        <v>24</v>
      </c>
      <c r="Z68" s="116">
        <f t="shared" si="7"/>
        <v>19.200000000000003</v>
      </c>
      <c r="AA68" s="245"/>
    </row>
    <row r="69" spans="1:27" ht="19.9" customHeight="1">
      <c r="A69" s="138">
        <v>62</v>
      </c>
      <c r="B69" s="165">
        <v>263567</v>
      </c>
      <c r="C69" s="148" t="s">
        <v>234</v>
      </c>
      <c r="D69" s="10">
        <v>5</v>
      </c>
      <c r="E69" s="10">
        <v>5</v>
      </c>
      <c r="F69" s="10">
        <v>3</v>
      </c>
      <c r="G69" s="10">
        <v>2</v>
      </c>
      <c r="H69" s="10">
        <v>1</v>
      </c>
      <c r="I69" s="10">
        <f t="shared" si="2"/>
        <v>16</v>
      </c>
      <c r="J69" s="10">
        <f t="shared" si="3"/>
        <v>2.40</v>
      </c>
      <c r="K69" s="18">
        <v>2.50</v>
      </c>
      <c r="L69" s="18">
        <v>2.50</v>
      </c>
      <c r="M69" s="18">
        <v>1</v>
      </c>
      <c r="N69" s="18">
        <v>0</v>
      </c>
      <c r="O69" s="18">
        <v>5</v>
      </c>
      <c r="P69" s="18">
        <f t="shared" si="4"/>
        <v>11</v>
      </c>
      <c r="Q69" s="116">
        <f t="shared" si="5"/>
        <v>0.55000000000000004</v>
      </c>
      <c r="R69" s="105">
        <f t="shared" si="8"/>
        <v>0.875</v>
      </c>
      <c r="S69" s="105">
        <f t="shared" si="8"/>
        <v>0.875</v>
      </c>
      <c r="T69" s="105">
        <f t="shared" si="8"/>
        <v>0.49999999999999994</v>
      </c>
      <c r="U69" s="105">
        <f t="shared" si="8"/>
        <v>0.30</v>
      </c>
      <c r="V69" s="105">
        <f t="shared" si="8"/>
        <v>0.40</v>
      </c>
      <c r="W69" s="117">
        <f t="shared" si="1"/>
        <v>27</v>
      </c>
      <c r="X69" s="117">
        <f t="shared" si="6"/>
        <v>5.40</v>
      </c>
      <c r="Y69" s="249">
        <v>0</v>
      </c>
      <c r="Z69" s="116">
        <f t="shared" si="7"/>
        <v>0</v>
      </c>
      <c r="AA69" s="245"/>
    </row>
    <row r="70" spans="1:27" ht="19.9" customHeight="1">
      <c r="A70" s="138">
        <v>63</v>
      </c>
      <c r="B70" s="165">
        <v>263568</v>
      </c>
      <c r="C70" s="148" t="s">
        <v>133</v>
      </c>
      <c r="D70" s="10">
        <v>5</v>
      </c>
      <c r="E70" s="10">
        <v>4</v>
      </c>
      <c r="F70" s="10">
        <v>5</v>
      </c>
      <c r="G70" s="10">
        <v>7</v>
      </c>
      <c r="H70" s="10">
        <v>8</v>
      </c>
      <c r="I70" s="10">
        <f t="shared" si="2"/>
        <v>29</v>
      </c>
      <c r="J70" s="10">
        <f t="shared" si="3"/>
        <v>4.3499999999999996</v>
      </c>
      <c r="K70" s="18">
        <v>3</v>
      </c>
      <c r="L70" s="18">
        <v>2</v>
      </c>
      <c r="M70" s="18">
        <v>3</v>
      </c>
      <c r="N70" s="18">
        <v>4</v>
      </c>
      <c r="O70" s="18">
        <v>2.50</v>
      </c>
      <c r="P70" s="18">
        <f t="shared" si="4"/>
        <v>14.50</v>
      </c>
      <c r="Q70" s="116">
        <f t="shared" si="5"/>
        <v>0.72500000000000009</v>
      </c>
      <c r="R70" s="105">
        <f t="shared" si="8"/>
        <v>0.90</v>
      </c>
      <c r="S70" s="105">
        <f t="shared" si="8"/>
        <v>0.70</v>
      </c>
      <c r="T70" s="105">
        <f t="shared" si="8"/>
        <v>0.90</v>
      </c>
      <c r="U70" s="105">
        <f t="shared" si="8"/>
        <v>1.25</v>
      </c>
      <c r="V70" s="105">
        <f t="shared" si="8"/>
        <v>1.325</v>
      </c>
      <c r="W70" s="117">
        <f t="shared" si="1"/>
        <v>43.50</v>
      </c>
      <c r="X70" s="117">
        <f t="shared" si="6"/>
        <v>8.7000000000000011</v>
      </c>
      <c r="Y70" s="249">
        <v>19</v>
      </c>
      <c r="Z70" s="116">
        <f t="shared" si="7"/>
        <v>15.20</v>
      </c>
      <c r="AA70" s="245"/>
    </row>
    <row r="71" spans="1:27" ht="19.9" customHeight="1">
      <c r="A71" s="138">
        <v>64</v>
      </c>
      <c r="B71" s="165">
        <v>263569</v>
      </c>
      <c r="C71" s="148" t="s">
        <v>235</v>
      </c>
      <c r="D71" s="10">
        <v>6</v>
      </c>
      <c r="E71" s="10">
        <v>7</v>
      </c>
      <c r="F71" s="10">
        <v>8</v>
      </c>
      <c r="G71" s="10">
        <v>4</v>
      </c>
      <c r="H71" s="10">
        <v>5</v>
      </c>
      <c r="I71" s="10">
        <f t="shared" si="2"/>
        <v>30</v>
      </c>
      <c r="J71" s="10">
        <f t="shared" si="3"/>
        <v>4.50</v>
      </c>
      <c r="K71" s="18">
        <v>4</v>
      </c>
      <c r="L71" s="18">
        <v>4</v>
      </c>
      <c r="M71" s="18">
        <v>1</v>
      </c>
      <c r="N71" s="18">
        <v>2.50</v>
      </c>
      <c r="O71" s="18">
        <v>3</v>
      </c>
      <c r="P71" s="18">
        <f t="shared" si="4"/>
        <v>14.50</v>
      </c>
      <c r="Q71" s="116">
        <f t="shared" si="5"/>
        <v>0.72500000000000009</v>
      </c>
      <c r="R71" s="105">
        <f t="shared" si="8"/>
        <v>1.0999999999999999</v>
      </c>
      <c r="S71" s="105">
        <f t="shared" si="8"/>
        <v>1.25</v>
      </c>
      <c r="T71" s="105">
        <f t="shared" si="8"/>
        <v>1.25</v>
      </c>
      <c r="U71" s="105">
        <f t="shared" si="8"/>
        <v>0.725</v>
      </c>
      <c r="V71" s="105">
        <f t="shared" si="8"/>
        <v>0.90</v>
      </c>
      <c r="W71" s="117">
        <f t="shared" si="1"/>
        <v>44.50</v>
      </c>
      <c r="X71" s="117">
        <f t="shared" si="6"/>
        <v>8.90</v>
      </c>
      <c r="Y71" s="249">
        <v>15</v>
      </c>
      <c r="Z71" s="116">
        <f t="shared" si="7"/>
        <v>12</v>
      </c>
      <c r="AA71" s="245"/>
    </row>
    <row r="72" spans="1:27" ht="19.9" customHeight="1">
      <c r="A72" s="138">
        <v>65</v>
      </c>
      <c r="B72" s="165">
        <v>263570</v>
      </c>
      <c r="C72" s="148" t="s">
        <v>235</v>
      </c>
      <c r="D72" s="10">
        <v>6</v>
      </c>
      <c r="E72" s="10">
        <v>2</v>
      </c>
      <c r="F72" s="10">
        <v>5</v>
      </c>
      <c r="G72" s="10">
        <v>1</v>
      </c>
      <c r="H72" s="10">
        <v>2</v>
      </c>
      <c r="I72" s="10">
        <f t="shared" si="2"/>
        <v>16</v>
      </c>
      <c r="J72" s="10">
        <f t="shared" si="3"/>
        <v>2.40</v>
      </c>
      <c r="K72" s="18">
        <v>3</v>
      </c>
      <c r="L72" s="18">
        <v>0</v>
      </c>
      <c r="M72" s="18">
        <v>0</v>
      </c>
      <c r="N72" s="18">
        <v>2</v>
      </c>
      <c r="O72" s="18">
        <v>1</v>
      </c>
      <c r="P72" s="18">
        <f t="shared" si="4"/>
        <v>6</v>
      </c>
      <c r="Q72" s="116">
        <f t="shared" si="5"/>
        <v>0.30000000000000004</v>
      </c>
      <c r="R72" s="105">
        <f t="shared" si="8"/>
        <v>1.0499999999999998</v>
      </c>
      <c r="S72" s="105">
        <f t="shared" si="8"/>
        <v>0.30</v>
      </c>
      <c r="T72" s="105">
        <f t="shared" si="8"/>
        <v>0.75</v>
      </c>
      <c r="U72" s="105">
        <f t="shared" si="8"/>
        <v>0.25</v>
      </c>
      <c r="V72" s="105">
        <f t="shared" si="8"/>
        <v>0.35</v>
      </c>
      <c r="W72" s="117">
        <f t="shared" si="9" ref="W72:W110">I72+P72</f>
        <v>22</v>
      </c>
      <c r="X72" s="117">
        <f t="shared" si="6"/>
        <v>4.4000000000000004</v>
      </c>
      <c r="Y72" s="249">
        <v>12</v>
      </c>
      <c r="Z72" s="116">
        <f t="shared" si="7"/>
        <v>9.6000000000000014</v>
      </c>
      <c r="AA72" s="245"/>
    </row>
    <row r="73" spans="1:27" ht="19.9" customHeight="1">
      <c r="A73" s="138">
        <v>66</v>
      </c>
      <c r="B73" s="165">
        <v>263571</v>
      </c>
      <c r="C73" s="148" t="s">
        <v>236</v>
      </c>
      <c r="D73" s="10">
        <v>6</v>
      </c>
      <c r="E73" s="10">
        <v>3</v>
      </c>
      <c r="F73" s="10">
        <v>6</v>
      </c>
      <c r="G73" s="10">
        <v>4</v>
      </c>
      <c r="H73" s="10">
        <v>5</v>
      </c>
      <c r="I73" s="10">
        <f t="shared" si="10" ref="I73:I110">SUM(D73:H73)</f>
        <v>24</v>
      </c>
      <c r="J73" s="10">
        <f t="shared" si="11" ref="J73:J110">I73*0.15</f>
        <v>3.5999999999999996</v>
      </c>
      <c r="K73" s="18">
        <v>4</v>
      </c>
      <c r="L73" s="18">
        <v>3</v>
      </c>
      <c r="M73" s="18">
        <v>3.50</v>
      </c>
      <c r="N73" s="18">
        <v>4</v>
      </c>
      <c r="O73" s="18">
        <v>1</v>
      </c>
      <c r="P73" s="18">
        <f t="shared" si="12" ref="P73:P110">SUM(K73:O73)</f>
        <v>15.50</v>
      </c>
      <c r="Q73" s="116">
        <f t="shared" si="13" ref="Q73:Q110">P73*0.05</f>
        <v>0.775</v>
      </c>
      <c r="R73" s="105">
        <f t="shared" si="8"/>
        <v>1.0999999999999999</v>
      </c>
      <c r="S73" s="105">
        <f t="shared" si="8"/>
        <v>0.60</v>
      </c>
      <c r="T73" s="105">
        <f t="shared" si="8"/>
        <v>1.075</v>
      </c>
      <c r="U73" s="105">
        <f t="shared" si="8"/>
        <v>0.80</v>
      </c>
      <c r="V73" s="105">
        <f t="shared" si="8"/>
        <v>0.80</v>
      </c>
      <c r="W73" s="117">
        <f t="shared" si="9"/>
        <v>39.50</v>
      </c>
      <c r="X73" s="117">
        <f t="shared" si="14" ref="X73:X110">(W73*0.2)</f>
        <v>7.90</v>
      </c>
      <c r="Y73" s="249">
        <v>22</v>
      </c>
      <c r="Z73" s="116">
        <f t="shared" si="15" ref="Z73:Z110">Y73*0.8</f>
        <v>17.60</v>
      </c>
      <c r="AA73" s="245"/>
    </row>
    <row r="74" spans="1:27" ht="19.9" customHeight="1">
      <c r="A74" s="138">
        <v>67</v>
      </c>
      <c r="B74" s="165">
        <v>263572</v>
      </c>
      <c r="C74" s="148" t="s">
        <v>134</v>
      </c>
      <c r="D74" s="10">
        <v>6</v>
      </c>
      <c r="E74" s="10">
        <v>8</v>
      </c>
      <c r="F74" s="10">
        <v>5</v>
      </c>
      <c r="G74" s="10">
        <v>3</v>
      </c>
      <c r="H74" s="10">
        <v>4</v>
      </c>
      <c r="I74" s="10">
        <f t="shared" si="10"/>
        <v>26</v>
      </c>
      <c r="J74" s="10">
        <f t="shared" si="11"/>
        <v>3.90</v>
      </c>
      <c r="K74" s="18">
        <v>2</v>
      </c>
      <c r="L74" s="18">
        <v>2</v>
      </c>
      <c r="M74" s="18">
        <v>4</v>
      </c>
      <c r="N74" s="18">
        <v>2.50</v>
      </c>
      <c r="O74" s="18">
        <v>3</v>
      </c>
      <c r="P74" s="18">
        <f t="shared" si="12"/>
        <v>13.50</v>
      </c>
      <c r="Q74" s="116">
        <f t="shared" si="13"/>
        <v>0.675</v>
      </c>
      <c r="R74" s="105">
        <f t="shared" si="8"/>
        <v>0.99999999999999989</v>
      </c>
      <c r="S74" s="105">
        <f t="shared" si="8"/>
        <v>1.30</v>
      </c>
      <c r="T74" s="105">
        <f t="shared" si="8"/>
        <v>0.95</v>
      </c>
      <c r="U74" s="105">
        <f t="shared" si="8"/>
        <v>0.57499999999999996</v>
      </c>
      <c r="V74" s="105">
        <f t="shared" si="8"/>
        <v>0.75</v>
      </c>
      <c r="W74" s="117">
        <f t="shared" si="9"/>
        <v>39.50</v>
      </c>
      <c r="X74" s="117">
        <f t="shared" si="14"/>
        <v>7.90</v>
      </c>
      <c r="Y74" s="249">
        <v>26</v>
      </c>
      <c r="Z74" s="116">
        <f t="shared" si="15"/>
        <v>20.80</v>
      </c>
      <c r="AA74" s="245"/>
    </row>
    <row r="75" spans="1:27" ht="19.9" customHeight="1">
      <c r="A75" s="138">
        <v>68</v>
      </c>
      <c r="B75" s="165">
        <v>263573</v>
      </c>
      <c r="C75" s="148" t="s">
        <v>237</v>
      </c>
      <c r="D75" s="10">
        <v>6</v>
      </c>
      <c r="E75" s="10">
        <v>5</v>
      </c>
      <c r="F75" s="10">
        <v>3</v>
      </c>
      <c r="G75" s="10">
        <v>8</v>
      </c>
      <c r="H75" s="10">
        <v>4</v>
      </c>
      <c r="I75" s="10">
        <f t="shared" si="10"/>
        <v>26</v>
      </c>
      <c r="J75" s="10">
        <f t="shared" si="11"/>
        <v>3.90</v>
      </c>
      <c r="K75" s="18">
        <v>5</v>
      </c>
      <c r="L75" s="18">
        <v>3.50</v>
      </c>
      <c r="M75" s="18">
        <v>5</v>
      </c>
      <c r="N75" s="18">
        <v>1</v>
      </c>
      <c r="O75" s="18">
        <v>1.50</v>
      </c>
      <c r="P75" s="18">
        <f t="shared" si="12"/>
        <v>16</v>
      </c>
      <c r="Q75" s="116">
        <f t="shared" si="13"/>
        <v>0.80</v>
      </c>
      <c r="R75" s="105">
        <f t="shared" si="16" ref="R75:V110">(D75*0.15+K75*0.05)</f>
        <v>1.1499999999999999</v>
      </c>
      <c r="S75" s="105">
        <f t="shared" si="16"/>
        <v>0.925</v>
      </c>
      <c r="T75" s="105">
        <f t="shared" si="16"/>
        <v>0.70</v>
      </c>
      <c r="U75" s="105">
        <f t="shared" si="16"/>
        <v>1.25</v>
      </c>
      <c r="V75" s="105">
        <f t="shared" si="16"/>
        <v>0.675</v>
      </c>
      <c r="W75" s="117">
        <f t="shared" si="9"/>
        <v>42</v>
      </c>
      <c r="X75" s="117">
        <f t="shared" si="14"/>
        <v>8.40</v>
      </c>
      <c r="Y75" s="249">
        <v>19</v>
      </c>
      <c r="Z75" s="116">
        <f t="shared" si="15"/>
        <v>15.20</v>
      </c>
      <c r="AA75" s="245"/>
    </row>
    <row r="76" spans="1:27" ht="19.9" customHeight="1">
      <c r="A76" s="138">
        <v>69</v>
      </c>
      <c r="B76" s="165">
        <v>263575</v>
      </c>
      <c r="C76" s="148" t="s">
        <v>239</v>
      </c>
      <c r="D76" s="10">
        <v>6</v>
      </c>
      <c r="E76" s="10">
        <v>4</v>
      </c>
      <c r="F76" s="10">
        <v>5</v>
      </c>
      <c r="G76" s="10">
        <v>6</v>
      </c>
      <c r="H76" s="10">
        <v>2</v>
      </c>
      <c r="I76" s="10">
        <f t="shared" si="10"/>
        <v>23</v>
      </c>
      <c r="J76" s="10">
        <f t="shared" si="11"/>
        <v>3.4499999999999997</v>
      </c>
      <c r="K76" s="18">
        <v>2</v>
      </c>
      <c r="L76" s="18">
        <v>1</v>
      </c>
      <c r="M76" s="18">
        <v>2.50</v>
      </c>
      <c r="N76" s="18">
        <v>3.50</v>
      </c>
      <c r="O76" s="18">
        <v>4</v>
      </c>
      <c r="P76" s="18">
        <f t="shared" si="12"/>
        <v>13</v>
      </c>
      <c r="Q76" s="116">
        <f t="shared" si="13"/>
        <v>0.65</v>
      </c>
      <c r="R76" s="105">
        <f t="shared" si="16"/>
        <v>0.99999999999999989</v>
      </c>
      <c r="S76" s="105">
        <f t="shared" si="16"/>
        <v>0.65</v>
      </c>
      <c r="T76" s="105">
        <f t="shared" si="16"/>
        <v>0.875</v>
      </c>
      <c r="U76" s="105">
        <f t="shared" si="16"/>
        <v>1.075</v>
      </c>
      <c r="V76" s="105">
        <f t="shared" si="16"/>
        <v>0.50</v>
      </c>
      <c r="W76" s="117">
        <f t="shared" si="9"/>
        <v>36</v>
      </c>
      <c r="X76" s="117">
        <f t="shared" si="14"/>
        <v>7.20</v>
      </c>
      <c r="Y76" s="249">
        <v>25</v>
      </c>
      <c r="Z76" s="116">
        <f t="shared" si="15"/>
        <v>20</v>
      </c>
      <c r="AA76" s="245"/>
    </row>
    <row r="77" spans="1:27" ht="19.9" customHeight="1">
      <c r="A77" s="138">
        <v>70</v>
      </c>
      <c r="B77" s="165">
        <v>263576</v>
      </c>
      <c r="C77" s="148" t="s">
        <v>240</v>
      </c>
      <c r="D77" s="10">
        <v>6</v>
      </c>
      <c r="E77" s="10">
        <v>0</v>
      </c>
      <c r="F77" s="10">
        <v>2</v>
      </c>
      <c r="G77" s="10">
        <v>4</v>
      </c>
      <c r="H77" s="10">
        <v>7</v>
      </c>
      <c r="I77" s="10">
        <f t="shared" si="10"/>
        <v>19</v>
      </c>
      <c r="J77" s="10">
        <f t="shared" si="11"/>
        <v>2.85</v>
      </c>
      <c r="K77" s="18">
        <v>1</v>
      </c>
      <c r="L77" s="18">
        <v>3</v>
      </c>
      <c r="M77" s="18">
        <v>2.50</v>
      </c>
      <c r="N77" s="18">
        <v>4</v>
      </c>
      <c r="O77" s="18">
        <v>1</v>
      </c>
      <c r="P77" s="18">
        <f t="shared" si="12"/>
        <v>11.50</v>
      </c>
      <c r="Q77" s="116">
        <f t="shared" si="13"/>
        <v>0.57500000000000007</v>
      </c>
      <c r="R77" s="105">
        <f t="shared" si="16"/>
        <v>0.95</v>
      </c>
      <c r="S77" s="105">
        <f t="shared" si="16"/>
        <v>0.15000000000000002</v>
      </c>
      <c r="T77" s="105">
        <f t="shared" si="16"/>
        <v>0.425</v>
      </c>
      <c r="U77" s="105">
        <f t="shared" si="16"/>
        <v>0.80</v>
      </c>
      <c r="V77" s="105">
        <f t="shared" si="16"/>
        <v>1.1000000000000001</v>
      </c>
      <c r="W77" s="117">
        <f t="shared" si="9"/>
        <v>30.50</v>
      </c>
      <c r="X77" s="117">
        <f t="shared" si="14"/>
        <v>6.10</v>
      </c>
      <c r="Y77" s="249">
        <v>14</v>
      </c>
      <c r="Z77" s="116">
        <f t="shared" si="15"/>
        <v>11.20</v>
      </c>
      <c r="AA77" s="245"/>
    </row>
    <row r="78" spans="1:27" ht="19.9" customHeight="1">
      <c r="A78" s="138">
        <v>71</v>
      </c>
      <c r="B78" s="165">
        <v>263577</v>
      </c>
      <c r="C78" s="148" t="s">
        <v>241</v>
      </c>
      <c r="D78" s="10">
        <v>6</v>
      </c>
      <c r="E78" s="10">
        <v>5</v>
      </c>
      <c r="F78" s="10">
        <v>6</v>
      </c>
      <c r="G78" s="10">
        <v>3</v>
      </c>
      <c r="H78" s="10">
        <v>4</v>
      </c>
      <c r="I78" s="10">
        <f t="shared" si="10"/>
        <v>24</v>
      </c>
      <c r="J78" s="10">
        <f t="shared" si="11"/>
        <v>3.5999999999999996</v>
      </c>
      <c r="K78" s="18">
        <v>2</v>
      </c>
      <c r="L78" s="18">
        <v>2</v>
      </c>
      <c r="M78" s="18">
        <v>2.50</v>
      </c>
      <c r="N78" s="18">
        <v>4</v>
      </c>
      <c r="O78" s="18">
        <v>3</v>
      </c>
      <c r="P78" s="18">
        <f t="shared" si="12"/>
        <v>13.50</v>
      </c>
      <c r="Q78" s="116">
        <f t="shared" si="13"/>
        <v>0.675</v>
      </c>
      <c r="R78" s="105">
        <f t="shared" si="16"/>
        <v>0.99999999999999989</v>
      </c>
      <c r="S78" s="105">
        <f t="shared" si="16"/>
        <v>0.85</v>
      </c>
      <c r="T78" s="105">
        <f t="shared" si="16"/>
        <v>1.0249999999999999</v>
      </c>
      <c r="U78" s="105">
        <f t="shared" si="16"/>
        <v>0.64999999999999991</v>
      </c>
      <c r="V78" s="105">
        <f t="shared" si="16"/>
        <v>0.75</v>
      </c>
      <c r="W78" s="117">
        <f t="shared" si="9"/>
        <v>37.50</v>
      </c>
      <c r="X78" s="117">
        <f t="shared" si="14"/>
        <v>7.50</v>
      </c>
      <c r="Y78" s="249">
        <v>18</v>
      </c>
      <c r="Z78" s="116">
        <f t="shared" si="15"/>
        <v>14.40</v>
      </c>
      <c r="AA78" s="245"/>
    </row>
    <row r="79" spans="1:27" ht="19.9" customHeight="1">
      <c r="A79" s="138">
        <v>72</v>
      </c>
      <c r="B79" s="165">
        <v>263580</v>
      </c>
      <c r="C79" s="148" t="s">
        <v>243</v>
      </c>
      <c r="D79" s="10">
        <v>6</v>
      </c>
      <c r="E79" s="10">
        <v>6</v>
      </c>
      <c r="F79" s="10">
        <v>3</v>
      </c>
      <c r="G79" s="10">
        <v>7</v>
      </c>
      <c r="H79" s="10">
        <v>5</v>
      </c>
      <c r="I79" s="10">
        <f t="shared" si="10"/>
        <v>27</v>
      </c>
      <c r="J79" s="10">
        <f t="shared" si="11"/>
        <v>4.05</v>
      </c>
      <c r="K79" s="18">
        <v>3</v>
      </c>
      <c r="L79" s="18">
        <v>3.50</v>
      </c>
      <c r="M79" s="18">
        <v>4</v>
      </c>
      <c r="N79" s="18">
        <v>2.50</v>
      </c>
      <c r="O79" s="18">
        <v>2</v>
      </c>
      <c r="P79" s="18">
        <f t="shared" si="12"/>
        <v>15</v>
      </c>
      <c r="Q79" s="116">
        <f t="shared" si="13"/>
        <v>0.75</v>
      </c>
      <c r="R79" s="105">
        <f t="shared" si="16"/>
        <v>1.0499999999999998</v>
      </c>
      <c r="S79" s="105">
        <f t="shared" si="16"/>
        <v>1.075</v>
      </c>
      <c r="T79" s="105">
        <f t="shared" si="16"/>
        <v>0.64999999999999991</v>
      </c>
      <c r="U79" s="105">
        <f t="shared" si="16"/>
        <v>1.175</v>
      </c>
      <c r="V79" s="105">
        <f t="shared" si="16"/>
        <v>0.85</v>
      </c>
      <c r="W79" s="117">
        <f t="shared" si="9"/>
        <v>42</v>
      </c>
      <c r="X79" s="117">
        <f t="shared" si="14"/>
        <v>8.40</v>
      </c>
      <c r="Y79" s="249">
        <v>23</v>
      </c>
      <c r="Z79" s="116">
        <f t="shared" si="15"/>
        <v>18.400000000000002</v>
      </c>
      <c r="AA79" s="245"/>
    </row>
    <row r="80" spans="1:27" ht="19.9" customHeight="1">
      <c r="A80" s="138">
        <v>73</v>
      </c>
      <c r="B80" s="165">
        <v>263583</v>
      </c>
      <c r="C80" s="148" t="s">
        <v>246</v>
      </c>
      <c r="D80" s="10">
        <v>6</v>
      </c>
      <c r="E80" s="10">
        <v>8</v>
      </c>
      <c r="F80" s="10">
        <v>9</v>
      </c>
      <c r="G80" s="10">
        <v>7</v>
      </c>
      <c r="H80" s="10">
        <v>5</v>
      </c>
      <c r="I80" s="10">
        <f t="shared" si="10"/>
        <v>35</v>
      </c>
      <c r="J80" s="10">
        <f t="shared" si="11"/>
        <v>5.25</v>
      </c>
      <c r="K80" s="18">
        <v>4.50</v>
      </c>
      <c r="L80" s="18">
        <v>2.50</v>
      </c>
      <c r="M80" s="18">
        <v>5</v>
      </c>
      <c r="N80" s="18">
        <v>4.50</v>
      </c>
      <c r="O80" s="18">
        <v>3</v>
      </c>
      <c r="P80" s="18">
        <f t="shared" si="12"/>
        <v>19.50</v>
      </c>
      <c r="Q80" s="116">
        <f t="shared" si="13"/>
        <v>0.97500000000000009</v>
      </c>
      <c r="R80" s="105">
        <f t="shared" si="16"/>
        <v>1.125</v>
      </c>
      <c r="S80" s="105">
        <f t="shared" si="16"/>
        <v>1.325</v>
      </c>
      <c r="T80" s="105">
        <f t="shared" si="16"/>
        <v>1.60</v>
      </c>
      <c r="U80" s="105">
        <f t="shared" si="16"/>
        <v>1.2750000000000001</v>
      </c>
      <c r="V80" s="105">
        <f t="shared" si="16"/>
        <v>0.90</v>
      </c>
      <c r="W80" s="117">
        <f t="shared" si="9"/>
        <v>54.50</v>
      </c>
      <c r="X80" s="117">
        <f t="shared" si="14"/>
        <v>10.90</v>
      </c>
      <c r="Y80" s="249">
        <v>19</v>
      </c>
      <c r="Z80" s="116">
        <f t="shared" si="15"/>
        <v>15.20</v>
      </c>
      <c r="AA80" s="245"/>
    </row>
    <row r="81" spans="1:27" ht="19.9" customHeight="1">
      <c r="A81" s="138">
        <v>74</v>
      </c>
      <c r="B81" s="165">
        <v>263584</v>
      </c>
      <c r="C81" s="148" t="s">
        <v>136</v>
      </c>
      <c r="D81" s="10">
        <v>6</v>
      </c>
      <c r="E81" s="10">
        <v>5</v>
      </c>
      <c r="F81" s="10">
        <v>7</v>
      </c>
      <c r="G81" s="10">
        <v>8</v>
      </c>
      <c r="H81" s="10">
        <v>4</v>
      </c>
      <c r="I81" s="10">
        <f t="shared" si="10"/>
        <v>30</v>
      </c>
      <c r="J81" s="10">
        <f t="shared" si="11"/>
        <v>4.50</v>
      </c>
      <c r="K81" s="18">
        <v>2</v>
      </c>
      <c r="L81" s="18">
        <v>3</v>
      </c>
      <c r="M81" s="18">
        <v>4</v>
      </c>
      <c r="N81" s="18">
        <v>2.50</v>
      </c>
      <c r="O81" s="18">
        <v>2.50</v>
      </c>
      <c r="P81" s="18">
        <f t="shared" si="12"/>
        <v>14</v>
      </c>
      <c r="Q81" s="116">
        <f t="shared" si="13"/>
        <v>0.70</v>
      </c>
      <c r="R81" s="105">
        <f t="shared" si="16"/>
        <v>0.99999999999999989</v>
      </c>
      <c r="S81" s="105">
        <f t="shared" si="16"/>
        <v>0.90</v>
      </c>
      <c r="T81" s="105">
        <f t="shared" si="16"/>
        <v>1.25</v>
      </c>
      <c r="U81" s="105">
        <f t="shared" si="16"/>
        <v>1.325</v>
      </c>
      <c r="V81" s="105">
        <f t="shared" si="16"/>
        <v>0.725</v>
      </c>
      <c r="W81" s="117">
        <f t="shared" si="9"/>
        <v>44</v>
      </c>
      <c r="X81" s="117">
        <f t="shared" si="14"/>
        <v>8.8000000000000007</v>
      </c>
      <c r="Y81" s="249">
        <v>17</v>
      </c>
      <c r="Z81" s="116">
        <f t="shared" si="15"/>
        <v>13.60</v>
      </c>
      <c r="AA81" s="245"/>
    </row>
    <row r="82" spans="1:27" ht="19.9" customHeight="1">
      <c r="A82" s="138">
        <v>75</v>
      </c>
      <c r="B82" s="165">
        <v>263586</v>
      </c>
      <c r="C82" s="148" t="s">
        <v>247</v>
      </c>
      <c r="D82" s="10">
        <v>6</v>
      </c>
      <c r="E82" s="10">
        <v>3</v>
      </c>
      <c r="F82" s="10">
        <v>1</v>
      </c>
      <c r="G82" s="10">
        <v>2</v>
      </c>
      <c r="H82" s="10">
        <v>3</v>
      </c>
      <c r="I82" s="10">
        <f t="shared" si="10"/>
        <v>15</v>
      </c>
      <c r="J82" s="10">
        <f t="shared" si="11"/>
        <v>2.25</v>
      </c>
      <c r="K82" s="18">
        <v>1.50</v>
      </c>
      <c r="L82" s="18">
        <v>1.50</v>
      </c>
      <c r="M82" s="18">
        <v>2</v>
      </c>
      <c r="N82" s="18">
        <v>3.50</v>
      </c>
      <c r="O82" s="18">
        <v>2</v>
      </c>
      <c r="P82" s="18">
        <f t="shared" si="12"/>
        <v>10.50</v>
      </c>
      <c r="Q82" s="116">
        <f t="shared" si="13"/>
        <v>0.525</v>
      </c>
      <c r="R82" s="105">
        <f t="shared" si="16"/>
        <v>0.97499999999999987</v>
      </c>
      <c r="S82" s="105">
        <f t="shared" si="16"/>
        <v>0.52499999999999991</v>
      </c>
      <c r="T82" s="105">
        <f t="shared" si="16"/>
        <v>0.25</v>
      </c>
      <c r="U82" s="105">
        <f t="shared" si="16"/>
        <v>0.475</v>
      </c>
      <c r="V82" s="105">
        <f t="shared" si="16"/>
        <v>0.54999999999999993</v>
      </c>
      <c r="W82" s="117">
        <f t="shared" si="9"/>
        <v>25.50</v>
      </c>
      <c r="X82" s="117">
        <f t="shared" si="14"/>
        <v>5.1000000000000005</v>
      </c>
      <c r="Y82" s="249">
        <v>16</v>
      </c>
      <c r="Z82" s="116">
        <f t="shared" si="15"/>
        <v>12.80</v>
      </c>
      <c r="AA82" s="245"/>
    </row>
    <row r="83" spans="1:27" ht="19.9" customHeight="1">
      <c r="A83" s="138">
        <v>76</v>
      </c>
      <c r="B83" s="165">
        <v>263587</v>
      </c>
      <c r="C83" s="148" t="s">
        <v>248</v>
      </c>
      <c r="D83" s="10">
        <v>6</v>
      </c>
      <c r="E83" s="10">
        <v>4</v>
      </c>
      <c r="F83" s="10">
        <v>8</v>
      </c>
      <c r="G83" s="10">
        <v>7</v>
      </c>
      <c r="H83" s="10">
        <v>6</v>
      </c>
      <c r="I83" s="10">
        <f t="shared" si="10"/>
        <v>31</v>
      </c>
      <c r="J83" s="10">
        <f t="shared" si="11"/>
        <v>4.6499999999999995</v>
      </c>
      <c r="K83" s="18">
        <v>2.50</v>
      </c>
      <c r="L83" s="18">
        <v>2.50</v>
      </c>
      <c r="M83" s="18">
        <v>3.50</v>
      </c>
      <c r="N83" s="18">
        <v>4</v>
      </c>
      <c r="O83" s="18">
        <v>5</v>
      </c>
      <c r="P83" s="18">
        <f t="shared" si="12"/>
        <v>17.50</v>
      </c>
      <c r="Q83" s="116">
        <f t="shared" si="13"/>
        <v>0.875</v>
      </c>
      <c r="R83" s="105">
        <f t="shared" si="16"/>
        <v>1.0249999999999999</v>
      </c>
      <c r="S83" s="105">
        <f t="shared" si="16"/>
        <v>0.725</v>
      </c>
      <c r="T83" s="105">
        <f t="shared" si="16"/>
        <v>1.375</v>
      </c>
      <c r="U83" s="105">
        <f t="shared" si="16"/>
        <v>1.25</v>
      </c>
      <c r="V83" s="105">
        <f t="shared" si="16"/>
        <v>1.1499999999999999</v>
      </c>
      <c r="W83" s="117">
        <f t="shared" si="9"/>
        <v>48.50</v>
      </c>
      <c r="X83" s="117">
        <f t="shared" si="14"/>
        <v>9.7000000000000011</v>
      </c>
      <c r="Y83" s="249">
        <v>9</v>
      </c>
      <c r="Z83" s="116">
        <f t="shared" si="15"/>
        <v>7.20</v>
      </c>
      <c r="AA83" s="245"/>
    </row>
    <row r="84" spans="1:27" ht="19.9" customHeight="1">
      <c r="A84" s="138">
        <v>77</v>
      </c>
      <c r="B84" s="165">
        <v>263589</v>
      </c>
      <c r="C84" s="148" t="s">
        <v>250</v>
      </c>
      <c r="D84" s="10">
        <v>6</v>
      </c>
      <c r="E84" s="10">
        <v>6</v>
      </c>
      <c r="F84" s="10">
        <v>5</v>
      </c>
      <c r="G84" s="10">
        <v>6</v>
      </c>
      <c r="H84" s="10">
        <v>3</v>
      </c>
      <c r="I84" s="10">
        <f t="shared" si="10"/>
        <v>26</v>
      </c>
      <c r="J84" s="10">
        <f t="shared" si="11"/>
        <v>3.90</v>
      </c>
      <c r="K84" s="18">
        <v>3.50</v>
      </c>
      <c r="L84" s="18">
        <v>1.50</v>
      </c>
      <c r="M84" s="18">
        <v>2</v>
      </c>
      <c r="N84" s="18">
        <v>3</v>
      </c>
      <c r="O84" s="18">
        <v>4</v>
      </c>
      <c r="P84" s="18">
        <f t="shared" si="12"/>
        <v>14</v>
      </c>
      <c r="Q84" s="116">
        <f t="shared" si="13"/>
        <v>0.70</v>
      </c>
      <c r="R84" s="105">
        <f t="shared" si="16"/>
        <v>1.075</v>
      </c>
      <c r="S84" s="105">
        <f t="shared" si="16"/>
        <v>0.97499999999999987</v>
      </c>
      <c r="T84" s="105">
        <f t="shared" si="16"/>
        <v>0.85</v>
      </c>
      <c r="U84" s="105">
        <f t="shared" si="16"/>
        <v>1.0499999999999998</v>
      </c>
      <c r="V84" s="105">
        <f t="shared" si="16"/>
        <v>0.64999999999999991</v>
      </c>
      <c r="W84" s="117">
        <f t="shared" si="9"/>
        <v>40</v>
      </c>
      <c r="X84" s="117">
        <f t="shared" si="14"/>
        <v>8</v>
      </c>
      <c r="Y84" s="249">
        <v>16</v>
      </c>
      <c r="Z84" s="116">
        <f t="shared" si="15"/>
        <v>12.80</v>
      </c>
      <c r="AA84" s="245"/>
    </row>
    <row r="85" spans="1:27" ht="19.9" customHeight="1">
      <c r="A85" s="138">
        <v>78</v>
      </c>
      <c r="B85" s="165">
        <v>263591</v>
      </c>
      <c r="C85" s="148" t="s">
        <v>139</v>
      </c>
      <c r="D85" s="10">
        <v>7</v>
      </c>
      <c r="E85" s="10">
        <v>2</v>
      </c>
      <c r="F85" s="10">
        <v>1</v>
      </c>
      <c r="G85" s="10">
        <v>4</v>
      </c>
      <c r="H85" s="10">
        <v>0</v>
      </c>
      <c r="I85" s="10">
        <f t="shared" si="10"/>
        <v>14</v>
      </c>
      <c r="J85" s="10">
        <f t="shared" si="11"/>
        <v>2.10</v>
      </c>
      <c r="K85" s="18">
        <v>2.50</v>
      </c>
      <c r="L85" s="18">
        <v>2.50</v>
      </c>
      <c r="M85" s="18">
        <v>1</v>
      </c>
      <c r="N85" s="18">
        <v>2</v>
      </c>
      <c r="O85" s="18">
        <v>1.50</v>
      </c>
      <c r="P85" s="18">
        <f t="shared" si="12"/>
        <v>9.50</v>
      </c>
      <c r="Q85" s="116">
        <f t="shared" si="13"/>
        <v>0.475</v>
      </c>
      <c r="R85" s="105">
        <f t="shared" si="16"/>
        <v>1.175</v>
      </c>
      <c r="S85" s="105">
        <f t="shared" si="16"/>
        <v>0.425</v>
      </c>
      <c r="T85" s="105">
        <f t="shared" si="16"/>
        <v>0.20</v>
      </c>
      <c r="U85" s="105">
        <f t="shared" si="16"/>
        <v>0.70</v>
      </c>
      <c r="V85" s="105">
        <f t="shared" si="16"/>
        <v>0.075000000000000011</v>
      </c>
      <c r="W85" s="117">
        <f t="shared" si="9"/>
        <v>23.50</v>
      </c>
      <c r="X85" s="117">
        <f t="shared" si="14"/>
        <v>4.70</v>
      </c>
      <c r="Y85" s="249">
        <v>12</v>
      </c>
      <c r="Z85" s="116">
        <f t="shared" si="15"/>
        <v>9.6000000000000014</v>
      </c>
      <c r="AA85" s="245"/>
    </row>
    <row r="86" spans="1:27" ht="19.9" customHeight="1">
      <c r="A86" s="138">
        <v>79</v>
      </c>
      <c r="B86" s="165">
        <v>263592</v>
      </c>
      <c r="C86" s="148" t="s">
        <v>251</v>
      </c>
      <c r="D86" s="10">
        <v>7</v>
      </c>
      <c r="E86" s="10">
        <v>1</v>
      </c>
      <c r="F86" s="10">
        <v>0</v>
      </c>
      <c r="G86" s="10">
        <v>2</v>
      </c>
      <c r="H86" s="10">
        <v>1</v>
      </c>
      <c r="I86" s="10">
        <f t="shared" si="10"/>
        <v>11</v>
      </c>
      <c r="J86" s="10">
        <f t="shared" si="11"/>
        <v>1.65</v>
      </c>
      <c r="K86" s="18">
        <v>2</v>
      </c>
      <c r="L86" s="18">
        <v>1</v>
      </c>
      <c r="M86" s="18">
        <v>1.50</v>
      </c>
      <c r="N86" s="18">
        <v>0.50</v>
      </c>
      <c r="O86" s="18">
        <v>0</v>
      </c>
      <c r="P86" s="18">
        <f t="shared" si="12"/>
        <v>5</v>
      </c>
      <c r="Q86" s="116">
        <f t="shared" si="13"/>
        <v>0.25</v>
      </c>
      <c r="R86" s="105">
        <f t="shared" si="16"/>
        <v>1.1500000000000001</v>
      </c>
      <c r="S86" s="105">
        <f t="shared" si="16"/>
        <v>0.20</v>
      </c>
      <c r="T86" s="105">
        <f t="shared" si="16"/>
        <v>0.075000000000000011</v>
      </c>
      <c r="U86" s="105">
        <f t="shared" si="16"/>
        <v>0.325</v>
      </c>
      <c r="V86" s="105">
        <f t="shared" si="16"/>
        <v>0.15</v>
      </c>
      <c r="W86" s="117">
        <f t="shared" si="9"/>
        <v>16</v>
      </c>
      <c r="X86" s="117">
        <f t="shared" si="14"/>
        <v>3.20</v>
      </c>
      <c r="Y86" s="249">
        <v>0</v>
      </c>
      <c r="Z86" s="116">
        <f t="shared" si="15"/>
        <v>0</v>
      </c>
      <c r="AA86" s="245"/>
    </row>
    <row r="87" spans="1:27" ht="19.9" customHeight="1">
      <c r="A87" s="138">
        <v>80</v>
      </c>
      <c r="B87" s="165">
        <v>263593</v>
      </c>
      <c r="C87" s="148" t="s">
        <v>252</v>
      </c>
      <c r="D87" s="10">
        <v>7</v>
      </c>
      <c r="E87" s="10">
        <v>4</v>
      </c>
      <c r="F87" s="10">
        <v>6</v>
      </c>
      <c r="G87" s="10">
        <v>5</v>
      </c>
      <c r="H87" s="10">
        <v>3</v>
      </c>
      <c r="I87" s="10">
        <f t="shared" si="10"/>
        <v>25</v>
      </c>
      <c r="J87" s="10">
        <f t="shared" si="11"/>
        <v>3.75</v>
      </c>
      <c r="K87" s="18">
        <v>2.50</v>
      </c>
      <c r="L87" s="18">
        <v>1.50</v>
      </c>
      <c r="M87" s="18">
        <v>2</v>
      </c>
      <c r="N87" s="18">
        <v>3.50</v>
      </c>
      <c r="O87" s="18">
        <v>2.50</v>
      </c>
      <c r="P87" s="18">
        <f t="shared" si="12"/>
        <v>12</v>
      </c>
      <c r="Q87" s="116">
        <f t="shared" si="13"/>
        <v>0.60000000000000009</v>
      </c>
      <c r="R87" s="105">
        <f t="shared" si="16"/>
        <v>1.175</v>
      </c>
      <c r="S87" s="105">
        <f t="shared" si="16"/>
        <v>0.675</v>
      </c>
      <c r="T87" s="105">
        <f t="shared" si="16"/>
        <v>0.99999999999999989</v>
      </c>
      <c r="U87" s="105">
        <f t="shared" si="16"/>
        <v>0.925</v>
      </c>
      <c r="V87" s="105">
        <f t="shared" si="16"/>
        <v>0.57499999999999996</v>
      </c>
      <c r="W87" s="117">
        <f t="shared" si="9"/>
        <v>37</v>
      </c>
      <c r="X87" s="117">
        <f t="shared" si="14"/>
        <v>7.40</v>
      </c>
      <c r="Y87" s="249">
        <v>7</v>
      </c>
      <c r="Z87" s="116">
        <f t="shared" si="15"/>
        <v>5.60</v>
      </c>
      <c r="AA87" s="245"/>
    </row>
    <row r="88" spans="1:27" ht="19.9" customHeight="1">
      <c r="A88" s="138">
        <v>81</v>
      </c>
      <c r="B88" s="165">
        <v>263594</v>
      </c>
      <c r="C88" s="148" t="s">
        <v>253</v>
      </c>
      <c r="D88" s="10">
        <v>7</v>
      </c>
      <c r="E88" s="10">
        <v>2</v>
      </c>
      <c r="F88" s="10">
        <v>4</v>
      </c>
      <c r="G88" s="10">
        <v>5</v>
      </c>
      <c r="H88" s="10">
        <v>6</v>
      </c>
      <c r="I88" s="10">
        <f t="shared" si="10"/>
        <v>24</v>
      </c>
      <c r="J88" s="10">
        <f t="shared" si="11"/>
        <v>3.5999999999999996</v>
      </c>
      <c r="K88" s="18">
        <v>2.50</v>
      </c>
      <c r="L88" s="18">
        <v>3.50</v>
      </c>
      <c r="M88" s="18">
        <v>3</v>
      </c>
      <c r="N88" s="18">
        <v>2.50</v>
      </c>
      <c r="O88" s="18">
        <v>4</v>
      </c>
      <c r="P88" s="18">
        <f t="shared" si="12"/>
        <v>15.50</v>
      </c>
      <c r="Q88" s="116">
        <f t="shared" si="13"/>
        <v>0.775</v>
      </c>
      <c r="R88" s="105">
        <f t="shared" si="16"/>
        <v>1.175</v>
      </c>
      <c r="S88" s="105">
        <f t="shared" si="16"/>
        <v>0.475</v>
      </c>
      <c r="T88" s="105">
        <f t="shared" si="16"/>
        <v>0.75</v>
      </c>
      <c r="U88" s="105">
        <f t="shared" si="16"/>
        <v>0.875</v>
      </c>
      <c r="V88" s="105">
        <f t="shared" si="16"/>
        <v>1.0999999999999999</v>
      </c>
      <c r="W88" s="117">
        <f t="shared" si="9"/>
        <v>39.50</v>
      </c>
      <c r="X88" s="117">
        <f t="shared" si="14"/>
        <v>7.90</v>
      </c>
      <c r="Y88" s="249">
        <v>12</v>
      </c>
      <c r="Z88" s="116">
        <f t="shared" si="15"/>
        <v>9.6000000000000014</v>
      </c>
      <c r="AA88" s="245"/>
    </row>
    <row r="89" spans="1:27" ht="19.9" customHeight="1">
      <c r="A89" s="138">
        <v>82</v>
      </c>
      <c r="B89" s="165">
        <v>263595</v>
      </c>
      <c r="C89" s="148" t="s">
        <v>140</v>
      </c>
      <c r="D89" s="10">
        <v>7</v>
      </c>
      <c r="E89" s="10">
        <v>0</v>
      </c>
      <c r="F89" s="10">
        <v>1</v>
      </c>
      <c r="G89" s="10">
        <v>0</v>
      </c>
      <c r="H89" s="10">
        <v>2</v>
      </c>
      <c r="I89" s="10">
        <f t="shared" si="10"/>
        <v>10</v>
      </c>
      <c r="J89" s="10">
        <f t="shared" si="11"/>
        <v>1.50</v>
      </c>
      <c r="K89" s="18">
        <v>1.50</v>
      </c>
      <c r="L89" s="18">
        <v>1</v>
      </c>
      <c r="M89" s="18">
        <v>0</v>
      </c>
      <c r="N89" s="18">
        <v>0</v>
      </c>
      <c r="O89" s="18">
        <v>2</v>
      </c>
      <c r="P89" s="18">
        <f t="shared" si="12"/>
        <v>4.50</v>
      </c>
      <c r="Q89" s="116">
        <f t="shared" si="13"/>
        <v>0.225</v>
      </c>
      <c r="R89" s="105">
        <f t="shared" si="16"/>
        <v>1.125</v>
      </c>
      <c r="S89" s="105">
        <f t="shared" si="16"/>
        <v>0.05</v>
      </c>
      <c r="T89" s="105">
        <f t="shared" si="16"/>
        <v>0.15</v>
      </c>
      <c r="U89" s="105">
        <f t="shared" si="16"/>
        <v>0</v>
      </c>
      <c r="V89" s="105">
        <f t="shared" si="16"/>
        <v>0.40</v>
      </c>
      <c r="W89" s="117">
        <f t="shared" si="9"/>
        <v>14.50</v>
      </c>
      <c r="X89" s="117">
        <f t="shared" si="14"/>
        <v>2.9000000000000004</v>
      </c>
      <c r="Y89" s="249">
        <v>11</v>
      </c>
      <c r="Z89" s="116">
        <f t="shared" si="15"/>
        <v>8.8000000000000007</v>
      </c>
      <c r="AA89" s="245"/>
    </row>
    <row r="90" spans="1:27" ht="19.9" customHeight="1">
      <c r="A90" s="138">
        <v>83</v>
      </c>
      <c r="B90" s="165">
        <v>263596</v>
      </c>
      <c r="C90" s="148" t="s">
        <v>141</v>
      </c>
      <c r="D90" s="10">
        <v>7</v>
      </c>
      <c r="E90" s="10">
        <v>3</v>
      </c>
      <c r="F90" s="10">
        <v>5</v>
      </c>
      <c r="G90" s="10">
        <v>6</v>
      </c>
      <c r="H90" s="10">
        <v>4</v>
      </c>
      <c r="I90" s="10">
        <f t="shared" si="10"/>
        <v>25</v>
      </c>
      <c r="J90" s="10">
        <f t="shared" si="11"/>
        <v>3.75</v>
      </c>
      <c r="K90" s="18">
        <v>2</v>
      </c>
      <c r="L90" s="18">
        <v>2.50</v>
      </c>
      <c r="M90" s="18">
        <v>3.50</v>
      </c>
      <c r="N90" s="18">
        <v>4</v>
      </c>
      <c r="O90" s="18">
        <v>4.50</v>
      </c>
      <c r="P90" s="18">
        <f t="shared" si="12"/>
        <v>16.50</v>
      </c>
      <c r="Q90" s="116">
        <f t="shared" si="13"/>
        <v>0.825</v>
      </c>
      <c r="R90" s="105">
        <f t="shared" si="16"/>
        <v>1.1500000000000001</v>
      </c>
      <c r="S90" s="105">
        <f t="shared" si="16"/>
        <v>0.57499999999999996</v>
      </c>
      <c r="T90" s="105">
        <f t="shared" si="16"/>
        <v>0.925</v>
      </c>
      <c r="U90" s="105">
        <f t="shared" si="16"/>
        <v>1.0999999999999999</v>
      </c>
      <c r="V90" s="105">
        <f t="shared" si="16"/>
        <v>0.825</v>
      </c>
      <c r="W90" s="117">
        <f t="shared" si="9"/>
        <v>41.50</v>
      </c>
      <c r="X90" s="117">
        <f t="shared" si="14"/>
        <v>8.3000000000000007</v>
      </c>
      <c r="Y90" s="249">
        <v>4</v>
      </c>
      <c r="Z90" s="116">
        <f t="shared" si="15"/>
        <v>3.20</v>
      </c>
      <c r="AA90" s="245"/>
    </row>
    <row r="91" spans="1:27" ht="19.9" customHeight="1">
      <c r="A91" s="138">
        <v>84</v>
      </c>
      <c r="B91" s="165">
        <v>263597</v>
      </c>
      <c r="C91" s="148" t="s">
        <v>254</v>
      </c>
      <c r="D91" s="10">
        <v>7</v>
      </c>
      <c r="E91" s="10">
        <v>1</v>
      </c>
      <c r="F91" s="10">
        <v>5</v>
      </c>
      <c r="G91" s="10">
        <v>9</v>
      </c>
      <c r="H91" s="10">
        <v>4</v>
      </c>
      <c r="I91" s="10">
        <f t="shared" si="10"/>
        <v>26</v>
      </c>
      <c r="J91" s="10">
        <f t="shared" si="11"/>
        <v>3.90</v>
      </c>
      <c r="K91" s="18">
        <v>3</v>
      </c>
      <c r="L91" s="18">
        <v>3.50</v>
      </c>
      <c r="M91" s="18">
        <v>3</v>
      </c>
      <c r="N91" s="18">
        <v>4</v>
      </c>
      <c r="O91" s="18">
        <v>5</v>
      </c>
      <c r="P91" s="18">
        <f t="shared" si="12"/>
        <v>18.50</v>
      </c>
      <c r="Q91" s="116">
        <f t="shared" si="13"/>
        <v>0.925</v>
      </c>
      <c r="R91" s="105">
        <f t="shared" si="16"/>
        <v>1.2000000000000002</v>
      </c>
      <c r="S91" s="105">
        <f t="shared" si="16"/>
        <v>0.325</v>
      </c>
      <c r="T91" s="105">
        <f t="shared" si="16"/>
        <v>0.90</v>
      </c>
      <c r="U91" s="105">
        <f t="shared" si="16"/>
        <v>1.5499999999999998</v>
      </c>
      <c r="V91" s="105">
        <f t="shared" si="16"/>
        <v>0.85</v>
      </c>
      <c r="W91" s="117">
        <f t="shared" si="9"/>
        <v>44.50</v>
      </c>
      <c r="X91" s="117">
        <f t="shared" si="14"/>
        <v>8.90</v>
      </c>
      <c r="Y91" s="249">
        <v>14</v>
      </c>
      <c r="Z91" s="116">
        <f t="shared" si="15"/>
        <v>11.20</v>
      </c>
      <c r="AA91" s="245"/>
    </row>
    <row r="92" spans="1:27" ht="19.9" customHeight="1">
      <c r="A92" s="138">
        <v>85</v>
      </c>
      <c r="B92" s="165">
        <v>263598</v>
      </c>
      <c r="C92" s="148" t="s">
        <v>255</v>
      </c>
      <c r="D92" s="10">
        <v>7</v>
      </c>
      <c r="E92" s="10">
        <v>5</v>
      </c>
      <c r="F92" s="10">
        <v>4</v>
      </c>
      <c r="G92" s="10">
        <v>6</v>
      </c>
      <c r="H92" s="10">
        <v>8</v>
      </c>
      <c r="I92" s="10">
        <f t="shared" si="10"/>
        <v>30</v>
      </c>
      <c r="J92" s="10">
        <f t="shared" si="11"/>
        <v>4.50</v>
      </c>
      <c r="K92" s="18">
        <v>1</v>
      </c>
      <c r="L92" s="18">
        <v>3</v>
      </c>
      <c r="M92" s="18">
        <v>3.50</v>
      </c>
      <c r="N92" s="18">
        <v>4.50</v>
      </c>
      <c r="O92" s="18">
        <v>2</v>
      </c>
      <c r="P92" s="18">
        <f t="shared" si="12"/>
        <v>14</v>
      </c>
      <c r="Q92" s="116">
        <f t="shared" si="13"/>
        <v>0.70</v>
      </c>
      <c r="R92" s="105">
        <f t="shared" si="16"/>
        <v>1.1000000000000001</v>
      </c>
      <c r="S92" s="105">
        <f t="shared" si="16"/>
        <v>0.90</v>
      </c>
      <c r="T92" s="105">
        <f t="shared" si="16"/>
        <v>0.775</v>
      </c>
      <c r="U92" s="105">
        <f t="shared" si="16"/>
        <v>1.125</v>
      </c>
      <c r="V92" s="105">
        <f t="shared" si="16"/>
        <v>1.30</v>
      </c>
      <c r="W92" s="117">
        <f t="shared" si="9"/>
        <v>44</v>
      </c>
      <c r="X92" s="117">
        <f t="shared" si="14"/>
        <v>8.8000000000000007</v>
      </c>
      <c r="Y92" s="249">
        <v>19</v>
      </c>
      <c r="Z92" s="116">
        <f t="shared" si="15"/>
        <v>15.20</v>
      </c>
      <c r="AA92" s="245"/>
    </row>
    <row r="93" spans="1:27" ht="19.9" customHeight="1">
      <c r="A93" s="138">
        <v>86</v>
      </c>
      <c r="B93" s="165">
        <v>263599</v>
      </c>
      <c r="C93" s="148" t="s">
        <v>256</v>
      </c>
      <c r="D93" s="10">
        <v>7</v>
      </c>
      <c r="E93" s="10">
        <v>7</v>
      </c>
      <c r="F93" s="10">
        <v>9</v>
      </c>
      <c r="G93" s="10">
        <v>6</v>
      </c>
      <c r="H93" s="10">
        <v>7</v>
      </c>
      <c r="I93" s="10">
        <f t="shared" si="10"/>
        <v>36</v>
      </c>
      <c r="J93" s="10">
        <f t="shared" si="11"/>
        <v>5.40</v>
      </c>
      <c r="K93" s="18">
        <v>3.50</v>
      </c>
      <c r="L93" s="18">
        <v>3.50</v>
      </c>
      <c r="M93" s="18">
        <v>4</v>
      </c>
      <c r="N93" s="18">
        <v>4</v>
      </c>
      <c r="O93" s="18">
        <v>3.50</v>
      </c>
      <c r="P93" s="18">
        <f t="shared" si="12"/>
        <v>18.50</v>
      </c>
      <c r="Q93" s="116">
        <f t="shared" si="13"/>
        <v>0.925</v>
      </c>
      <c r="R93" s="105">
        <f t="shared" si="16"/>
        <v>1.2250000000000001</v>
      </c>
      <c r="S93" s="105">
        <f t="shared" si="16"/>
        <v>1.2250000000000001</v>
      </c>
      <c r="T93" s="105">
        <f t="shared" si="16"/>
        <v>1.5499999999999998</v>
      </c>
      <c r="U93" s="105">
        <f t="shared" si="16"/>
        <v>1.0999999999999999</v>
      </c>
      <c r="V93" s="105">
        <f t="shared" si="16"/>
        <v>1.2250000000000001</v>
      </c>
      <c r="W93" s="117">
        <f t="shared" si="9"/>
        <v>54.50</v>
      </c>
      <c r="X93" s="117">
        <f t="shared" si="14"/>
        <v>10.90</v>
      </c>
      <c r="Y93" s="249">
        <v>16</v>
      </c>
      <c r="Z93" s="116">
        <f t="shared" si="15"/>
        <v>12.80</v>
      </c>
      <c r="AA93" s="245"/>
    </row>
    <row r="94" spans="1:27" ht="19.9" customHeight="1">
      <c r="A94" s="138">
        <v>87</v>
      </c>
      <c r="B94" s="165">
        <v>263600</v>
      </c>
      <c r="C94" s="148" t="s">
        <v>142</v>
      </c>
      <c r="D94" s="10">
        <v>7</v>
      </c>
      <c r="E94" s="10">
        <v>5</v>
      </c>
      <c r="F94" s="10">
        <v>4</v>
      </c>
      <c r="G94" s="10">
        <v>3</v>
      </c>
      <c r="H94" s="10">
        <v>5</v>
      </c>
      <c r="I94" s="10">
        <f t="shared" si="10"/>
        <v>24</v>
      </c>
      <c r="J94" s="10">
        <f t="shared" si="11"/>
        <v>3.5999999999999996</v>
      </c>
      <c r="K94" s="18">
        <v>2</v>
      </c>
      <c r="L94" s="18">
        <v>2</v>
      </c>
      <c r="M94" s="18">
        <v>3</v>
      </c>
      <c r="N94" s="18">
        <v>3.50</v>
      </c>
      <c r="O94" s="18">
        <v>2</v>
      </c>
      <c r="P94" s="18">
        <f t="shared" si="12"/>
        <v>12.50</v>
      </c>
      <c r="Q94" s="116">
        <f t="shared" si="13"/>
        <v>0.625</v>
      </c>
      <c r="R94" s="105">
        <f t="shared" si="16"/>
        <v>1.1500000000000001</v>
      </c>
      <c r="S94" s="105">
        <f t="shared" si="16"/>
        <v>0.85</v>
      </c>
      <c r="T94" s="105">
        <f t="shared" si="16"/>
        <v>0.75</v>
      </c>
      <c r="U94" s="105">
        <f t="shared" si="16"/>
        <v>0.625</v>
      </c>
      <c r="V94" s="105">
        <f t="shared" si="16"/>
        <v>0.85</v>
      </c>
      <c r="W94" s="117">
        <f t="shared" si="9"/>
        <v>36.50</v>
      </c>
      <c r="X94" s="117">
        <f t="shared" si="14"/>
        <v>7.3000000000000007</v>
      </c>
      <c r="Y94" s="249">
        <v>6</v>
      </c>
      <c r="Z94" s="116">
        <f t="shared" si="15"/>
        <v>4.8000000000000007</v>
      </c>
      <c r="AA94" s="245"/>
    </row>
    <row r="95" spans="1:27" ht="19.9" customHeight="1">
      <c r="A95" s="138">
        <v>88</v>
      </c>
      <c r="B95" s="165">
        <v>263602</v>
      </c>
      <c r="C95" s="148" t="s">
        <v>144</v>
      </c>
      <c r="D95" s="10">
        <v>7</v>
      </c>
      <c r="E95" s="10">
        <v>1</v>
      </c>
      <c r="F95" s="10">
        <v>0</v>
      </c>
      <c r="G95" s="10">
        <v>6</v>
      </c>
      <c r="H95" s="10">
        <v>4</v>
      </c>
      <c r="I95" s="10">
        <f t="shared" si="10"/>
        <v>18</v>
      </c>
      <c r="J95" s="10">
        <f t="shared" si="11"/>
        <v>2.6999999999999997</v>
      </c>
      <c r="K95" s="18">
        <v>4</v>
      </c>
      <c r="L95" s="18">
        <v>1</v>
      </c>
      <c r="M95" s="18">
        <v>0.50</v>
      </c>
      <c r="N95" s="18">
        <v>2</v>
      </c>
      <c r="O95" s="18">
        <v>3</v>
      </c>
      <c r="P95" s="18">
        <f t="shared" si="12"/>
        <v>10.50</v>
      </c>
      <c r="Q95" s="116">
        <f t="shared" si="13"/>
        <v>0.525</v>
      </c>
      <c r="R95" s="105">
        <f t="shared" si="16"/>
        <v>1.25</v>
      </c>
      <c r="S95" s="105">
        <f t="shared" si="16"/>
        <v>0.20</v>
      </c>
      <c r="T95" s="105">
        <f t="shared" si="16"/>
        <v>0.025000000000000001</v>
      </c>
      <c r="U95" s="105">
        <f t="shared" si="16"/>
        <v>0.99999999999999989</v>
      </c>
      <c r="V95" s="105">
        <f t="shared" si="16"/>
        <v>0.75</v>
      </c>
      <c r="W95" s="117">
        <f t="shared" si="9"/>
        <v>28.50</v>
      </c>
      <c r="X95" s="117">
        <f t="shared" si="14"/>
        <v>5.70</v>
      </c>
      <c r="Y95" s="249">
        <v>2</v>
      </c>
      <c r="Z95" s="116">
        <f t="shared" si="15"/>
        <v>1.60</v>
      </c>
      <c r="AA95" s="245"/>
    </row>
    <row r="96" spans="1:27" ht="19.9" customHeight="1">
      <c r="A96" s="138">
        <v>89</v>
      </c>
      <c r="B96" s="165">
        <v>263603</v>
      </c>
      <c r="C96" s="148" t="s">
        <v>145</v>
      </c>
      <c r="D96" s="10">
        <v>7</v>
      </c>
      <c r="E96" s="10">
        <v>5</v>
      </c>
      <c r="F96" s="10">
        <v>4</v>
      </c>
      <c r="G96" s="10">
        <v>6</v>
      </c>
      <c r="H96" s="10">
        <v>8</v>
      </c>
      <c r="I96" s="10">
        <f t="shared" si="10"/>
        <v>30</v>
      </c>
      <c r="J96" s="10">
        <f t="shared" si="11"/>
        <v>4.50</v>
      </c>
      <c r="K96" s="18">
        <v>3.50</v>
      </c>
      <c r="L96" s="18">
        <v>3</v>
      </c>
      <c r="M96" s="18">
        <v>2.50</v>
      </c>
      <c r="N96" s="18">
        <v>2.50</v>
      </c>
      <c r="O96" s="18">
        <v>4</v>
      </c>
      <c r="P96" s="18">
        <f t="shared" si="12"/>
        <v>15.50</v>
      </c>
      <c r="Q96" s="116">
        <f t="shared" si="13"/>
        <v>0.775</v>
      </c>
      <c r="R96" s="105">
        <f t="shared" si="16"/>
        <v>1.2250000000000001</v>
      </c>
      <c r="S96" s="105">
        <f t="shared" si="16"/>
        <v>0.90</v>
      </c>
      <c r="T96" s="105">
        <f t="shared" si="16"/>
        <v>0.725</v>
      </c>
      <c r="U96" s="105">
        <f t="shared" si="16"/>
        <v>1.0249999999999999</v>
      </c>
      <c r="V96" s="105">
        <f t="shared" si="16"/>
        <v>1.40</v>
      </c>
      <c r="W96" s="117">
        <f t="shared" si="9"/>
        <v>45.50</v>
      </c>
      <c r="X96" s="117">
        <f t="shared" si="14"/>
        <v>9.10</v>
      </c>
      <c r="Y96" s="249">
        <v>4</v>
      </c>
      <c r="Z96" s="116">
        <f t="shared" si="15"/>
        <v>3.20</v>
      </c>
      <c r="AA96" s="245"/>
    </row>
    <row r="97" spans="1:27" ht="19.9" customHeight="1">
      <c r="A97" s="138">
        <v>90</v>
      </c>
      <c r="B97" s="165">
        <v>263605</v>
      </c>
      <c r="C97" s="148" t="s">
        <v>257</v>
      </c>
      <c r="D97" s="10">
        <v>7</v>
      </c>
      <c r="E97" s="10">
        <v>4</v>
      </c>
      <c r="F97" s="10">
        <v>5</v>
      </c>
      <c r="G97" s="10">
        <v>7</v>
      </c>
      <c r="H97" s="10">
        <v>6</v>
      </c>
      <c r="I97" s="10">
        <f t="shared" si="10"/>
        <v>29</v>
      </c>
      <c r="J97" s="10">
        <f t="shared" si="11"/>
        <v>4.3499999999999996</v>
      </c>
      <c r="K97" s="18">
        <v>3</v>
      </c>
      <c r="L97" s="18">
        <v>2.50</v>
      </c>
      <c r="M97" s="18">
        <v>3</v>
      </c>
      <c r="N97" s="18">
        <v>5</v>
      </c>
      <c r="O97" s="18">
        <v>2</v>
      </c>
      <c r="P97" s="18">
        <f t="shared" si="12"/>
        <v>15.50</v>
      </c>
      <c r="Q97" s="116">
        <f t="shared" si="13"/>
        <v>0.775</v>
      </c>
      <c r="R97" s="105">
        <f t="shared" si="16"/>
        <v>1.2000000000000002</v>
      </c>
      <c r="S97" s="105">
        <f t="shared" si="16"/>
        <v>0.725</v>
      </c>
      <c r="T97" s="105">
        <f t="shared" si="16"/>
        <v>0.90</v>
      </c>
      <c r="U97" s="105">
        <f t="shared" si="16"/>
        <v>1.30</v>
      </c>
      <c r="V97" s="105">
        <f t="shared" si="16"/>
        <v>0.99999999999999989</v>
      </c>
      <c r="W97" s="117">
        <f t="shared" si="9"/>
        <v>44.50</v>
      </c>
      <c r="X97" s="117">
        <f t="shared" si="14"/>
        <v>8.90</v>
      </c>
      <c r="Y97" s="249">
        <v>18</v>
      </c>
      <c r="Z97" s="116">
        <f t="shared" si="15"/>
        <v>14.40</v>
      </c>
      <c r="AA97" s="245"/>
    </row>
    <row r="98" spans="1:27" ht="19.9" customHeight="1">
      <c r="A98" s="138">
        <v>91</v>
      </c>
      <c r="B98" s="165">
        <v>263608</v>
      </c>
      <c r="C98" s="148" t="s">
        <v>149</v>
      </c>
      <c r="D98" s="10">
        <v>8</v>
      </c>
      <c r="E98" s="10">
        <v>2</v>
      </c>
      <c r="F98" s="10">
        <v>0</v>
      </c>
      <c r="G98" s="10">
        <v>1</v>
      </c>
      <c r="H98" s="10">
        <v>2</v>
      </c>
      <c r="I98" s="10">
        <f t="shared" si="10"/>
        <v>13</v>
      </c>
      <c r="J98" s="10">
        <f t="shared" si="11"/>
        <v>1.95</v>
      </c>
      <c r="K98" s="18">
        <v>1.50</v>
      </c>
      <c r="L98" s="18">
        <v>0</v>
      </c>
      <c r="M98" s="18">
        <v>1.50</v>
      </c>
      <c r="N98" s="18">
        <v>2</v>
      </c>
      <c r="O98" s="18">
        <v>0</v>
      </c>
      <c r="P98" s="18">
        <f t="shared" si="12"/>
        <v>5</v>
      </c>
      <c r="Q98" s="116">
        <f t="shared" si="13"/>
        <v>0.25</v>
      </c>
      <c r="R98" s="105">
        <f t="shared" si="16"/>
        <v>1.2749999999999999</v>
      </c>
      <c r="S98" s="105">
        <f t="shared" si="16"/>
        <v>0.30</v>
      </c>
      <c r="T98" s="105">
        <f t="shared" si="16"/>
        <v>0.075000000000000011</v>
      </c>
      <c r="U98" s="105">
        <f t="shared" si="16"/>
        <v>0.25</v>
      </c>
      <c r="V98" s="105">
        <f t="shared" si="16"/>
        <v>0.30</v>
      </c>
      <c r="W98" s="117">
        <f t="shared" si="9"/>
        <v>18</v>
      </c>
      <c r="X98" s="117">
        <f t="shared" si="14"/>
        <v>3.60</v>
      </c>
      <c r="Y98" s="249">
        <v>4</v>
      </c>
      <c r="Z98" s="116">
        <f t="shared" si="15"/>
        <v>3.20</v>
      </c>
      <c r="AA98" s="245"/>
    </row>
    <row r="99" spans="1:27" ht="19.9" customHeight="1">
      <c r="A99" s="138">
        <v>92</v>
      </c>
      <c r="B99" s="165">
        <v>263609</v>
      </c>
      <c r="C99" s="148" t="s">
        <v>258</v>
      </c>
      <c r="D99" s="10">
        <v>8</v>
      </c>
      <c r="E99" s="10">
        <v>0</v>
      </c>
      <c r="F99" s="10">
        <v>1</v>
      </c>
      <c r="G99" s="10">
        <v>2</v>
      </c>
      <c r="H99" s="10">
        <v>0</v>
      </c>
      <c r="I99" s="10">
        <f t="shared" si="10"/>
        <v>11</v>
      </c>
      <c r="J99" s="10">
        <f t="shared" si="11"/>
        <v>1.65</v>
      </c>
      <c r="K99" s="18">
        <v>2</v>
      </c>
      <c r="L99" s="18">
        <v>1</v>
      </c>
      <c r="M99" s="18">
        <v>0.50</v>
      </c>
      <c r="N99" s="18">
        <v>2</v>
      </c>
      <c r="O99" s="18">
        <v>0</v>
      </c>
      <c r="P99" s="18">
        <f t="shared" si="12"/>
        <v>5.50</v>
      </c>
      <c r="Q99" s="116">
        <f t="shared" si="13"/>
        <v>0.27500000000000002</v>
      </c>
      <c r="R99" s="105">
        <f t="shared" si="16"/>
        <v>1.30</v>
      </c>
      <c r="S99" s="105">
        <f t="shared" si="16"/>
        <v>0.05</v>
      </c>
      <c r="T99" s="105">
        <f t="shared" si="16"/>
        <v>0.175</v>
      </c>
      <c r="U99" s="105">
        <f t="shared" si="16"/>
        <v>0.40</v>
      </c>
      <c r="V99" s="105">
        <f t="shared" si="16"/>
        <v>0</v>
      </c>
      <c r="W99" s="117">
        <f t="shared" si="9"/>
        <v>16.50</v>
      </c>
      <c r="X99" s="117">
        <f t="shared" si="14"/>
        <v>3.3000000000000003</v>
      </c>
      <c r="Y99" s="249">
        <v>19</v>
      </c>
      <c r="Z99" s="116">
        <f t="shared" si="15"/>
        <v>15.20</v>
      </c>
      <c r="AA99" s="245"/>
    </row>
    <row r="100" spans="1:27" ht="19.9" customHeight="1">
      <c r="A100" s="138">
        <v>93</v>
      </c>
      <c r="B100" s="165">
        <v>263611</v>
      </c>
      <c r="C100" s="148" t="s">
        <v>260</v>
      </c>
      <c r="D100" s="10">
        <v>8</v>
      </c>
      <c r="E100" s="10">
        <v>8</v>
      </c>
      <c r="F100" s="10">
        <v>5</v>
      </c>
      <c r="G100" s="10">
        <v>7</v>
      </c>
      <c r="H100" s="10">
        <v>8</v>
      </c>
      <c r="I100" s="10">
        <f t="shared" si="10"/>
        <v>36</v>
      </c>
      <c r="J100" s="10">
        <f t="shared" si="11"/>
        <v>5.40</v>
      </c>
      <c r="K100" s="18">
        <v>3.50</v>
      </c>
      <c r="L100" s="18">
        <v>4.50</v>
      </c>
      <c r="M100" s="18">
        <v>2</v>
      </c>
      <c r="N100" s="18">
        <v>2.50</v>
      </c>
      <c r="O100" s="18">
        <v>4.50</v>
      </c>
      <c r="P100" s="18">
        <f t="shared" si="12"/>
        <v>17</v>
      </c>
      <c r="Q100" s="116">
        <f t="shared" si="13"/>
        <v>0.85000000000000009</v>
      </c>
      <c r="R100" s="105">
        <f t="shared" si="16"/>
        <v>1.375</v>
      </c>
      <c r="S100" s="105">
        <f t="shared" si="16"/>
        <v>1.425</v>
      </c>
      <c r="T100" s="105">
        <f t="shared" si="16"/>
        <v>0.85</v>
      </c>
      <c r="U100" s="105">
        <f t="shared" si="16"/>
        <v>1.175</v>
      </c>
      <c r="V100" s="105">
        <f t="shared" si="16"/>
        <v>1.425</v>
      </c>
      <c r="W100" s="117">
        <f t="shared" si="9"/>
        <v>53</v>
      </c>
      <c r="X100" s="117">
        <f t="shared" si="14"/>
        <v>10.60</v>
      </c>
      <c r="Y100" s="249">
        <v>24</v>
      </c>
      <c r="Z100" s="116">
        <f t="shared" si="15"/>
        <v>19.200000000000003</v>
      </c>
      <c r="AA100" s="245"/>
    </row>
    <row r="101" spans="1:27" ht="19.9" customHeight="1">
      <c r="A101" s="138">
        <v>94</v>
      </c>
      <c r="B101" s="165">
        <v>263612</v>
      </c>
      <c r="C101" s="148" t="s">
        <v>261</v>
      </c>
      <c r="D101" s="10">
        <v>8</v>
      </c>
      <c r="E101" s="10">
        <v>5</v>
      </c>
      <c r="F101" s="10">
        <v>7</v>
      </c>
      <c r="G101" s="10">
        <v>8</v>
      </c>
      <c r="H101" s="10">
        <v>2</v>
      </c>
      <c r="I101" s="10">
        <f t="shared" si="10"/>
        <v>30</v>
      </c>
      <c r="J101" s="10">
        <f t="shared" si="11"/>
        <v>4.50</v>
      </c>
      <c r="K101" s="18">
        <v>2</v>
      </c>
      <c r="L101" s="18">
        <v>3</v>
      </c>
      <c r="M101" s="18">
        <v>3.50</v>
      </c>
      <c r="N101" s="18">
        <v>4</v>
      </c>
      <c r="O101" s="18">
        <v>4.50</v>
      </c>
      <c r="P101" s="18">
        <f t="shared" si="12"/>
        <v>17</v>
      </c>
      <c r="Q101" s="116">
        <f t="shared" si="13"/>
        <v>0.85000000000000009</v>
      </c>
      <c r="R101" s="105">
        <f t="shared" si="16"/>
        <v>1.30</v>
      </c>
      <c r="S101" s="105">
        <f t="shared" si="16"/>
        <v>0.90</v>
      </c>
      <c r="T101" s="105">
        <f t="shared" si="16"/>
        <v>1.2250000000000001</v>
      </c>
      <c r="U101" s="105">
        <f t="shared" si="16"/>
        <v>1.40</v>
      </c>
      <c r="V101" s="105">
        <f t="shared" si="16"/>
        <v>0.525</v>
      </c>
      <c r="W101" s="117">
        <f t="shared" si="9"/>
        <v>47</v>
      </c>
      <c r="X101" s="117">
        <f t="shared" si="14"/>
        <v>9.40</v>
      </c>
      <c r="Y101" s="249">
        <v>22</v>
      </c>
      <c r="Z101" s="116">
        <f t="shared" si="15"/>
        <v>17.60</v>
      </c>
      <c r="AA101" s="245"/>
    </row>
    <row r="102" spans="1:27" ht="19.9" customHeight="1">
      <c r="A102" s="138">
        <v>95</v>
      </c>
      <c r="B102" s="165">
        <v>263613</v>
      </c>
      <c r="C102" s="148" t="s">
        <v>150</v>
      </c>
      <c r="D102" s="10">
        <v>8</v>
      </c>
      <c r="E102" s="10">
        <v>4</v>
      </c>
      <c r="F102" s="10">
        <v>6</v>
      </c>
      <c r="G102" s="10">
        <v>5</v>
      </c>
      <c r="H102" s="10">
        <v>9</v>
      </c>
      <c r="I102" s="10">
        <f t="shared" si="10"/>
        <v>32</v>
      </c>
      <c r="J102" s="10">
        <f t="shared" si="11"/>
        <v>4.80</v>
      </c>
      <c r="K102" s="18">
        <v>3</v>
      </c>
      <c r="L102" s="18">
        <v>2</v>
      </c>
      <c r="M102" s="18">
        <v>3</v>
      </c>
      <c r="N102" s="18">
        <v>2.50</v>
      </c>
      <c r="O102" s="18">
        <v>4</v>
      </c>
      <c r="P102" s="18">
        <f t="shared" si="12"/>
        <v>14.50</v>
      </c>
      <c r="Q102" s="116">
        <f t="shared" si="13"/>
        <v>0.72500000000000009</v>
      </c>
      <c r="R102" s="105">
        <f t="shared" si="16"/>
        <v>1.35</v>
      </c>
      <c r="S102" s="105">
        <f t="shared" si="16"/>
        <v>0.70</v>
      </c>
      <c r="T102" s="105">
        <f t="shared" si="16"/>
        <v>1.0499999999999998</v>
      </c>
      <c r="U102" s="105">
        <f t="shared" si="16"/>
        <v>0.875</v>
      </c>
      <c r="V102" s="105">
        <f t="shared" si="16"/>
        <v>1.5499999999999998</v>
      </c>
      <c r="W102" s="117">
        <f t="shared" si="9"/>
        <v>46.50</v>
      </c>
      <c r="X102" s="117">
        <f t="shared" si="14"/>
        <v>9.3000000000000007</v>
      </c>
      <c r="Y102" s="249">
        <v>24</v>
      </c>
      <c r="Z102" s="116">
        <f t="shared" si="15"/>
        <v>19.200000000000003</v>
      </c>
      <c r="AA102" s="245"/>
    </row>
    <row r="103" spans="1:27" ht="19.9" customHeight="1">
      <c r="A103" s="138">
        <v>96</v>
      </c>
      <c r="B103" s="165">
        <v>263615</v>
      </c>
      <c r="C103" s="148" t="s">
        <v>152</v>
      </c>
      <c r="D103" s="10">
        <v>8</v>
      </c>
      <c r="E103" s="10">
        <v>5</v>
      </c>
      <c r="F103" s="10">
        <v>4</v>
      </c>
      <c r="G103" s="10">
        <v>1</v>
      </c>
      <c r="H103" s="10">
        <v>7</v>
      </c>
      <c r="I103" s="10">
        <f t="shared" si="10"/>
        <v>25</v>
      </c>
      <c r="J103" s="10">
        <f t="shared" si="11"/>
        <v>3.75</v>
      </c>
      <c r="K103" s="18">
        <v>2.50</v>
      </c>
      <c r="L103" s="18">
        <v>3</v>
      </c>
      <c r="M103" s="18">
        <v>2.50</v>
      </c>
      <c r="N103" s="18">
        <v>0</v>
      </c>
      <c r="O103" s="18">
        <v>1.50</v>
      </c>
      <c r="P103" s="18">
        <f t="shared" si="12"/>
        <v>9.50</v>
      </c>
      <c r="Q103" s="116">
        <f t="shared" si="13"/>
        <v>0.475</v>
      </c>
      <c r="R103" s="105">
        <f t="shared" si="16"/>
        <v>1.325</v>
      </c>
      <c r="S103" s="105">
        <f t="shared" si="16"/>
        <v>0.90</v>
      </c>
      <c r="T103" s="105">
        <f t="shared" si="16"/>
        <v>0.725</v>
      </c>
      <c r="U103" s="105">
        <f t="shared" si="16"/>
        <v>0.15</v>
      </c>
      <c r="V103" s="105">
        <f t="shared" si="16"/>
        <v>1.125</v>
      </c>
      <c r="W103" s="117">
        <f t="shared" si="9"/>
        <v>34.50</v>
      </c>
      <c r="X103" s="117">
        <f t="shared" si="14"/>
        <v>6.90</v>
      </c>
      <c r="Y103" s="249">
        <v>17</v>
      </c>
      <c r="Z103" s="116">
        <f t="shared" si="15"/>
        <v>13.60</v>
      </c>
      <c r="AA103" s="245"/>
    </row>
    <row r="104" spans="1:27" ht="19.9" customHeight="1">
      <c r="A104" s="138">
        <v>97</v>
      </c>
      <c r="B104" s="165">
        <v>263616</v>
      </c>
      <c r="C104" s="148" t="s">
        <v>262</v>
      </c>
      <c r="D104" s="10">
        <v>8</v>
      </c>
      <c r="E104" s="10">
        <v>6</v>
      </c>
      <c r="F104" s="10">
        <v>7</v>
      </c>
      <c r="G104" s="10">
        <v>3</v>
      </c>
      <c r="H104" s="10">
        <v>5</v>
      </c>
      <c r="I104" s="10">
        <f t="shared" si="10"/>
        <v>29</v>
      </c>
      <c r="J104" s="10">
        <f t="shared" si="11"/>
        <v>4.3499999999999996</v>
      </c>
      <c r="K104" s="18">
        <v>2</v>
      </c>
      <c r="L104" s="18">
        <v>3.50</v>
      </c>
      <c r="M104" s="18">
        <v>2</v>
      </c>
      <c r="N104" s="18">
        <v>4.50</v>
      </c>
      <c r="O104" s="18">
        <v>2.50</v>
      </c>
      <c r="P104" s="18">
        <f t="shared" si="12"/>
        <v>14.50</v>
      </c>
      <c r="Q104" s="116">
        <f t="shared" si="13"/>
        <v>0.72500000000000009</v>
      </c>
      <c r="R104" s="105">
        <f t="shared" si="16"/>
        <v>1.30</v>
      </c>
      <c r="S104" s="105">
        <f t="shared" si="16"/>
        <v>1.075</v>
      </c>
      <c r="T104" s="105">
        <f t="shared" si="16"/>
        <v>1.1500000000000001</v>
      </c>
      <c r="U104" s="105">
        <f t="shared" si="16"/>
        <v>0.675</v>
      </c>
      <c r="V104" s="105">
        <f t="shared" si="16"/>
        <v>0.875</v>
      </c>
      <c r="W104" s="117">
        <f t="shared" si="9"/>
        <v>43.50</v>
      </c>
      <c r="X104" s="117">
        <f t="shared" si="14"/>
        <v>8.7000000000000011</v>
      </c>
      <c r="Y104" s="249">
        <v>22</v>
      </c>
      <c r="Z104" s="116">
        <f t="shared" si="15"/>
        <v>17.60</v>
      </c>
      <c r="AA104" s="245"/>
    </row>
    <row r="105" spans="1:27" ht="19.9" customHeight="1">
      <c r="A105" s="138">
        <v>98</v>
      </c>
      <c r="B105" s="165">
        <v>263617</v>
      </c>
      <c r="C105" s="148" t="s">
        <v>153</v>
      </c>
      <c r="D105" s="10">
        <v>8</v>
      </c>
      <c r="E105" s="10">
        <v>8</v>
      </c>
      <c r="F105" s="10">
        <v>6</v>
      </c>
      <c r="G105" s="10">
        <v>4</v>
      </c>
      <c r="H105" s="10">
        <v>2</v>
      </c>
      <c r="I105" s="10">
        <f t="shared" si="10"/>
        <v>28</v>
      </c>
      <c r="J105" s="10">
        <f t="shared" si="11"/>
        <v>4.20</v>
      </c>
      <c r="K105" s="18">
        <v>1.50</v>
      </c>
      <c r="L105" s="18">
        <v>3</v>
      </c>
      <c r="M105" s="18">
        <v>2.50</v>
      </c>
      <c r="N105" s="18">
        <v>1</v>
      </c>
      <c r="O105" s="18">
        <v>1.50</v>
      </c>
      <c r="P105" s="18">
        <f t="shared" si="12"/>
        <v>9.50</v>
      </c>
      <c r="Q105" s="116">
        <f t="shared" si="13"/>
        <v>0.475</v>
      </c>
      <c r="R105" s="105">
        <f t="shared" si="16"/>
        <v>1.2749999999999999</v>
      </c>
      <c r="S105" s="105">
        <f t="shared" si="16"/>
        <v>1.35</v>
      </c>
      <c r="T105" s="105">
        <f t="shared" si="16"/>
        <v>1.0249999999999999</v>
      </c>
      <c r="U105" s="105">
        <f t="shared" si="16"/>
        <v>0.65</v>
      </c>
      <c r="V105" s="105">
        <f t="shared" si="16"/>
        <v>0.375</v>
      </c>
      <c r="W105" s="117">
        <f t="shared" si="9"/>
        <v>37.50</v>
      </c>
      <c r="X105" s="117">
        <f t="shared" si="14"/>
        <v>7.50</v>
      </c>
      <c r="Y105" s="249">
        <v>23</v>
      </c>
      <c r="Z105" s="116">
        <f t="shared" si="15"/>
        <v>18.400000000000002</v>
      </c>
      <c r="AA105" s="245"/>
    </row>
    <row r="106" spans="1:27" ht="19.9" customHeight="1">
      <c r="A106" s="138">
        <v>99</v>
      </c>
      <c r="B106" s="250"/>
      <c r="C106" s="251" t="s">
        <v>276</v>
      </c>
      <c r="D106" s="10">
        <v>8</v>
      </c>
      <c r="E106" s="10">
        <v>0</v>
      </c>
      <c r="F106" s="10">
        <v>0</v>
      </c>
      <c r="G106" s="10">
        <v>0</v>
      </c>
      <c r="H106" s="10">
        <v>0</v>
      </c>
      <c r="I106" s="10">
        <f t="shared" si="10"/>
        <v>8</v>
      </c>
      <c r="J106" s="10">
        <f t="shared" si="11"/>
        <v>1.20</v>
      </c>
      <c r="K106" s="18">
        <v>3.50</v>
      </c>
      <c r="L106" s="18">
        <v>1</v>
      </c>
      <c r="M106" s="18">
        <v>1.50</v>
      </c>
      <c r="N106" s="18">
        <v>0</v>
      </c>
      <c r="O106" s="18">
        <v>0.50</v>
      </c>
      <c r="P106" s="18">
        <f t="shared" si="12"/>
        <v>6.50</v>
      </c>
      <c r="Q106" s="116">
        <f t="shared" si="13"/>
        <v>0.325</v>
      </c>
      <c r="R106" s="105">
        <f t="shared" si="16"/>
        <v>1.375</v>
      </c>
      <c r="S106" s="105">
        <f t="shared" si="16"/>
        <v>0.05</v>
      </c>
      <c r="T106" s="105">
        <f t="shared" si="16"/>
        <v>0.075000000000000011</v>
      </c>
      <c r="U106" s="105">
        <f t="shared" si="16"/>
        <v>0</v>
      </c>
      <c r="V106" s="105">
        <f t="shared" si="16"/>
        <v>0.025000000000000001</v>
      </c>
      <c r="W106" s="117">
        <f t="shared" si="9"/>
        <v>14.50</v>
      </c>
      <c r="X106" s="117">
        <f t="shared" si="14"/>
        <v>2.9000000000000004</v>
      </c>
      <c r="Y106" s="252"/>
      <c r="Z106" s="116">
        <f t="shared" si="15"/>
        <v>0</v>
      </c>
      <c r="AA106" s="245"/>
    </row>
    <row r="107" spans="1:27" ht="19.9" customHeight="1">
      <c r="A107" s="138">
        <v>100</v>
      </c>
      <c r="B107" s="165">
        <v>263620</v>
      </c>
      <c r="C107" s="149" t="s">
        <v>277</v>
      </c>
      <c r="D107" s="10">
        <v>9</v>
      </c>
      <c r="E107" s="10">
        <v>2</v>
      </c>
      <c r="F107" s="10">
        <v>4</v>
      </c>
      <c r="G107" s="10">
        <v>5</v>
      </c>
      <c r="H107" s="10">
        <v>6</v>
      </c>
      <c r="I107" s="10">
        <f t="shared" si="10"/>
        <v>26</v>
      </c>
      <c r="J107" s="10">
        <f t="shared" si="11"/>
        <v>3.90</v>
      </c>
      <c r="K107" s="18">
        <v>2</v>
      </c>
      <c r="L107" s="18">
        <v>4</v>
      </c>
      <c r="M107" s="18">
        <v>1</v>
      </c>
      <c r="N107" s="18">
        <v>0.50</v>
      </c>
      <c r="O107" s="18">
        <v>5</v>
      </c>
      <c r="P107" s="18">
        <f t="shared" si="12"/>
        <v>12.50</v>
      </c>
      <c r="Q107" s="116">
        <f t="shared" si="13"/>
        <v>0.625</v>
      </c>
      <c r="R107" s="105">
        <f t="shared" si="16"/>
        <v>1.45</v>
      </c>
      <c r="S107" s="105">
        <f t="shared" si="16"/>
        <v>0.50</v>
      </c>
      <c r="T107" s="105">
        <f t="shared" si="16"/>
        <v>0.65</v>
      </c>
      <c r="U107" s="105">
        <f t="shared" si="16"/>
        <v>0.775</v>
      </c>
      <c r="V107" s="105">
        <f t="shared" si="16"/>
        <v>1.1499999999999999</v>
      </c>
      <c r="W107" s="117">
        <f t="shared" si="9"/>
        <v>38.50</v>
      </c>
      <c r="X107" s="117">
        <f t="shared" si="14"/>
        <v>7.70</v>
      </c>
      <c r="Y107" s="253">
        <v>23</v>
      </c>
      <c r="Z107" s="116">
        <f t="shared" si="15"/>
        <v>18.400000000000002</v>
      </c>
      <c r="AA107" s="245"/>
    </row>
    <row r="108" spans="1:27" ht="19.9" customHeight="1">
      <c r="A108" s="138">
        <v>101</v>
      </c>
      <c r="B108" s="165">
        <v>263621</v>
      </c>
      <c r="C108" s="149" t="s">
        <v>154</v>
      </c>
      <c r="D108" s="10">
        <v>9</v>
      </c>
      <c r="E108" s="10">
        <v>5</v>
      </c>
      <c r="F108" s="10">
        <v>7</v>
      </c>
      <c r="G108" s="10">
        <v>8</v>
      </c>
      <c r="H108" s="10">
        <v>6</v>
      </c>
      <c r="I108" s="10">
        <f t="shared" si="10"/>
        <v>35</v>
      </c>
      <c r="J108" s="10">
        <f t="shared" si="11"/>
        <v>5.25</v>
      </c>
      <c r="K108" s="18">
        <v>3</v>
      </c>
      <c r="L108" s="18">
        <v>3</v>
      </c>
      <c r="M108" s="18">
        <v>4</v>
      </c>
      <c r="N108" s="18">
        <v>2.50</v>
      </c>
      <c r="O108" s="18">
        <v>3</v>
      </c>
      <c r="P108" s="18">
        <f t="shared" si="12"/>
        <v>15.50</v>
      </c>
      <c r="Q108" s="116">
        <f t="shared" si="13"/>
        <v>0.775</v>
      </c>
      <c r="R108" s="105">
        <f t="shared" si="16"/>
        <v>1.50</v>
      </c>
      <c r="S108" s="105">
        <f t="shared" si="16"/>
        <v>0.90</v>
      </c>
      <c r="T108" s="105">
        <f t="shared" si="16"/>
        <v>1.25</v>
      </c>
      <c r="U108" s="105">
        <f t="shared" si="16"/>
        <v>1.325</v>
      </c>
      <c r="V108" s="105">
        <f t="shared" si="16"/>
        <v>1.0499999999999998</v>
      </c>
      <c r="W108" s="117">
        <f t="shared" si="9"/>
        <v>50.50</v>
      </c>
      <c r="X108" s="117">
        <f t="shared" si="14"/>
        <v>10.100000000000001</v>
      </c>
      <c r="Y108" s="253">
        <v>22</v>
      </c>
      <c r="Z108" s="116">
        <f t="shared" si="15"/>
        <v>17.60</v>
      </c>
      <c r="AA108" s="245"/>
    </row>
    <row r="109" spans="1:27" ht="19.9" customHeight="1">
      <c r="A109" s="138">
        <v>102</v>
      </c>
      <c r="B109" s="165">
        <v>263622</v>
      </c>
      <c r="C109" s="149" t="s">
        <v>155</v>
      </c>
      <c r="D109" s="10">
        <v>9</v>
      </c>
      <c r="E109" s="10">
        <v>7</v>
      </c>
      <c r="F109" s="10">
        <v>5</v>
      </c>
      <c r="G109" s="10">
        <v>4</v>
      </c>
      <c r="H109" s="10">
        <v>6</v>
      </c>
      <c r="I109" s="10">
        <f t="shared" si="10"/>
        <v>31</v>
      </c>
      <c r="J109" s="10">
        <f t="shared" si="11"/>
        <v>4.6499999999999995</v>
      </c>
      <c r="K109" s="18">
        <v>3.50</v>
      </c>
      <c r="L109" s="18">
        <v>3.50</v>
      </c>
      <c r="M109" s="18">
        <v>4.50</v>
      </c>
      <c r="N109" s="18">
        <v>3</v>
      </c>
      <c r="O109" s="18">
        <v>2</v>
      </c>
      <c r="P109" s="18">
        <f t="shared" si="12"/>
        <v>16.50</v>
      </c>
      <c r="Q109" s="116">
        <f t="shared" si="13"/>
        <v>0.825</v>
      </c>
      <c r="R109" s="105">
        <f t="shared" si="16"/>
        <v>1.525</v>
      </c>
      <c r="S109" s="105">
        <f t="shared" si="16"/>
        <v>1.2250000000000001</v>
      </c>
      <c r="T109" s="105">
        <f t="shared" si="16"/>
        <v>0.975</v>
      </c>
      <c r="U109" s="105">
        <f t="shared" si="16"/>
        <v>0.75</v>
      </c>
      <c r="V109" s="105">
        <f t="shared" si="16"/>
        <v>0.99999999999999989</v>
      </c>
      <c r="W109" s="117">
        <f t="shared" si="9"/>
        <v>47.50</v>
      </c>
      <c r="X109" s="117">
        <f t="shared" si="14"/>
        <v>9.50</v>
      </c>
      <c r="Y109" s="253">
        <v>25</v>
      </c>
      <c r="Z109" s="116">
        <f t="shared" si="15"/>
        <v>20</v>
      </c>
      <c r="AA109" s="245"/>
    </row>
    <row r="110" spans="1:27" ht="19.9" customHeight="1">
      <c r="A110" s="138">
        <v>103</v>
      </c>
      <c r="B110" s="165">
        <v>267777</v>
      </c>
      <c r="C110" s="148" t="s">
        <v>266</v>
      </c>
      <c r="D110" s="10">
        <v>10</v>
      </c>
      <c r="E110" s="10">
        <v>0</v>
      </c>
      <c r="F110" s="10">
        <v>0</v>
      </c>
      <c r="G110" s="10">
        <v>0</v>
      </c>
      <c r="H110" s="10">
        <v>0</v>
      </c>
      <c r="I110" s="10">
        <f t="shared" si="10"/>
        <v>10</v>
      </c>
      <c r="J110" s="10">
        <f t="shared" si="11"/>
        <v>1.50</v>
      </c>
      <c r="K110" s="18">
        <v>2</v>
      </c>
      <c r="L110" s="18">
        <v>0</v>
      </c>
      <c r="M110" s="18">
        <v>1</v>
      </c>
      <c r="N110" s="18">
        <v>0.50</v>
      </c>
      <c r="O110" s="18">
        <v>1.50</v>
      </c>
      <c r="P110" s="18">
        <f t="shared" si="12"/>
        <v>5</v>
      </c>
      <c r="Q110" s="116">
        <f t="shared" si="13"/>
        <v>0.25</v>
      </c>
      <c r="R110" s="105">
        <f t="shared" si="16"/>
        <v>1.60</v>
      </c>
      <c r="S110" s="105">
        <f t="shared" si="16"/>
        <v>0</v>
      </c>
      <c r="T110" s="105">
        <f t="shared" si="16"/>
        <v>0.05</v>
      </c>
      <c r="U110" s="105">
        <f t="shared" si="16"/>
        <v>0.025000000000000001</v>
      </c>
      <c r="V110" s="105">
        <f t="shared" si="16"/>
        <v>0.075000000000000011</v>
      </c>
      <c r="W110" s="117">
        <f t="shared" si="9"/>
        <v>15</v>
      </c>
      <c r="X110" s="117">
        <f t="shared" si="14"/>
        <v>3</v>
      </c>
      <c r="Y110" s="249">
        <v>0</v>
      </c>
      <c r="Z110" s="116">
        <f t="shared" si="15"/>
        <v>0</v>
      </c>
      <c r="AA110" s="245"/>
    </row>
    <row r="111" ht="21" thickBot="1"/>
    <row r="112" spans="1:26" ht="20.25">
      <c r="A112" s="183"/>
      <c r="B112" s="184"/>
      <c r="C112" s="185"/>
      <c r="D112" s="6">
        <f t="shared" si="17" ref="D112:Z112">COUNT(D8:D110)</f>
        <v>103</v>
      </c>
      <c r="E112" s="7">
        <f t="shared" si="17"/>
        <v>103</v>
      </c>
      <c r="F112" s="7">
        <f t="shared" si="17"/>
        <v>103</v>
      </c>
      <c r="G112" s="7">
        <f t="shared" si="17"/>
        <v>103</v>
      </c>
      <c r="H112" s="87">
        <f t="shared" si="17"/>
        <v>103</v>
      </c>
      <c r="I112" s="8">
        <f t="shared" si="17"/>
        <v>103</v>
      </c>
      <c r="J112" s="88">
        <f t="shared" si="17"/>
        <v>103</v>
      </c>
      <c r="K112" s="80">
        <f t="shared" si="17"/>
        <v>103</v>
      </c>
      <c r="L112" s="15">
        <f t="shared" si="17"/>
        <v>103</v>
      </c>
      <c r="M112" s="15">
        <f t="shared" si="17"/>
        <v>103</v>
      </c>
      <c r="N112" s="15">
        <f t="shared" si="17"/>
        <v>103</v>
      </c>
      <c r="O112" s="81">
        <f t="shared" si="17"/>
        <v>103</v>
      </c>
      <c r="P112" s="76">
        <f t="shared" si="17"/>
        <v>103</v>
      </c>
      <c r="Q112" s="94">
        <f t="shared" si="17"/>
        <v>103</v>
      </c>
      <c r="R112" s="97">
        <f t="shared" si="17"/>
        <v>103</v>
      </c>
      <c r="S112" s="22">
        <f t="shared" si="17"/>
        <v>103</v>
      </c>
      <c r="T112" s="22">
        <f t="shared" si="17"/>
        <v>103</v>
      </c>
      <c r="U112" s="22">
        <f t="shared" si="17"/>
        <v>103</v>
      </c>
      <c r="V112" s="23">
        <f t="shared" si="17"/>
        <v>103</v>
      </c>
      <c r="W112" s="106">
        <f t="shared" si="17"/>
        <v>103</v>
      </c>
      <c r="X112" s="100">
        <f t="shared" si="17"/>
        <v>103</v>
      </c>
      <c r="Y112" s="16">
        <f t="shared" si="17"/>
        <v>102</v>
      </c>
      <c r="Z112" s="104">
        <f t="shared" si="17"/>
        <v>103</v>
      </c>
    </row>
    <row r="113" spans="1:26" ht="21" customHeight="1">
      <c r="A113" s="174"/>
      <c r="B113" s="175"/>
      <c r="C113" s="176"/>
      <c r="D113" s="9">
        <v>10</v>
      </c>
      <c r="E113" s="10">
        <v>10</v>
      </c>
      <c r="F113" s="10">
        <v>10</v>
      </c>
      <c r="G113" s="10">
        <v>10</v>
      </c>
      <c r="H113" s="89">
        <v>10</v>
      </c>
      <c r="I113" s="11">
        <f>SUM(D113:H113)</f>
        <v>50</v>
      </c>
      <c r="J113" s="90">
        <f>I113*0.15</f>
        <v>7.50</v>
      </c>
      <c r="K113" s="82">
        <v>5</v>
      </c>
      <c r="L113" s="18">
        <v>5</v>
      </c>
      <c r="M113" s="18">
        <v>5</v>
      </c>
      <c r="N113" s="18">
        <v>5</v>
      </c>
      <c r="O113" s="83">
        <v>5</v>
      </c>
      <c r="P113" s="77">
        <f>SUM(K113:O113)</f>
        <v>25</v>
      </c>
      <c r="Q113" s="95">
        <f>P113*0.05</f>
        <v>1.25</v>
      </c>
      <c r="R113" s="98">
        <f>(D113*0.15+K113*0.05)</f>
        <v>1.75</v>
      </c>
      <c r="S113" s="24">
        <f>((E113*0.15+L113*0.05))</f>
        <v>1.75</v>
      </c>
      <c r="T113" s="24">
        <f t="shared" si="18" ref="T113:U113">((F113*0.15+M113*0.05))</f>
        <v>1.75</v>
      </c>
      <c r="U113" s="24">
        <f t="shared" si="18"/>
        <v>1.75</v>
      </c>
      <c r="V113" s="25">
        <f>((H113*0.15+O113*0.05))</f>
        <v>1.75</v>
      </c>
      <c r="W113" s="107">
        <v>75</v>
      </c>
      <c r="X113" s="101">
        <f>W113*0.2</f>
        <v>15</v>
      </c>
      <c r="Y113" s="19">
        <v>33</v>
      </c>
      <c r="Z113" s="84">
        <f>Y113*0.8</f>
        <v>26.40</v>
      </c>
    </row>
    <row r="114" spans="1:26" ht="20.25">
      <c r="A114" s="174" t="s">
        <v>72</v>
      </c>
      <c r="B114" s="175"/>
      <c r="C114" s="176"/>
      <c r="D114" s="9">
        <f>D113*0.4</f>
        <v>4</v>
      </c>
      <c r="E114" s="10">
        <f>E113*0.4</f>
        <v>4</v>
      </c>
      <c r="F114" s="10">
        <f t="shared" si="19" ref="F114:J114">F113*0.4</f>
        <v>4</v>
      </c>
      <c r="G114" s="10">
        <f t="shared" si="19"/>
        <v>4</v>
      </c>
      <c r="H114" s="89">
        <f t="shared" si="19"/>
        <v>4</v>
      </c>
      <c r="I114" s="11">
        <f t="shared" si="19"/>
        <v>20</v>
      </c>
      <c r="J114" s="90">
        <f t="shared" si="19"/>
        <v>3</v>
      </c>
      <c r="K114" s="82">
        <f>K113*0.4</f>
        <v>2</v>
      </c>
      <c r="L114" s="18">
        <f>L113*0.4</f>
        <v>2</v>
      </c>
      <c r="M114" s="18">
        <f t="shared" si="20" ref="M114:Z114">M113*0.4</f>
        <v>2</v>
      </c>
      <c r="N114" s="18">
        <f t="shared" si="20"/>
        <v>2</v>
      </c>
      <c r="O114" s="83">
        <f t="shared" si="20"/>
        <v>2</v>
      </c>
      <c r="P114" s="77">
        <f t="shared" si="20"/>
        <v>10</v>
      </c>
      <c r="Q114" s="95">
        <f t="shared" si="20"/>
        <v>0.50</v>
      </c>
      <c r="R114" s="98">
        <f t="shared" si="20"/>
        <v>0.70</v>
      </c>
      <c r="S114" s="24">
        <f t="shared" si="20"/>
        <v>0.70</v>
      </c>
      <c r="T114" s="24">
        <f t="shared" si="20"/>
        <v>0.70</v>
      </c>
      <c r="U114" s="24">
        <f t="shared" si="20"/>
        <v>0.70</v>
      </c>
      <c r="V114" s="25">
        <f t="shared" si="20"/>
        <v>0.70</v>
      </c>
      <c r="W114" s="107">
        <f t="shared" si="20"/>
        <v>30</v>
      </c>
      <c r="X114" s="101">
        <f t="shared" si="20"/>
        <v>6</v>
      </c>
      <c r="Y114" s="19">
        <f t="shared" si="20"/>
        <v>13.20</v>
      </c>
      <c r="Z114" s="84">
        <f t="shared" si="20"/>
        <v>10.560000000000002</v>
      </c>
    </row>
    <row r="115" spans="1:26" ht="21" customHeight="1">
      <c r="A115" s="174" t="s">
        <v>12</v>
      </c>
      <c r="B115" s="175"/>
      <c r="C115" s="176"/>
      <c r="D115" s="9">
        <f>COUNTIF(D8:D110,"&gt;=4")</f>
        <v>81</v>
      </c>
      <c r="E115" s="9">
        <f>COUNTIF(E8:E110,"&gt;=4")</f>
        <v>77</v>
      </c>
      <c r="F115" s="9">
        <f>COUNTIF(F8:F110,"&gt;=4")</f>
        <v>83</v>
      </c>
      <c r="G115" s="9">
        <f>COUNTIF(G8:G110,"&gt;=4")</f>
        <v>76</v>
      </c>
      <c r="H115" s="9">
        <f>COUNTIF(H8:H110,"&gt;=4")</f>
        <v>75</v>
      </c>
      <c r="I115" s="11">
        <f>COUNTIF(I8:I110,"&gt;=20")</f>
        <v>83</v>
      </c>
      <c r="J115" s="90">
        <f>COUNTIF(J8:J110,"&gt;=3")</f>
        <v>83</v>
      </c>
      <c r="K115" s="82">
        <f>COUNTIF(K8:K110,"&gt;=2")</f>
        <v>90</v>
      </c>
      <c r="L115" s="82">
        <f>COUNTIF(L8:L110,"&gt;=2")</f>
        <v>85</v>
      </c>
      <c r="M115" s="82">
        <f>COUNTIF(M8:M110,"&gt;=2")</f>
        <v>85</v>
      </c>
      <c r="N115" s="82">
        <f>COUNTIF(N8:N110,"&gt;=2")</f>
        <v>87</v>
      </c>
      <c r="O115" s="82">
        <f>COUNTIF(O8:O110,"&gt;=2")</f>
        <v>80</v>
      </c>
      <c r="P115" s="77">
        <f>COUNTIF(P8:P110,"&gt;=10")</f>
        <v>90</v>
      </c>
      <c r="Q115" s="95">
        <f>COUNTIF(Q8:Q110,"&gt;=0.5")</f>
        <v>90</v>
      </c>
      <c r="R115" s="98">
        <f>COUNTIF(R8:R110,"&gt;=.7")</f>
        <v>81</v>
      </c>
      <c r="S115" s="98">
        <f>COUNTIF(S8:S110,"&gt;=.7")</f>
        <v>74</v>
      </c>
      <c r="T115" s="98">
        <f>COUNTIF(T8:T110,"&gt;=.7")</f>
        <v>82</v>
      </c>
      <c r="U115" s="98">
        <f>COUNTIF(U8:U110,"&gt;=.7")</f>
        <v>75</v>
      </c>
      <c r="V115" s="98">
        <f>COUNTIF(V8:V110,"&gt;=.7")</f>
        <v>72</v>
      </c>
      <c r="W115" s="107">
        <f>COUNTIF(W8:W110,"&gt;=30")</f>
        <v>85</v>
      </c>
      <c r="X115" s="101">
        <f>COUNTIF(X8:X110,"&gt;=6")</f>
        <v>85</v>
      </c>
      <c r="Y115" s="19">
        <f>COUNTIF(Y8:Y110,"&gt;=13.2")</f>
        <v>74</v>
      </c>
      <c r="Z115" s="84">
        <f>COUNTIF(Z8:Z110,"&gt;=10.56")</f>
        <v>74</v>
      </c>
    </row>
    <row r="116" spans="1:26" ht="20.25">
      <c r="A116" s="174" t="s">
        <v>13</v>
      </c>
      <c r="B116" s="175"/>
      <c r="C116" s="176"/>
      <c r="D116" s="91" t="str">
        <f t="shared" si="21" ref="D116:Z116">IF(((D115/COUNT(D8:D110))*100)&gt;=60,"3",IF(AND(((D115/COUNT(D8:D110))*100)&lt;60,((D115/COUNT(D8:D110))*100)&gt;=50),"2",IF(AND(((D115/COUNT(D8:D110))*100)&lt;50,((D115/COUNT(D8:D110))*100)&gt;=40),"1","0")))</f>
        <v>3</v>
      </c>
      <c r="E116" s="10" t="str">
        <f t="shared" si="21"/>
        <v>3</v>
      </c>
      <c r="F116" s="10" t="str">
        <f t="shared" si="21"/>
        <v>3</v>
      </c>
      <c r="G116" s="10" t="str">
        <f t="shared" si="21"/>
        <v>3</v>
      </c>
      <c r="H116" s="89" t="str">
        <f t="shared" si="21"/>
        <v>3</v>
      </c>
      <c r="I116" s="11" t="str">
        <f t="shared" si="21"/>
        <v>3</v>
      </c>
      <c r="J116" s="90" t="str">
        <f t="shared" si="21"/>
        <v>3</v>
      </c>
      <c r="K116" s="82" t="str">
        <f t="shared" si="21"/>
        <v>3</v>
      </c>
      <c r="L116" s="17" t="str">
        <f t="shared" si="21"/>
        <v>3</v>
      </c>
      <c r="M116" s="17" t="str">
        <f t="shared" si="21"/>
        <v>3</v>
      </c>
      <c r="N116" s="17" t="str">
        <f t="shared" si="21"/>
        <v>3</v>
      </c>
      <c r="O116" s="84" t="str">
        <f t="shared" si="21"/>
        <v>3</v>
      </c>
      <c r="P116" s="77" t="str">
        <f t="shared" si="21"/>
        <v>3</v>
      </c>
      <c r="Q116" s="95" t="str">
        <f t="shared" si="21"/>
        <v>3</v>
      </c>
      <c r="R116" s="98" t="str">
        <f t="shared" si="21"/>
        <v>3</v>
      </c>
      <c r="S116" s="24" t="str">
        <f t="shared" si="21"/>
        <v>3</v>
      </c>
      <c r="T116" s="24" t="str">
        <f t="shared" si="21"/>
        <v>3</v>
      </c>
      <c r="U116" s="24" t="str">
        <f t="shared" si="21"/>
        <v>3</v>
      </c>
      <c r="V116" s="25" t="str">
        <f t="shared" si="21"/>
        <v>3</v>
      </c>
      <c r="W116" s="101" t="str">
        <f t="shared" si="21"/>
        <v>3</v>
      </c>
      <c r="X116" s="102" t="str">
        <f t="shared" si="21"/>
        <v>3</v>
      </c>
      <c r="Y116" s="95" t="str">
        <f t="shared" si="21"/>
        <v>3</v>
      </c>
      <c r="Z116" s="19" t="str">
        <f t="shared" si="21"/>
        <v>3</v>
      </c>
    </row>
    <row r="117" spans="1:26" ht="21" thickBot="1">
      <c r="A117" s="177" t="s">
        <v>14</v>
      </c>
      <c r="B117" s="178"/>
      <c r="C117" s="179"/>
      <c r="D117" s="12">
        <f t="shared" si="22" ref="D117:Z117">((D115/COUNT(D8:D110))*D116)</f>
        <v>2.3592233009708736</v>
      </c>
      <c r="E117" s="13">
        <f t="shared" si="22"/>
        <v>2.2427184466019416</v>
      </c>
      <c r="F117" s="13">
        <f t="shared" si="22"/>
        <v>2.4174757281553396</v>
      </c>
      <c r="G117" s="13">
        <f t="shared" si="22"/>
        <v>2.2135922330097086</v>
      </c>
      <c r="H117" s="92">
        <f t="shared" si="22"/>
        <v>2.1844660194174756</v>
      </c>
      <c r="I117" s="14">
        <f t="shared" si="22"/>
        <v>2.4174757281553396</v>
      </c>
      <c r="J117" s="93">
        <f t="shared" si="22"/>
        <v>2.4174757281553396</v>
      </c>
      <c r="K117" s="85">
        <f t="shared" si="22"/>
        <v>2.6213592233009706</v>
      </c>
      <c r="L117" s="20">
        <f t="shared" si="22"/>
        <v>2.4757281553398056</v>
      </c>
      <c r="M117" s="20">
        <f t="shared" si="22"/>
        <v>2.4757281553398056</v>
      </c>
      <c r="N117" s="20">
        <f t="shared" si="22"/>
        <v>2.5339805825242716</v>
      </c>
      <c r="O117" s="86">
        <f t="shared" si="22"/>
        <v>2.3300970873786406</v>
      </c>
      <c r="P117" s="78">
        <f t="shared" si="22"/>
        <v>2.6213592233009706</v>
      </c>
      <c r="Q117" s="96">
        <f t="shared" si="22"/>
        <v>2.6213592233009706</v>
      </c>
      <c r="R117" s="99">
        <f t="shared" si="22"/>
        <v>2.3592233009708736</v>
      </c>
      <c r="S117" s="26">
        <f t="shared" si="22"/>
        <v>2.1553398058252426</v>
      </c>
      <c r="T117" s="26">
        <f t="shared" si="22"/>
        <v>2.3883495145631066</v>
      </c>
      <c r="U117" s="26">
        <f t="shared" si="22"/>
        <v>2.1844660194174756</v>
      </c>
      <c r="V117" s="27">
        <f t="shared" si="22"/>
        <v>2.0970873786407767</v>
      </c>
      <c r="W117" s="108">
        <f t="shared" si="22"/>
        <v>2.4757281553398056</v>
      </c>
      <c r="X117" s="103">
        <f t="shared" si="22"/>
        <v>2.4757281553398056</v>
      </c>
      <c r="Y117" s="96">
        <f t="shared" si="22"/>
        <v>2.1764705882352939</v>
      </c>
      <c r="Z117" s="21">
        <f t="shared" si="22"/>
        <v>2.1553398058252426</v>
      </c>
    </row>
    <row r="118" spans="1:4" ht="21" thickBot="1">
      <c r="A118" s="139"/>
      <c r="B118" s="2"/>
      <c r="C118" s="2"/>
      <c r="D118" s="2"/>
    </row>
    <row r="119" spans="1:19" ht="20.25">
      <c r="A119" s="180" t="s">
        <v>15</v>
      </c>
      <c r="B119" s="181"/>
      <c r="C119" s="182"/>
      <c r="D119" s="2"/>
      <c r="E119" s="168" t="s">
        <v>16</v>
      </c>
      <c r="F119" s="169"/>
      <c r="G119" s="169"/>
      <c r="H119" s="169"/>
      <c r="I119" s="169"/>
      <c r="J119" s="169"/>
      <c r="K119" s="169"/>
      <c r="L119" s="169"/>
      <c r="M119" s="169"/>
      <c r="N119" s="170"/>
      <c r="O119" s="79" t="s">
        <v>8</v>
      </c>
      <c r="P119" s="28" t="s">
        <v>3</v>
      </c>
      <c r="Q119" s="28" t="s">
        <v>4</v>
      </c>
      <c r="R119" s="28" t="s">
        <v>5</v>
      </c>
      <c r="S119" s="29" t="s">
        <v>6</v>
      </c>
    </row>
    <row r="120" spans="1:19" ht="21" thickBot="1">
      <c r="A120" s="140" t="s">
        <v>73</v>
      </c>
      <c r="B120" s="3"/>
      <c r="C120" s="30"/>
      <c r="D120" s="2"/>
      <c r="E120" s="171"/>
      <c r="F120" s="172"/>
      <c r="G120" s="172"/>
      <c r="H120" s="172"/>
      <c r="I120" s="172"/>
      <c r="J120" s="172"/>
      <c r="K120" s="172"/>
      <c r="L120" s="172"/>
      <c r="M120" s="172"/>
      <c r="N120" s="173"/>
      <c r="O120" s="4">
        <f>(R117*0.2+Z117*0.8)</f>
        <v>2.1961165048543689</v>
      </c>
      <c r="P120" s="4">
        <f>(S117*0.2+Z117*0.8)</f>
        <v>2.1553398058252426</v>
      </c>
      <c r="Q120" s="4">
        <f>(T117*0.2+Z117*0.8)</f>
        <v>2.2019417475728154</v>
      </c>
      <c r="R120" s="4">
        <f>(U117*0.2+Z117*0.8)</f>
        <v>2.1611650485436895</v>
      </c>
      <c r="S120" s="5">
        <f>(V117*0.2+Z117*0.8)</f>
        <v>2.1436893203883494</v>
      </c>
    </row>
    <row r="121" spans="1:4" ht="20.25">
      <c r="A121" s="140" t="s">
        <v>74</v>
      </c>
      <c r="B121" s="3"/>
      <c r="C121" s="30"/>
      <c r="D121" s="2"/>
    </row>
    <row r="122" spans="1:4" ht="21" thickBot="1">
      <c r="A122" s="141" t="s">
        <v>75</v>
      </c>
      <c r="B122" s="31"/>
      <c r="C122" s="32"/>
      <c r="D122" s="2"/>
    </row>
  </sheetData>
  <mergeCells count="23">
    <mergeCell ref="E119:N120"/>
    <mergeCell ref="A113:C113"/>
    <mergeCell ref="A114:C114"/>
    <mergeCell ref="A115:C115"/>
    <mergeCell ref="A116:C116"/>
    <mergeCell ref="A117:C117"/>
    <mergeCell ref="A119:C119"/>
    <mergeCell ref="A112:C112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89b677f-d9a0-46ee-b29b-982b410a8f80}">
  <sheetPr codeName="Sheet16"/>
  <dimension ref="A1:J18"/>
  <sheetViews>
    <sheetView workbookViewId="0" topLeftCell="A1">
      <selection pane="topLeft" activeCell="D9" sqref="D9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207" t="str">
        <f>'1 (3)'!A1:Z1</f>
        <v xml:space="preserve">ST. WILFRED'S PG COLLEGE 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15.75">
      <c r="A2" s="207" t="s">
        <v>88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.75">
      <c r="A3" s="207" t="s">
        <v>279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5.75">
      <c r="A4" s="206"/>
      <c r="B4" s="206"/>
      <c r="C4" s="206"/>
      <c r="D4" s="206"/>
      <c r="E4" s="206"/>
      <c r="F4" s="206"/>
      <c r="G4" s="206"/>
      <c r="H4" s="206"/>
      <c r="I4" s="206"/>
      <c r="J4" s="206"/>
    </row>
    <row r="5" spans="1:10" ht="15.75">
      <c r="A5" s="206"/>
      <c r="B5" s="206"/>
      <c r="C5" s="206"/>
      <c r="D5" s="206"/>
      <c r="E5" s="206"/>
      <c r="F5" s="206"/>
      <c r="G5" s="206"/>
      <c r="H5" s="206"/>
      <c r="I5" s="206"/>
      <c r="J5" s="20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280</v>
      </c>
      <c r="C7" s="34"/>
      <c r="D7" s="118" t="s">
        <v>281</v>
      </c>
      <c r="E7" s="33">
        <f>'1 (3)'!O120</f>
        <v>0.60582524271844662</v>
      </c>
      <c r="F7" s="33">
        <f>'1 (3)'!P120</f>
        <v>0.79223300970873789</v>
      </c>
      <c r="G7" s="33">
        <f>'1 (3)'!Q120</f>
        <v>0.82135922330097089</v>
      </c>
      <c r="H7" s="33">
        <f>'1 (3)'!R120</f>
        <v>0.79223300970873789</v>
      </c>
      <c r="I7" s="33">
        <f>'1 (3)'!S120</f>
        <v>0.78058252427184471</v>
      </c>
      <c r="J7" s="37">
        <f>AVERAGE(E7:I7)</f>
        <v>0.75844660194174762</v>
      </c>
    </row>
    <row r="8" spans="1:10" ht="15.75">
      <c r="A8" s="33">
        <v>2</v>
      </c>
      <c r="B8" s="119" t="s">
        <v>280</v>
      </c>
      <c r="C8" s="34"/>
      <c r="D8" s="235" t="s">
        <v>282</v>
      </c>
      <c r="E8" s="33">
        <f>'2 (3)'!O120</f>
        <v>0</v>
      </c>
      <c r="F8" s="33">
        <f>'2 (3)'!P120</f>
        <v>0.089320388349514571</v>
      </c>
      <c r="G8" s="33">
        <f>'2 (3)'!Q120</f>
        <v>0.097087378640776711</v>
      </c>
      <c r="H8" s="33">
        <f>'2 (3)'!R120</f>
        <v>0.093203883495145634</v>
      </c>
      <c r="I8" s="33">
        <f>'2 (3)'!S120</f>
        <v>0.2058252427184466</v>
      </c>
      <c r="J8" s="37">
        <f>AVERAGE(E8:I8)</f>
        <v>0.097087378640776698</v>
      </c>
    </row>
    <row r="9" spans="1:10" ht="15.75">
      <c r="A9" s="33">
        <v>3</v>
      </c>
      <c r="B9" s="119" t="s">
        <v>280</v>
      </c>
      <c r="C9" s="34"/>
      <c r="D9" s="235" t="s">
        <v>283</v>
      </c>
      <c r="E9" s="33">
        <f>'3 (3)'!O120</f>
        <v>2.1961165048543689</v>
      </c>
      <c r="F9" s="33">
        <f>'3 (3)'!P120</f>
        <v>2.1553398058252426</v>
      </c>
      <c r="G9" s="33">
        <f>'3 (3)'!Q120</f>
        <v>2.2019417475728154</v>
      </c>
      <c r="H9" s="33">
        <f>'3 (3)'!R120</f>
        <v>2.1611650485436895</v>
      </c>
      <c r="I9" s="33">
        <f>'3 (3)'!S120</f>
        <v>2.1436893203883494</v>
      </c>
      <c r="J9" s="37">
        <f>AVERAGE(E9:I9)</f>
        <v>2.171650485436893</v>
      </c>
    </row>
    <row r="10" spans="1:10" ht="30.6" customHeight="1">
      <c r="A10" s="205" t="s">
        <v>26</v>
      </c>
      <c r="B10" s="205"/>
      <c r="C10" s="205"/>
      <c r="D10" s="205"/>
      <c r="E10" s="37">
        <f>AVERAGE(E7:E8)</f>
        <v>0.30291262135922331</v>
      </c>
      <c r="F10" s="37">
        <f>AVERAGE(F7:F8)</f>
        <v>0.44077669902912625</v>
      </c>
      <c r="G10" s="37">
        <f>AVERAGE(G7:G8)</f>
        <v>0.45922330097087383</v>
      </c>
      <c r="H10" s="37">
        <f>AVERAGE(H7:H8)</f>
        <v>0.44271844660194176</v>
      </c>
      <c r="I10" s="37">
        <f>AVERAGE(I7:I8)</f>
        <v>0.49320388349514566</v>
      </c>
      <c r="J10" s="37">
        <f>AVERAGE(E10:I10)</f>
        <v>0.42776699029126214</v>
      </c>
    </row>
    <row r="13" spans="5:9" ht="20.25">
      <c r="E13" s="1"/>
      <c r="F13" s="1"/>
      <c r="G13" s="1"/>
      <c r="H13" s="1"/>
      <c r="I13" s="1"/>
    </row>
    <row r="14" spans="5:9" ht="20.25">
      <c r="E14" s="1"/>
      <c r="F14" s="1"/>
      <c r="G14" s="1"/>
      <c r="H14" s="1"/>
      <c r="I14" s="1"/>
    </row>
    <row r="16" spans="5:9" ht="20.25">
      <c r="E16" s="1"/>
      <c r="F16" s="1"/>
      <c r="G16" s="1"/>
      <c r="H16" s="1"/>
      <c r="I16" s="1"/>
    </row>
    <row r="18" spans="5:9" ht="20.25">
      <c r="E18" s="1"/>
      <c r="F18" s="1"/>
      <c r="G18" s="1"/>
      <c r="H18" s="1"/>
      <c r="I18" s="1"/>
    </row>
  </sheetData>
  <mergeCells count="6">
    <mergeCell ref="A10:D10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55e393-d389-4a1e-b8ca-c584be95790d}">
  <sheetPr codeName="Sheet17"/>
  <dimension ref="A1:AA51"/>
  <sheetViews>
    <sheetView zoomScale="79" zoomScaleNormal="79" workbookViewId="0" topLeftCell="A34">
      <selection pane="topLeft" activeCell="D4" sqref="D4:K4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8">
        <f>'1 (3)'!A1:Z1</f>
        <v>0</v>
      </c>
      <c r="E1" s="208"/>
      <c r="F1" s="208"/>
      <c r="G1" s="208"/>
      <c r="H1" s="208"/>
      <c r="I1" s="208"/>
      <c r="J1" s="208"/>
      <c r="K1" s="208"/>
      <c r="L1" s="39"/>
      <c r="M1" s="39"/>
      <c r="N1" s="39"/>
    </row>
    <row r="2" spans="1:18" ht="18" customHeight="1">
      <c r="A2" s="40"/>
      <c r="B2" s="39"/>
      <c r="C2" s="39"/>
      <c r="D2" s="208" t="s">
        <v>88</v>
      </c>
      <c r="E2" s="208"/>
      <c r="F2" s="208"/>
      <c r="G2" s="208"/>
      <c r="H2" s="208"/>
      <c r="I2" s="208"/>
      <c r="J2" s="208"/>
      <c r="K2" s="208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09" t="s">
        <v>284</v>
      </c>
      <c r="E3" s="209"/>
      <c r="F3" s="209"/>
      <c r="G3" s="209"/>
      <c r="H3" s="209"/>
      <c r="I3" s="209"/>
      <c r="J3" s="209"/>
      <c r="K3" s="209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5" t="s">
        <v>52</v>
      </c>
      <c r="E4" s="215"/>
      <c r="F4" s="215"/>
      <c r="G4" s="215"/>
      <c r="H4" s="215"/>
      <c r="I4" s="215"/>
      <c r="J4" s="215"/>
      <c r="K4" s="215"/>
      <c r="L4" s="39"/>
      <c r="M4" s="39"/>
      <c r="N4" s="39"/>
      <c r="P4" s="207">
        <v>1</v>
      </c>
      <c r="Q4" s="47" t="s">
        <v>8</v>
      </c>
      <c r="R4" s="51">
        <f>'CO (3)'!E10</f>
        <v>0.30291262135922331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207">
        <v>2</v>
      </c>
      <c r="Q5" s="47" t="s">
        <v>3</v>
      </c>
      <c r="R5" s="51">
        <f>'CO (3)'!F10</f>
        <v>0.44077669902912625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207">
        <v>3</v>
      </c>
      <c r="Q6" s="47" t="s">
        <v>4</v>
      </c>
      <c r="R6" s="51">
        <f>'CO (3)'!G10</f>
        <v>0.45922330097087383</v>
      </c>
    </row>
    <row r="7" spans="2:18" ht="15.75">
      <c r="B7" s="45" t="s">
        <v>81</v>
      </c>
      <c r="C7" s="45"/>
      <c r="D7" s="216" t="str">
        <f>'CO (3)'!D7</f>
        <v xml:space="preserve"> Inorganic Chemistry</v>
      </c>
      <c r="E7" s="217"/>
      <c r="F7" s="45"/>
      <c r="G7" s="45"/>
      <c r="H7" s="45"/>
      <c r="I7" s="45"/>
      <c r="J7" s="45"/>
      <c r="K7" s="39"/>
      <c r="L7" s="39"/>
      <c r="M7" s="39"/>
      <c r="N7" s="39"/>
      <c r="P7" s="207">
        <v>4</v>
      </c>
      <c r="Q7" s="47" t="s">
        <v>5</v>
      </c>
      <c r="R7" s="51">
        <f>'CO (3)'!H10</f>
        <v>0.44271844660194176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207">
        <v>5</v>
      </c>
      <c r="Q8" s="47" t="s">
        <v>6</v>
      </c>
      <c r="R8" s="51">
        <f>'CO (3)'!I10</f>
        <v>0.49320388349514566</v>
      </c>
    </row>
    <row r="9" spans="1:14" ht="16.5" thickBot="1">
      <c r="A9" s="40"/>
      <c r="B9" s="210" t="s">
        <v>29</v>
      </c>
      <c r="C9" s="218"/>
      <c r="D9" s="213" t="s">
        <v>30</v>
      </c>
      <c r="E9" s="214"/>
      <c r="F9" s="214"/>
      <c r="G9" s="214"/>
      <c r="H9" s="214"/>
      <c r="I9" s="214"/>
      <c r="J9" s="214"/>
      <c r="K9" s="214"/>
      <c r="L9" s="214"/>
      <c r="M9" s="213" t="s">
        <v>31</v>
      </c>
      <c r="N9" s="218"/>
    </row>
    <row r="10" spans="1:14" ht="15.75">
      <c r="A10" s="40"/>
      <c r="B10" s="211"/>
      <c r="C10" s="219" t="s">
        <v>32</v>
      </c>
      <c r="D10" s="221" t="s">
        <v>33</v>
      </c>
      <c r="E10" s="221" t="s">
        <v>34</v>
      </c>
      <c r="F10" s="221" t="s">
        <v>35</v>
      </c>
      <c r="G10" s="221" t="s">
        <v>36</v>
      </c>
      <c r="H10" s="221" t="s">
        <v>37</v>
      </c>
      <c r="I10" s="221" t="s">
        <v>38</v>
      </c>
      <c r="J10" s="221" t="s">
        <v>39</v>
      </c>
      <c r="K10" s="221" t="s">
        <v>40</v>
      </c>
      <c r="L10" s="221" t="s">
        <v>41</v>
      </c>
      <c r="M10" s="42"/>
      <c r="N10" s="42"/>
    </row>
    <row r="11" spans="1:14" ht="16.5" thickBot="1">
      <c r="A11" s="40"/>
      <c r="B11" s="212"/>
      <c r="C11" s="220"/>
      <c r="D11" s="222"/>
      <c r="E11" s="222"/>
      <c r="F11" s="222"/>
      <c r="G11" s="222"/>
      <c r="H11" s="222"/>
      <c r="I11" s="222"/>
      <c r="J11" s="222"/>
      <c r="K11" s="222"/>
      <c r="L11" s="222"/>
      <c r="M11" s="44" t="s">
        <v>42</v>
      </c>
      <c r="N11" s="44" t="s">
        <v>43</v>
      </c>
    </row>
    <row r="12" spans="1:14" ht="17.25" customHeight="1" thickBot="1">
      <c r="A12" s="40"/>
      <c r="B12" s="222" t="s">
        <v>44</v>
      </c>
      <c r="C12" s="124">
        <v>2</v>
      </c>
      <c r="D12" s="125"/>
      <c r="E12" s="125"/>
      <c r="F12" s="125"/>
      <c r="G12" s="125"/>
      <c r="H12" s="125"/>
      <c r="I12" s="125">
        <v>2</v>
      </c>
      <c r="J12" s="125">
        <v>1</v>
      </c>
      <c r="K12" s="125"/>
      <c r="L12" s="125">
        <v>1</v>
      </c>
      <c r="M12" s="125"/>
      <c r="N12" s="125">
        <v>1</v>
      </c>
    </row>
    <row r="13" spans="1:14" ht="17.25" customHeight="1" thickBot="1">
      <c r="A13" s="40"/>
      <c r="B13" s="222" t="s">
        <v>45</v>
      </c>
      <c r="C13" s="126"/>
      <c r="D13" s="127">
        <v>3</v>
      </c>
      <c r="E13" s="127">
        <v>2</v>
      </c>
      <c r="F13" s="127"/>
      <c r="G13" s="127">
        <v>1</v>
      </c>
      <c r="H13" s="127"/>
      <c r="I13" s="127"/>
      <c r="J13" s="127"/>
      <c r="K13" s="127">
        <v>1</v>
      </c>
      <c r="L13" s="127"/>
      <c r="M13" s="127"/>
      <c r="N13" s="127">
        <v>3</v>
      </c>
    </row>
    <row r="14" spans="1:14" ht="17.25" customHeight="1" thickBot="1">
      <c r="A14" s="40"/>
      <c r="B14" s="222" t="s">
        <v>46</v>
      </c>
      <c r="C14" s="126">
        <v>2</v>
      </c>
      <c r="D14" s="127">
        <v>2</v>
      </c>
      <c r="E14" s="127"/>
      <c r="F14" s="127"/>
      <c r="G14" s="127">
        <v>2</v>
      </c>
      <c r="H14" s="127"/>
      <c r="I14" s="127">
        <v>2</v>
      </c>
      <c r="J14" s="127"/>
      <c r="K14" s="127">
        <v>1</v>
      </c>
      <c r="L14" s="127"/>
      <c r="M14" s="127">
        <v>2</v>
      </c>
      <c r="N14" s="127"/>
    </row>
    <row r="15" spans="1:14" ht="17.25" customHeight="1" thickBot="1">
      <c r="A15" s="40"/>
      <c r="B15" s="222" t="s">
        <v>47</v>
      </c>
      <c r="C15" s="126"/>
      <c r="D15" s="127"/>
      <c r="E15" s="127">
        <v>2</v>
      </c>
      <c r="F15" s="127"/>
      <c r="G15" s="127"/>
      <c r="H15" s="127">
        <v>2</v>
      </c>
      <c r="I15" s="127"/>
      <c r="J15" s="127"/>
      <c r="K15" s="127"/>
      <c r="L15" s="127">
        <v>1</v>
      </c>
      <c r="M15" s="127"/>
      <c r="N15" s="127">
        <v>2</v>
      </c>
    </row>
    <row r="16" spans="1:14" ht="17.25" customHeight="1" thickBot="1">
      <c r="A16" s="40"/>
      <c r="B16" s="222" t="s">
        <v>48</v>
      </c>
      <c r="C16" s="126"/>
      <c r="D16" s="127"/>
      <c r="E16" s="127">
        <v>2</v>
      </c>
      <c r="F16" s="127">
        <v>3</v>
      </c>
      <c r="G16" s="127"/>
      <c r="H16" s="127">
        <v>2</v>
      </c>
      <c r="I16" s="127">
        <v>3</v>
      </c>
      <c r="J16" s="127">
        <v>2</v>
      </c>
      <c r="K16" s="127">
        <v>2</v>
      </c>
      <c r="L16" s="127">
        <v>2</v>
      </c>
      <c r="M16" s="127"/>
      <c r="N16" s="127">
        <v>2</v>
      </c>
    </row>
    <row r="17" spans="1:14" ht="17.25" customHeight="1" thickBot="1">
      <c r="A17" s="40"/>
      <c r="B17" s="222" t="s">
        <v>49</v>
      </c>
      <c r="C17" s="48">
        <f t="shared" si="0" ref="C17:N17">($R$4*C12+$R$5*C13+$R$6*C14+$R$7*C15+$R$8*C16)/(C12+C13+C14+C15+C16)</f>
        <v>0.3810679611650486</v>
      </c>
      <c r="D17" s="48">
        <f t="shared" si="0"/>
        <v>0.44815533980582528</v>
      </c>
      <c r="E17" s="48">
        <f t="shared" si="0"/>
        <v>0.45889967637540457</v>
      </c>
      <c r="F17" s="48">
        <f t="shared" si="0"/>
        <v>0.4932038834951456</v>
      </c>
      <c r="G17" s="48">
        <f t="shared" si="0"/>
        <v>0.45307443365695793</v>
      </c>
      <c r="H17" s="48">
        <f t="shared" si="0"/>
        <v>0.46796116504854368</v>
      </c>
      <c r="I17" s="48">
        <f t="shared" si="0"/>
        <v>0.42912621359223302</v>
      </c>
      <c r="J17" s="48">
        <f t="shared" si="0"/>
        <v>0.42977346278317152</v>
      </c>
      <c r="K17" s="48">
        <f t="shared" si="0"/>
        <v>0.47160194174757286</v>
      </c>
      <c r="L17" s="48">
        <f t="shared" si="0"/>
        <v>0.4330097087378641</v>
      </c>
      <c r="M17" s="48">
        <f t="shared" si="0"/>
        <v>0.45922330097087383</v>
      </c>
      <c r="N17" s="48">
        <f t="shared" si="0"/>
        <v>0.43713592233009713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20:27" ht="15.75">
      <c r="T20" s="2">
        <v>2.5499999999999998</v>
      </c>
      <c r="U20" s="2">
        <v>2.575</v>
      </c>
      <c r="V20" s="2">
        <v>2.5785714285714287</v>
      </c>
      <c r="W20" s="2">
        <v>2.56</v>
      </c>
      <c r="X20" s="2">
        <v>2.5499999999999998</v>
      </c>
      <c r="Y20" s="2">
        <v>2.5666666666666669</v>
      </c>
      <c r="Z20" s="2">
        <v>2.5727272727272728</v>
      </c>
      <c r="AA20" s="2">
        <v>2.5666666666666669</v>
      </c>
    </row>
    <row r="21" spans="4:27" ht="15.75">
      <c r="D21" s="217" t="str">
        <f>'CO (3)'!D8</f>
        <v>Organic Chemistry</v>
      </c>
      <c r="E21" s="217"/>
      <c r="T21" s="2">
        <v>2.5666666666666669</v>
      </c>
      <c r="U21" s="2">
        <v>2.5833333333333335</v>
      </c>
      <c r="V21" s="2">
        <v>2.575</v>
      </c>
      <c r="W21" s="2">
        <v>2.5499999999999998</v>
      </c>
      <c r="X21" s="2">
        <v>2.5666666666666669</v>
      </c>
      <c r="Y21" s="2">
        <v>2.58</v>
      </c>
      <c r="Z21" s="2">
        <v>2.5857142857142859</v>
      </c>
      <c r="AA21" s="2">
        <v>2.5777777777777779</v>
      </c>
    </row>
    <row r="22" spans="2:27" ht="15.75">
      <c r="B22" s="45" t="s">
        <v>81</v>
      </c>
      <c r="C22" s="45"/>
      <c r="D22" s="217"/>
      <c r="E22" s="217"/>
      <c r="F22" s="45"/>
      <c r="G22" s="45"/>
      <c r="H22" s="45"/>
      <c r="I22" s="45"/>
      <c r="J22" s="45"/>
      <c r="K22" s="39"/>
      <c r="L22" s="39"/>
      <c r="M22" s="39"/>
      <c r="N22" s="39"/>
      <c r="T22" s="2">
        <v>2.5333333333333332</v>
      </c>
      <c r="U22" s="2">
        <v>2.5714285714285716</v>
      </c>
      <c r="V22" s="2">
        <v>2.58</v>
      </c>
      <c r="W22" s="2">
        <v>2.5499999999999998</v>
      </c>
      <c r="X22" s="2">
        <v>2.5499999999999998</v>
      </c>
      <c r="Y22" s="2">
        <v>2.5500000000000003</v>
      </c>
      <c r="Z22" s="2">
        <v>2.54</v>
      </c>
      <c r="AA22" s="2">
        <v>2.5571428571428569</v>
      </c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210" t="s">
        <v>29</v>
      </c>
      <c r="C24" s="218"/>
      <c r="D24" s="213" t="s">
        <v>30</v>
      </c>
      <c r="E24" s="214"/>
      <c r="F24" s="214"/>
      <c r="G24" s="214"/>
      <c r="H24" s="214"/>
      <c r="I24" s="214"/>
      <c r="J24" s="214"/>
      <c r="K24" s="214"/>
      <c r="L24" s="214"/>
      <c r="M24" s="213" t="s">
        <v>31</v>
      </c>
      <c r="N24" s="218"/>
    </row>
    <row r="25" spans="2:14" ht="15.75">
      <c r="B25" s="211"/>
      <c r="C25" s="219" t="s">
        <v>32</v>
      </c>
      <c r="D25" s="221" t="s">
        <v>33</v>
      </c>
      <c r="E25" s="221" t="s">
        <v>34</v>
      </c>
      <c r="F25" s="221" t="s">
        <v>35</v>
      </c>
      <c r="G25" s="221" t="s">
        <v>36</v>
      </c>
      <c r="H25" s="221" t="s">
        <v>37</v>
      </c>
      <c r="I25" s="221" t="s">
        <v>38</v>
      </c>
      <c r="J25" s="221" t="s">
        <v>39</v>
      </c>
      <c r="K25" s="221" t="s">
        <v>40</v>
      </c>
      <c r="L25" s="221" t="s">
        <v>41</v>
      </c>
      <c r="M25" s="42"/>
      <c r="N25" s="42"/>
    </row>
    <row r="26" spans="2:14" ht="16.5" thickBot="1">
      <c r="B26" s="212"/>
      <c r="C26" s="220"/>
      <c r="D26" s="222"/>
      <c r="E26" s="222"/>
      <c r="F26" s="222"/>
      <c r="G26" s="222"/>
      <c r="H26" s="222"/>
      <c r="I26" s="222"/>
      <c r="J26" s="222"/>
      <c r="K26" s="222"/>
      <c r="L26" s="222"/>
      <c r="M26" s="44" t="s">
        <v>42</v>
      </c>
      <c r="N26" s="44" t="s">
        <v>43</v>
      </c>
    </row>
    <row r="27" spans="2:14" ht="16.5" thickBot="1">
      <c r="B27" s="222" t="s">
        <v>44</v>
      </c>
      <c r="C27" s="124">
        <v>2</v>
      </c>
      <c r="D27" s="125">
        <v>2</v>
      </c>
      <c r="E27" s="125"/>
      <c r="F27" s="125"/>
      <c r="G27" s="125">
        <v>2</v>
      </c>
      <c r="H27" s="125"/>
      <c r="I27" s="125"/>
      <c r="J27" s="125">
        <v>2</v>
      </c>
      <c r="K27" s="125"/>
      <c r="L27" s="125">
        <v>1</v>
      </c>
      <c r="M27" s="125"/>
      <c r="N27" s="125">
        <v>2</v>
      </c>
    </row>
    <row r="28" spans="2:14" ht="16.5" thickBot="1">
      <c r="B28" s="222" t="s">
        <v>45</v>
      </c>
      <c r="C28" s="126"/>
      <c r="D28" s="127">
        <v>3</v>
      </c>
      <c r="E28" s="127"/>
      <c r="F28" s="127"/>
      <c r="G28" s="127"/>
      <c r="H28" s="127">
        <v>2</v>
      </c>
      <c r="I28" s="127"/>
      <c r="J28" s="127">
        <v>1</v>
      </c>
      <c r="K28" s="127"/>
      <c r="L28" s="127">
        <v>2</v>
      </c>
      <c r="M28" s="127">
        <v>2</v>
      </c>
      <c r="N28" s="127">
        <v>2</v>
      </c>
    </row>
    <row r="29" spans="2:14" ht="16.5" thickBot="1">
      <c r="B29" s="222" t="s">
        <v>46</v>
      </c>
      <c r="C29" s="126"/>
      <c r="D29" s="127"/>
      <c r="E29" s="127"/>
      <c r="F29" s="127">
        <v>3</v>
      </c>
      <c r="G29" s="127"/>
      <c r="H29" s="127"/>
      <c r="I29" s="127">
        <v>2</v>
      </c>
      <c r="J29" s="127"/>
      <c r="K29" s="127"/>
      <c r="L29" s="127"/>
      <c r="M29" s="127">
        <v>1</v>
      </c>
      <c r="N29" s="127"/>
    </row>
    <row r="30" spans="2:14" ht="16.5" thickBot="1">
      <c r="B30" s="222" t="s">
        <v>47</v>
      </c>
      <c r="C30" s="126"/>
      <c r="D30" s="127"/>
      <c r="E30" s="127">
        <v>2</v>
      </c>
      <c r="F30" s="127"/>
      <c r="G30" s="127"/>
      <c r="H30" s="127">
        <v>3</v>
      </c>
      <c r="I30" s="127">
        <v>2</v>
      </c>
      <c r="J30" s="127"/>
      <c r="K30" s="127">
        <v>2</v>
      </c>
      <c r="L30" s="127">
        <v>1</v>
      </c>
      <c r="M30" s="127"/>
      <c r="N30" s="127">
        <v>1</v>
      </c>
    </row>
    <row r="31" spans="2:14" ht="16.5" thickBot="1">
      <c r="B31" s="222" t="s">
        <v>48</v>
      </c>
      <c r="C31" s="126">
        <v>2</v>
      </c>
      <c r="D31" s="127">
        <v>2</v>
      </c>
      <c r="E31" s="127"/>
      <c r="F31" s="127"/>
      <c r="G31" s="127"/>
      <c r="H31" s="127"/>
      <c r="I31" s="127">
        <v>2</v>
      </c>
      <c r="J31" s="127"/>
      <c r="K31" s="127"/>
      <c r="L31" s="127"/>
      <c r="M31" s="127"/>
      <c r="N31" s="127">
        <v>3</v>
      </c>
    </row>
    <row r="32" spans="2:14" ht="16.5" thickBot="1">
      <c r="B32" s="222" t="s">
        <v>49</v>
      </c>
      <c r="C32" s="48">
        <f t="shared" si="1" ref="C32:N32">($R$4*C27+$R$5*C28+$R$6*C29+$R$7*C30+$R$8*C31)/(C27+C28+C29+C30+C31)</f>
        <v>0.39805825242718451</v>
      </c>
      <c r="D32" s="48">
        <f t="shared" si="1"/>
        <v>0.41636615811373101</v>
      </c>
      <c r="E32" s="48">
        <f t="shared" si="1"/>
        <v>0.44271844660194176</v>
      </c>
      <c r="F32" s="48">
        <f t="shared" si="1"/>
        <v>0.45922330097087388</v>
      </c>
      <c r="G32" s="48">
        <f t="shared" si="1"/>
        <v>0.30291262135922331</v>
      </c>
      <c r="H32" s="48">
        <f t="shared" si="1"/>
        <v>0.44194174757281557</v>
      </c>
      <c r="I32" s="48">
        <f t="shared" si="1"/>
        <v>0.46504854368932041</v>
      </c>
      <c r="J32" s="48">
        <f t="shared" si="1"/>
        <v>0.34886731391585762</v>
      </c>
      <c r="K32" s="48">
        <f t="shared" si="1"/>
        <v>0.44271844660194176</v>
      </c>
      <c r="L32" s="48">
        <f t="shared" si="1"/>
        <v>0.40679611650485442</v>
      </c>
      <c r="M32" s="48">
        <f t="shared" si="1"/>
        <v>0.44692556634304209</v>
      </c>
      <c r="N32" s="48">
        <f t="shared" si="1"/>
        <v>0.4262135922330097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8" spans="4:5" ht="15.75">
      <c r="D38" s="217" t="str">
        <f>'CO (3)'!D9</f>
        <v>Physical Chemistry</v>
      </c>
      <c r="E38" s="217"/>
    </row>
    <row r="39" spans="2:14" ht="16.5" customHeight="1">
      <c r="B39" s="45" t="s">
        <v>81</v>
      </c>
      <c r="C39" s="45"/>
      <c r="D39" s="217"/>
      <c r="E39" s="217"/>
      <c r="F39" s="45"/>
      <c r="G39" s="45"/>
      <c r="H39" s="45"/>
      <c r="I39" s="45"/>
      <c r="J39" s="45"/>
      <c r="K39" s="39"/>
      <c r="L39" s="39"/>
      <c r="M39" s="39"/>
      <c r="N39" s="39"/>
    </row>
    <row r="40" spans="2:14" ht="16.5" thickBo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2:14" ht="16.5" thickBot="1">
      <c r="B41" s="210" t="s">
        <v>29</v>
      </c>
      <c r="C41" s="218"/>
      <c r="D41" s="213" t="s">
        <v>30</v>
      </c>
      <c r="E41" s="214"/>
      <c r="F41" s="214"/>
      <c r="G41" s="214"/>
      <c r="H41" s="214"/>
      <c r="I41" s="214"/>
      <c r="J41" s="214"/>
      <c r="K41" s="214"/>
      <c r="L41" s="214"/>
      <c r="M41" s="213" t="s">
        <v>31</v>
      </c>
      <c r="N41" s="218"/>
    </row>
    <row r="42" spans="2:14" ht="15.75">
      <c r="B42" s="211"/>
      <c r="C42" s="219" t="s">
        <v>32</v>
      </c>
      <c r="D42" s="221" t="s">
        <v>33</v>
      </c>
      <c r="E42" s="221" t="s">
        <v>34</v>
      </c>
      <c r="F42" s="221" t="s">
        <v>35</v>
      </c>
      <c r="G42" s="221" t="s">
        <v>36</v>
      </c>
      <c r="H42" s="221" t="s">
        <v>37</v>
      </c>
      <c r="I42" s="221" t="s">
        <v>38</v>
      </c>
      <c r="J42" s="221" t="s">
        <v>39</v>
      </c>
      <c r="K42" s="221" t="s">
        <v>40</v>
      </c>
      <c r="L42" s="221" t="s">
        <v>41</v>
      </c>
      <c r="M42" s="42"/>
      <c r="N42" s="42"/>
    </row>
    <row r="43" spans="2:14" ht="16.5" thickBot="1">
      <c r="B43" s="212"/>
      <c r="C43" s="220"/>
      <c r="D43" s="222"/>
      <c r="E43" s="222"/>
      <c r="F43" s="222"/>
      <c r="G43" s="222"/>
      <c r="H43" s="222"/>
      <c r="I43" s="222"/>
      <c r="J43" s="222"/>
      <c r="K43" s="222"/>
      <c r="L43" s="222"/>
      <c r="M43" s="44" t="s">
        <v>42</v>
      </c>
      <c r="N43" s="44" t="s">
        <v>43</v>
      </c>
    </row>
    <row r="44" spans="2:14" ht="16.5" thickBot="1">
      <c r="B44" s="222" t="s">
        <v>44</v>
      </c>
      <c r="C44" s="124">
        <v>2</v>
      </c>
      <c r="D44" s="125">
        <v>2</v>
      </c>
      <c r="E44" s="125"/>
      <c r="F44" s="125"/>
      <c r="G44" s="125"/>
      <c r="H44" s="125"/>
      <c r="I44" s="125">
        <v>2</v>
      </c>
      <c r="J44" s="125"/>
      <c r="K44" s="125">
        <v>1</v>
      </c>
      <c r="L44" s="125"/>
      <c r="M44" s="125">
        <v>1</v>
      </c>
      <c r="N44" s="125"/>
    </row>
    <row r="45" spans="2:14" ht="16.5" thickBot="1">
      <c r="B45" s="222" t="s">
        <v>45</v>
      </c>
      <c r="C45" s="126">
        <v>2</v>
      </c>
      <c r="D45" s="127">
        <v>2</v>
      </c>
      <c r="E45" s="127"/>
      <c r="F45" s="127"/>
      <c r="G45" s="127"/>
      <c r="H45" s="127">
        <v>1</v>
      </c>
      <c r="I45" s="127"/>
      <c r="J45" s="127"/>
      <c r="K45" s="127"/>
      <c r="L45" s="127">
        <v>2</v>
      </c>
      <c r="M45" s="127"/>
      <c r="N45" s="127">
        <v>1</v>
      </c>
    </row>
    <row r="46" spans="2:14" ht="16.5" thickBot="1">
      <c r="B46" s="222" t="s">
        <v>46</v>
      </c>
      <c r="C46" s="126">
        <v>2</v>
      </c>
      <c r="D46" s="127"/>
      <c r="E46" s="127">
        <v>2</v>
      </c>
      <c r="F46" s="127">
        <v>2</v>
      </c>
      <c r="G46" s="127"/>
      <c r="H46" s="127"/>
      <c r="I46" s="127"/>
      <c r="J46" s="127">
        <v>1</v>
      </c>
      <c r="K46" s="127">
        <v>2</v>
      </c>
      <c r="L46" s="127"/>
      <c r="M46" s="127">
        <v>2</v>
      </c>
      <c r="N46" s="127"/>
    </row>
    <row r="47" spans="2:14" ht="16.5" thickBot="1">
      <c r="B47" s="222" t="s">
        <v>47</v>
      </c>
      <c r="C47" s="126"/>
      <c r="D47" s="127"/>
      <c r="E47" s="127">
        <v>3</v>
      </c>
      <c r="F47" s="127"/>
      <c r="G47" s="127">
        <v>1</v>
      </c>
      <c r="H47" s="127">
        <v>2</v>
      </c>
      <c r="I47" s="127"/>
      <c r="J47" s="127"/>
      <c r="K47" s="127">
        <v>2</v>
      </c>
      <c r="L47" s="127"/>
      <c r="M47" s="127"/>
      <c r="N47" s="127"/>
    </row>
    <row r="48" spans="2:14" ht="16.5" thickBot="1">
      <c r="B48" s="222" t="s">
        <v>48</v>
      </c>
      <c r="C48" s="126">
        <v>1</v>
      </c>
      <c r="D48" s="127"/>
      <c r="E48" s="127"/>
      <c r="F48" s="127"/>
      <c r="G48" s="127"/>
      <c r="H48" s="127">
        <v>3</v>
      </c>
      <c r="I48" s="127">
        <v>2</v>
      </c>
      <c r="J48" s="127"/>
      <c r="K48" s="127"/>
      <c r="L48" s="127">
        <v>2</v>
      </c>
      <c r="M48" s="127">
        <v>2</v>
      </c>
      <c r="N48" s="127">
        <v>1</v>
      </c>
    </row>
    <row r="49" spans="2:14" ht="16.5" thickBot="1">
      <c r="B49" s="222" t="s">
        <v>49</v>
      </c>
      <c r="C49" s="48">
        <f t="shared" si="2" ref="C49:N49">($R$4*C44+$R$5*C45+$R$6*C46+$R$7*C47+$R$8*C48)/(C44+C45+C46+C47+C48)</f>
        <v>0.41414701803051324</v>
      </c>
      <c r="D49" s="48">
        <f t="shared" si="2"/>
        <v>0.37184466019417478</v>
      </c>
      <c r="E49" s="48">
        <f t="shared" si="2"/>
        <v>0.4493203883495146</v>
      </c>
      <c r="F49" s="48">
        <f t="shared" si="2"/>
        <v>0.45922330097087383</v>
      </c>
      <c r="G49" s="48">
        <f t="shared" si="2"/>
        <v>0.44271844660194176</v>
      </c>
      <c r="H49" s="48">
        <f t="shared" si="2"/>
        <v>0.46763754045307443</v>
      </c>
      <c r="I49" s="48">
        <f t="shared" si="2"/>
        <v>0.39805825242718451</v>
      </c>
      <c r="J49" s="48">
        <f t="shared" si="2"/>
        <v>0.45922330097087383</v>
      </c>
      <c r="K49" s="48">
        <f t="shared" si="2"/>
        <v>0.42135922330097086</v>
      </c>
      <c r="L49" s="48">
        <f t="shared" si="2"/>
        <v>0.46699029126213598</v>
      </c>
      <c r="M49" s="48">
        <f t="shared" si="2"/>
        <v>0.44155339805825244</v>
      </c>
      <c r="N49" s="48">
        <f t="shared" si="2"/>
        <v>0.46699029126213598</v>
      </c>
    </row>
    <row r="50" spans="2:14" ht="15.75">
      <c r="B50" s="45" t="s">
        <v>50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2:14" ht="15.75">
      <c r="B51" s="45" t="s">
        <v>51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</sheetData>
  <mergeCells count="46">
    <mergeCell ref="B41:B43"/>
    <mergeCell ref="D41:L41"/>
    <mergeCell ref="M41:N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D38:E39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5" bottom="0.75" header="0.3" footer="0.3"/>
  <pageSetup orientation="portrait" paperSize="1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e002c8-5e9a-4203-993b-5be94304f5e9}">
  <sheetPr codeName="Sheet18"/>
  <dimension ref="A1:AB20"/>
  <sheetViews>
    <sheetView zoomScale="90" zoomScaleNormal="90" workbookViewId="0" topLeftCell="K1">
      <selection pane="topLeft" activeCell="AB20" sqref="AB20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10.142857142857142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23" t="s">
        <v>285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2:27" ht="22.5">
      <c r="B2" s="223" t="s">
        <v>88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</row>
    <row r="3" spans="2:27" ht="22.5">
      <c r="B3" s="224" t="s">
        <v>286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27" ht="15">
      <c r="A4" s="226" t="s">
        <v>63</v>
      </c>
      <c r="B4" s="227"/>
      <c r="C4" s="228"/>
      <c r="D4" s="225" t="s">
        <v>32</v>
      </c>
      <c r="E4" s="225"/>
      <c r="F4" s="225" t="s">
        <v>33</v>
      </c>
      <c r="G4" s="225"/>
      <c r="H4" s="225" t="s">
        <v>34</v>
      </c>
      <c r="I4" s="225"/>
      <c r="J4" s="225" t="s">
        <v>35</v>
      </c>
      <c r="K4" s="225"/>
      <c r="L4" s="225" t="s">
        <v>36</v>
      </c>
      <c r="M4" s="225"/>
      <c r="N4" s="225" t="s">
        <v>37</v>
      </c>
      <c r="O4" s="225"/>
      <c r="P4" s="225" t="s">
        <v>38</v>
      </c>
      <c r="Q4" s="225"/>
      <c r="R4" s="225" t="s">
        <v>39</v>
      </c>
      <c r="S4" s="225"/>
      <c r="T4" s="225" t="s">
        <v>40</v>
      </c>
      <c r="U4" s="225"/>
      <c r="V4" s="225" t="s">
        <v>41</v>
      </c>
      <c r="W4" s="225"/>
      <c r="X4" s="225" t="s">
        <v>42</v>
      </c>
      <c r="Y4" s="225"/>
      <c r="Z4" s="225" t="s">
        <v>43</v>
      </c>
      <c r="AA4" s="225"/>
    </row>
    <row r="5" spans="1:27" ht="42.75">
      <c r="A5" s="229"/>
      <c r="B5" s="230"/>
      <c r="C5" s="231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254" t="s">
        <v>17</v>
      </c>
      <c r="B6" s="254" t="s">
        <v>19</v>
      </c>
      <c r="C6" s="254" t="s">
        <v>7</v>
      </c>
      <c r="D6" s="254"/>
      <c r="E6" s="255" t="s">
        <v>53</v>
      </c>
      <c r="F6" s="254"/>
      <c r="G6" s="256" t="s">
        <v>54</v>
      </c>
      <c r="H6" s="254"/>
      <c r="I6" s="256" t="s">
        <v>55</v>
      </c>
      <c r="J6" s="254"/>
      <c r="K6" s="256" t="s">
        <v>56</v>
      </c>
      <c r="L6" s="254"/>
      <c r="M6" s="256" t="s">
        <v>57</v>
      </c>
      <c r="N6" s="254"/>
      <c r="O6" s="256" t="s">
        <v>58</v>
      </c>
      <c r="P6" s="254"/>
      <c r="Q6" s="256" t="s">
        <v>59</v>
      </c>
      <c r="R6" s="254"/>
      <c r="S6" s="256" t="s">
        <v>60</v>
      </c>
      <c r="T6" s="254"/>
      <c r="U6" s="256" t="s">
        <v>61</v>
      </c>
      <c r="V6" s="254"/>
      <c r="W6" s="256" t="s">
        <v>62</v>
      </c>
      <c r="X6" s="254"/>
      <c r="Y6" s="257" t="s">
        <v>66</v>
      </c>
      <c r="Z6" s="254"/>
      <c r="AA6" s="257" t="s">
        <v>67</v>
      </c>
      <c r="AB6" s="66"/>
    </row>
    <row r="7" spans="1:28" s="258" customFormat="1" ht="29.25" customHeight="1">
      <c r="A7" s="53">
        <v>1</v>
      </c>
      <c r="B7" s="67"/>
      <c r="C7" s="259" t="str">
        <f>'CO (3)'!D7</f>
        <v xml:space="preserve"> Inorganic Chemistry</v>
      </c>
      <c r="D7" s="67">
        <v>1</v>
      </c>
      <c r="E7" s="130">
        <f>'CO-PO Mapping (3)'!C17</f>
        <v>0.3810679611650486</v>
      </c>
      <c r="F7" s="67">
        <v>1.50</v>
      </c>
      <c r="G7" s="130">
        <f>'CO-PO Mapping (3)'!D17</f>
        <v>0.44815533980582528</v>
      </c>
      <c r="H7" s="67">
        <v>1.50</v>
      </c>
      <c r="I7" s="130">
        <f>'CO-PO Mapping (3)'!E17</f>
        <v>0.45889967637540457</v>
      </c>
      <c r="J7" s="67">
        <v>1.50</v>
      </c>
      <c r="K7" s="130">
        <f>'CO-PO Mapping (3)'!F17</f>
        <v>0.4932038834951456</v>
      </c>
      <c r="L7" s="67">
        <v>1.50</v>
      </c>
      <c r="M7" s="130">
        <f>'CO-PO Mapping (3)'!G17</f>
        <v>0.45307443365695793</v>
      </c>
      <c r="N7" s="67">
        <v>1.50</v>
      </c>
      <c r="O7" s="130">
        <f>'CO-PO Mapping (3)'!H17</f>
        <v>0.46796116504854368</v>
      </c>
      <c r="P7" s="67">
        <v>1.50</v>
      </c>
      <c r="Q7" s="130">
        <f>'CO-PO Mapping (3)'!I17</f>
        <v>0.42912621359223302</v>
      </c>
      <c r="R7" s="67">
        <v>1.50</v>
      </c>
      <c r="S7" s="130">
        <f>'CO-PO Mapping (3)'!J17</f>
        <v>0.42977346278317152</v>
      </c>
      <c r="T7" s="67">
        <v>1.50</v>
      </c>
      <c r="U7" s="130">
        <f>'CO-PO Mapping (3)'!K17</f>
        <v>0.47160194174757286</v>
      </c>
      <c r="V7" s="67">
        <v>1.50</v>
      </c>
      <c r="W7" s="130">
        <f>'CO-PO Mapping (3)'!L17</f>
        <v>0.4330097087378641</v>
      </c>
      <c r="X7" s="67">
        <v>1.50</v>
      </c>
      <c r="Y7" s="130">
        <f>'CO-PO Mapping (3)'!M17</f>
        <v>0.45922330097087383</v>
      </c>
      <c r="Z7" s="67">
        <v>1.50</v>
      </c>
      <c r="AA7" s="130">
        <f>'CO-PO Mapping (3)'!N17</f>
        <v>0.43713592233009713</v>
      </c>
      <c r="AB7" s="53"/>
    </row>
    <row r="8" spans="1:28" s="258" customFormat="1" ht="15.75">
      <c r="A8" s="53">
        <v>2</v>
      </c>
      <c r="B8" s="67"/>
      <c r="C8" s="259" t="str">
        <f>'CO (3)'!D8</f>
        <v>Organic Chemistry</v>
      </c>
      <c r="D8" s="67">
        <v>1.50</v>
      </c>
      <c r="E8" s="130">
        <f>'CO-PO Mapping (3)'!C32</f>
        <v>0.39805825242718451</v>
      </c>
      <c r="F8" s="67">
        <v>2.2999999999999998</v>
      </c>
      <c r="G8" s="130">
        <f>'CO-PO Mapping (3)'!D32</f>
        <v>0.41636615811373101</v>
      </c>
      <c r="H8" s="67">
        <v>1.30</v>
      </c>
      <c r="I8" s="130">
        <f>'CO-PO Mapping (3)'!E32</f>
        <v>0.44271844660194176</v>
      </c>
      <c r="J8" s="67">
        <v>1.30</v>
      </c>
      <c r="K8" s="130">
        <f>'CO-PO Mapping (3)'!F32</f>
        <v>0.45922330097087388</v>
      </c>
      <c r="L8" s="67">
        <v>1.30</v>
      </c>
      <c r="M8" s="130">
        <f>'CO-PO Mapping (3)'!G32</f>
        <v>0.30291262135922331</v>
      </c>
      <c r="N8" s="67">
        <v>1.30</v>
      </c>
      <c r="O8" s="130">
        <f>'CO-PO Mapping (3)'!H32</f>
        <v>0.44194174757281557</v>
      </c>
      <c r="P8" s="67">
        <v>1.30</v>
      </c>
      <c r="Q8" s="130">
        <f>'CO-PO Mapping (3)'!I32</f>
        <v>0.46504854368932041</v>
      </c>
      <c r="R8" s="67">
        <v>1.30</v>
      </c>
      <c r="S8" s="130">
        <f>'CO-PO Mapping (3)'!J32</f>
        <v>0.34886731391585762</v>
      </c>
      <c r="T8" s="67"/>
      <c r="U8" s="130"/>
      <c r="V8" s="67">
        <v>1.30</v>
      </c>
      <c r="W8" s="130">
        <f>'CO-PO Mapping (3)'!L32</f>
        <v>0.40679611650485442</v>
      </c>
      <c r="X8" s="67">
        <v>1.30</v>
      </c>
      <c r="Y8" s="130">
        <f>'CO-PO Mapping (3)'!M32</f>
        <v>0.44692556634304209</v>
      </c>
      <c r="Z8" s="67">
        <v>1.30</v>
      </c>
      <c r="AA8" s="130">
        <f>'CO-PO Mapping (3)'!N32</f>
        <v>0.4262135922330097</v>
      </c>
      <c r="AB8" s="53"/>
    </row>
    <row r="9" spans="1:27" s="258" customFormat="1" ht="28.5">
      <c r="A9" s="53">
        <v>3</v>
      </c>
      <c r="B9" s="260"/>
      <c r="C9" s="261" t="str">
        <f>'CO (3)'!D9</f>
        <v>Physical Chemistry</v>
      </c>
      <c r="D9" s="262">
        <v>1.30</v>
      </c>
      <c r="E9" s="130">
        <f>'CO-PO Mapping (3)'!C49</f>
        <v>0.41414701803051324</v>
      </c>
      <c r="F9" s="262">
        <v>1.1000000000000001</v>
      </c>
      <c r="G9" s="263">
        <f>'CO-PO Mapping (3)'!D49</f>
        <v>0.37184466019417478</v>
      </c>
      <c r="H9" s="262">
        <v>1</v>
      </c>
      <c r="I9" s="263">
        <f>'CO-PO Mapping (3)'!E49</f>
        <v>0.4493203883495146</v>
      </c>
      <c r="J9" s="262">
        <v>1</v>
      </c>
      <c r="K9" s="263">
        <f>'CO-PO Mapping (3)'!F49</f>
        <v>0.45922330097087383</v>
      </c>
      <c r="L9" s="262">
        <v>1</v>
      </c>
      <c r="M9" s="263">
        <f>'CO-PO Mapping (3)'!G49</f>
        <v>0.44271844660194176</v>
      </c>
      <c r="N9" s="262">
        <v>1.20</v>
      </c>
      <c r="O9" s="263">
        <f>'CO-PO Mapping (3)'!H49</f>
        <v>0.46763754045307443</v>
      </c>
      <c r="P9" s="262">
        <v>1</v>
      </c>
      <c r="Q9" s="263">
        <f>'CO-PO Mapping (3)'!I49</f>
        <v>0.39805825242718451</v>
      </c>
      <c r="R9" s="262">
        <v>1</v>
      </c>
      <c r="S9" s="263">
        <f>'CO-PO Mapping (3)'!J49</f>
        <v>0.45922330097087383</v>
      </c>
      <c r="T9" s="262">
        <v>1.30</v>
      </c>
      <c r="U9" s="263">
        <f>'CO-PO Mapping (3)'!K49</f>
        <v>0.42135922330097086</v>
      </c>
      <c r="V9" s="262">
        <v>1</v>
      </c>
      <c r="W9" s="263">
        <f>'CO-PO Mapping (3)'!L49</f>
        <v>0.46699029126213598</v>
      </c>
      <c r="X9" s="262">
        <v>1</v>
      </c>
      <c r="Y9" s="263">
        <f>'CO-PO Mapping (3)'!M49</f>
        <v>0.44155339805825244</v>
      </c>
      <c r="Z9" s="262">
        <v>1.1000000000000001</v>
      </c>
      <c r="AA9" s="263">
        <f>'CO-PO Mapping (3)'!N49</f>
        <v>0.46699029126213598</v>
      </c>
    </row>
    <row r="11" spans="3:27" ht="15">
      <c r="C11" s="52" t="s">
        <v>68</v>
      </c>
      <c r="D11" s="56">
        <f>AVERAGE(D7:D9)</f>
        <v>1.2666666666666666</v>
      </c>
      <c r="E11" s="57"/>
      <c r="F11" s="58">
        <f>AVERAGE(F7:F9)</f>
        <v>1.6333333333333335</v>
      </c>
      <c r="G11" s="57"/>
      <c r="H11" s="58">
        <f>AVERAGE(H7:H9)</f>
        <v>1.2666666666666666</v>
      </c>
      <c r="I11" s="57"/>
      <c r="J11" s="58">
        <f>AVERAGE(J7:J9)</f>
        <v>1.2666666666666666</v>
      </c>
      <c r="K11" s="57"/>
      <c r="L11" s="58">
        <f>AVERAGE(L7:L9)</f>
        <v>1.2666666666666666</v>
      </c>
      <c r="M11" s="57"/>
      <c r="N11" s="58">
        <f>AVERAGE(N7:N9)</f>
        <v>1.3333333333333333</v>
      </c>
      <c r="O11" s="57"/>
      <c r="P11" s="58">
        <f>AVERAGE(P7:P9)</f>
        <v>1.2666666666666666</v>
      </c>
      <c r="Q11" s="57"/>
      <c r="R11" s="58">
        <f>AVERAGE(R7:R9)</f>
        <v>1.2666666666666666</v>
      </c>
      <c r="S11" s="57"/>
      <c r="T11" s="58">
        <f>AVERAGE(T7:T9)</f>
        <v>1.40</v>
      </c>
      <c r="U11" s="57"/>
      <c r="V11" s="58">
        <f>AVERAGE(V7:V9)</f>
        <v>1.2666666666666666</v>
      </c>
      <c r="W11" s="57"/>
      <c r="X11" s="58">
        <f>AVERAGE(X7:X9)</f>
        <v>1.2666666666666666</v>
      </c>
      <c r="Y11" s="57"/>
      <c r="Z11" s="58">
        <f>AVERAGE(Z7:Z9)</f>
        <v>1.30</v>
      </c>
      <c r="AA11" s="59"/>
    </row>
    <row r="12" spans="4:27" ht="15">
      <c r="D12" s="6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61"/>
    </row>
    <row r="13" spans="3:27" ht="15">
      <c r="C13" s="52" t="s">
        <v>69</v>
      </c>
      <c r="D13" s="60"/>
      <c r="E13" s="164">
        <f>AVERAGE(E7:E9)</f>
        <v>0.39775774387424878</v>
      </c>
      <c r="F13" s="60"/>
      <c r="G13" s="164">
        <f>AVERAGE(G7:G9)</f>
        <v>0.41212205270457702</v>
      </c>
      <c r="H13" s="60"/>
      <c r="I13" s="164">
        <f>AVERAGE(I7:I9)</f>
        <v>0.4503128371089537</v>
      </c>
      <c r="J13" s="60"/>
      <c r="K13" s="164">
        <f>AVERAGE(K7:K9)</f>
        <v>0.47055016181229775</v>
      </c>
      <c r="L13" s="60"/>
      <c r="M13" s="164">
        <f>AVERAGE(M7:M9)</f>
        <v>0.39956850053937432</v>
      </c>
      <c r="N13" s="60"/>
      <c r="O13" s="164">
        <f>AVERAGE(O7:O9)</f>
        <v>0.45918015102481125</v>
      </c>
      <c r="P13" s="60"/>
      <c r="Q13" s="164">
        <f>AVERAGE(Q7:Q9)</f>
        <v>0.43074433656957933</v>
      </c>
      <c r="R13" s="60"/>
      <c r="S13" s="164">
        <f>AVERAGE(S7:S9)</f>
        <v>0.41262135922330101</v>
      </c>
      <c r="T13" s="60"/>
      <c r="U13" s="164">
        <f>AVERAGE(U7:U9)</f>
        <v>0.44648058252427186</v>
      </c>
      <c r="V13" s="60"/>
      <c r="W13" s="164">
        <f>AVERAGE(W7:W9)</f>
        <v>0.43559870550161817</v>
      </c>
      <c r="X13" s="60"/>
      <c r="Y13" s="164">
        <f>AVERAGE(Y7:Y9)</f>
        <v>0.44923408845738949</v>
      </c>
      <c r="Z13" s="60"/>
      <c r="AA13" s="164">
        <f>AVERAGE(AA7:AA9)</f>
        <v>0.44344660194174762</v>
      </c>
    </row>
    <row r="14" spans="4:27" ht="15">
      <c r="D14" s="60"/>
      <c r="E14" s="72"/>
      <c r="F14" s="71"/>
      <c r="G14" s="72"/>
      <c r="H14" s="71"/>
      <c r="I14" s="72"/>
      <c r="J14" s="71"/>
      <c r="K14" s="72"/>
      <c r="L14" s="71"/>
      <c r="M14" s="72"/>
      <c r="N14" s="71"/>
      <c r="O14" s="72"/>
      <c r="P14" s="71"/>
      <c r="Q14" s="72"/>
      <c r="R14" s="71"/>
      <c r="S14" s="72"/>
      <c r="T14" s="71"/>
      <c r="U14" s="72"/>
      <c r="V14" s="71"/>
      <c r="W14" s="72"/>
      <c r="X14" s="71"/>
      <c r="Y14" s="72"/>
      <c r="Z14" s="71"/>
      <c r="AA14" s="62"/>
    </row>
    <row r="15" spans="3:27" ht="15">
      <c r="C15" s="52" t="s">
        <v>70</v>
      </c>
      <c r="D15" s="60"/>
      <c r="E15" s="109">
        <v>2.50</v>
      </c>
      <c r="F15" s="71"/>
      <c r="G15" s="109">
        <v>2.50</v>
      </c>
      <c r="H15" s="71"/>
      <c r="I15" s="109">
        <v>2.50</v>
      </c>
      <c r="J15" s="71"/>
      <c r="K15" s="109">
        <v>2.50</v>
      </c>
      <c r="L15" s="71"/>
      <c r="M15" s="109">
        <v>2.50</v>
      </c>
      <c r="N15" s="71"/>
      <c r="O15" s="109">
        <v>2.50</v>
      </c>
      <c r="P15" s="71"/>
      <c r="Q15" s="109">
        <v>2.50</v>
      </c>
      <c r="R15" s="71"/>
      <c r="S15" s="109">
        <v>2.50</v>
      </c>
      <c r="T15" s="71"/>
      <c r="U15" s="109">
        <v>2.50</v>
      </c>
      <c r="V15" s="71"/>
      <c r="W15" s="109">
        <v>2.50</v>
      </c>
      <c r="X15" s="71"/>
      <c r="Y15" s="109">
        <v>2.50</v>
      </c>
      <c r="Z15" s="71"/>
      <c r="AA15" s="110">
        <v>2.50</v>
      </c>
    </row>
    <row r="16" spans="4:27" ht="15">
      <c r="D16" s="60"/>
      <c r="E16" s="72"/>
      <c r="F16" s="71"/>
      <c r="G16" s="72"/>
      <c r="H16" s="71"/>
      <c r="I16" s="72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71"/>
      <c r="U16" s="72"/>
      <c r="V16" s="71"/>
      <c r="W16" s="72"/>
      <c r="X16" s="71"/>
      <c r="Y16" s="72"/>
      <c r="Z16" s="71"/>
      <c r="AA16" s="62"/>
    </row>
    <row r="17" spans="3:27" ht="15">
      <c r="C17" s="52" t="s">
        <v>71</v>
      </c>
      <c r="D17" s="60"/>
      <c r="E17" s="111">
        <f>(E13+E15)/2</f>
        <v>1.4488788719371244</v>
      </c>
      <c r="F17" s="71"/>
      <c r="G17" s="111">
        <f>(G13+G15)/2</f>
        <v>1.4560610263522884</v>
      </c>
      <c r="H17" s="71"/>
      <c r="I17" s="111">
        <f>(I13+I15)/2</f>
        <v>1.4751564185544768</v>
      </c>
      <c r="J17" s="71"/>
      <c r="K17" s="111">
        <f>(K13+K15)/2</f>
        <v>1.4852750809061488</v>
      </c>
      <c r="L17" s="71"/>
      <c r="M17" s="111">
        <f>(M13+M15)/2</f>
        <v>1.4497842502696872</v>
      </c>
      <c r="N17" s="71"/>
      <c r="O17" s="111">
        <f>(O13+O15)/2</f>
        <v>1.4795900755124056</v>
      </c>
      <c r="P17" s="71"/>
      <c r="Q17" s="111">
        <f>(Q13+Q15)/2</f>
        <v>1.4653721682847896</v>
      </c>
      <c r="R17" s="71"/>
      <c r="S17" s="111">
        <f>(S13+S15)/2</f>
        <v>1.4563106796116505</v>
      </c>
      <c r="T17" s="71"/>
      <c r="U17" s="111"/>
      <c r="V17" s="71"/>
      <c r="W17" s="111">
        <f>(W13+W15)/2</f>
        <v>1.4677993527508091</v>
      </c>
      <c r="X17" s="71"/>
      <c r="Y17" s="111">
        <f>(Y13+Y15)/2</f>
        <v>1.4746170442286948</v>
      </c>
      <c r="Z17" s="71"/>
      <c r="AA17" s="112">
        <f>(AA13+AA15)/2</f>
        <v>1.4717233009708739</v>
      </c>
    </row>
    <row r="18" spans="4:27" ht="15">
      <c r="D18" s="73"/>
      <c r="E18" s="74"/>
      <c r="F18" s="63"/>
      <c r="G18" s="74"/>
      <c r="H18" s="63"/>
      <c r="I18" s="74"/>
      <c r="J18" s="63"/>
      <c r="K18" s="74"/>
      <c r="L18" s="63"/>
      <c r="M18" s="74"/>
      <c r="N18" s="63"/>
      <c r="O18" s="74"/>
      <c r="P18" s="63"/>
      <c r="Q18" s="74"/>
      <c r="R18" s="63"/>
      <c r="S18" s="74"/>
      <c r="T18" s="63"/>
      <c r="U18" s="74"/>
      <c r="V18" s="63"/>
      <c r="W18" s="74"/>
      <c r="X18" s="63"/>
      <c r="Y18" s="74"/>
      <c r="Z18" s="63"/>
      <c r="AA18" s="75"/>
    </row>
    <row r="19" spans="4:27" ht="15">
      <c r="D19" s="232" t="s">
        <v>32</v>
      </c>
      <c r="E19" s="232"/>
      <c r="F19" s="232" t="s">
        <v>33</v>
      </c>
      <c r="G19" s="232"/>
      <c r="H19" s="232" t="s">
        <v>34</v>
      </c>
      <c r="I19" s="232"/>
      <c r="J19" s="232" t="s">
        <v>35</v>
      </c>
      <c r="K19" s="232"/>
      <c r="L19" s="232" t="s">
        <v>36</v>
      </c>
      <c r="M19" s="232"/>
      <c r="N19" s="232" t="s">
        <v>37</v>
      </c>
      <c r="O19" s="232"/>
      <c r="P19" s="232" t="s">
        <v>38</v>
      </c>
      <c r="Q19" s="232"/>
      <c r="R19" s="232" t="s">
        <v>39</v>
      </c>
      <c r="S19" s="232"/>
      <c r="T19" s="232" t="s">
        <v>40</v>
      </c>
      <c r="U19" s="232"/>
      <c r="V19" s="232" t="s">
        <v>41</v>
      </c>
      <c r="W19" s="232"/>
      <c r="X19" s="232" t="s">
        <v>42</v>
      </c>
      <c r="Y19" s="232"/>
      <c r="Z19" s="232" t="s">
        <v>43</v>
      </c>
      <c r="AA19" s="232"/>
    </row>
    <row r="20" spans="4:27" ht="15">
      <c r="D20" s="232" t="str">
        <f>IF(E17&gt;D11,"Achieve","Not Achive")</f>
        <v>Achieve</v>
      </c>
      <c r="E20" s="232"/>
      <c r="F20" s="232" t="str">
        <f t="shared" si="0" ref="F20">IF(G17&gt;F11,"Achieve","Not Achive")</f>
        <v>Not Achive</v>
      </c>
      <c r="G20" s="232"/>
      <c r="H20" s="232" t="str">
        <f t="shared" si="1" ref="H20">IF(I17&gt;H11,"Achieve","Not Achive")</f>
        <v>Achieve</v>
      </c>
      <c r="I20" s="232"/>
      <c r="J20" s="232" t="str">
        <f t="shared" si="2" ref="J20">IF(K17&gt;J11,"Achieve","Not Achive")</f>
        <v>Achieve</v>
      </c>
      <c r="K20" s="232"/>
      <c r="L20" s="232" t="str">
        <f t="shared" si="3" ref="L20">IF(M17&gt;L11,"Achieve","Not Achive")</f>
        <v>Achieve</v>
      </c>
      <c r="M20" s="232"/>
      <c r="N20" s="232" t="str">
        <f t="shared" si="4" ref="N20">IF(O17&gt;N11,"Achieve","Not Achive")</f>
        <v>Achieve</v>
      </c>
      <c r="O20" s="232"/>
      <c r="P20" s="232" t="str">
        <f t="shared" si="5" ref="P20">IF(Q17&gt;P11,"Achieve","Not Achive")</f>
        <v>Achieve</v>
      </c>
      <c r="Q20" s="232"/>
      <c r="R20" s="232" t="str">
        <f t="shared" si="6" ref="R20">IF(S17&gt;R11,"Achieve","Not Achive")</f>
        <v>Achieve</v>
      </c>
      <c r="S20" s="232"/>
      <c r="T20" s="232" t="str">
        <f t="shared" si="7" ref="T20">IF(U17&gt;T11,"Achieve","Not Achive")</f>
        <v>Not Achive</v>
      </c>
      <c r="U20" s="232"/>
      <c r="V20" s="232" t="str">
        <f t="shared" si="8" ref="V20">IF(W17&gt;V11,"Achieve","Not Achive")</f>
        <v>Achieve</v>
      </c>
      <c r="W20" s="232"/>
      <c r="X20" s="232" t="str">
        <f t="shared" si="9" ref="X20">IF(Y17&gt;X11,"Achieve","Not Achive")</f>
        <v>Achieve</v>
      </c>
      <c r="Y20" s="232"/>
      <c r="Z20" s="232" t="str">
        <f t="shared" si="10" ref="Z20">IF(AA17&gt;Z11,"Achieve","Not Achive")</f>
        <v>Achieve</v>
      </c>
      <c r="AA20" s="232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0:E20"/>
    <mergeCell ref="H20:I20"/>
    <mergeCell ref="J20:K20"/>
    <mergeCell ref="N20:O20"/>
    <mergeCell ref="D4:E4"/>
    <mergeCell ref="F4:G4"/>
    <mergeCell ref="H4:I4"/>
    <mergeCell ref="J4:K4"/>
    <mergeCell ref="L4:M4"/>
    <mergeCell ref="D19:E19"/>
    <mergeCell ref="F20:G20"/>
    <mergeCell ref="L20:M20"/>
    <mergeCell ref="F19:G19"/>
    <mergeCell ref="H19:I19"/>
    <mergeCell ref="J19:K19"/>
    <mergeCell ref="Z20:AA20"/>
    <mergeCell ref="V19:W19"/>
    <mergeCell ref="X19:Y19"/>
    <mergeCell ref="Z19:AA19"/>
    <mergeCell ref="L19:M19"/>
    <mergeCell ref="N19:O19"/>
    <mergeCell ref="P19:Q19"/>
    <mergeCell ref="R19:S19"/>
    <mergeCell ref="T19:U19"/>
    <mergeCell ref="P20:Q20"/>
    <mergeCell ref="T20:U20"/>
    <mergeCell ref="X20:Y20"/>
    <mergeCell ref="R20:S20"/>
    <mergeCell ref="V20:W20"/>
  </mergeCells>
  <pageMargins left="0.7" right="0.7" top="0.75" bottom="0.75" header="0.3" footer="0.3"/>
  <pageSetup orientation="portrait" paperSize="1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17c0bd2-5ce7-4e08-892d-6826f0187f4b}">
  <sheetPr codeName="Sheet19">
    <pageSetUpPr fitToPage="1"/>
  </sheetPr>
  <dimension ref="A1:AA129"/>
  <sheetViews>
    <sheetView zoomScale="80" zoomScaleNormal="80" workbookViewId="0" topLeftCell="P1">
      <selection pane="topLeft" activeCell="Z9" sqref="Z9"/>
    </sheetView>
  </sheetViews>
  <sheetFormatPr defaultColWidth="8.854285714285714" defaultRowHeight="20.25"/>
  <cols>
    <col min="1" max="1" width="11.571428571428571" style="133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714285714285714" style="277" bestFit="1" customWidth="1"/>
    <col min="10" max="10" width="14.285714285714286" style="1" bestFit="1" customWidth="1"/>
    <col min="11" max="15" width="13.714285714285714" style="1" bestFit="1" customWidth="1"/>
    <col min="16" max="16" width="13.714285714285714" style="277" bestFit="1" customWidth="1"/>
    <col min="17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27" width="10.571428571428571" style="142" bestFit="1" customWidth="1"/>
    <col min="28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287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3" t="str">
        <f>'CO (4)'!D7</f>
        <v>Discrete Mathematics</v>
      </c>
      <c r="D4" s="113" t="s">
        <v>82</v>
      </c>
      <c r="E4" s="114"/>
      <c r="F4" s="189" t="s">
        <v>271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288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64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6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7" ht="19.9" customHeight="1">
      <c r="A8" s="138">
        <v>1</v>
      </c>
      <c r="B8" s="165">
        <v>263462</v>
      </c>
      <c r="C8" s="148" t="s">
        <v>166</v>
      </c>
      <c r="D8" s="10">
        <v>3</v>
      </c>
      <c r="E8" s="10">
        <v>4</v>
      </c>
      <c r="F8" s="10">
        <v>7</v>
      </c>
      <c r="G8" s="10">
        <v>6</v>
      </c>
      <c r="H8" s="10">
        <v>8</v>
      </c>
      <c r="I8" s="265">
        <f t="shared" si="0" ref="I8">SUM(D8:H8)</f>
        <v>28</v>
      </c>
      <c r="J8" s="10">
        <f>I8*0.15</f>
        <v>4.20</v>
      </c>
      <c r="K8" s="18">
        <v>3</v>
      </c>
      <c r="L8" s="18">
        <v>2</v>
      </c>
      <c r="M8" s="18">
        <v>3</v>
      </c>
      <c r="N8" s="18">
        <v>1</v>
      </c>
      <c r="O8" s="18">
        <v>4</v>
      </c>
      <c r="P8" s="265">
        <f>SUM(K8:O8)</f>
        <v>13</v>
      </c>
      <c r="Q8" s="116">
        <f>P8*0.05</f>
        <v>0.65</v>
      </c>
      <c r="R8" s="105">
        <f t="shared" si="1" ref="R8">(D8*0.15+K8*0.05)</f>
        <v>0.60</v>
      </c>
      <c r="S8" s="105">
        <f t="shared" si="2" ref="S8">(E8*0.15+L8*0.05)</f>
        <v>0.70</v>
      </c>
      <c r="T8" s="105">
        <f t="shared" si="3" ref="T8">(F8*0.15+M8*0.05)</f>
        <v>1.2000000000000002</v>
      </c>
      <c r="U8" s="105">
        <f t="shared" si="4" ref="U8">(G8*0.15+N8*0.05)</f>
        <v>0.95</v>
      </c>
      <c r="V8" s="105">
        <f t="shared" si="5" ref="V8">(H8*0.15+O8*0.05)</f>
        <v>1.40</v>
      </c>
      <c r="W8" s="117">
        <f t="shared" si="6" ref="W8">I8+P8</f>
        <v>41</v>
      </c>
      <c r="X8" s="117">
        <f>(W8*0.2)</f>
        <v>8.2000000000000011</v>
      </c>
      <c r="Y8" s="266">
        <v>16</v>
      </c>
      <c r="Z8" s="116">
        <f t="shared" si="7" ref="Z8:Z39">Y8*0.8</f>
        <v>12.80</v>
      </c>
      <c r="AA8" s="143"/>
    </row>
    <row r="9" spans="1:27" ht="19.9" customHeight="1">
      <c r="A9" s="138">
        <v>2</v>
      </c>
      <c r="B9" s="165">
        <v>263463</v>
      </c>
      <c r="C9" s="148" t="s">
        <v>167</v>
      </c>
      <c r="D9" s="10">
        <v>1</v>
      </c>
      <c r="E9" s="10">
        <v>0</v>
      </c>
      <c r="F9" s="10">
        <v>0</v>
      </c>
      <c r="G9" s="10">
        <v>1</v>
      </c>
      <c r="H9" s="10">
        <v>3</v>
      </c>
      <c r="I9" s="265">
        <f t="shared" si="8" ref="I9:I72">SUM(D9:H9)</f>
        <v>5</v>
      </c>
      <c r="J9" s="10">
        <f t="shared" si="9" ref="J9:J72">I9*0.15</f>
        <v>0.75</v>
      </c>
      <c r="K9" s="18">
        <v>1</v>
      </c>
      <c r="L9" s="18">
        <v>1</v>
      </c>
      <c r="M9" s="18">
        <v>0</v>
      </c>
      <c r="N9" s="18">
        <v>1</v>
      </c>
      <c r="O9" s="18">
        <v>0</v>
      </c>
      <c r="P9" s="265">
        <f t="shared" si="10" ref="P9:P72">SUM(K9:O9)</f>
        <v>3</v>
      </c>
      <c r="Q9" s="116">
        <f t="shared" si="11" ref="Q9:Q72">P9*0.05</f>
        <v>0.15000000000000002</v>
      </c>
      <c r="R9" s="105">
        <f t="shared" si="12" ref="R9:R72">(D9*0.15+K9*0.05)</f>
        <v>0.20</v>
      </c>
      <c r="S9" s="105">
        <f t="shared" si="13" ref="S9:S72">(E9*0.15+L9*0.05)</f>
        <v>0.05</v>
      </c>
      <c r="T9" s="105">
        <f t="shared" si="14" ref="T9:T72">(F9*0.15+M9*0.05)</f>
        <v>0</v>
      </c>
      <c r="U9" s="105">
        <f t="shared" si="15" ref="U9:U72">(G9*0.15+N9*0.05)</f>
        <v>0.20</v>
      </c>
      <c r="V9" s="105">
        <f t="shared" si="16" ref="V9:V72">(H9*0.15+O9*0.05)</f>
        <v>0.44999999999999996</v>
      </c>
      <c r="W9" s="117">
        <f t="shared" si="17" ref="W9:W72">I9+P9</f>
        <v>8</v>
      </c>
      <c r="X9" s="117">
        <f t="shared" si="18" ref="X9:X72">(W9*0.2)</f>
        <v>1.60</v>
      </c>
      <c r="Y9" s="266">
        <v>4</v>
      </c>
      <c r="Z9" s="116">
        <f t="shared" si="7"/>
        <v>3.20</v>
      </c>
      <c r="AA9" s="143"/>
    </row>
    <row r="10" spans="1:27" ht="19.9" customHeight="1">
      <c r="A10" s="138">
        <v>3</v>
      </c>
      <c r="B10" s="165">
        <v>263466</v>
      </c>
      <c r="C10" s="148" t="s">
        <v>168</v>
      </c>
      <c r="D10" s="10">
        <v>1.50</v>
      </c>
      <c r="E10" s="10">
        <v>3</v>
      </c>
      <c r="F10" s="10">
        <v>1</v>
      </c>
      <c r="G10" s="10">
        <v>2</v>
      </c>
      <c r="H10" s="10">
        <v>1</v>
      </c>
      <c r="I10" s="265">
        <f t="shared" si="8"/>
        <v>8.50</v>
      </c>
      <c r="J10" s="10">
        <f t="shared" si="9"/>
        <v>1.2749999999999999</v>
      </c>
      <c r="K10" s="18">
        <v>1.50</v>
      </c>
      <c r="L10" s="18">
        <v>2</v>
      </c>
      <c r="M10" s="18">
        <v>1</v>
      </c>
      <c r="N10" s="18">
        <v>0</v>
      </c>
      <c r="O10" s="18">
        <v>0</v>
      </c>
      <c r="P10" s="265">
        <f t="shared" si="10"/>
        <v>4.50</v>
      </c>
      <c r="Q10" s="116">
        <f t="shared" si="11"/>
        <v>0.225</v>
      </c>
      <c r="R10" s="105">
        <f t="shared" si="12"/>
        <v>0.30</v>
      </c>
      <c r="S10" s="105">
        <f t="shared" si="13"/>
        <v>0.54999999999999993</v>
      </c>
      <c r="T10" s="105">
        <f t="shared" si="14"/>
        <v>0.20</v>
      </c>
      <c r="U10" s="105">
        <f t="shared" si="15"/>
        <v>0.30</v>
      </c>
      <c r="V10" s="105">
        <f t="shared" si="16"/>
        <v>0.15</v>
      </c>
      <c r="W10" s="117">
        <f t="shared" si="17"/>
        <v>13</v>
      </c>
      <c r="X10" s="117">
        <f t="shared" si="18"/>
        <v>2.60</v>
      </c>
      <c r="Y10" s="266">
        <v>7</v>
      </c>
      <c r="Z10" s="116">
        <f t="shared" si="7"/>
        <v>5.60</v>
      </c>
      <c r="AA10" s="143"/>
    </row>
    <row r="11" spans="1:27" ht="17.25" customHeight="1">
      <c r="A11" s="138">
        <v>4</v>
      </c>
      <c r="B11" s="165">
        <v>263467</v>
      </c>
      <c r="C11" s="148" t="s">
        <v>169</v>
      </c>
      <c r="D11" s="10">
        <v>1</v>
      </c>
      <c r="E11" s="10">
        <v>5</v>
      </c>
      <c r="F11" s="10">
        <v>4</v>
      </c>
      <c r="G11" s="10">
        <v>1</v>
      </c>
      <c r="H11" s="10">
        <v>3</v>
      </c>
      <c r="I11" s="265">
        <f t="shared" si="8"/>
        <v>14</v>
      </c>
      <c r="J11" s="10">
        <f t="shared" si="9"/>
        <v>2.10</v>
      </c>
      <c r="K11" s="18">
        <v>2.50</v>
      </c>
      <c r="L11" s="18">
        <v>2</v>
      </c>
      <c r="M11" s="18">
        <v>1</v>
      </c>
      <c r="N11" s="18">
        <v>1</v>
      </c>
      <c r="O11" s="18">
        <v>2</v>
      </c>
      <c r="P11" s="265">
        <f t="shared" si="10"/>
        <v>8.50</v>
      </c>
      <c r="Q11" s="116">
        <f t="shared" si="11"/>
        <v>0.42500000000000004</v>
      </c>
      <c r="R11" s="105">
        <f t="shared" si="12"/>
        <v>0.27500000000000002</v>
      </c>
      <c r="S11" s="105">
        <f t="shared" si="13"/>
        <v>0.85</v>
      </c>
      <c r="T11" s="105">
        <f t="shared" si="14"/>
        <v>0.65</v>
      </c>
      <c r="U11" s="105">
        <f t="shared" si="15"/>
        <v>0.20</v>
      </c>
      <c r="V11" s="105">
        <f t="shared" si="16"/>
        <v>0.54999999999999993</v>
      </c>
      <c r="W11" s="117">
        <f t="shared" si="17"/>
        <v>22.50</v>
      </c>
      <c r="X11" s="117">
        <f t="shared" si="18"/>
        <v>4.50</v>
      </c>
      <c r="Y11" s="266">
        <v>10</v>
      </c>
      <c r="Z11" s="116">
        <f t="shared" si="7"/>
        <v>8</v>
      </c>
      <c r="AA11" s="143"/>
    </row>
    <row r="12" spans="1:27" ht="19.9" customHeight="1">
      <c r="A12" s="138">
        <v>5</v>
      </c>
      <c r="B12" s="165">
        <v>263468</v>
      </c>
      <c r="C12" s="148" t="s">
        <v>170</v>
      </c>
      <c r="D12" s="10">
        <v>3</v>
      </c>
      <c r="E12" s="10">
        <v>3.50</v>
      </c>
      <c r="F12" s="10">
        <v>6</v>
      </c>
      <c r="G12" s="10">
        <v>5</v>
      </c>
      <c r="H12" s="10">
        <v>2</v>
      </c>
      <c r="I12" s="265">
        <f t="shared" si="8"/>
        <v>19.50</v>
      </c>
      <c r="J12" s="10">
        <f t="shared" si="9"/>
        <v>2.925</v>
      </c>
      <c r="K12" s="18">
        <v>1.50</v>
      </c>
      <c r="L12" s="18">
        <v>2</v>
      </c>
      <c r="M12" s="18">
        <v>1</v>
      </c>
      <c r="N12" s="18">
        <v>4</v>
      </c>
      <c r="O12" s="18">
        <v>3</v>
      </c>
      <c r="P12" s="265">
        <f t="shared" si="10"/>
        <v>11.50</v>
      </c>
      <c r="Q12" s="116">
        <f t="shared" si="11"/>
        <v>0.57500000000000007</v>
      </c>
      <c r="R12" s="105">
        <f t="shared" si="12"/>
        <v>0.52499999999999991</v>
      </c>
      <c r="S12" s="105">
        <f t="shared" si="13"/>
        <v>0.625</v>
      </c>
      <c r="T12" s="105">
        <f t="shared" si="14"/>
        <v>0.95</v>
      </c>
      <c r="U12" s="105">
        <f t="shared" si="15"/>
        <v>0.95</v>
      </c>
      <c r="V12" s="105">
        <f t="shared" si="16"/>
        <v>0.45</v>
      </c>
      <c r="W12" s="117">
        <f t="shared" si="17"/>
        <v>31</v>
      </c>
      <c r="X12" s="117">
        <f t="shared" si="18"/>
        <v>6.20</v>
      </c>
      <c r="Y12" s="266">
        <v>16</v>
      </c>
      <c r="Z12" s="116">
        <f t="shared" si="7"/>
        <v>12.80</v>
      </c>
      <c r="AA12" s="143"/>
    </row>
    <row r="13" spans="1:27" ht="19.9" customHeight="1">
      <c r="A13" s="138">
        <v>6</v>
      </c>
      <c r="B13" s="165">
        <v>263470</v>
      </c>
      <c r="C13" s="148" t="s">
        <v>171</v>
      </c>
      <c r="D13" s="10">
        <v>2</v>
      </c>
      <c r="E13" s="10">
        <v>3</v>
      </c>
      <c r="F13" s="10">
        <v>4</v>
      </c>
      <c r="G13" s="10">
        <v>3</v>
      </c>
      <c r="H13" s="10">
        <v>5</v>
      </c>
      <c r="I13" s="265">
        <f t="shared" si="8"/>
        <v>17</v>
      </c>
      <c r="J13" s="10">
        <f t="shared" si="9"/>
        <v>2.5499999999999998</v>
      </c>
      <c r="K13" s="18">
        <v>1</v>
      </c>
      <c r="L13" s="18">
        <v>1</v>
      </c>
      <c r="M13" s="18">
        <v>2</v>
      </c>
      <c r="N13" s="18">
        <v>1</v>
      </c>
      <c r="O13" s="18">
        <v>4</v>
      </c>
      <c r="P13" s="265">
        <f t="shared" si="10"/>
        <v>9</v>
      </c>
      <c r="Q13" s="116">
        <f t="shared" si="11"/>
        <v>0.45</v>
      </c>
      <c r="R13" s="105">
        <f t="shared" si="12"/>
        <v>0.35</v>
      </c>
      <c r="S13" s="105">
        <f t="shared" si="13"/>
        <v>0.49999999999999994</v>
      </c>
      <c r="T13" s="105">
        <f t="shared" si="14"/>
        <v>0.70</v>
      </c>
      <c r="U13" s="105">
        <f t="shared" si="15"/>
        <v>0.49999999999999994</v>
      </c>
      <c r="V13" s="105">
        <f t="shared" si="16"/>
        <v>0.95</v>
      </c>
      <c r="W13" s="117">
        <f t="shared" si="17"/>
        <v>26</v>
      </c>
      <c r="X13" s="117">
        <f t="shared" si="18"/>
        <v>5.20</v>
      </c>
      <c r="Y13" s="266">
        <v>15</v>
      </c>
      <c r="Z13" s="116">
        <f t="shared" si="7"/>
        <v>12</v>
      </c>
      <c r="AA13" s="143"/>
    </row>
    <row r="14" spans="1:27" ht="19.9" customHeight="1">
      <c r="A14" s="138">
        <v>7</v>
      </c>
      <c r="B14" s="165">
        <v>263471</v>
      </c>
      <c r="C14" s="148" t="s">
        <v>172</v>
      </c>
      <c r="D14" s="10">
        <v>3</v>
      </c>
      <c r="E14" s="10">
        <v>1</v>
      </c>
      <c r="F14" s="10">
        <v>4</v>
      </c>
      <c r="G14" s="10">
        <v>1</v>
      </c>
      <c r="H14" s="10">
        <v>5</v>
      </c>
      <c r="I14" s="265">
        <f t="shared" si="8"/>
        <v>14</v>
      </c>
      <c r="J14" s="10">
        <f t="shared" si="9"/>
        <v>2.10</v>
      </c>
      <c r="K14" s="18">
        <v>1.50</v>
      </c>
      <c r="L14" s="18">
        <v>1</v>
      </c>
      <c r="M14" s="18">
        <v>4</v>
      </c>
      <c r="N14" s="18">
        <v>0</v>
      </c>
      <c r="O14" s="18">
        <v>2</v>
      </c>
      <c r="P14" s="265">
        <f t="shared" si="10"/>
        <v>8.50</v>
      </c>
      <c r="Q14" s="116">
        <f t="shared" si="11"/>
        <v>0.42500000000000004</v>
      </c>
      <c r="R14" s="105">
        <f t="shared" si="12"/>
        <v>0.52499999999999991</v>
      </c>
      <c r="S14" s="105">
        <f t="shared" si="13"/>
        <v>0.20</v>
      </c>
      <c r="T14" s="105">
        <f t="shared" si="14"/>
        <v>0.80</v>
      </c>
      <c r="U14" s="105">
        <f t="shared" si="15"/>
        <v>0.15</v>
      </c>
      <c r="V14" s="105">
        <f t="shared" si="16"/>
        <v>0.85</v>
      </c>
      <c r="W14" s="117">
        <f t="shared" si="17"/>
        <v>22.50</v>
      </c>
      <c r="X14" s="117">
        <f t="shared" si="18"/>
        <v>4.50</v>
      </c>
      <c r="Y14" s="266">
        <v>9</v>
      </c>
      <c r="Z14" s="116">
        <f t="shared" si="7"/>
        <v>7.20</v>
      </c>
      <c r="AA14" s="143"/>
    </row>
    <row r="15" spans="1:27" ht="19.9" customHeight="1">
      <c r="A15" s="138">
        <v>8</v>
      </c>
      <c r="B15" s="165">
        <v>263472</v>
      </c>
      <c r="C15" s="148" t="s">
        <v>173</v>
      </c>
      <c r="D15" s="10">
        <v>3</v>
      </c>
      <c r="E15" s="10">
        <v>6</v>
      </c>
      <c r="F15" s="10">
        <v>7</v>
      </c>
      <c r="G15" s="10">
        <v>5</v>
      </c>
      <c r="H15" s="10">
        <v>2</v>
      </c>
      <c r="I15" s="265">
        <f t="shared" si="8"/>
        <v>23</v>
      </c>
      <c r="J15" s="10">
        <f t="shared" si="9"/>
        <v>3.4499999999999997</v>
      </c>
      <c r="K15" s="18">
        <v>1.50</v>
      </c>
      <c r="L15" s="18">
        <v>2</v>
      </c>
      <c r="M15" s="18">
        <v>1</v>
      </c>
      <c r="N15" s="18">
        <v>5</v>
      </c>
      <c r="O15" s="18">
        <v>3</v>
      </c>
      <c r="P15" s="265">
        <f t="shared" si="10"/>
        <v>12.50</v>
      </c>
      <c r="Q15" s="116">
        <f t="shared" si="11"/>
        <v>0.625</v>
      </c>
      <c r="R15" s="105">
        <f t="shared" si="12"/>
        <v>0.52499999999999991</v>
      </c>
      <c r="S15" s="105">
        <f t="shared" si="13"/>
        <v>0.99999999999999989</v>
      </c>
      <c r="T15" s="105">
        <f t="shared" si="14"/>
        <v>1.1000000000000001</v>
      </c>
      <c r="U15" s="105">
        <f t="shared" si="15"/>
        <v>1</v>
      </c>
      <c r="V15" s="105">
        <f t="shared" si="16"/>
        <v>0.45</v>
      </c>
      <c r="W15" s="117">
        <f t="shared" si="17"/>
        <v>35.50</v>
      </c>
      <c r="X15" s="117">
        <f t="shared" si="18"/>
        <v>7.10</v>
      </c>
      <c r="Y15" s="266">
        <v>19</v>
      </c>
      <c r="Z15" s="116">
        <f t="shared" si="7"/>
        <v>15.20</v>
      </c>
      <c r="AA15" s="143"/>
    </row>
    <row r="16" spans="1:27" ht="19.9" customHeight="1">
      <c r="A16" s="138">
        <v>9</v>
      </c>
      <c r="B16" s="165">
        <v>263475</v>
      </c>
      <c r="C16" s="148" t="s">
        <v>174</v>
      </c>
      <c r="D16" s="10">
        <v>0</v>
      </c>
      <c r="E16" s="10">
        <v>2</v>
      </c>
      <c r="F16" s="10">
        <v>1</v>
      </c>
      <c r="G16" s="10">
        <v>1.50</v>
      </c>
      <c r="H16" s="10">
        <v>0</v>
      </c>
      <c r="I16" s="265">
        <f t="shared" si="8"/>
        <v>4.50</v>
      </c>
      <c r="J16" s="10">
        <f t="shared" si="9"/>
        <v>0.675</v>
      </c>
      <c r="K16" s="18">
        <v>1</v>
      </c>
      <c r="L16" s="18">
        <v>0</v>
      </c>
      <c r="M16" s="18">
        <v>0</v>
      </c>
      <c r="N16" s="18">
        <v>1</v>
      </c>
      <c r="O16" s="18">
        <v>1</v>
      </c>
      <c r="P16" s="265">
        <f t="shared" si="10"/>
        <v>3</v>
      </c>
      <c r="Q16" s="116">
        <f t="shared" si="11"/>
        <v>0.15000000000000002</v>
      </c>
      <c r="R16" s="105">
        <f t="shared" si="12"/>
        <v>0.05</v>
      </c>
      <c r="S16" s="105">
        <f t="shared" si="13"/>
        <v>0.30</v>
      </c>
      <c r="T16" s="105">
        <f t="shared" si="14"/>
        <v>0.15</v>
      </c>
      <c r="U16" s="105">
        <f t="shared" si="15"/>
        <v>0.27499999999999997</v>
      </c>
      <c r="V16" s="105">
        <f t="shared" si="16"/>
        <v>0.05</v>
      </c>
      <c r="W16" s="117">
        <f t="shared" si="17"/>
        <v>7.50</v>
      </c>
      <c r="X16" s="117">
        <f t="shared" si="18"/>
        <v>1.50</v>
      </c>
      <c r="Y16" s="266">
        <v>1</v>
      </c>
      <c r="Z16" s="116">
        <f t="shared" si="7"/>
        <v>0.80</v>
      </c>
      <c r="AA16" s="143"/>
    </row>
    <row r="17" spans="1:27" ht="19.9" customHeight="1">
      <c r="A17" s="138">
        <v>10</v>
      </c>
      <c r="B17" s="165">
        <v>263476</v>
      </c>
      <c r="C17" s="148" t="s">
        <v>175</v>
      </c>
      <c r="D17" s="10">
        <v>5</v>
      </c>
      <c r="E17" s="10">
        <v>2</v>
      </c>
      <c r="F17" s="10">
        <v>3</v>
      </c>
      <c r="G17" s="10">
        <v>3</v>
      </c>
      <c r="H17" s="10">
        <v>3</v>
      </c>
      <c r="I17" s="265">
        <f t="shared" si="8"/>
        <v>16</v>
      </c>
      <c r="J17" s="10">
        <f t="shared" si="9"/>
        <v>2.40</v>
      </c>
      <c r="K17" s="18">
        <v>2</v>
      </c>
      <c r="L17" s="18">
        <v>1</v>
      </c>
      <c r="M17" s="18">
        <v>2</v>
      </c>
      <c r="N17" s="18">
        <v>1</v>
      </c>
      <c r="O17" s="18">
        <v>3</v>
      </c>
      <c r="P17" s="265">
        <f t="shared" si="10"/>
        <v>9</v>
      </c>
      <c r="Q17" s="116">
        <f t="shared" si="11"/>
        <v>0.45</v>
      </c>
      <c r="R17" s="105">
        <f t="shared" si="12"/>
        <v>0.85</v>
      </c>
      <c r="S17" s="105">
        <f t="shared" si="13"/>
        <v>0.35</v>
      </c>
      <c r="T17" s="105">
        <f t="shared" si="14"/>
        <v>0.54999999999999993</v>
      </c>
      <c r="U17" s="105">
        <f t="shared" si="15"/>
        <v>0.49999999999999994</v>
      </c>
      <c r="V17" s="105">
        <f t="shared" si="16"/>
        <v>0.60</v>
      </c>
      <c r="W17" s="117">
        <f t="shared" si="17"/>
        <v>25</v>
      </c>
      <c r="X17" s="117">
        <f t="shared" si="18"/>
        <v>5</v>
      </c>
      <c r="Y17" s="266">
        <v>12</v>
      </c>
      <c r="Z17" s="116">
        <f t="shared" si="7"/>
        <v>9.6000000000000014</v>
      </c>
      <c r="AA17" s="143"/>
    </row>
    <row r="18" spans="1:27" ht="19.9" customHeight="1">
      <c r="A18" s="138">
        <v>11</v>
      </c>
      <c r="B18" s="165">
        <v>263477</v>
      </c>
      <c r="C18" s="148" t="s">
        <v>176</v>
      </c>
      <c r="D18" s="10">
        <v>2</v>
      </c>
      <c r="E18" s="10">
        <v>0</v>
      </c>
      <c r="F18" s="10">
        <v>0</v>
      </c>
      <c r="G18" s="10">
        <v>3</v>
      </c>
      <c r="H18" s="10">
        <v>1</v>
      </c>
      <c r="I18" s="265">
        <f t="shared" si="8"/>
        <v>6</v>
      </c>
      <c r="J18" s="10">
        <f t="shared" si="9"/>
        <v>0.89999999999999991</v>
      </c>
      <c r="K18" s="18">
        <v>0</v>
      </c>
      <c r="L18" s="18">
        <v>2</v>
      </c>
      <c r="M18" s="18">
        <v>0</v>
      </c>
      <c r="N18" s="18">
        <v>0</v>
      </c>
      <c r="O18" s="18">
        <v>1</v>
      </c>
      <c r="P18" s="265">
        <f t="shared" si="10"/>
        <v>3</v>
      </c>
      <c r="Q18" s="116">
        <f t="shared" si="11"/>
        <v>0.15000000000000002</v>
      </c>
      <c r="R18" s="105">
        <f t="shared" si="12"/>
        <v>0.30</v>
      </c>
      <c r="S18" s="105">
        <f t="shared" si="13"/>
        <v>0.10</v>
      </c>
      <c r="T18" s="105">
        <f t="shared" si="14"/>
        <v>0</v>
      </c>
      <c r="U18" s="105">
        <f t="shared" si="15"/>
        <v>0.44999999999999996</v>
      </c>
      <c r="V18" s="105">
        <f t="shared" si="16"/>
        <v>0.20</v>
      </c>
      <c r="W18" s="117">
        <f t="shared" si="17"/>
        <v>9</v>
      </c>
      <c r="X18" s="117">
        <f t="shared" si="18"/>
        <v>1.80</v>
      </c>
      <c r="Y18" s="266">
        <v>1</v>
      </c>
      <c r="Z18" s="116">
        <f t="shared" si="7"/>
        <v>0.80</v>
      </c>
      <c r="AA18" s="143"/>
    </row>
    <row r="19" spans="1:27" ht="19.9" customHeight="1">
      <c r="A19" s="138">
        <v>12</v>
      </c>
      <c r="B19" s="165">
        <v>263478</v>
      </c>
      <c r="C19" s="148" t="s">
        <v>177</v>
      </c>
      <c r="D19" s="10">
        <v>7</v>
      </c>
      <c r="E19" s="10">
        <v>5</v>
      </c>
      <c r="F19" s="10">
        <v>4</v>
      </c>
      <c r="G19" s="10">
        <v>6</v>
      </c>
      <c r="H19" s="10">
        <v>3</v>
      </c>
      <c r="I19" s="265">
        <f t="shared" si="8"/>
        <v>25</v>
      </c>
      <c r="J19" s="10">
        <f t="shared" si="9"/>
        <v>3.75</v>
      </c>
      <c r="K19" s="18">
        <v>2</v>
      </c>
      <c r="L19" s="18">
        <v>2</v>
      </c>
      <c r="M19" s="18">
        <v>2.50</v>
      </c>
      <c r="N19" s="18">
        <v>2</v>
      </c>
      <c r="O19" s="18">
        <v>5</v>
      </c>
      <c r="P19" s="265">
        <f t="shared" si="10"/>
        <v>13.50</v>
      </c>
      <c r="Q19" s="116">
        <f t="shared" si="11"/>
        <v>0.675</v>
      </c>
      <c r="R19" s="105">
        <f t="shared" si="12"/>
        <v>1.1500000000000001</v>
      </c>
      <c r="S19" s="105">
        <f t="shared" si="13"/>
        <v>0.85</v>
      </c>
      <c r="T19" s="105">
        <f t="shared" si="14"/>
        <v>0.725</v>
      </c>
      <c r="U19" s="105">
        <f t="shared" si="15"/>
        <v>0.99999999999999989</v>
      </c>
      <c r="V19" s="105">
        <f t="shared" si="16"/>
        <v>0.70</v>
      </c>
      <c r="W19" s="117">
        <f t="shared" si="17"/>
        <v>38.50</v>
      </c>
      <c r="X19" s="117">
        <f t="shared" si="18"/>
        <v>7.70</v>
      </c>
      <c r="Y19" s="266">
        <v>19</v>
      </c>
      <c r="Z19" s="116">
        <f t="shared" si="7"/>
        <v>15.20</v>
      </c>
      <c r="AA19" s="143"/>
    </row>
    <row r="20" spans="1:27" ht="19.9" customHeight="1">
      <c r="A20" s="138">
        <v>13</v>
      </c>
      <c r="B20" s="165">
        <v>263479</v>
      </c>
      <c r="C20" s="148" t="s">
        <v>178</v>
      </c>
      <c r="D20" s="10">
        <v>3</v>
      </c>
      <c r="E20" s="10">
        <v>2</v>
      </c>
      <c r="F20" s="10">
        <v>5</v>
      </c>
      <c r="G20" s="10">
        <v>1</v>
      </c>
      <c r="H20" s="10">
        <v>6</v>
      </c>
      <c r="I20" s="265">
        <f t="shared" si="8"/>
        <v>17</v>
      </c>
      <c r="J20" s="10">
        <f t="shared" si="9"/>
        <v>2.5499999999999998</v>
      </c>
      <c r="K20" s="18">
        <v>1</v>
      </c>
      <c r="L20" s="18">
        <v>2</v>
      </c>
      <c r="M20" s="18">
        <v>1</v>
      </c>
      <c r="N20" s="18">
        <v>2</v>
      </c>
      <c r="O20" s="18">
        <v>2</v>
      </c>
      <c r="P20" s="265">
        <f t="shared" si="10"/>
        <v>8</v>
      </c>
      <c r="Q20" s="116">
        <f t="shared" si="11"/>
        <v>0.40</v>
      </c>
      <c r="R20" s="105">
        <f t="shared" si="12"/>
        <v>0.49999999999999994</v>
      </c>
      <c r="S20" s="105">
        <f t="shared" si="13"/>
        <v>0.40</v>
      </c>
      <c r="T20" s="105">
        <f t="shared" si="14"/>
        <v>0.80</v>
      </c>
      <c r="U20" s="105">
        <f t="shared" si="15"/>
        <v>0.25</v>
      </c>
      <c r="V20" s="105">
        <f t="shared" si="16"/>
        <v>0.99999999999999989</v>
      </c>
      <c r="W20" s="117">
        <f t="shared" si="17"/>
        <v>25</v>
      </c>
      <c r="X20" s="117">
        <f t="shared" si="18"/>
        <v>5</v>
      </c>
      <c r="Y20" s="266">
        <v>11</v>
      </c>
      <c r="Z20" s="116">
        <f t="shared" si="7"/>
        <v>8.8000000000000007</v>
      </c>
      <c r="AA20" s="143"/>
    </row>
    <row r="21" spans="1:27" ht="19.9" customHeight="1">
      <c r="A21" s="138">
        <v>14</v>
      </c>
      <c r="B21" s="165">
        <v>263481</v>
      </c>
      <c r="C21" s="148" t="s">
        <v>179</v>
      </c>
      <c r="D21" s="10">
        <v>3</v>
      </c>
      <c r="E21" s="10">
        <v>5</v>
      </c>
      <c r="F21" s="10">
        <v>4</v>
      </c>
      <c r="G21" s="10">
        <v>4</v>
      </c>
      <c r="H21" s="10">
        <v>6</v>
      </c>
      <c r="I21" s="265">
        <f t="shared" si="8"/>
        <v>22</v>
      </c>
      <c r="J21" s="10">
        <f t="shared" si="9"/>
        <v>3.30</v>
      </c>
      <c r="K21" s="18">
        <v>1</v>
      </c>
      <c r="L21" s="18">
        <v>5</v>
      </c>
      <c r="M21" s="18">
        <v>2</v>
      </c>
      <c r="N21" s="18">
        <v>4</v>
      </c>
      <c r="O21" s="18">
        <v>1</v>
      </c>
      <c r="P21" s="265">
        <f t="shared" si="10"/>
        <v>13</v>
      </c>
      <c r="Q21" s="116">
        <f t="shared" si="11"/>
        <v>0.65</v>
      </c>
      <c r="R21" s="105">
        <f t="shared" si="12"/>
        <v>0.49999999999999994</v>
      </c>
      <c r="S21" s="105">
        <f t="shared" si="13"/>
        <v>1</v>
      </c>
      <c r="T21" s="105">
        <f t="shared" si="14"/>
        <v>0.70</v>
      </c>
      <c r="U21" s="105">
        <f t="shared" si="15"/>
        <v>0.80</v>
      </c>
      <c r="V21" s="105">
        <f t="shared" si="16"/>
        <v>0.95</v>
      </c>
      <c r="W21" s="117">
        <f t="shared" si="17"/>
        <v>35</v>
      </c>
      <c r="X21" s="117">
        <f t="shared" si="18"/>
        <v>7</v>
      </c>
      <c r="Y21" s="266">
        <v>18</v>
      </c>
      <c r="Z21" s="116">
        <f t="shared" si="7"/>
        <v>14.40</v>
      </c>
      <c r="AA21" s="143"/>
    </row>
    <row r="22" spans="1:27" ht="19.9" customHeight="1">
      <c r="A22" s="138">
        <v>15</v>
      </c>
      <c r="B22" s="165">
        <v>263482</v>
      </c>
      <c r="C22" s="148" t="s">
        <v>180</v>
      </c>
      <c r="D22" s="10">
        <v>3</v>
      </c>
      <c r="E22" s="10">
        <v>1</v>
      </c>
      <c r="F22" s="10">
        <v>2</v>
      </c>
      <c r="G22" s="10">
        <v>5</v>
      </c>
      <c r="H22" s="10">
        <v>1</v>
      </c>
      <c r="I22" s="265">
        <f t="shared" si="8"/>
        <v>12</v>
      </c>
      <c r="J22" s="10">
        <f t="shared" si="9"/>
        <v>1.7999999999999998</v>
      </c>
      <c r="K22" s="18">
        <v>1.50</v>
      </c>
      <c r="L22" s="18">
        <v>1</v>
      </c>
      <c r="M22" s="18">
        <v>2.50</v>
      </c>
      <c r="N22" s="18">
        <v>0</v>
      </c>
      <c r="O22" s="18">
        <v>2</v>
      </c>
      <c r="P22" s="265">
        <f t="shared" si="10"/>
        <v>7</v>
      </c>
      <c r="Q22" s="116">
        <f t="shared" si="11"/>
        <v>0.35</v>
      </c>
      <c r="R22" s="105">
        <f t="shared" si="12"/>
        <v>0.52499999999999991</v>
      </c>
      <c r="S22" s="105">
        <f t="shared" si="13"/>
        <v>0.20</v>
      </c>
      <c r="T22" s="105">
        <f t="shared" si="14"/>
        <v>0.425</v>
      </c>
      <c r="U22" s="105">
        <f t="shared" si="15"/>
        <v>0.75</v>
      </c>
      <c r="V22" s="105">
        <f t="shared" si="16"/>
        <v>0.25</v>
      </c>
      <c r="W22" s="117">
        <f t="shared" si="17"/>
        <v>19</v>
      </c>
      <c r="X22" s="117">
        <f t="shared" si="18"/>
        <v>3.8000000000000003</v>
      </c>
      <c r="Y22" s="266">
        <v>7</v>
      </c>
      <c r="Z22" s="116">
        <f t="shared" si="7"/>
        <v>5.60</v>
      </c>
      <c r="AA22" s="143"/>
    </row>
    <row r="23" spans="1:27" ht="19.9" customHeight="1">
      <c r="A23" s="138">
        <v>16</v>
      </c>
      <c r="B23" s="165">
        <v>263483</v>
      </c>
      <c r="C23" s="148" t="s">
        <v>181</v>
      </c>
      <c r="D23" s="10">
        <v>2</v>
      </c>
      <c r="E23" s="10">
        <v>6</v>
      </c>
      <c r="F23" s="10">
        <v>5</v>
      </c>
      <c r="G23" s="10">
        <v>5</v>
      </c>
      <c r="H23" s="10">
        <v>4</v>
      </c>
      <c r="I23" s="265">
        <f t="shared" si="8"/>
        <v>22</v>
      </c>
      <c r="J23" s="10">
        <f t="shared" si="9"/>
        <v>3.30</v>
      </c>
      <c r="K23" s="18">
        <v>3</v>
      </c>
      <c r="L23" s="18">
        <v>2</v>
      </c>
      <c r="M23" s="18">
        <v>1</v>
      </c>
      <c r="N23" s="18">
        <v>4</v>
      </c>
      <c r="O23" s="18">
        <v>1</v>
      </c>
      <c r="P23" s="265">
        <f t="shared" si="10"/>
        <v>11</v>
      </c>
      <c r="Q23" s="116">
        <f t="shared" si="11"/>
        <v>0.55000000000000004</v>
      </c>
      <c r="R23" s="105">
        <f t="shared" si="12"/>
        <v>0.45</v>
      </c>
      <c r="S23" s="105">
        <f t="shared" si="13"/>
        <v>0.99999999999999989</v>
      </c>
      <c r="T23" s="105">
        <f t="shared" si="14"/>
        <v>0.80</v>
      </c>
      <c r="U23" s="105">
        <f t="shared" si="15"/>
        <v>0.95</v>
      </c>
      <c r="V23" s="105">
        <f t="shared" si="16"/>
        <v>0.65</v>
      </c>
      <c r="W23" s="117">
        <f t="shared" si="17"/>
        <v>33</v>
      </c>
      <c r="X23" s="117">
        <f t="shared" si="18"/>
        <v>6.60</v>
      </c>
      <c r="Y23" s="266">
        <v>16</v>
      </c>
      <c r="Z23" s="116">
        <f t="shared" si="7"/>
        <v>12.80</v>
      </c>
      <c r="AA23" s="143"/>
    </row>
    <row r="24" spans="1:27" ht="19.9" customHeight="1">
      <c r="A24" s="138">
        <v>17</v>
      </c>
      <c r="B24" s="165">
        <v>263484</v>
      </c>
      <c r="C24" s="148" t="s">
        <v>182</v>
      </c>
      <c r="D24" s="10">
        <v>4</v>
      </c>
      <c r="E24" s="10">
        <v>5</v>
      </c>
      <c r="F24" s="10">
        <v>8</v>
      </c>
      <c r="G24" s="10">
        <v>5</v>
      </c>
      <c r="H24" s="10">
        <v>9</v>
      </c>
      <c r="I24" s="265">
        <f t="shared" si="8"/>
        <v>31</v>
      </c>
      <c r="J24" s="10">
        <f t="shared" si="9"/>
        <v>4.6499999999999995</v>
      </c>
      <c r="K24" s="18">
        <v>4</v>
      </c>
      <c r="L24" s="18">
        <v>2</v>
      </c>
      <c r="M24" s="18">
        <v>4</v>
      </c>
      <c r="N24" s="18">
        <v>3</v>
      </c>
      <c r="O24" s="18">
        <v>2.50</v>
      </c>
      <c r="P24" s="265">
        <f t="shared" si="10"/>
        <v>15.50</v>
      </c>
      <c r="Q24" s="116">
        <f t="shared" si="11"/>
        <v>0.775</v>
      </c>
      <c r="R24" s="105">
        <f t="shared" si="12"/>
        <v>0.80</v>
      </c>
      <c r="S24" s="105">
        <f t="shared" si="13"/>
        <v>0.85</v>
      </c>
      <c r="T24" s="105">
        <f t="shared" si="14"/>
        <v>1.40</v>
      </c>
      <c r="U24" s="105">
        <f t="shared" si="15"/>
        <v>0.90</v>
      </c>
      <c r="V24" s="105">
        <f t="shared" si="16"/>
        <v>1.475</v>
      </c>
      <c r="W24" s="117">
        <f t="shared" si="17"/>
        <v>46.50</v>
      </c>
      <c r="X24" s="117">
        <f t="shared" si="18"/>
        <v>9.3000000000000007</v>
      </c>
      <c r="Y24" s="266">
        <v>29</v>
      </c>
      <c r="Z24" s="116">
        <f t="shared" si="7"/>
        <v>23.200000000000003</v>
      </c>
      <c r="AA24" s="143"/>
    </row>
    <row r="25" spans="1:27" ht="19.9" customHeight="1">
      <c r="A25" s="138">
        <v>18</v>
      </c>
      <c r="B25" s="165">
        <v>263485</v>
      </c>
      <c r="C25" s="148" t="s">
        <v>183</v>
      </c>
      <c r="D25" s="10">
        <v>3</v>
      </c>
      <c r="E25" s="10">
        <v>5</v>
      </c>
      <c r="F25" s="10">
        <v>4</v>
      </c>
      <c r="G25" s="10">
        <v>2</v>
      </c>
      <c r="H25" s="10">
        <v>2</v>
      </c>
      <c r="I25" s="265">
        <f t="shared" si="8"/>
        <v>16</v>
      </c>
      <c r="J25" s="10">
        <f t="shared" si="9"/>
        <v>2.40</v>
      </c>
      <c r="K25" s="18">
        <v>1</v>
      </c>
      <c r="L25" s="18">
        <v>3</v>
      </c>
      <c r="M25" s="18">
        <v>2</v>
      </c>
      <c r="N25" s="18">
        <v>1.50</v>
      </c>
      <c r="O25" s="18">
        <v>1</v>
      </c>
      <c r="P25" s="265">
        <f t="shared" si="10"/>
        <v>8.50</v>
      </c>
      <c r="Q25" s="116">
        <f t="shared" si="11"/>
        <v>0.42500000000000004</v>
      </c>
      <c r="R25" s="105">
        <f t="shared" si="12"/>
        <v>0.49999999999999994</v>
      </c>
      <c r="S25" s="105">
        <f t="shared" si="13"/>
        <v>0.90</v>
      </c>
      <c r="T25" s="105">
        <f t="shared" si="14"/>
        <v>0.70</v>
      </c>
      <c r="U25" s="105">
        <f t="shared" si="15"/>
        <v>0.375</v>
      </c>
      <c r="V25" s="105">
        <f t="shared" si="16"/>
        <v>0.35</v>
      </c>
      <c r="W25" s="117">
        <f t="shared" si="17"/>
        <v>24.50</v>
      </c>
      <c r="X25" s="117">
        <f t="shared" si="18"/>
        <v>4.9000000000000004</v>
      </c>
      <c r="Y25" s="266">
        <v>11</v>
      </c>
      <c r="Z25" s="116">
        <f t="shared" si="7"/>
        <v>8.8000000000000007</v>
      </c>
      <c r="AA25" s="143"/>
    </row>
    <row r="26" spans="1:27" ht="19.9" customHeight="1">
      <c r="A26" s="138">
        <v>19</v>
      </c>
      <c r="B26" s="165">
        <v>263486</v>
      </c>
      <c r="C26" s="148" t="s">
        <v>184</v>
      </c>
      <c r="D26" s="10">
        <v>1</v>
      </c>
      <c r="E26" s="10">
        <v>1</v>
      </c>
      <c r="F26" s="10">
        <v>4</v>
      </c>
      <c r="G26" s="10">
        <v>1.50</v>
      </c>
      <c r="H26" s="10">
        <v>3</v>
      </c>
      <c r="I26" s="265">
        <f t="shared" si="8"/>
        <v>10.50</v>
      </c>
      <c r="J26" s="10">
        <f t="shared" si="9"/>
        <v>1.575</v>
      </c>
      <c r="K26" s="18">
        <v>1.50</v>
      </c>
      <c r="L26" s="18">
        <v>2</v>
      </c>
      <c r="M26" s="18">
        <v>2</v>
      </c>
      <c r="N26" s="18">
        <v>1.50</v>
      </c>
      <c r="O26" s="18">
        <v>1.50</v>
      </c>
      <c r="P26" s="265">
        <f t="shared" si="10"/>
        <v>8.50</v>
      </c>
      <c r="Q26" s="116">
        <f t="shared" si="11"/>
        <v>0.42500000000000004</v>
      </c>
      <c r="R26" s="105">
        <f t="shared" si="12"/>
        <v>0.225</v>
      </c>
      <c r="S26" s="105">
        <f t="shared" si="13"/>
        <v>0.25</v>
      </c>
      <c r="T26" s="105">
        <f t="shared" si="14"/>
        <v>0.70</v>
      </c>
      <c r="U26" s="105">
        <f t="shared" si="15"/>
        <v>0.30</v>
      </c>
      <c r="V26" s="105">
        <f t="shared" si="16"/>
        <v>0.52499999999999991</v>
      </c>
      <c r="W26" s="117">
        <f t="shared" si="17"/>
        <v>19</v>
      </c>
      <c r="X26" s="117">
        <f t="shared" si="18"/>
        <v>3.8000000000000003</v>
      </c>
      <c r="Y26" s="266">
        <v>7</v>
      </c>
      <c r="Z26" s="116">
        <f t="shared" si="7"/>
        <v>5.60</v>
      </c>
      <c r="AA26" s="143"/>
    </row>
    <row r="27" spans="1:27" ht="19.9" customHeight="1">
      <c r="A27" s="138">
        <v>20</v>
      </c>
      <c r="B27" s="165">
        <v>263488</v>
      </c>
      <c r="C27" s="148" t="s">
        <v>101</v>
      </c>
      <c r="D27" s="10">
        <v>2.50</v>
      </c>
      <c r="E27" s="10">
        <v>4</v>
      </c>
      <c r="F27" s="10">
        <v>7</v>
      </c>
      <c r="G27" s="10">
        <v>2</v>
      </c>
      <c r="H27" s="10">
        <v>1</v>
      </c>
      <c r="I27" s="265">
        <f t="shared" si="8"/>
        <v>16.50</v>
      </c>
      <c r="J27" s="10">
        <f t="shared" si="9"/>
        <v>2.475</v>
      </c>
      <c r="K27" s="18">
        <v>2</v>
      </c>
      <c r="L27" s="18">
        <v>2</v>
      </c>
      <c r="M27" s="18">
        <v>1</v>
      </c>
      <c r="N27" s="18">
        <v>2.50</v>
      </c>
      <c r="O27" s="18">
        <v>2</v>
      </c>
      <c r="P27" s="265">
        <f t="shared" si="10"/>
        <v>9.50</v>
      </c>
      <c r="Q27" s="116">
        <f t="shared" si="11"/>
        <v>0.475</v>
      </c>
      <c r="R27" s="105">
        <f t="shared" si="12"/>
        <v>0.475</v>
      </c>
      <c r="S27" s="105">
        <f t="shared" si="13"/>
        <v>0.70</v>
      </c>
      <c r="T27" s="105">
        <f t="shared" si="14"/>
        <v>1.1000000000000001</v>
      </c>
      <c r="U27" s="105">
        <f t="shared" si="15"/>
        <v>0.425</v>
      </c>
      <c r="V27" s="105">
        <f t="shared" si="16"/>
        <v>0.25</v>
      </c>
      <c r="W27" s="117">
        <f t="shared" si="17"/>
        <v>26</v>
      </c>
      <c r="X27" s="117">
        <f t="shared" si="18"/>
        <v>5.20</v>
      </c>
      <c r="Y27" s="266">
        <v>11</v>
      </c>
      <c r="Z27" s="116">
        <f t="shared" si="7"/>
        <v>8.8000000000000007</v>
      </c>
      <c r="AA27" s="143"/>
    </row>
    <row r="28" spans="1:27" ht="19.9" customHeight="1">
      <c r="A28" s="138">
        <v>21</v>
      </c>
      <c r="B28" s="165">
        <v>263490</v>
      </c>
      <c r="C28" s="148" t="s">
        <v>185</v>
      </c>
      <c r="D28" s="10">
        <v>9</v>
      </c>
      <c r="E28" s="10">
        <v>6</v>
      </c>
      <c r="F28" s="10">
        <v>8</v>
      </c>
      <c r="G28" s="10">
        <v>3</v>
      </c>
      <c r="H28" s="10">
        <v>8</v>
      </c>
      <c r="I28" s="265">
        <f t="shared" si="8"/>
        <v>34</v>
      </c>
      <c r="J28" s="10">
        <f t="shared" si="9"/>
        <v>5.0999999999999996</v>
      </c>
      <c r="K28" s="18">
        <v>2</v>
      </c>
      <c r="L28" s="18">
        <v>3</v>
      </c>
      <c r="M28" s="18">
        <v>4</v>
      </c>
      <c r="N28" s="18">
        <v>2</v>
      </c>
      <c r="O28" s="18">
        <v>5</v>
      </c>
      <c r="P28" s="265">
        <f t="shared" si="10"/>
        <v>16</v>
      </c>
      <c r="Q28" s="116">
        <f t="shared" si="11"/>
        <v>0.80</v>
      </c>
      <c r="R28" s="105">
        <f t="shared" si="12"/>
        <v>1.45</v>
      </c>
      <c r="S28" s="105">
        <f t="shared" si="13"/>
        <v>1.0499999999999998</v>
      </c>
      <c r="T28" s="105">
        <f t="shared" si="14"/>
        <v>1.40</v>
      </c>
      <c r="U28" s="105">
        <f t="shared" si="15"/>
        <v>0.54999999999999993</v>
      </c>
      <c r="V28" s="105">
        <f t="shared" si="16"/>
        <v>1.45</v>
      </c>
      <c r="W28" s="117">
        <f t="shared" si="17"/>
        <v>50</v>
      </c>
      <c r="X28" s="117">
        <f t="shared" si="18"/>
        <v>10</v>
      </c>
      <c r="Y28" s="266">
        <v>30</v>
      </c>
      <c r="Z28" s="116">
        <f t="shared" si="7"/>
        <v>24</v>
      </c>
      <c r="AA28" s="143"/>
    </row>
    <row r="29" spans="1:27" ht="19.9" customHeight="1">
      <c r="A29" s="138">
        <v>22</v>
      </c>
      <c r="B29" s="165">
        <v>263491</v>
      </c>
      <c r="C29" s="148" t="s">
        <v>186</v>
      </c>
      <c r="D29" s="10">
        <v>6</v>
      </c>
      <c r="E29" s="10">
        <v>7</v>
      </c>
      <c r="F29" s="10">
        <v>8</v>
      </c>
      <c r="G29" s="10">
        <v>6</v>
      </c>
      <c r="H29" s="10">
        <v>7</v>
      </c>
      <c r="I29" s="265">
        <f t="shared" si="8"/>
        <v>34</v>
      </c>
      <c r="J29" s="10">
        <f t="shared" si="9"/>
        <v>5.0999999999999996</v>
      </c>
      <c r="K29" s="18">
        <v>3.50</v>
      </c>
      <c r="L29" s="18">
        <v>2</v>
      </c>
      <c r="M29" s="18">
        <v>4</v>
      </c>
      <c r="N29" s="18">
        <v>5</v>
      </c>
      <c r="O29" s="18">
        <v>2</v>
      </c>
      <c r="P29" s="265">
        <f t="shared" si="10"/>
        <v>16.50</v>
      </c>
      <c r="Q29" s="116">
        <f t="shared" si="11"/>
        <v>0.825</v>
      </c>
      <c r="R29" s="105">
        <f t="shared" si="12"/>
        <v>1.075</v>
      </c>
      <c r="S29" s="105">
        <f t="shared" si="13"/>
        <v>1.1500000000000001</v>
      </c>
      <c r="T29" s="105">
        <f t="shared" si="14"/>
        <v>1.40</v>
      </c>
      <c r="U29" s="105">
        <f t="shared" si="15"/>
        <v>1.1499999999999999</v>
      </c>
      <c r="V29" s="105">
        <f t="shared" si="16"/>
        <v>1.1500000000000001</v>
      </c>
      <c r="W29" s="117">
        <f t="shared" si="17"/>
        <v>50.50</v>
      </c>
      <c r="X29" s="117">
        <f t="shared" si="18"/>
        <v>10.100000000000001</v>
      </c>
      <c r="Y29" s="266">
        <v>31</v>
      </c>
      <c r="Z29" s="116">
        <f t="shared" si="7"/>
        <v>24.80</v>
      </c>
      <c r="AA29" s="143"/>
    </row>
    <row r="30" spans="1:27" ht="19.9" customHeight="1">
      <c r="A30" s="138">
        <v>23</v>
      </c>
      <c r="B30" s="165">
        <v>263492</v>
      </c>
      <c r="C30" s="148" t="s">
        <v>187</v>
      </c>
      <c r="D30" s="10">
        <v>1</v>
      </c>
      <c r="E30" s="10">
        <v>2</v>
      </c>
      <c r="F30" s="10">
        <v>1</v>
      </c>
      <c r="G30" s="10">
        <v>0</v>
      </c>
      <c r="H30" s="10">
        <v>1</v>
      </c>
      <c r="I30" s="265">
        <f t="shared" si="8"/>
        <v>5</v>
      </c>
      <c r="J30" s="10">
        <f t="shared" si="9"/>
        <v>0.75</v>
      </c>
      <c r="K30" s="18">
        <v>0</v>
      </c>
      <c r="L30" s="18">
        <v>1</v>
      </c>
      <c r="M30" s="18">
        <v>2</v>
      </c>
      <c r="N30" s="18">
        <v>1</v>
      </c>
      <c r="O30" s="18">
        <v>1.50</v>
      </c>
      <c r="P30" s="265">
        <f t="shared" si="10"/>
        <v>5.50</v>
      </c>
      <c r="Q30" s="116">
        <f t="shared" si="11"/>
        <v>0.27500000000000002</v>
      </c>
      <c r="R30" s="105">
        <f t="shared" si="12"/>
        <v>0.15</v>
      </c>
      <c r="S30" s="105">
        <f t="shared" si="13"/>
        <v>0.35</v>
      </c>
      <c r="T30" s="105">
        <f t="shared" si="14"/>
        <v>0.25</v>
      </c>
      <c r="U30" s="105">
        <f t="shared" si="15"/>
        <v>0.05</v>
      </c>
      <c r="V30" s="105">
        <f t="shared" si="16"/>
        <v>0.225</v>
      </c>
      <c r="W30" s="117">
        <f t="shared" si="17"/>
        <v>10.50</v>
      </c>
      <c r="X30" s="117">
        <f t="shared" si="18"/>
        <v>2.10</v>
      </c>
      <c r="Y30" s="266">
        <v>0</v>
      </c>
      <c r="Z30" s="116">
        <f t="shared" si="7"/>
        <v>0</v>
      </c>
      <c r="AA30" s="143"/>
    </row>
    <row r="31" spans="1:27" s="132" customFormat="1" ht="18" customHeight="1">
      <c r="A31" s="138">
        <v>24</v>
      </c>
      <c r="B31" s="165">
        <v>263494</v>
      </c>
      <c r="C31" s="148" t="s">
        <v>188</v>
      </c>
      <c r="D31" s="10">
        <v>1</v>
      </c>
      <c r="E31" s="10">
        <v>4</v>
      </c>
      <c r="F31" s="10">
        <v>5</v>
      </c>
      <c r="G31" s="10">
        <v>5</v>
      </c>
      <c r="H31" s="10">
        <v>3</v>
      </c>
      <c r="I31" s="265">
        <f t="shared" si="8"/>
        <v>18</v>
      </c>
      <c r="J31" s="10">
        <f t="shared" si="9"/>
        <v>2.6999999999999997</v>
      </c>
      <c r="K31" s="18">
        <v>3</v>
      </c>
      <c r="L31" s="18">
        <v>2</v>
      </c>
      <c r="M31" s="18">
        <v>2.50</v>
      </c>
      <c r="N31" s="18">
        <v>1</v>
      </c>
      <c r="O31" s="18">
        <v>2</v>
      </c>
      <c r="P31" s="265">
        <f t="shared" si="10"/>
        <v>10.50</v>
      </c>
      <c r="Q31" s="116">
        <f t="shared" si="11"/>
        <v>0.525</v>
      </c>
      <c r="R31" s="105">
        <f t="shared" si="12"/>
        <v>0.30000000000000004</v>
      </c>
      <c r="S31" s="105">
        <f t="shared" si="13"/>
        <v>0.70</v>
      </c>
      <c r="T31" s="105">
        <f t="shared" si="14"/>
        <v>0.875</v>
      </c>
      <c r="U31" s="105">
        <f t="shared" si="15"/>
        <v>0.80</v>
      </c>
      <c r="V31" s="105">
        <f t="shared" si="16"/>
        <v>0.54999999999999993</v>
      </c>
      <c r="W31" s="117">
        <f t="shared" si="17"/>
        <v>28.50</v>
      </c>
      <c r="X31" s="117">
        <f t="shared" si="18"/>
        <v>5.70</v>
      </c>
      <c r="Y31" s="266">
        <v>14</v>
      </c>
      <c r="Z31" s="116">
        <f t="shared" si="7"/>
        <v>11.20</v>
      </c>
      <c r="AA31" s="144"/>
    </row>
    <row r="32" spans="1:27" ht="19.9" customHeight="1">
      <c r="A32" s="138">
        <v>25</v>
      </c>
      <c r="B32" s="165">
        <v>263495</v>
      </c>
      <c r="C32" s="148" t="s">
        <v>189</v>
      </c>
      <c r="D32" s="10">
        <v>10</v>
      </c>
      <c r="E32" s="10">
        <v>5</v>
      </c>
      <c r="F32" s="10">
        <v>6</v>
      </c>
      <c r="G32" s="10">
        <v>8</v>
      </c>
      <c r="H32" s="10">
        <v>7</v>
      </c>
      <c r="I32" s="265">
        <f t="shared" si="8"/>
        <v>36</v>
      </c>
      <c r="J32" s="10">
        <f t="shared" si="9"/>
        <v>5.40</v>
      </c>
      <c r="K32" s="18">
        <v>5</v>
      </c>
      <c r="L32" s="18">
        <v>4</v>
      </c>
      <c r="M32" s="18">
        <v>3</v>
      </c>
      <c r="N32" s="18">
        <v>2</v>
      </c>
      <c r="O32" s="18">
        <v>4</v>
      </c>
      <c r="P32" s="265">
        <f t="shared" si="10"/>
        <v>18</v>
      </c>
      <c r="Q32" s="116">
        <f t="shared" si="11"/>
        <v>0.90</v>
      </c>
      <c r="R32" s="105">
        <f t="shared" si="12"/>
        <v>1.75</v>
      </c>
      <c r="S32" s="105">
        <f t="shared" si="13"/>
        <v>0.95</v>
      </c>
      <c r="T32" s="105">
        <f t="shared" si="14"/>
        <v>1.0499999999999998</v>
      </c>
      <c r="U32" s="105">
        <f t="shared" si="15"/>
        <v>1.30</v>
      </c>
      <c r="V32" s="105">
        <f t="shared" si="16"/>
        <v>1.25</v>
      </c>
      <c r="W32" s="117">
        <f t="shared" si="17"/>
        <v>54</v>
      </c>
      <c r="X32" s="117">
        <f t="shared" si="18"/>
        <v>10.80</v>
      </c>
      <c r="Y32" s="266">
        <v>33</v>
      </c>
      <c r="Z32" s="116">
        <f t="shared" si="7"/>
        <v>26.40</v>
      </c>
      <c r="AA32" s="143"/>
    </row>
    <row r="33" spans="1:27" ht="19.9" customHeight="1">
      <c r="A33" s="138">
        <v>26</v>
      </c>
      <c r="B33" s="165">
        <v>263496</v>
      </c>
      <c r="C33" s="148" t="s">
        <v>190</v>
      </c>
      <c r="D33" s="10">
        <v>1</v>
      </c>
      <c r="E33" s="10">
        <v>4</v>
      </c>
      <c r="F33" s="10">
        <v>3</v>
      </c>
      <c r="G33" s="10">
        <v>3</v>
      </c>
      <c r="H33" s="10">
        <v>2</v>
      </c>
      <c r="I33" s="265">
        <f t="shared" si="8"/>
        <v>13</v>
      </c>
      <c r="J33" s="10">
        <f t="shared" si="9"/>
        <v>1.95</v>
      </c>
      <c r="K33" s="18">
        <v>2.50</v>
      </c>
      <c r="L33" s="18">
        <v>1.50</v>
      </c>
      <c r="M33" s="18">
        <v>0</v>
      </c>
      <c r="N33" s="18">
        <v>2.50</v>
      </c>
      <c r="O33" s="18">
        <v>3</v>
      </c>
      <c r="P33" s="265">
        <f t="shared" si="10"/>
        <v>9.50</v>
      </c>
      <c r="Q33" s="116">
        <f t="shared" si="11"/>
        <v>0.475</v>
      </c>
      <c r="R33" s="105">
        <f t="shared" si="12"/>
        <v>0.27500000000000002</v>
      </c>
      <c r="S33" s="105">
        <f t="shared" si="13"/>
        <v>0.675</v>
      </c>
      <c r="T33" s="105">
        <f t="shared" si="14"/>
        <v>0.44999999999999996</v>
      </c>
      <c r="U33" s="105">
        <f t="shared" si="15"/>
        <v>0.57499999999999996</v>
      </c>
      <c r="V33" s="105">
        <f t="shared" si="16"/>
        <v>0.45</v>
      </c>
      <c r="W33" s="117">
        <f t="shared" si="17"/>
        <v>22.50</v>
      </c>
      <c r="X33" s="117">
        <f t="shared" si="18"/>
        <v>4.50</v>
      </c>
      <c r="Y33" s="266">
        <v>7</v>
      </c>
      <c r="Z33" s="116">
        <f t="shared" si="7"/>
        <v>5.60</v>
      </c>
      <c r="AA33" s="143"/>
    </row>
    <row r="34" spans="1:27" ht="19.9" customHeight="1">
      <c r="A34" s="138">
        <v>27</v>
      </c>
      <c r="B34" s="165">
        <v>263497</v>
      </c>
      <c r="C34" s="148" t="s">
        <v>191</v>
      </c>
      <c r="D34" s="10">
        <v>8</v>
      </c>
      <c r="E34" s="10">
        <v>5</v>
      </c>
      <c r="F34" s="10">
        <v>6</v>
      </c>
      <c r="G34" s="10">
        <v>7</v>
      </c>
      <c r="H34" s="10">
        <v>5</v>
      </c>
      <c r="I34" s="265">
        <f t="shared" si="8"/>
        <v>31</v>
      </c>
      <c r="J34" s="10">
        <f t="shared" si="9"/>
        <v>4.6499999999999995</v>
      </c>
      <c r="K34" s="18">
        <v>4</v>
      </c>
      <c r="L34" s="18">
        <v>5</v>
      </c>
      <c r="M34" s="18">
        <v>3.50</v>
      </c>
      <c r="N34" s="18">
        <v>2</v>
      </c>
      <c r="O34" s="18">
        <v>2.50</v>
      </c>
      <c r="P34" s="265">
        <f t="shared" si="10"/>
        <v>17</v>
      </c>
      <c r="Q34" s="116">
        <f t="shared" si="11"/>
        <v>0.85000000000000009</v>
      </c>
      <c r="R34" s="105">
        <f t="shared" si="12"/>
        <v>1.40</v>
      </c>
      <c r="S34" s="105">
        <f t="shared" si="13"/>
        <v>1</v>
      </c>
      <c r="T34" s="105">
        <f t="shared" si="14"/>
        <v>1.075</v>
      </c>
      <c r="U34" s="105">
        <f t="shared" si="15"/>
        <v>1.1500000000000001</v>
      </c>
      <c r="V34" s="105">
        <f t="shared" si="16"/>
        <v>0.875</v>
      </c>
      <c r="W34" s="117">
        <f t="shared" si="17"/>
        <v>48</v>
      </c>
      <c r="X34" s="117">
        <f t="shared" si="18"/>
        <v>9.6000000000000014</v>
      </c>
      <c r="Y34" s="266">
        <v>27</v>
      </c>
      <c r="Z34" s="116">
        <f t="shared" si="7"/>
        <v>21.60</v>
      </c>
      <c r="AA34" s="143"/>
    </row>
    <row r="35" spans="1:27" ht="19.9" customHeight="1">
      <c r="A35" s="138">
        <v>28</v>
      </c>
      <c r="B35" s="165">
        <v>263498</v>
      </c>
      <c r="C35" s="148" t="s">
        <v>192</v>
      </c>
      <c r="D35" s="10">
        <v>7</v>
      </c>
      <c r="E35" s="10">
        <v>4</v>
      </c>
      <c r="F35" s="10">
        <v>7</v>
      </c>
      <c r="G35" s="10">
        <v>5</v>
      </c>
      <c r="H35" s="10">
        <v>9</v>
      </c>
      <c r="I35" s="265">
        <f t="shared" si="8"/>
        <v>32</v>
      </c>
      <c r="J35" s="10">
        <f t="shared" si="9"/>
        <v>4.80</v>
      </c>
      <c r="K35" s="18">
        <v>4</v>
      </c>
      <c r="L35" s="18">
        <v>5</v>
      </c>
      <c r="M35" s="18">
        <v>2</v>
      </c>
      <c r="N35" s="18">
        <v>1</v>
      </c>
      <c r="O35" s="18">
        <v>3</v>
      </c>
      <c r="P35" s="265">
        <f t="shared" si="10"/>
        <v>15</v>
      </c>
      <c r="Q35" s="116">
        <f t="shared" si="11"/>
        <v>0.75</v>
      </c>
      <c r="R35" s="105">
        <f t="shared" si="12"/>
        <v>1.25</v>
      </c>
      <c r="S35" s="105">
        <f t="shared" si="13"/>
        <v>0.85</v>
      </c>
      <c r="T35" s="105">
        <f t="shared" si="14"/>
        <v>1.1500000000000001</v>
      </c>
      <c r="U35" s="105">
        <f t="shared" si="15"/>
        <v>0.80</v>
      </c>
      <c r="V35" s="105">
        <f t="shared" si="16"/>
        <v>1.50</v>
      </c>
      <c r="W35" s="117">
        <f t="shared" si="17"/>
        <v>47</v>
      </c>
      <c r="X35" s="117">
        <f t="shared" si="18"/>
        <v>9.40</v>
      </c>
      <c r="Y35" s="266">
        <v>29</v>
      </c>
      <c r="Z35" s="116">
        <f t="shared" si="7"/>
        <v>23.200000000000003</v>
      </c>
      <c r="AA35" s="143"/>
    </row>
    <row r="36" spans="1:27" ht="19.9" customHeight="1">
      <c r="A36" s="138">
        <v>29</v>
      </c>
      <c r="B36" s="165">
        <v>263500</v>
      </c>
      <c r="C36" s="148" t="s">
        <v>193</v>
      </c>
      <c r="D36" s="10">
        <v>5</v>
      </c>
      <c r="E36" s="10">
        <v>6</v>
      </c>
      <c r="F36" s="10">
        <v>2</v>
      </c>
      <c r="G36" s="10">
        <v>4</v>
      </c>
      <c r="H36" s="10">
        <v>1</v>
      </c>
      <c r="I36" s="265">
        <f t="shared" si="8"/>
        <v>18</v>
      </c>
      <c r="J36" s="10">
        <f t="shared" si="9"/>
        <v>2.6999999999999997</v>
      </c>
      <c r="K36" s="18">
        <v>3.50</v>
      </c>
      <c r="L36" s="18">
        <v>2</v>
      </c>
      <c r="M36" s="18">
        <v>1.50</v>
      </c>
      <c r="N36" s="18">
        <v>3</v>
      </c>
      <c r="O36" s="18">
        <v>3.50</v>
      </c>
      <c r="P36" s="265">
        <f t="shared" si="10"/>
        <v>13.50</v>
      </c>
      <c r="Q36" s="116">
        <f t="shared" si="11"/>
        <v>0.675</v>
      </c>
      <c r="R36" s="105">
        <f t="shared" si="12"/>
        <v>0.925</v>
      </c>
      <c r="S36" s="105">
        <f t="shared" si="13"/>
        <v>0.99999999999999989</v>
      </c>
      <c r="T36" s="105">
        <f t="shared" si="14"/>
        <v>0.375</v>
      </c>
      <c r="U36" s="105">
        <f t="shared" si="15"/>
        <v>0.75</v>
      </c>
      <c r="V36" s="105">
        <f t="shared" si="16"/>
        <v>0.325</v>
      </c>
      <c r="W36" s="117">
        <f t="shared" si="17"/>
        <v>31.50</v>
      </c>
      <c r="X36" s="117">
        <f t="shared" si="18"/>
        <v>6.3000000000000007</v>
      </c>
      <c r="Y36" s="266">
        <v>12</v>
      </c>
      <c r="Z36" s="116">
        <f t="shared" si="7"/>
        <v>9.6000000000000014</v>
      </c>
      <c r="AA36" s="143"/>
    </row>
    <row r="37" spans="1:27" ht="19.9" customHeight="1">
      <c r="A37" s="138">
        <v>30</v>
      </c>
      <c r="B37" s="165">
        <v>263502</v>
      </c>
      <c r="C37" s="148" t="s">
        <v>194</v>
      </c>
      <c r="D37" s="10">
        <v>1</v>
      </c>
      <c r="E37" s="10">
        <v>5</v>
      </c>
      <c r="F37" s="10">
        <v>7</v>
      </c>
      <c r="G37" s="10">
        <v>5</v>
      </c>
      <c r="H37" s="10">
        <v>2.50</v>
      </c>
      <c r="I37" s="265">
        <f t="shared" si="8"/>
        <v>20.50</v>
      </c>
      <c r="J37" s="10">
        <f t="shared" si="9"/>
        <v>3.0749999999999997</v>
      </c>
      <c r="K37" s="18">
        <v>2.50</v>
      </c>
      <c r="L37" s="18">
        <v>2</v>
      </c>
      <c r="M37" s="18">
        <v>3</v>
      </c>
      <c r="N37" s="18">
        <v>5</v>
      </c>
      <c r="O37" s="18">
        <v>3</v>
      </c>
      <c r="P37" s="265">
        <f t="shared" si="10"/>
        <v>15.50</v>
      </c>
      <c r="Q37" s="116">
        <f t="shared" si="11"/>
        <v>0.775</v>
      </c>
      <c r="R37" s="105">
        <f t="shared" si="12"/>
        <v>0.27500000000000002</v>
      </c>
      <c r="S37" s="105">
        <f t="shared" si="13"/>
        <v>0.85</v>
      </c>
      <c r="T37" s="105">
        <f t="shared" si="14"/>
        <v>1.2000000000000002</v>
      </c>
      <c r="U37" s="105">
        <f t="shared" si="15"/>
        <v>1</v>
      </c>
      <c r="V37" s="105">
        <f t="shared" si="16"/>
        <v>0.525</v>
      </c>
      <c r="W37" s="117">
        <f t="shared" si="17"/>
        <v>36</v>
      </c>
      <c r="X37" s="117">
        <f t="shared" si="18"/>
        <v>7.20</v>
      </c>
      <c r="Y37" s="266">
        <v>17</v>
      </c>
      <c r="Z37" s="116">
        <f t="shared" si="7"/>
        <v>13.60</v>
      </c>
      <c r="AA37" s="143"/>
    </row>
    <row r="38" spans="1:27" ht="19.9" customHeight="1">
      <c r="A38" s="138">
        <v>31</v>
      </c>
      <c r="B38" s="165">
        <v>263503</v>
      </c>
      <c r="C38" s="148" t="s">
        <v>195</v>
      </c>
      <c r="D38" s="10">
        <v>3</v>
      </c>
      <c r="E38" s="10">
        <v>2</v>
      </c>
      <c r="F38" s="10">
        <v>1</v>
      </c>
      <c r="G38" s="10">
        <v>0</v>
      </c>
      <c r="H38" s="10">
        <v>1</v>
      </c>
      <c r="I38" s="265">
        <f t="shared" si="8"/>
        <v>7</v>
      </c>
      <c r="J38" s="10">
        <f t="shared" si="9"/>
        <v>1.05</v>
      </c>
      <c r="K38" s="18">
        <v>1</v>
      </c>
      <c r="L38" s="18">
        <v>1.50</v>
      </c>
      <c r="M38" s="18">
        <v>0</v>
      </c>
      <c r="N38" s="18">
        <v>2.50</v>
      </c>
      <c r="O38" s="18">
        <v>1</v>
      </c>
      <c r="P38" s="265">
        <f t="shared" si="10"/>
        <v>6</v>
      </c>
      <c r="Q38" s="116">
        <f t="shared" si="11"/>
        <v>0.30000000000000004</v>
      </c>
      <c r="R38" s="105">
        <f t="shared" si="12"/>
        <v>0.49999999999999994</v>
      </c>
      <c r="S38" s="105">
        <f t="shared" si="13"/>
        <v>0.375</v>
      </c>
      <c r="T38" s="105">
        <f t="shared" si="14"/>
        <v>0.15</v>
      </c>
      <c r="U38" s="105">
        <f t="shared" si="15"/>
        <v>0.125</v>
      </c>
      <c r="V38" s="105">
        <f t="shared" si="16"/>
        <v>0.20</v>
      </c>
      <c r="W38" s="117">
        <f t="shared" si="17"/>
        <v>13</v>
      </c>
      <c r="X38" s="117">
        <f t="shared" si="18"/>
        <v>2.60</v>
      </c>
      <c r="Y38" s="266">
        <v>4</v>
      </c>
      <c r="Z38" s="116">
        <f t="shared" si="7"/>
        <v>3.20</v>
      </c>
      <c r="AA38" s="143"/>
    </row>
    <row r="39" spans="1:27" ht="19.9" customHeight="1">
      <c r="A39" s="138">
        <v>32</v>
      </c>
      <c r="B39" s="165">
        <v>263504</v>
      </c>
      <c r="C39" s="148" t="s">
        <v>196</v>
      </c>
      <c r="D39" s="10">
        <v>8</v>
      </c>
      <c r="E39" s="10">
        <v>6</v>
      </c>
      <c r="F39" s="10">
        <v>5</v>
      </c>
      <c r="G39" s="10">
        <v>2</v>
      </c>
      <c r="H39" s="10">
        <v>4</v>
      </c>
      <c r="I39" s="265">
        <f t="shared" si="8"/>
        <v>25</v>
      </c>
      <c r="J39" s="10">
        <f t="shared" si="9"/>
        <v>3.75</v>
      </c>
      <c r="K39" s="18">
        <v>2.50</v>
      </c>
      <c r="L39" s="18">
        <v>3</v>
      </c>
      <c r="M39" s="18">
        <v>4</v>
      </c>
      <c r="N39" s="18">
        <v>2.50</v>
      </c>
      <c r="O39" s="18">
        <v>0.50</v>
      </c>
      <c r="P39" s="265">
        <f t="shared" si="10"/>
        <v>12.50</v>
      </c>
      <c r="Q39" s="116">
        <f t="shared" si="11"/>
        <v>0.625</v>
      </c>
      <c r="R39" s="105">
        <f t="shared" si="12"/>
        <v>1.325</v>
      </c>
      <c r="S39" s="105">
        <f t="shared" si="13"/>
        <v>1.0499999999999998</v>
      </c>
      <c r="T39" s="105">
        <f t="shared" si="14"/>
        <v>0.95</v>
      </c>
      <c r="U39" s="105">
        <f t="shared" si="15"/>
        <v>0.425</v>
      </c>
      <c r="V39" s="105">
        <f t="shared" si="16"/>
        <v>0.625</v>
      </c>
      <c r="W39" s="117">
        <f t="shared" si="17"/>
        <v>37.50</v>
      </c>
      <c r="X39" s="117">
        <f t="shared" si="18"/>
        <v>7.50</v>
      </c>
      <c r="Y39" s="266">
        <v>21</v>
      </c>
      <c r="Z39" s="116">
        <f t="shared" si="7"/>
        <v>16.80</v>
      </c>
      <c r="AA39" s="143"/>
    </row>
    <row r="40" spans="1:27" ht="19.9" customHeight="1">
      <c r="A40" s="138">
        <v>33</v>
      </c>
      <c r="B40" s="165">
        <v>263505</v>
      </c>
      <c r="C40" s="148" t="s">
        <v>197</v>
      </c>
      <c r="D40" s="10">
        <v>3</v>
      </c>
      <c r="E40" s="10">
        <v>4</v>
      </c>
      <c r="F40" s="10">
        <v>5</v>
      </c>
      <c r="G40" s="10">
        <v>2</v>
      </c>
      <c r="H40" s="10">
        <v>6</v>
      </c>
      <c r="I40" s="265">
        <f t="shared" si="8"/>
        <v>20</v>
      </c>
      <c r="J40" s="10">
        <f t="shared" si="9"/>
        <v>3</v>
      </c>
      <c r="K40" s="18">
        <v>2</v>
      </c>
      <c r="L40" s="18">
        <v>4.50</v>
      </c>
      <c r="M40" s="18">
        <v>3.50</v>
      </c>
      <c r="N40" s="18">
        <v>1</v>
      </c>
      <c r="O40" s="18">
        <v>2</v>
      </c>
      <c r="P40" s="265">
        <f t="shared" si="10"/>
        <v>13</v>
      </c>
      <c r="Q40" s="116">
        <f t="shared" si="11"/>
        <v>0.65</v>
      </c>
      <c r="R40" s="105">
        <f t="shared" si="12"/>
        <v>0.54999999999999993</v>
      </c>
      <c r="S40" s="105">
        <f t="shared" si="13"/>
        <v>0.825</v>
      </c>
      <c r="T40" s="105">
        <f t="shared" si="14"/>
        <v>0.925</v>
      </c>
      <c r="U40" s="105">
        <f t="shared" si="15"/>
        <v>0.35</v>
      </c>
      <c r="V40" s="105">
        <f t="shared" si="16"/>
        <v>0.99999999999999989</v>
      </c>
      <c r="W40" s="117">
        <f t="shared" si="17"/>
        <v>33</v>
      </c>
      <c r="X40" s="117">
        <f t="shared" si="18"/>
        <v>6.60</v>
      </c>
      <c r="Y40" s="266">
        <v>16</v>
      </c>
      <c r="Z40" s="116">
        <f t="shared" si="19" ref="Z40:Z71">Y40*0.8</f>
        <v>12.80</v>
      </c>
      <c r="AA40" s="143"/>
    </row>
    <row r="41" spans="1:27" ht="19.9" customHeight="1">
      <c r="A41" s="138">
        <v>34</v>
      </c>
      <c r="B41" s="165">
        <v>263506</v>
      </c>
      <c r="C41" s="148" t="s">
        <v>198</v>
      </c>
      <c r="D41" s="10">
        <v>9</v>
      </c>
      <c r="E41" s="10">
        <v>8</v>
      </c>
      <c r="F41" s="10">
        <v>7</v>
      </c>
      <c r="G41" s="10">
        <v>5</v>
      </c>
      <c r="H41" s="10">
        <v>4</v>
      </c>
      <c r="I41" s="265">
        <f t="shared" si="8"/>
        <v>33</v>
      </c>
      <c r="J41" s="10">
        <f t="shared" si="9"/>
        <v>4.95</v>
      </c>
      <c r="K41" s="18">
        <v>4.50</v>
      </c>
      <c r="L41" s="18">
        <v>3.50</v>
      </c>
      <c r="M41" s="18">
        <v>2</v>
      </c>
      <c r="N41" s="18">
        <v>2.50</v>
      </c>
      <c r="O41" s="18">
        <v>5</v>
      </c>
      <c r="P41" s="265">
        <f t="shared" si="10"/>
        <v>17.50</v>
      </c>
      <c r="Q41" s="116">
        <f t="shared" si="11"/>
        <v>0.875</v>
      </c>
      <c r="R41" s="105">
        <f t="shared" si="12"/>
        <v>1.575</v>
      </c>
      <c r="S41" s="105">
        <f t="shared" si="13"/>
        <v>1.375</v>
      </c>
      <c r="T41" s="105">
        <f t="shared" si="14"/>
        <v>1.1500000000000001</v>
      </c>
      <c r="U41" s="105">
        <f t="shared" si="15"/>
        <v>0.875</v>
      </c>
      <c r="V41" s="105">
        <f t="shared" si="16"/>
        <v>0.85</v>
      </c>
      <c r="W41" s="117">
        <f t="shared" si="17"/>
        <v>50.50</v>
      </c>
      <c r="X41" s="117">
        <f t="shared" si="18"/>
        <v>10.100000000000001</v>
      </c>
      <c r="Y41" s="266">
        <v>28</v>
      </c>
      <c r="Z41" s="116">
        <f t="shared" si="19"/>
        <v>22.40</v>
      </c>
      <c r="AA41" s="143"/>
    </row>
    <row r="42" spans="1:27" ht="19.9" customHeight="1">
      <c r="A42" s="138">
        <v>35</v>
      </c>
      <c r="B42" s="165">
        <v>263508</v>
      </c>
      <c r="C42" s="148" t="s">
        <v>199</v>
      </c>
      <c r="D42" s="10">
        <v>3</v>
      </c>
      <c r="E42" s="10">
        <v>8</v>
      </c>
      <c r="F42" s="10">
        <v>6</v>
      </c>
      <c r="G42" s="10">
        <v>7</v>
      </c>
      <c r="H42" s="10">
        <v>6</v>
      </c>
      <c r="I42" s="265">
        <f t="shared" si="8"/>
        <v>30</v>
      </c>
      <c r="J42" s="10">
        <f t="shared" si="9"/>
        <v>4.50</v>
      </c>
      <c r="K42" s="18">
        <v>4</v>
      </c>
      <c r="L42" s="18">
        <v>4.50</v>
      </c>
      <c r="M42" s="18">
        <v>3</v>
      </c>
      <c r="N42" s="18">
        <v>5</v>
      </c>
      <c r="O42" s="18">
        <v>1.50</v>
      </c>
      <c r="P42" s="265">
        <f t="shared" si="10"/>
        <v>18</v>
      </c>
      <c r="Q42" s="116">
        <f t="shared" si="11"/>
        <v>0.90</v>
      </c>
      <c r="R42" s="105">
        <f t="shared" si="12"/>
        <v>0.64999999999999991</v>
      </c>
      <c r="S42" s="105">
        <f t="shared" si="13"/>
        <v>1.425</v>
      </c>
      <c r="T42" s="105">
        <f t="shared" si="14"/>
        <v>1.0499999999999998</v>
      </c>
      <c r="U42" s="105">
        <f t="shared" si="15"/>
        <v>1.30</v>
      </c>
      <c r="V42" s="105">
        <f t="shared" si="16"/>
        <v>0.97499999999999987</v>
      </c>
      <c r="W42" s="117">
        <f t="shared" si="17"/>
        <v>48</v>
      </c>
      <c r="X42" s="117">
        <f t="shared" si="18"/>
        <v>9.6000000000000014</v>
      </c>
      <c r="Y42" s="266">
        <v>26</v>
      </c>
      <c r="Z42" s="116">
        <f t="shared" si="19"/>
        <v>20.80</v>
      </c>
      <c r="AA42" s="143"/>
    </row>
    <row r="43" spans="1:27" ht="19.9" customHeight="1">
      <c r="A43" s="138">
        <v>36</v>
      </c>
      <c r="B43" s="165">
        <v>263509</v>
      </c>
      <c r="C43" s="148" t="s">
        <v>200</v>
      </c>
      <c r="D43" s="10">
        <v>5</v>
      </c>
      <c r="E43" s="10">
        <v>4</v>
      </c>
      <c r="F43" s="10">
        <v>3</v>
      </c>
      <c r="G43" s="10">
        <v>5</v>
      </c>
      <c r="H43" s="10">
        <v>1</v>
      </c>
      <c r="I43" s="265">
        <f t="shared" si="8"/>
        <v>18</v>
      </c>
      <c r="J43" s="10">
        <f t="shared" si="9"/>
        <v>2.6999999999999997</v>
      </c>
      <c r="K43" s="18">
        <v>1</v>
      </c>
      <c r="L43" s="18">
        <v>3</v>
      </c>
      <c r="M43" s="18">
        <v>2.50</v>
      </c>
      <c r="N43" s="18">
        <v>1</v>
      </c>
      <c r="O43" s="18">
        <v>2</v>
      </c>
      <c r="P43" s="265">
        <f t="shared" si="10"/>
        <v>9.50</v>
      </c>
      <c r="Q43" s="116">
        <f t="shared" si="11"/>
        <v>0.475</v>
      </c>
      <c r="R43" s="105">
        <f t="shared" si="12"/>
        <v>0.80</v>
      </c>
      <c r="S43" s="105">
        <f t="shared" si="13"/>
        <v>0.75</v>
      </c>
      <c r="T43" s="105">
        <f t="shared" si="14"/>
        <v>0.57499999999999996</v>
      </c>
      <c r="U43" s="105">
        <f t="shared" si="15"/>
        <v>0.80</v>
      </c>
      <c r="V43" s="105">
        <f t="shared" si="16"/>
        <v>0.25</v>
      </c>
      <c r="W43" s="117">
        <f t="shared" si="17"/>
        <v>27.50</v>
      </c>
      <c r="X43" s="117">
        <f t="shared" si="18"/>
        <v>5.50</v>
      </c>
      <c r="Y43" s="266">
        <v>13</v>
      </c>
      <c r="Z43" s="116">
        <f t="shared" si="19"/>
        <v>10.40</v>
      </c>
      <c r="AA43" s="143"/>
    </row>
    <row r="44" spans="1:27" ht="19.9" customHeight="1">
      <c r="A44" s="138">
        <v>37</v>
      </c>
      <c r="B44" s="165">
        <v>263511</v>
      </c>
      <c r="C44" s="148" t="s">
        <v>201</v>
      </c>
      <c r="D44" s="10">
        <v>3</v>
      </c>
      <c r="E44" s="10">
        <v>5</v>
      </c>
      <c r="F44" s="10">
        <v>4</v>
      </c>
      <c r="G44" s="10">
        <v>3</v>
      </c>
      <c r="H44" s="10">
        <v>4</v>
      </c>
      <c r="I44" s="265">
        <f t="shared" si="8"/>
        <v>19</v>
      </c>
      <c r="J44" s="10">
        <f t="shared" si="9"/>
        <v>2.85</v>
      </c>
      <c r="K44" s="18">
        <v>1</v>
      </c>
      <c r="L44" s="18">
        <v>2</v>
      </c>
      <c r="M44" s="18">
        <v>1</v>
      </c>
      <c r="N44" s="18">
        <v>3</v>
      </c>
      <c r="O44" s="18">
        <v>2.50</v>
      </c>
      <c r="P44" s="265">
        <f t="shared" si="10"/>
        <v>9.50</v>
      </c>
      <c r="Q44" s="116">
        <f t="shared" si="11"/>
        <v>0.475</v>
      </c>
      <c r="R44" s="105">
        <f t="shared" si="12"/>
        <v>0.49999999999999994</v>
      </c>
      <c r="S44" s="105">
        <f t="shared" si="13"/>
        <v>0.85</v>
      </c>
      <c r="T44" s="105">
        <f t="shared" si="14"/>
        <v>0.65</v>
      </c>
      <c r="U44" s="105">
        <f t="shared" si="15"/>
        <v>0.60</v>
      </c>
      <c r="V44" s="105">
        <f t="shared" si="16"/>
        <v>0.725</v>
      </c>
      <c r="W44" s="117">
        <f t="shared" si="17"/>
        <v>28.50</v>
      </c>
      <c r="X44" s="117">
        <f t="shared" si="18"/>
        <v>5.70</v>
      </c>
      <c r="Y44" s="266">
        <v>16</v>
      </c>
      <c r="Z44" s="116">
        <f t="shared" si="19"/>
        <v>12.80</v>
      </c>
      <c r="AA44" s="143"/>
    </row>
    <row r="45" spans="1:27" ht="19.9" customHeight="1">
      <c r="A45" s="138">
        <v>38</v>
      </c>
      <c r="B45" s="165">
        <v>263512</v>
      </c>
      <c r="C45" s="148" t="s">
        <v>202</v>
      </c>
      <c r="D45" s="10">
        <v>7</v>
      </c>
      <c r="E45" s="10">
        <v>5</v>
      </c>
      <c r="F45" s="10">
        <v>5</v>
      </c>
      <c r="G45" s="10">
        <v>4</v>
      </c>
      <c r="H45" s="10">
        <v>3</v>
      </c>
      <c r="I45" s="265">
        <f t="shared" si="8"/>
        <v>24</v>
      </c>
      <c r="J45" s="10">
        <f t="shared" si="9"/>
        <v>3.5999999999999996</v>
      </c>
      <c r="K45" s="18">
        <v>2.50</v>
      </c>
      <c r="L45" s="18">
        <v>3</v>
      </c>
      <c r="M45" s="18">
        <v>1</v>
      </c>
      <c r="N45" s="18">
        <v>2</v>
      </c>
      <c r="O45" s="18">
        <v>3.50</v>
      </c>
      <c r="P45" s="265">
        <f t="shared" si="10"/>
        <v>12</v>
      </c>
      <c r="Q45" s="116">
        <f t="shared" si="11"/>
        <v>0.60000000000000009</v>
      </c>
      <c r="R45" s="105">
        <f t="shared" si="12"/>
        <v>1.175</v>
      </c>
      <c r="S45" s="105">
        <f t="shared" si="13"/>
        <v>0.90</v>
      </c>
      <c r="T45" s="105">
        <f t="shared" si="14"/>
        <v>0.80</v>
      </c>
      <c r="U45" s="105">
        <f t="shared" si="15"/>
        <v>0.70</v>
      </c>
      <c r="V45" s="105">
        <f t="shared" si="16"/>
        <v>0.625</v>
      </c>
      <c r="W45" s="117">
        <f t="shared" si="17"/>
        <v>36</v>
      </c>
      <c r="X45" s="117">
        <f t="shared" si="18"/>
        <v>7.20</v>
      </c>
      <c r="Y45" s="266">
        <v>19</v>
      </c>
      <c r="Z45" s="116">
        <f t="shared" si="19"/>
        <v>15.20</v>
      </c>
      <c r="AA45" s="143"/>
    </row>
    <row r="46" spans="1:27" ht="19.9" customHeight="1">
      <c r="A46" s="138">
        <v>39</v>
      </c>
      <c r="B46" s="165">
        <v>263515</v>
      </c>
      <c r="C46" s="148" t="s">
        <v>272</v>
      </c>
      <c r="D46" s="10">
        <v>4</v>
      </c>
      <c r="E46" s="10">
        <v>5</v>
      </c>
      <c r="F46" s="10">
        <v>6</v>
      </c>
      <c r="G46" s="10">
        <v>5</v>
      </c>
      <c r="H46" s="10">
        <v>7</v>
      </c>
      <c r="I46" s="265">
        <f t="shared" si="8"/>
        <v>27</v>
      </c>
      <c r="J46" s="10">
        <f t="shared" si="9"/>
        <v>4.05</v>
      </c>
      <c r="K46" s="18">
        <v>3</v>
      </c>
      <c r="L46" s="18">
        <v>1</v>
      </c>
      <c r="M46" s="18">
        <v>2</v>
      </c>
      <c r="N46" s="18">
        <v>3.50</v>
      </c>
      <c r="O46" s="18">
        <v>3.50</v>
      </c>
      <c r="P46" s="265">
        <f t="shared" si="10"/>
        <v>13</v>
      </c>
      <c r="Q46" s="116">
        <f t="shared" si="11"/>
        <v>0.65</v>
      </c>
      <c r="R46" s="105">
        <f t="shared" si="12"/>
        <v>0.75</v>
      </c>
      <c r="S46" s="105">
        <f t="shared" si="13"/>
        <v>0.80</v>
      </c>
      <c r="T46" s="105">
        <f t="shared" si="14"/>
        <v>0.99999999999999989</v>
      </c>
      <c r="U46" s="105">
        <f t="shared" si="15"/>
        <v>0.925</v>
      </c>
      <c r="V46" s="105">
        <f t="shared" si="16"/>
        <v>1.2250000000000001</v>
      </c>
      <c r="W46" s="117">
        <f t="shared" si="17"/>
        <v>40</v>
      </c>
      <c r="X46" s="117">
        <f t="shared" si="18"/>
        <v>8</v>
      </c>
      <c r="Y46" s="266">
        <v>21</v>
      </c>
      <c r="Z46" s="116">
        <f t="shared" si="19"/>
        <v>16.80</v>
      </c>
      <c r="AA46" s="143"/>
    </row>
    <row r="47" spans="1:27" ht="19.9" customHeight="1">
      <c r="A47" s="138">
        <v>40</v>
      </c>
      <c r="B47" s="165">
        <v>263516</v>
      </c>
      <c r="C47" s="148" t="s">
        <v>203</v>
      </c>
      <c r="D47" s="10">
        <v>1</v>
      </c>
      <c r="E47" s="10">
        <v>7</v>
      </c>
      <c r="F47" s="10">
        <v>5</v>
      </c>
      <c r="G47" s="10">
        <v>4</v>
      </c>
      <c r="H47" s="10">
        <v>2</v>
      </c>
      <c r="I47" s="265">
        <f t="shared" si="8"/>
        <v>19</v>
      </c>
      <c r="J47" s="10">
        <f t="shared" si="9"/>
        <v>2.85</v>
      </c>
      <c r="K47" s="18">
        <v>3.50</v>
      </c>
      <c r="L47" s="18">
        <v>2.50</v>
      </c>
      <c r="M47" s="18">
        <v>4</v>
      </c>
      <c r="N47" s="18">
        <v>2</v>
      </c>
      <c r="O47" s="18">
        <v>1</v>
      </c>
      <c r="P47" s="265">
        <f t="shared" si="10"/>
        <v>13</v>
      </c>
      <c r="Q47" s="116">
        <f t="shared" si="11"/>
        <v>0.65</v>
      </c>
      <c r="R47" s="105">
        <f t="shared" si="12"/>
        <v>0.325</v>
      </c>
      <c r="S47" s="105">
        <f t="shared" si="13"/>
        <v>1.175</v>
      </c>
      <c r="T47" s="105">
        <f t="shared" si="14"/>
        <v>0.95</v>
      </c>
      <c r="U47" s="105">
        <f t="shared" si="15"/>
        <v>0.70</v>
      </c>
      <c r="V47" s="105">
        <f t="shared" si="16"/>
        <v>0.35</v>
      </c>
      <c r="W47" s="117">
        <f t="shared" si="17"/>
        <v>32</v>
      </c>
      <c r="X47" s="117">
        <f t="shared" si="18"/>
        <v>6.40</v>
      </c>
      <c r="Y47" s="266">
        <v>12</v>
      </c>
      <c r="Z47" s="116">
        <f t="shared" si="19"/>
        <v>9.6000000000000014</v>
      </c>
      <c r="AA47" s="143"/>
    </row>
    <row r="48" spans="1:27" ht="19.9" customHeight="1">
      <c r="A48" s="138">
        <v>41</v>
      </c>
      <c r="B48" s="165">
        <v>263518</v>
      </c>
      <c r="C48" s="148" t="s">
        <v>204</v>
      </c>
      <c r="D48" s="10">
        <v>4</v>
      </c>
      <c r="E48" s="10">
        <v>5</v>
      </c>
      <c r="F48" s="10">
        <v>3</v>
      </c>
      <c r="G48" s="10">
        <v>6</v>
      </c>
      <c r="H48" s="10">
        <v>5</v>
      </c>
      <c r="I48" s="265">
        <f t="shared" si="8"/>
        <v>23</v>
      </c>
      <c r="J48" s="10">
        <f t="shared" si="9"/>
        <v>3.4499999999999997</v>
      </c>
      <c r="K48" s="18">
        <v>2.50</v>
      </c>
      <c r="L48" s="18">
        <v>2</v>
      </c>
      <c r="M48" s="18">
        <v>1.50</v>
      </c>
      <c r="N48" s="18">
        <v>4</v>
      </c>
      <c r="O48" s="18">
        <v>2</v>
      </c>
      <c r="P48" s="265">
        <f t="shared" si="10"/>
        <v>12</v>
      </c>
      <c r="Q48" s="116">
        <f t="shared" si="11"/>
        <v>0.60000000000000009</v>
      </c>
      <c r="R48" s="105">
        <f t="shared" si="12"/>
        <v>0.725</v>
      </c>
      <c r="S48" s="105">
        <f t="shared" si="13"/>
        <v>0.85</v>
      </c>
      <c r="T48" s="105">
        <f t="shared" si="14"/>
        <v>0.52499999999999991</v>
      </c>
      <c r="U48" s="105">
        <f t="shared" si="15"/>
        <v>1.0999999999999999</v>
      </c>
      <c r="V48" s="105">
        <f t="shared" si="16"/>
        <v>0.85</v>
      </c>
      <c r="W48" s="117">
        <f t="shared" si="17"/>
        <v>35</v>
      </c>
      <c r="X48" s="117">
        <f t="shared" si="18"/>
        <v>7</v>
      </c>
      <c r="Y48" s="266">
        <v>19</v>
      </c>
      <c r="Z48" s="116">
        <f t="shared" si="19"/>
        <v>15.20</v>
      </c>
      <c r="AA48" s="143"/>
    </row>
    <row r="49" spans="1:27" ht="19.9" customHeight="1">
      <c r="A49" s="138">
        <v>42</v>
      </c>
      <c r="B49" s="165">
        <v>263519</v>
      </c>
      <c r="C49" s="148" t="s">
        <v>205</v>
      </c>
      <c r="D49" s="10">
        <v>7</v>
      </c>
      <c r="E49" s="10">
        <v>5</v>
      </c>
      <c r="F49" s="10">
        <v>8</v>
      </c>
      <c r="G49" s="10">
        <v>6</v>
      </c>
      <c r="H49" s="10">
        <v>8</v>
      </c>
      <c r="I49" s="265">
        <f t="shared" si="8"/>
        <v>34</v>
      </c>
      <c r="J49" s="10">
        <f t="shared" si="9"/>
        <v>5.0999999999999996</v>
      </c>
      <c r="K49" s="18">
        <v>3</v>
      </c>
      <c r="L49" s="18">
        <v>3.50</v>
      </c>
      <c r="M49" s="18">
        <v>2</v>
      </c>
      <c r="N49" s="18">
        <v>2.50</v>
      </c>
      <c r="O49" s="18">
        <v>4</v>
      </c>
      <c r="P49" s="265">
        <f t="shared" si="10"/>
        <v>15</v>
      </c>
      <c r="Q49" s="116">
        <f t="shared" si="11"/>
        <v>0.75</v>
      </c>
      <c r="R49" s="105">
        <f t="shared" si="12"/>
        <v>1.2000000000000002</v>
      </c>
      <c r="S49" s="105">
        <f t="shared" si="13"/>
        <v>0.925</v>
      </c>
      <c r="T49" s="105">
        <f t="shared" si="14"/>
        <v>1.30</v>
      </c>
      <c r="U49" s="105">
        <f t="shared" si="15"/>
        <v>1.0249999999999999</v>
      </c>
      <c r="V49" s="105">
        <f t="shared" si="16"/>
        <v>1.40</v>
      </c>
      <c r="W49" s="117">
        <f t="shared" si="17"/>
        <v>49</v>
      </c>
      <c r="X49" s="117">
        <f t="shared" si="18"/>
        <v>9.8000000000000007</v>
      </c>
      <c r="Y49" s="266">
        <v>29</v>
      </c>
      <c r="Z49" s="116">
        <f t="shared" si="19"/>
        <v>23.200000000000003</v>
      </c>
      <c r="AA49" s="143"/>
    </row>
    <row r="50" spans="1:27" ht="19.9" customHeight="1">
      <c r="A50" s="138">
        <v>43</v>
      </c>
      <c r="B50" s="165">
        <v>263520</v>
      </c>
      <c r="C50" s="148" t="s">
        <v>206</v>
      </c>
      <c r="D50" s="10">
        <v>5</v>
      </c>
      <c r="E50" s="10">
        <v>1</v>
      </c>
      <c r="F50" s="10">
        <v>5</v>
      </c>
      <c r="G50" s="10">
        <v>6</v>
      </c>
      <c r="H50" s="10">
        <v>2</v>
      </c>
      <c r="I50" s="265">
        <f t="shared" si="8"/>
        <v>19</v>
      </c>
      <c r="J50" s="10">
        <f t="shared" si="9"/>
        <v>2.85</v>
      </c>
      <c r="K50" s="18">
        <v>3.50</v>
      </c>
      <c r="L50" s="18">
        <v>1</v>
      </c>
      <c r="M50" s="18">
        <v>1.50</v>
      </c>
      <c r="N50" s="18">
        <v>1</v>
      </c>
      <c r="O50" s="18">
        <v>2</v>
      </c>
      <c r="P50" s="265">
        <f t="shared" si="10"/>
        <v>9</v>
      </c>
      <c r="Q50" s="116">
        <f t="shared" si="11"/>
        <v>0.45</v>
      </c>
      <c r="R50" s="105">
        <f t="shared" si="12"/>
        <v>0.925</v>
      </c>
      <c r="S50" s="105">
        <f t="shared" si="13"/>
        <v>0.20</v>
      </c>
      <c r="T50" s="105">
        <f t="shared" si="14"/>
        <v>0.825</v>
      </c>
      <c r="U50" s="105">
        <f t="shared" si="15"/>
        <v>0.95</v>
      </c>
      <c r="V50" s="105">
        <f t="shared" si="16"/>
        <v>0.40</v>
      </c>
      <c r="W50" s="117">
        <f t="shared" si="17"/>
        <v>28</v>
      </c>
      <c r="X50" s="117">
        <f t="shared" si="18"/>
        <v>5.60</v>
      </c>
      <c r="Y50" s="266">
        <v>17</v>
      </c>
      <c r="Z50" s="116">
        <f t="shared" si="19"/>
        <v>13.60</v>
      </c>
      <c r="AA50" s="143"/>
    </row>
    <row r="51" spans="1:27" ht="19.9" customHeight="1">
      <c r="A51" s="138">
        <v>44</v>
      </c>
      <c r="B51" s="165">
        <v>263521</v>
      </c>
      <c r="C51" s="148" t="s">
        <v>207</v>
      </c>
      <c r="D51" s="10">
        <v>3</v>
      </c>
      <c r="E51" s="10">
        <v>5</v>
      </c>
      <c r="F51" s="10">
        <v>1</v>
      </c>
      <c r="G51" s="10">
        <v>4</v>
      </c>
      <c r="H51" s="10">
        <v>5</v>
      </c>
      <c r="I51" s="265">
        <f t="shared" si="8"/>
        <v>18</v>
      </c>
      <c r="J51" s="10">
        <f t="shared" si="9"/>
        <v>2.6999999999999997</v>
      </c>
      <c r="K51" s="18">
        <v>4</v>
      </c>
      <c r="L51" s="18">
        <v>1</v>
      </c>
      <c r="M51" s="18">
        <v>3.50</v>
      </c>
      <c r="N51" s="18">
        <v>2</v>
      </c>
      <c r="O51" s="18">
        <v>1</v>
      </c>
      <c r="P51" s="265">
        <f t="shared" si="10"/>
        <v>11.50</v>
      </c>
      <c r="Q51" s="116">
        <f t="shared" si="11"/>
        <v>0.57500000000000007</v>
      </c>
      <c r="R51" s="105">
        <f t="shared" si="12"/>
        <v>0.64999999999999991</v>
      </c>
      <c r="S51" s="105">
        <f t="shared" si="13"/>
        <v>0.80</v>
      </c>
      <c r="T51" s="105">
        <f t="shared" si="14"/>
        <v>0.325</v>
      </c>
      <c r="U51" s="105">
        <f t="shared" si="15"/>
        <v>0.70</v>
      </c>
      <c r="V51" s="105">
        <f t="shared" si="16"/>
        <v>0.80</v>
      </c>
      <c r="W51" s="117">
        <f t="shared" si="17"/>
        <v>29.50</v>
      </c>
      <c r="X51" s="117">
        <f t="shared" si="18"/>
        <v>5.90</v>
      </c>
      <c r="Y51" s="266">
        <v>14</v>
      </c>
      <c r="Z51" s="116">
        <f t="shared" si="19"/>
        <v>11.20</v>
      </c>
      <c r="AA51" s="143"/>
    </row>
    <row r="52" spans="1:27" ht="19.9" customHeight="1">
      <c r="A52" s="138">
        <v>45</v>
      </c>
      <c r="B52" s="165">
        <v>263525</v>
      </c>
      <c r="C52" s="148" t="s">
        <v>208</v>
      </c>
      <c r="D52" s="10">
        <v>6</v>
      </c>
      <c r="E52" s="10">
        <v>1</v>
      </c>
      <c r="F52" s="10">
        <v>5</v>
      </c>
      <c r="G52" s="10">
        <v>4</v>
      </c>
      <c r="H52" s="10">
        <v>3</v>
      </c>
      <c r="I52" s="265">
        <f t="shared" si="8"/>
        <v>19</v>
      </c>
      <c r="J52" s="10">
        <f t="shared" si="9"/>
        <v>2.85</v>
      </c>
      <c r="K52" s="18">
        <v>1</v>
      </c>
      <c r="L52" s="18">
        <v>2</v>
      </c>
      <c r="M52" s="18">
        <v>2.50</v>
      </c>
      <c r="N52" s="18">
        <v>3</v>
      </c>
      <c r="O52" s="18">
        <v>1.50</v>
      </c>
      <c r="P52" s="265">
        <f t="shared" si="10"/>
        <v>10</v>
      </c>
      <c r="Q52" s="116">
        <f t="shared" si="11"/>
        <v>0.50</v>
      </c>
      <c r="R52" s="105">
        <f t="shared" si="12"/>
        <v>0.95</v>
      </c>
      <c r="S52" s="105">
        <f t="shared" si="13"/>
        <v>0.25</v>
      </c>
      <c r="T52" s="105">
        <f t="shared" si="14"/>
        <v>0.875</v>
      </c>
      <c r="U52" s="105">
        <f t="shared" si="15"/>
        <v>0.75</v>
      </c>
      <c r="V52" s="105">
        <f t="shared" si="16"/>
        <v>0.52499999999999991</v>
      </c>
      <c r="W52" s="117">
        <f t="shared" si="17"/>
        <v>29</v>
      </c>
      <c r="X52" s="117">
        <f t="shared" si="18"/>
        <v>5.8000000000000007</v>
      </c>
      <c r="Y52" s="266">
        <v>15</v>
      </c>
      <c r="Z52" s="116">
        <f t="shared" si="19"/>
        <v>12</v>
      </c>
      <c r="AA52" s="143"/>
    </row>
    <row r="53" spans="1:27" ht="19.9" customHeight="1">
      <c r="A53" s="138">
        <v>46</v>
      </c>
      <c r="B53" s="165">
        <v>263526</v>
      </c>
      <c r="C53" s="148" t="s">
        <v>209</v>
      </c>
      <c r="D53" s="10">
        <v>2</v>
      </c>
      <c r="E53" s="10">
        <v>6</v>
      </c>
      <c r="F53" s="10">
        <v>5</v>
      </c>
      <c r="G53" s="10">
        <v>5</v>
      </c>
      <c r="H53" s="10">
        <v>4</v>
      </c>
      <c r="I53" s="265">
        <f t="shared" si="8"/>
        <v>22</v>
      </c>
      <c r="J53" s="10">
        <f t="shared" si="9"/>
        <v>3.30</v>
      </c>
      <c r="K53" s="18">
        <v>2.50</v>
      </c>
      <c r="L53" s="18">
        <v>3</v>
      </c>
      <c r="M53" s="18">
        <v>3.50</v>
      </c>
      <c r="N53" s="18">
        <v>1.50</v>
      </c>
      <c r="O53" s="18">
        <v>1</v>
      </c>
      <c r="P53" s="265">
        <f t="shared" si="10"/>
        <v>11.50</v>
      </c>
      <c r="Q53" s="116">
        <f t="shared" si="11"/>
        <v>0.57500000000000007</v>
      </c>
      <c r="R53" s="105">
        <f t="shared" si="12"/>
        <v>0.425</v>
      </c>
      <c r="S53" s="105">
        <f t="shared" si="13"/>
        <v>1.0499999999999998</v>
      </c>
      <c r="T53" s="105">
        <f t="shared" si="14"/>
        <v>0.925</v>
      </c>
      <c r="U53" s="105">
        <f t="shared" si="15"/>
        <v>0.825</v>
      </c>
      <c r="V53" s="105">
        <f t="shared" si="16"/>
        <v>0.65</v>
      </c>
      <c r="W53" s="117">
        <f t="shared" si="17"/>
        <v>33.50</v>
      </c>
      <c r="X53" s="117">
        <f t="shared" si="18"/>
        <v>6.70</v>
      </c>
      <c r="Y53" s="266">
        <v>19</v>
      </c>
      <c r="Z53" s="116">
        <f t="shared" si="19"/>
        <v>15.20</v>
      </c>
      <c r="AA53" s="143"/>
    </row>
    <row r="54" spans="1:27" ht="19.9" customHeight="1">
      <c r="A54" s="138">
        <v>47</v>
      </c>
      <c r="B54" s="165">
        <v>263528</v>
      </c>
      <c r="C54" s="148" t="s">
        <v>210</v>
      </c>
      <c r="D54" s="10">
        <v>3</v>
      </c>
      <c r="E54" s="10">
        <v>5</v>
      </c>
      <c r="F54" s="10">
        <v>4</v>
      </c>
      <c r="G54" s="10">
        <v>2</v>
      </c>
      <c r="H54" s="10">
        <v>3</v>
      </c>
      <c r="I54" s="265">
        <f t="shared" si="8"/>
        <v>17</v>
      </c>
      <c r="J54" s="10">
        <f t="shared" si="9"/>
        <v>2.5499999999999998</v>
      </c>
      <c r="K54" s="18">
        <v>1.50</v>
      </c>
      <c r="L54" s="18">
        <v>2</v>
      </c>
      <c r="M54" s="18">
        <v>1.50</v>
      </c>
      <c r="N54" s="18">
        <v>2</v>
      </c>
      <c r="O54" s="18">
        <v>2.50</v>
      </c>
      <c r="P54" s="265">
        <f t="shared" si="10"/>
        <v>9.50</v>
      </c>
      <c r="Q54" s="116">
        <f t="shared" si="11"/>
        <v>0.475</v>
      </c>
      <c r="R54" s="105">
        <f t="shared" si="12"/>
        <v>0.52499999999999991</v>
      </c>
      <c r="S54" s="105">
        <f t="shared" si="13"/>
        <v>0.85</v>
      </c>
      <c r="T54" s="105">
        <f t="shared" si="14"/>
        <v>0.675</v>
      </c>
      <c r="U54" s="105">
        <f t="shared" si="15"/>
        <v>0.40</v>
      </c>
      <c r="V54" s="105">
        <f t="shared" si="16"/>
        <v>0.57499999999999996</v>
      </c>
      <c r="W54" s="117">
        <f t="shared" si="17"/>
        <v>26.50</v>
      </c>
      <c r="X54" s="117">
        <f t="shared" si="18"/>
        <v>5.3000000000000007</v>
      </c>
      <c r="Y54" s="266">
        <v>6</v>
      </c>
      <c r="Z54" s="116">
        <f t="shared" si="19"/>
        <v>4.8000000000000007</v>
      </c>
      <c r="AA54" s="143"/>
    </row>
    <row r="55" spans="1:27" ht="19.9" customHeight="1">
      <c r="A55" s="138">
        <v>48</v>
      </c>
      <c r="B55" s="165">
        <v>263529</v>
      </c>
      <c r="C55" s="148" t="s">
        <v>211</v>
      </c>
      <c r="D55" s="10">
        <v>3</v>
      </c>
      <c r="E55" s="10">
        <v>4</v>
      </c>
      <c r="F55" s="10">
        <v>1</v>
      </c>
      <c r="G55" s="10">
        <v>4</v>
      </c>
      <c r="H55" s="10">
        <v>6</v>
      </c>
      <c r="I55" s="265">
        <f t="shared" si="8"/>
        <v>18</v>
      </c>
      <c r="J55" s="10">
        <f t="shared" si="9"/>
        <v>2.6999999999999997</v>
      </c>
      <c r="K55" s="18">
        <v>1</v>
      </c>
      <c r="L55" s="18">
        <v>2.50</v>
      </c>
      <c r="M55" s="18">
        <v>1</v>
      </c>
      <c r="N55" s="18">
        <v>2</v>
      </c>
      <c r="O55" s="18">
        <v>3</v>
      </c>
      <c r="P55" s="265">
        <f t="shared" si="10"/>
        <v>9.50</v>
      </c>
      <c r="Q55" s="116">
        <f t="shared" si="11"/>
        <v>0.475</v>
      </c>
      <c r="R55" s="105">
        <f t="shared" si="12"/>
        <v>0.49999999999999994</v>
      </c>
      <c r="S55" s="105">
        <f t="shared" si="13"/>
        <v>0.725</v>
      </c>
      <c r="T55" s="105">
        <f t="shared" si="14"/>
        <v>0.20</v>
      </c>
      <c r="U55" s="105">
        <f t="shared" si="15"/>
        <v>0.70</v>
      </c>
      <c r="V55" s="105">
        <f t="shared" si="16"/>
        <v>1.0499999999999998</v>
      </c>
      <c r="W55" s="117">
        <f t="shared" si="17"/>
        <v>27.50</v>
      </c>
      <c r="X55" s="117">
        <f t="shared" si="18"/>
        <v>5.50</v>
      </c>
      <c r="Y55" s="266">
        <v>13</v>
      </c>
      <c r="Z55" s="116">
        <f t="shared" si="19"/>
        <v>10.40</v>
      </c>
      <c r="AA55" s="143"/>
    </row>
    <row r="56" spans="1:27" ht="19.9" customHeight="1">
      <c r="A56" s="138">
        <v>49</v>
      </c>
      <c r="B56" s="165">
        <v>263531</v>
      </c>
      <c r="C56" s="148" t="s">
        <v>212</v>
      </c>
      <c r="D56" s="10">
        <v>7</v>
      </c>
      <c r="E56" s="10">
        <v>1</v>
      </c>
      <c r="F56" s="10">
        <v>1</v>
      </c>
      <c r="G56" s="10">
        <v>2</v>
      </c>
      <c r="H56" s="10">
        <v>7</v>
      </c>
      <c r="I56" s="265">
        <f t="shared" si="8"/>
        <v>18</v>
      </c>
      <c r="J56" s="10">
        <f t="shared" si="9"/>
        <v>2.6999999999999997</v>
      </c>
      <c r="K56" s="18">
        <v>3</v>
      </c>
      <c r="L56" s="18">
        <v>2.50</v>
      </c>
      <c r="M56" s="18">
        <v>4</v>
      </c>
      <c r="N56" s="18">
        <v>2.50</v>
      </c>
      <c r="O56" s="18">
        <v>4</v>
      </c>
      <c r="P56" s="265">
        <f t="shared" si="10"/>
        <v>16</v>
      </c>
      <c r="Q56" s="116">
        <f t="shared" si="11"/>
        <v>0.80</v>
      </c>
      <c r="R56" s="105">
        <f t="shared" si="12"/>
        <v>1.2000000000000002</v>
      </c>
      <c r="S56" s="105">
        <f t="shared" si="13"/>
        <v>0.27500000000000002</v>
      </c>
      <c r="T56" s="105">
        <f t="shared" si="14"/>
        <v>0.35</v>
      </c>
      <c r="U56" s="105">
        <f t="shared" si="15"/>
        <v>0.425</v>
      </c>
      <c r="V56" s="105">
        <f t="shared" si="16"/>
        <v>1.25</v>
      </c>
      <c r="W56" s="117">
        <f t="shared" si="17"/>
        <v>34</v>
      </c>
      <c r="X56" s="117">
        <f t="shared" si="18"/>
        <v>6.8000000000000007</v>
      </c>
      <c r="Y56" s="266">
        <v>15</v>
      </c>
      <c r="Z56" s="116">
        <f t="shared" si="19"/>
        <v>12</v>
      </c>
      <c r="AA56" s="143"/>
    </row>
    <row r="57" spans="1:27" s="131" customFormat="1" ht="19.9" customHeight="1">
      <c r="A57" s="138">
        <v>50</v>
      </c>
      <c r="B57" s="165">
        <v>263532</v>
      </c>
      <c r="C57" s="148" t="s">
        <v>213</v>
      </c>
      <c r="D57" s="10">
        <v>6</v>
      </c>
      <c r="E57" s="10">
        <v>1</v>
      </c>
      <c r="F57" s="10">
        <v>1</v>
      </c>
      <c r="G57" s="10">
        <v>5</v>
      </c>
      <c r="H57" s="10">
        <v>4</v>
      </c>
      <c r="I57" s="265">
        <f t="shared" si="8"/>
        <v>17</v>
      </c>
      <c r="J57" s="10">
        <f t="shared" si="9"/>
        <v>2.5499999999999998</v>
      </c>
      <c r="K57" s="18">
        <v>3.50</v>
      </c>
      <c r="L57" s="18">
        <v>3</v>
      </c>
      <c r="M57" s="18">
        <v>2.50</v>
      </c>
      <c r="N57" s="18">
        <v>2.50</v>
      </c>
      <c r="O57" s="18">
        <v>2</v>
      </c>
      <c r="P57" s="265">
        <f t="shared" si="10"/>
        <v>13.50</v>
      </c>
      <c r="Q57" s="116">
        <f t="shared" si="11"/>
        <v>0.675</v>
      </c>
      <c r="R57" s="105">
        <f t="shared" si="12"/>
        <v>1.075</v>
      </c>
      <c r="S57" s="105">
        <f t="shared" si="13"/>
        <v>0.30000000000000004</v>
      </c>
      <c r="T57" s="105">
        <f t="shared" si="14"/>
        <v>0.27500000000000002</v>
      </c>
      <c r="U57" s="105">
        <f t="shared" si="15"/>
        <v>0.875</v>
      </c>
      <c r="V57" s="105">
        <f t="shared" si="16"/>
        <v>0.70</v>
      </c>
      <c r="W57" s="117">
        <f t="shared" si="17"/>
        <v>30.50</v>
      </c>
      <c r="X57" s="117">
        <f t="shared" si="18"/>
        <v>6.10</v>
      </c>
      <c r="Y57" s="266">
        <v>15</v>
      </c>
      <c r="Z57" s="116">
        <f t="shared" si="19"/>
        <v>12</v>
      </c>
      <c r="AA57" s="145"/>
    </row>
    <row r="58" spans="1:27" ht="19.9" customHeight="1">
      <c r="A58" s="138">
        <v>51</v>
      </c>
      <c r="B58" s="165">
        <v>263533</v>
      </c>
      <c r="C58" s="148" t="s">
        <v>214</v>
      </c>
      <c r="D58" s="10">
        <v>6</v>
      </c>
      <c r="E58" s="10">
        <v>5</v>
      </c>
      <c r="F58" s="10">
        <v>4</v>
      </c>
      <c r="G58" s="10">
        <v>6</v>
      </c>
      <c r="H58" s="10">
        <v>5</v>
      </c>
      <c r="I58" s="265">
        <f t="shared" si="8"/>
        <v>26</v>
      </c>
      <c r="J58" s="10">
        <f t="shared" si="9"/>
        <v>3.90</v>
      </c>
      <c r="K58" s="18">
        <v>2.50</v>
      </c>
      <c r="L58" s="18">
        <v>2.50</v>
      </c>
      <c r="M58" s="18">
        <v>3.50</v>
      </c>
      <c r="N58" s="18">
        <v>2</v>
      </c>
      <c r="O58" s="18">
        <v>4</v>
      </c>
      <c r="P58" s="265">
        <f t="shared" si="10"/>
        <v>14.50</v>
      </c>
      <c r="Q58" s="116">
        <f t="shared" si="11"/>
        <v>0.72500000000000009</v>
      </c>
      <c r="R58" s="105">
        <f t="shared" si="12"/>
        <v>1.0249999999999999</v>
      </c>
      <c r="S58" s="105">
        <f t="shared" si="13"/>
        <v>0.875</v>
      </c>
      <c r="T58" s="105">
        <f t="shared" si="14"/>
        <v>0.775</v>
      </c>
      <c r="U58" s="105">
        <f t="shared" si="15"/>
        <v>0.99999999999999989</v>
      </c>
      <c r="V58" s="105">
        <f t="shared" si="16"/>
        <v>0.95</v>
      </c>
      <c r="W58" s="117">
        <f t="shared" si="17"/>
        <v>40.50</v>
      </c>
      <c r="X58" s="117">
        <f t="shared" si="18"/>
        <v>8.10</v>
      </c>
      <c r="Y58" s="266">
        <v>21</v>
      </c>
      <c r="Z58" s="116">
        <f t="shared" si="19"/>
        <v>16.80</v>
      </c>
      <c r="AA58" s="143"/>
    </row>
    <row r="59" spans="1:27" ht="19.9" customHeight="1">
      <c r="A59" s="138">
        <v>52</v>
      </c>
      <c r="B59" s="165">
        <v>263534</v>
      </c>
      <c r="C59" s="148" t="s">
        <v>273</v>
      </c>
      <c r="D59" s="10">
        <v>6</v>
      </c>
      <c r="E59" s="10">
        <v>3</v>
      </c>
      <c r="F59" s="10">
        <v>6</v>
      </c>
      <c r="G59" s="10">
        <v>4</v>
      </c>
      <c r="H59" s="10">
        <v>0</v>
      </c>
      <c r="I59" s="265">
        <f t="shared" si="8"/>
        <v>19</v>
      </c>
      <c r="J59" s="10">
        <f t="shared" si="9"/>
        <v>2.85</v>
      </c>
      <c r="K59" s="18">
        <v>2.50</v>
      </c>
      <c r="L59" s="18">
        <v>2</v>
      </c>
      <c r="M59" s="18">
        <v>4</v>
      </c>
      <c r="N59" s="18">
        <v>2.50</v>
      </c>
      <c r="O59" s="18">
        <v>3</v>
      </c>
      <c r="P59" s="265">
        <f t="shared" si="10"/>
        <v>14</v>
      </c>
      <c r="Q59" s="116">
        <f t="shared" si="11"/>
        <v>0.70</v>
      </c>
      <c r="R59" s="105">
        <f t="shared" si="12"/>
        <v>1.0249999999999999</v>
      </c>
      <c r="S59" s="105">
        <f t="shared" si="13"/>
        <v>0.54999999999999993</v>
      </c>
      <c r="T59" s="105">
        <f t="shared" si="14"/>
        <v>1.0999999999999999</v>
      </c>
      <c r="U59" s="105">
        <f t="shared" si="15"/>
        <v>0.725</v>
      </c>
      <c r="V59" s="105">
        <f t="shared" si="16"/>
        <v>0.15000000000000002</v>
      </c>
      <c r="W59" s="117">
        <f t="shared" si="17"/>
        <v>33</v>
      </c>
      <c r="X59" s="117">
        <f t="shared" si="18"/>
        <v>6.60</v>
      </c>
      <c r="Y59" s="266">
        <v>13</v>
      </c>
      <c r="Z59" s="116">
        <f t="shared" si="19"/>
        <v>10.40</v>
      </c>
      <c r="AA59" s="143"/>
    </row>
    <row r="60" spans="1:27" ht="19.9" customHeight="1">
      <c r="A60" s="138">
        <v>53</v>
      </c>
      <c r="B60" s="165">
        <v>263535</v>
      </c>
      <c r="C60" s="148" t="s">
        <v>274</v>
      </c>
      <c r="D60" s="10">
        <v>1</v>
      </c>
      <c r="E60" s="10">
        <v>5</v>
      </c>
      <c r="F60" s="10">
        <v>1</v>
      </c>
      <c r="G60" s="10">
        <v>2</v>
      </c>
      <c r="H60" s="10">
        <v>2</v>
      </c>
      <c r="I60" s="265">
        <f t="shared" si="8"/>
        <v>11</v>
      </c>
      <c r="J60" s="10">
        <f t="shared" si="9"/>
        <v>1.65</v>
      </c>
      <c r="K60" s="18">
        <v>2</v>
      </c>
      <c r="L60" s="18">
        <v>1.50</v>
      </c>
      <c r="M60" s="18">
        <v>3</v>
      </c>
      <c r="N60" s="18">
        <v>1</v>
      </c>
      <c r="O60" s="18">
        <v>2.50</v>
      </c>
      <c r="P60" s="265">
        <f t="shared" si="10"/>
        <v>10</v>
      </c>
      <c r="Q60" s="116">
        <f t="shared" si="11"/>
        <v>0.50</v>
      </c>
      <c r="R60" s="105">
        <f t="shared" si="12"/>
        <v>0.25</v>
      </c>
      <c r="S60" s="105">
        <f t="shared" si="13"/>
        <v>0.825</v>
      </c>
      <c r="T60" s="105">
        <f t="shared" si="14"/>
        <v>0.30000000000000004</v>
      </c>
      <c r="U60" s="105">
        <f t="shared" si="15"/>
        <v>0.35</v>
      </c>
      <c r="V60" s="105">
        <f t="shared" si="16"/>
        <v>0.425</v>
      </c>
      <c r="W60" s="117">
        <f t="shared" si="17"/>
        <v>21</v>
      </c>
      <c r="X60" s="117">
        <f t="shared" si="18"/>
        <v>4.20</v>
      </c>
      <c r="Y60" s="266">
        <v>6</v>
      </c>
      <c r="Z60" s="116">
        <f t="shared" si="19"/>
        <v>4.8000000000000007</v>
      </c>
      <c r="AA60" s="143"/>
    </row>
    <row r="61" spans="1:27" ht="19.9" customHeight="1">
      <c r="A61" s="138">
        <v>54</v>
      </c>
      <c r="B61" s="165">
        <v>263537</v>
      </c>
      <c r="C61" s="148" t="s">
        <v>215</v>
      </c>
      <c r="D61" s="10">
        <v>7</v>
      </c>
      <c r="E61" s="10">
        <v>2</v>
      </c>
      <c r="F61" s="10">
        <v>6</v>
      </c>
      <c r="G61" s="10">
        <v>1</v>
      </c>
      <c r="H61" s="10">
        <v>7</v>
      </c>
      <c r="I61" s="265">
        <f t="shared" si="8"/>
        <v>23</v>
      </c>
      <c r="J61" s="10">
        <f t="shared" si="9"/>
        <v>3.4499999999999997</v>
      </c>
      <c r="K61" s="18">
        <v>2.50</v>
      </c>
      <c r="L61" s="18">
        <v>3.50</v>
      </c>
      <c r="M61" s="18">
        <v>4.50</v>
      </c>
      <c r="N61" s="18">
        <v>4.50</v>
      </c>
      <c r="O61" s="18">
        <v>5</v>
      </c>
      <c r="P61" s="265">
        <f t="shared" si="10"/>
        <v>20</v>
      </c>
      <c r="Q61" s="116">
        <f t="shared" si="11"/>
        <v>1</v>
      </c>
      <c r="R61" s="105">
        <f t="shared" si="12"/>
        <v>1.175</v>
      </c>
      <c r="S61" s="105">
        <f t="shared" si="13"/>
        <v>0.475</v>
      </c>
      <c r="T61" s="105">
        <f t="shared" si="14"/>
        <v>1.125</v>
      </c>
      <c r="U61" s="105">
        <f t="shared" si="15"/>
        <v>0.375</v>
      </c>
      <c r="V61" s="105">
        <f t="shared" si="16"/>
        <v>1.30</v>
      </c>
      <c r="W61" s="117">
        <f t="shared" si="17"/>
        <v>43</v>
      </c>
      <c r="X61" s="117">
        <f t="shared" si="18"/>
        <v>8.60</v>
      </c>
      <c r="Y61" s="266">
        <v>17</v>
      </c>
      <c r="Z61" s="116">
        <f t="shared" si="19"/>
        <v>13.60</v>
      </c>
      <c r="AA61" s="143"/>
    </row>
    <row r="62" spans="1:27" ht="19.9" customHeight="1">
      <c r="A62" s="138">
        <v>55</v>
      </c>
      <c r="B62" s="165">
        <v>263539</v>
      </c>
      <c r="C62" s="148" t="s">
        <v>216</v>
      </c>
      <c r="D62" s="10">
        <v>1</v>
      </c>
      <c r="E62" s="10">
        <v>2</v>
      </c>
      <c r="F62" s="10">
        <v>5</v>
      </c>
      <c r="G62" s="10">
        <v>7</v>
      </c>
      <c r="H62" s="10">
        <v>1</v>
      </c>
      <c r="I62" s="265">
        <f t="shared" si="8"/>
        <v>16</v>
      </c>
      <c r="J62" s="10">
        <f t="shared" si="9"/>
        <v>2.40</v>
      </c>
      <c r="K62" s="18">
        <v>2</v>
      </c>
      <c r="L62" s="18">
        <v>1</v>
      </c>
      <c r="M62" s="18">
        <v>2.50</v>
      </c>
      <c r="N62" s="18">
        <v>1.50</v>
      </c>
      <c r="O62" s="18">
        <v>1</v>
      </c>
      <c r="P62" s="265">
        <f t="shared" si="10"/>
        <v>8</v>
      </c>
      <c r="Q62" s="116">
        <f t="shared" si="11"/>
        <v>0.40</v>
      </c>
      <c r="R62" s="105">
        <f t="shared" si="12"/>
        <v>0.25</v>
      </c>
      <c r="S62" s="105">
        <f t="shared" si="13"/>
        <v>0.35</v>
      </c>
      <c r="T62" s="105">
        <f t="shared" si="14"/>
        <v>0.875</v>
      </c>
      <c r="U62" s="105">
        <f t="shared" si="15"/>
        <v>1.125</v>
      </c>
      <c r="V62" s="105">
        <f t="shared" si="16"/>
        <v>0.20</v>
      </c>
      <c r="W62" s="117">
        <f t="shared" si="17"/>
        <v>24</v>
      </c>
      <c r="X62" s="117">
        <f t="shared" si="18"/>
        <v>4.8000000000000007</v>
      </c>
      <c r="Y62" s="266">
        <v>8</v>
      </c>
      <c r="Z62" s="116">
        <f t="shared" si="19"/>
        <v>6.40</v>
      </c>
      <c r="AA62" s="143"/>
    </row>
    <row r="63" spans="1:27" ht="19.9" customHeight="1">
      <c r="A63" s="138">
        <v>56</v>
      </c>
      <c r="B63" s="165">
        <v>263540</v>
      </c>
      <c r="C63" s="148" t="s">
        <v>217</v>
      </c>
      <c r="D63" s="10">
        <v>10</v>
      </c>
      <c r="E63" s="10">
        <v>2</v>
      </c>
      <c r="F63" s="10">
        <v>4</v>
      </c>
      <c r="G63" s="10">
        <v>2</v>
      </c>
      <c r="H63" s="10">
        <v>3</v>
      </c>
      <c r="I63" s="265">
        <f t="shared" si="8"/>
        <v>21</v>
      </c>
      <c r="J63" s="10">
        <v>2</v>
      </c>
      <c r="K63" s="18">
        <v>3</v>
      </c>
      <c r="L63" s="18">
        <v>2.50</v>
      </c>
      <c r="M63" s="18">
        <v>2</v>
      </c>
      <c r="N63" s="18">
        <v>4</v>
      </c>
      <c r="O63" s="18">
        <v>2</v>
      </c>
      <c r="P63" s="265">
        <f t="shared" si="10"/>
        <v>13.50</v>
      </c>
      <c r="Q63" s="116">
        <f t="shared" si="11"/>
        <v>0.675</v>
      </c>
      <c r="R63" s="105">
        <f t="shared" si="12"/>
        <v>1.65</v>
      </c>
      <c r="S63" s="105">
        <f t="shared" si="13"/>
        <v>0.425</v>
      </c>
      <c r="T63" s="105">
        <f t="shared" si="14"/>
        <v>0.70</v>
      </c>
      <c r="U63" s="105">
        <f t="shared" si="15"/>
        <v>0.50</v>
      </c>
      <c r="V63" s="105">
        <f t="shared" si="16"/>
        <v>0.54999999999999993</v>
      </c>
      <c r="W63" s="117">
        <f t="shared" si="17"/>
        <v>34.50</v>
      </c>
      <c r="X63" s="117">
        <f t="shared" si="18"/>
        <v>6.90</v>
      </c>
      <c r="Y63" s="266">
        <v>19</v>
      </c>
      <c r="Z63" s="116">
        <f t="shared" si="19"/>
        <v>15.20</v>
      </c>
      <c r="AA63" s="143"/>
    </row>
    <row r="64" spans="1:27" ht="19.9" customHeight="1">
      <c r="A64" s="138">
        <v>57</v>
      </c>
      <c r="B64" s="165">
        <v>263541</v>
      </c>
      <c r="C64" s="148" t="s">
        <v>218</v>
      </c>
      <c r="D64" s="10">
        <v>7</v>
      </c>
      <c r="E64" s="10">
        <v>5</v>
      </c>
      <c r="F64" s="10">
        <v>6</v>
      </c>
      <c r="G64" s="10">
        <v>8</v>
      </c>
      <c r="H64" s="10">
        <v>3</v>
      </c>
      <c r="I64" s="265">
        <f t="shared" si="8"/>
        <v>29</v>
      </c>
      <c r="J64" s="10">
        <v>3</v>
      </c>
      <c r="K64" s="18">
        <v>1</v>
      </c>
      <c r="L64" s="18">
        <v>2.50</v>
      </c>
      <c r="M64" s="18">
        <v>4.50</v>
      </c>
      <c r="N64" s="18">
        <v>2.50</v>
      </c>
      <c r="O64" s="18">
        <v>3</v>
      </c>
      <c r="P64" s="265">
        <f t="shared" si="10"/>
        <v>13.50</v>
      </c>
      <c r="Q64" s="116">
        <f t="shared" si="11"/>
        <v>0.675</v>
      </c>
      <c r="R64" s="105">
        <f t="shared" si="12"/>
        <v>1.1000000000000001</v>
      </c>
      <c r="S64" s="105">
        <f t="shared" si="13"/>
        <v>0.875</v>
      </c>
      <c r="T64" s="105">
        <f t="shared" si="14"/>
        <v>1.125</v>
      </c>
      <c r="U64" s="105">
        <f t="shared" si="15"/>
        <v>1.325</v>
      </c>
      <c r="V64" s="105">
        <f t="shared" si="16"/>
        <v>0.60</v>
      </c>
      <c r="W64" s="117">
        <f t="shared" si="17"/>
        <v>42.50</v>
      </c>
      <c r="X64" s="117">
        <f t="shared" si="18"/>
        <v>8.50</v>
      </c>
      <c r="Y64" s="266">
        <v>26</v>
      </c>
      <c r="Z64" s="116">
        <f t="shared" si="19"/>
        <v>20.80</v>
      </c>
      <c r="AA64" s="143"/>
    </row>
    <row r="65" spans="1:27" ht="19.9" customHeight="1">
      <c r="A65" s="138">
        <v>58</v>
      </c>
      <c r="B65" s="165">
        <v>263542</v>
      </c>
      <c r="C65" s="148" t="s">
        <v>219</v>
      </c>
      <c r="D65" s="10">
        <v>6</v>
      </c>
      <c r="E65" s="10">
        <v>7</v>
      </c>
      <c r="F65" s="10">
        <v>6</v>
      </c>
      <c r="G65" s="10">
        <v>3</v>
      </c>
      <c r="H65" s="10">
        <v>4</v>
      </c>
      <c r="I65" s="265">
        <f t="shared" si="8"/>
        <v>26</v>
      </c>
      <c r="J65" s="10">
        <f t="shared" si="9"/>
        <v>3.90</v>
      </c>
      <c r="K65" s="18">
        <v>3</v>
      </c>
      <c r="L65" s="18">
        <v>2.50</v>
      </c>
      <c r="M65" s="18">
        <v>3</v>
      </c>
      <c r="N65" s="18">
        <v>3</v>
      </c>
      <c r="O65" s="18">
        <v>2.50</v>
      </c>
      <c r="P65" s="265">
        <f t="shared" si="10"/>
        <v>14</v>
      </c>
      <c r="Q65" s="116">
        <f t="shared" si="11"/>
        <v>0.70</v>
      </c>
      <c r="R65" s="105">
        <f t="shared" si="12"/>
        <v>1.0499999999999998</v>
      </c>
      <c r="S65" s="105">
        <f t="shared" si="13"/>
        <v>1.175</v>
      </c>
      <c r="T65" s="105">
        <f t="shared" si="14"/>
        <v>1.0499999999999998</v>
      </c>
      <c r="U65" s="105">
        <f t="shared" si="15"/>
        <v>0.60</v>
      </c>
      <c r="V65" s="105">
        <f t="shared" si="16"/>
        <v>0.725</v>
      </c>
      <c r="W65" s="117">
        <f t="shared" si="17"/>
        <v>40</v>
      </c>
      <c r="X65" s="117">
        <f t="shared" si="18"/>
        <v>8</v>
      </c>
      <c r="Y65" s="266">
        <v>23</v>
      </c>
      <c r="Z65" s="116">
        <f t="shared" si="19"/>
        <v>18.400000000000002</v>
      </c>
      <c r="AA65" s="143"/>
    </row>
    <row r="66" spans="1:27" ht="19.9" customHeight="1">
      <c r="A66" s="138">
        <v>59</v>
      </c>
      <c r="B66" s="165">
        <v>263546</v>
      </c>
      <c r="C66" s="148" t="s">
        <v>220</v>
      </c>
      <c r="D66" s="10">
        <v>5</v>
      </c>
      <c r="E66" s="10">
        <v>4</v>
      </c>
      <c r="F66" s="10">
        <v>3</v>
      </c>
      <c r="G66" s="10">
        <v>6</v>
      </c>
      <c r="H66" s="10">
        <v>7</v>
      </c>
      <c r="I66" s="265">
        <f t="shared" si="8"/>
        <v>25</v>
      </c>
      <c r="J66" s="10">
        <f t="shared" si="9"/>
        <v>3.75</v>
      </c>
      <c r="K66" s="18">
        <v>1</v>
      </c>
      <c r="L66" s="18">
        <v>3</v>
      </c>
      <c r="M66" s="18">
        <v>3.50</v>
      </c>
      <c r="N66" s="18">
        <v>4</v>
      </c>
      <c r="O66" s="18">
        <v>2</v>
      </c>
      <c r="P66" s="265">
        <f t="shared" si="10"/>
        <v>13.50</v>
      </c>
      <c r="Q66" s="116">
        <f t="shared" si="11"/>
        <v>0.675</v>
      </c>
      <c r="R66" s="105">
        <f t="shared" si="12"/>
        <v>0.80</v>
      </c>
      <c r="S66" s="105">
        <f t="shared" si="13"/>
        <v>0.75</v>
      </c>
      <c r="T66" s="105">
        <f t="shared" si="14"/>
        <v>0.625</v>
      </c>
      <c r="U66" s="105">
        <f t="shared" si="15"/>
        <v>1.0999999999999999</v>
      </c>
      <c r="V66" s="105">
        <f t="shared" si="16"/>
        <v>1.1500000000000001</v>
      </c>
      <c r="W66" s="117">
        <f t="shared" si="17"/>
        <v>38.50</v>
      </c>
      <c r="X66" s="117">
        <f t="shared" si="18"/>
        <v>7.70</v>
      </c>
      <c r="Y66" s="266">
        <v>23</v>
      </c>
      <c r="Z66" s="116">
        <f t="shared" si="19"/>
        <v>18.400000000000002</v>
      </c>
      <c r="AA66" s="143"/>
    </row>
    <row r="67" spans="1:27" ht="19.9" customHeight="1">
      <c r="A67" s="138">
        <v>60</v>
      </c>
      <c r="B67" s="165">
        <v>263547</v>
      </c>
      <c r="C67" s="148" t="s">
        <v>221</v>
      </c>
      <c r="D67" s="10">
        <v>2</v>
      </c>
      <c r="E67" s="10">
        <v>6</v>
      </c>
      <c r="F67" s="10">
        <v>5</v>
      </c>
      <c r="G67" s="10">
        <v>1</v>
      </c>
      <c r="H67" s="10">
        <v>4</v>
      </c>
      <c r="I67" s="265">
        <f t="shared" si="8"/>
        <v>18</v>
      </c>
      <c r="J67" s="10">
        <f t="shared" si="9"/>
        <v>2.6999999999999997</v>
      </c>
      <c r="K67" s="18">
        <v>1.50</v>
      </c>
      <c r="L67" s="18">
        <v>3.50</v>
      </c>
      <c r="M67" s="18">
        <v>1.50</v>
      </c>
      <c r="N67" s="18">
        <v>2.50</v>
      </c>
      <c r="O67" s="18">
        <v>2</v>
      </c>
      <c r="P67" s="265">
        <f t="shared" si="10"/>
        <v>11</v>
      </c>
      <c r="Q67" s="116">
        <f t="shared" si="11"/>
        <v>0.55000000000000004</v>
      </c>
      <c r="R67" s="105">
        <f t="shared" si="12"/>
        <v>0.375</v>
      </c>
      <c r="S67" s="105">
        <f t="shared" si="13"/>
        <v>1.075</v>
      </c>
      <c r="T67" s="105">
        <f t="shared" si="14"/>
        <v>0.825</v>
      </c>
      <c r="U67" s="105">
        <f t="shared" si="15"/>
        <v>0.27500000000000002</v>
      </c>
      <c r="V67" s="105">
        <f t="shared" si="16"/>
        <v>0.70</v>
      </c>
      <c r="W67" s="117">
        <f t="shared" si="17"/>
        <v>29</v>
      </c>
      <c r="X67" s="117">
        <f t="shared" si="18"/>
        <v>5.8000000000000007</v>
      </c>
      <c r="Y67" s="266">
        <v>11</v>
      </c>
      <c r="Z67" s="116">
        <f t="shared" si="19"/>
        <v>8.8000000000000007</v>
      </c>
      <c r="AA67" s="143"/>
    </row>
    <row r="68" spans="1:27" ht="19.9" customHeight="1">
      <c r="A68" s="138">
        <v>61</v>
      </c>
      <c r="B68" s="165">
        <v>263548</v>
      </c>
      <c r="C68" s="148" t="s">
        <v>222</v>
      </c>
      <c r="D68" s="10">
        <v>6</v>
      </c>
      <c r="E68" s="10">
        <v>5</v>
      </c>
      <c r="F68" s="10">
        <v>7</v>
      </c>
      <c r="G68" s="10">
        <v>3</v>
      </c>
      <c r="H68" s="10">
        <v>2</v>
      </c>
      <c r="I68" s="265">
        <f t="shared" si="8"/>
        <v>23</v>
      </c>
      <c r="J68" s="10">
        <f t="shared" si="9"/>
        <v>3.4499999999999997</v>
      </c>
      <c r="K68" s="18">
        <v>1</v>
      </c>
      <c r="L68" s="18">
        <v>2.50</v>
      </c>
      <c r="M68" s="18">
        <v>2</v>
      </c>
      <c r="N68" s="18">
        <v>3.50</v>
      </c>
      <c r="O68" s="18">
        <v>4.50</v>
      </c>
      <c r="P68" s="265">
        <f t="shared" si="10"/>
        <v>13.50</v>
      </c>
      <c r="Q68" s="116">
        <f t="shared" si="11"/>
        <v>0.675</v>
      </c>
      <c r="R68" s="105">
        <f t="shared" si="12"/>
        <v>0.95</v>
      </c>
      <c r="S68" s="105">
        <f t="shared" si="13"/>
        <v>0.875</v>
      </c>
      <c r="T68" s="105">
        <f t="shared" si="14"/>
        <v>1.1500000000000001</v>
      </c>
      <c r="U68" s="105">
        <f t="shared" si="15"/>
        <v>0.625</v>
      </c>
      <c r="V68" s="105">
        <f t="shared" si="16"/>
        <v>0.525</v>
      </c>
      <c r="W68" s="117">
        <f t="shared" si="17"/>
        <v>36.50</v>
      </c>
      <c r="X68" s="117">
        <f t="shared" si="18"/>
        <v>7.3000000000000007</v>
      </c>
      <c r="Y68" s="266">
        <v>19</v>
      </c>
      <c r="Z68" s="116">
        <f t="shared" si="19"/>
        <v>15.20</v>
      </c>
      <c r="AA68" s="143"/>
    </row>
    <row r="69" spans="1:27" ht="19.9" customHeight="1">
      <c r="A69" s="138">
        <v>62</v>
      </c>
      <c r="B69" s="165">
        <v>263550</v>
      </c>
      <c r="C69" s="148" t="s">
        <v>223</v>
      </c>
      <c r="D69" s="10">
        <v>4</v>
      </c>
      <c r="E69" s="10">
        <v>5</v>
      </c>
      <c r="F69" s="10">
        <v>3</v>
      </c>
      <c r="G69" s="10">
        <v>2</v>
      </c>
      <c r="H69" s="10">
        <v>1</v>
      </c>
      <c r="I69" s="265">
        <f t="shared" si="8"/>
        <v>15</v>
      </c>
      <c r="J69" s="10">
        <f t="shared" si="9"/>
        <v>2.25</v>
      </c>
      <c r="K69" s="18">
        <v>2</v>
      </c>
      <c r="L69" s="18">
        <v>2.50</v>
      </c>
      <c r="M69" s="18">
        <v>1</v>
      </c>
      <c r="N69" s="18">
        <v>1</v>
      </c>
      <c r="O69" s="18">
        <v>5</v>
      </c>
      <c r="P69" s="265">
        <f t="shared" si="10"/>
        <v>11.50</v>
      </c>
      <c r="Q69" s="116">
        <f t="shared" si="11"/>
        <v>0.57500000000000007</v>
      </c>
      <c r="R69" s="105">
        <f t="shared" si="12"/>
        <v>0.70</v>
      </c>
      <c r="S69" s="105">
        <f t="shared" si="13"/>
        <v>0.875</v>
      </c>
      <c r="T69" s="105">
        <f t="shared" si="14"/>
        <v>0.49999999999999994</v>
      </c>
      <c r="U69" s="105">
        <f t="shared" si="15"/>
        <v>0.35</v>
      </c>
      <c r="V69" s="105">
        <f t="shared" si="16"/>
        <v>0.40</v>
      </c>
      <c r="W69" s="117">
        <f t="shared" si="17"/>
        <v>26.50</v>
      </c>
      <c r="X69" s="117">
        <f t="shared" si="18"/>
        <v>5.3000000000000007</v>
      </c>
      <c r="Y69" s="266">
        <v>13</v>
      </c>
      <c r="Z69" s="116">
        <f t="shared" si="19"/>
        <v>10.40</v>
      </c>
      <c r="AA69" s="143"/>
    </row>
    <row r="70" spans="1:27" ht="19.9" customHeight="1">
      <c r="A70" s="138">
        <v>63</v>
      </c>
      <c r="B70" s="165">
        <v>263551</v>
      </c>
      <c r="C70" s="148" t="s">
        <v>224</v>
      </c>
      <c r="D70" s="10">
        <v>3</v>
      </c>
      <c r="E70" s="10">
        <v>4</v>
      </c>
      <c r="F70" s="10">
        <v>5</v>
      </c>
      <c r="G70" s="10">
        <v>7</v>
      </c>
      <c r="H70" s="10">
        <v>8</v>
      </c>
      <c r="I70" s="265">
        <f t="shared" si="8"/>
        <v>27</v>
      </c>
      <c r="J70" s="10">
        <f t="shared" si="9"/>
        <v>4.05</v>
      </c>
      <c r="K70" s="18">
        <v>1</v>
      </c>
      <c r="L70" s="18">
        <v>2</v>
      </c>
      <c r="M70" s="18">
        <v>3</v>
      </c>
      <c r="N70" s="18">
        <v>4</v>
      </c>
      <c r="O70" s="18">
        <v>2.50</v>
      </c>
      <c r="P70" s="265">
        <f t="shared" si="10"/>
        <v>12.50</v>
      </c>
      <c r="Q70" s="116">
        <f t="shared" si="11"/>
        <v>0.625</v>
      </c>
      <c r="R70" s="105">
        <f t="shared" si="12"/>
        <v>0.49999999999999994</v>
      </c>
      <c r="S70" s="105">
        <f t="shared" si="13"/>
        <v>0.70</v>
      </c>
      <c r="T70" s="105">
        <f t="shared" si="14"/>
        <v>0.90</v>
      </c>
      <c r="U70" s="105">
        <f t="shared" si="15"/>
        <v>1.25</v>
      </c>
      <c r="V70" s="105">
        <f t="shared" si="16"/>
        <v>1.325</v>
      </c>
      <c r="W70" s="117">
        <f t="shared" si="17"/>
        <v>39.50</v>
      </c>
      <c r="X70" s="117">
        <f t="shared" si="18"/>
        <v>7.90</v>
      </c>
      <c r="Y70" s="266">
        <v>25</v>
      </c>
      <c r="Z70" s="116">
        <f t="shared" si="19"/>
        <v>20</v>
      </c>
      <c r="AA70" s="143"/>
    </row>
    <row r="71" spans="1:27" ht="19.9" customHeight="1">
      <c r="A71" s="138">
        <v>64</v>
      </c>
      <c r="B71" s="165">
        <v>263552</v>
      </c>
      <c r="C71" s="148" t="s">
        <v>225</v>
      </c>
      <c r="D71" s="10">
        <v>5</v>
      </c>
      <c r="E71" s="10">
        <v>7</v>
      </c>
      <c r="F71" s="10">
        <v>8</v>
      </c>
      <c r="G71" s="10">
        <v>4</v>
      </c>
      <c r="H71" s="10">
        <v>5</v>
      </c>
      <c r="I71" s="265">
        <f t="shared" si="8"/>
        <v>29</v>
      </c>
      <c r="J71" s="10">
        <f t="shared" si="9"/>
        <v>4.3499999999999996</v>
      </c>
      <c r="K71" s="18">
        <v>2</v>
      </c>
      <c r="L71" s="18">
        <v>4</v>
      </c>
      <c r="M71" s="18">
        <v>3</v>
      </c>
      <c r="N71" s="18">
        <v>2.50</v>
      </c>
      <c r="O71" s="18">
        <v>3</v>
      </c>
      <c r="P71" s="265">
        <f t="shared" si="10"/>
        <v>14.50</v>
      </c>
      <c r="Q71" s="116">
        <f t="shared" si="11"/>
        <v>0.72500000000000009</v>
      </c>
      <c r="R71" s="105">
        <f t="shared" si="12"/>
        <v>0.85</v>
      </c>
      <c r="S71" s="105">
        <f t="shared" si="13"/>
        <v>1.25</v>
      </c>
      <c r="T71" s="105">
        <f t="shared" si="14"/>
        <v>1.35</v>
      </c>
      <c r="U71" s="105">
        <f t="shared" si="15"/>
        <v>0.725</v>
      </c>
      <c r="V71" s="105">
        <f t="shared" si="16"/>
        <v>0.90</v>
      </c>
      <c r="W71" s="117">
        <f t="shared" si="17"/>
        <v>43.50</v>
      </c>
      <c r="X71" s="117">
        <f t="shared" si="18"/>
        <v>8.7000000000000011</v>
      </c>
      <c r="Y71" s="266">
        <v>25</v>
      </c>
      <c r="Z71" s="116">
        <f t="shared" si="19"/>
        <v>20</v>
      </c>
      <c r="AA71" s="143"/>
    </row>
    <row r="72" spans="1:27" ht="19.9" customHeight="1">
      <c r="A72" s="138">
        <v>65</v>
      </c>
      <c r="B72" s="165">
        <v>263553</v>
      </c>
      <c r="C72" s="148" t="s">
        <v>226</v>
      </c>
      <c r="D72" s="10">
        <v>8</v>
      </c>
      <c r="E72" s="10">
        <v>5</v>
      </c>
      <c r="F72" s="10">
        <v>5</v>
      </c>
      <c r="G72" s="10">
        <v>7</v>
      </c>
      <c r="H72" s="10">
        <v>2</v>
      </c>
      <c r="I72" s="265">
        <f t="shared" si="8"/>
        <v>27</v>
      </c>
      <c r="J72" s="10">
        <f t="shared" si="9"/>
        <v>4.05</v>
      </c>
      <c r="K72" s="18">
        <v>2.50</v>
      </c>
      <c r="L72" s="18">
        <v>2.50</v>
      </c>
      <c r="M72" s="18">
        <v>2</v>
      </c>
      <c r="N72" s="18">
        <v>2</v>
      </c>
      <c r="O72" s="18">
        <v>3.50</v>
      </c>
      <c r="P72" s="265">
        <f t="shared" si="10"/>
        <v>12.50</v>
      </c>
      <c r="Q72" s="116">
        <f t="shared" si="11"/>
        <v>0.625</v>
      </c>
      <c r="R72" s="105">
        <f t="shared" si="12"/>
        <v>1.325</v>
      </c>
      <c r="S72" s="105">
        <f t="shared" si="13"/>
        <v>0.875</v>
      </c>
      <c r="T72" s="105">
        <f t="shared" si="14"/>
        <v>0.85</v>
      </c>
      <c r="U72" s="105">
        <f t="shared" si="15"/>
        <v>1.1500000000000001</v>
      </c>
      <c r="V72" s="105">
        <f t="shared" si="16"/>
        <v>0.475</v>
      </c>
      <c r="W72" s="117">
        <f t="shared" si="17"/>
        <v>39.50</v>
      </c>
      <c r="X72" s="117">
        <f t="shared" si="18"/>
        <v>7.90</v>
      </c>
      <c r="Y72" s="266">
        <v>24</v>
      </c>
      <c r="Z72" s="116">
        <f t="shared" si="20" ref="Z72:Z103">Y72*0.8</f>
        <v>19.200000000000003</v>
      </c>
      <c r="AA72" s="143"/>
    </row>
    <row r="73" spans="1:27" ht="19.9" customHeight="1">
      <c r="A73" s="138">
        <v>66</v>
      </c>
      <c r="B73" s="165">
        <v>263554</v>
      </c>
      <c r="C73" s="148" t="s">
        <v>227</v>
      </c>
      <c r="D73" s="10">
        <v>5</v>
      </c>
      <c r="E73" s="10">
        <v>3</v>
      </c>
      <c r="F73" s="10">
        <v>1</v>
      </c>
      <c r="G73" s="10">
        <v>4</v>
      </c>
      <c r="H73" s="10">
        <v>5</v>
      </c>
      <c r="I73" s="265">
        <f t="shared" si="21" ref="I73:I117">SUM(D73:H73)</f>
        <v>18</v>
      </c>
      <c r="J73" s="10">
        <f t="shared" si="22" ref="J73:J117">I73*0.15</f>
        <v>2.6999999999999997</v>
      </c>
      <c r="K73" s="18">
        <v>2</v>
      </c>
      <c r="L73" s="18">
        <v>3</v>
      </c>
      <c r="M73" s="18">
        <v>3.50</v>
      </c>
      <c r="N73" s="18">
        <v>2.50</v>
      </c>
      <c r="O73" s="18">
        <v>1</v>
      </c>
      <c r="P73" s="265">
        <f t="shared" si="23" ref="P73:P117">SUM(K73:O73)</f>
        <v>12</v>
      </c>
      <c r="Q73" s="116">
        <f t="shared" si="24" ref="Q73:Q117">P73*0.05</f>
        <v>0.60000000000000009</v>
      </c>
      <c r="R73" s="105">
        <f t="shared" si="25" ref="R73:R117">(D73*0.15+K73*0.05)</f>
        <v>0.85</v>
      </c>
      <c r="S73" s="105">
        <f t="shared" si="26" ref="S73:S117">(E73*0.15+L73*0.05)</f>
        <v>0.60</v>
      </c>
      <c r="T73" s="105">
        <f t="shared" si="27" ref="T73:T117">(F73*0.15+M73*0.05)</f>
        <v>0.325</v>
      </c>
      <c r="U73" s="105">
        <f t="shared" si="28" ref="U73:U117">(G73*0.15+N73*0.05)</f>
        <v>0.725</v>
      </c>
      <c r="V73" s="105">
        <f t="shared" si="29" ref="V73:V117">(H73*0.15+O73*0.05)</f>
        <v>0.80</v>
      </c>
      <c r="W73" s="117">
        <f t="shared" si="30" ref="W73:W117">I73+P73</f>
        <v>30</v>
      </c>
      <c r="X73" s="117">
        <f t="shared" si="31" ref="X73:X117">(W73*0.2)</f>
        <v>6</v>
      </c>
      <c r="Y73" s="266">
        <v>11</v>
      </c>
      <c r="Z73" s="116">
        <f t="shared" si="20"/>
        <v>8.8000000000000007</v>
      </c>
      <c r="AA73" s="143"/>
    </row>
    <row r="74" spans="1:27" ht="19.9" customHeight="1">
      <c r="A74" s="138">
        <v>67</v>
      </c>
      <c r="B74" s="165">
        <v>263555</v>
      </c>
      <c r="C74" s="148" t="s">
        <v>227</v>
      </c>
      <c r="D74" s="10">
        <v>7</v>
      </c>
      <c r="E74" s="10">
        <v>2</v>
      </c>
      <c r="F74" s="10">
        <v>5</v>
      </c>
      <c r="G74" s="10">
        <v>3</v>
      </c>
      <c r="H74" s="10">
        <v>4</v>
      </c>
      <c r="I74" s="265">
        <f t="shared" si="21"/>
        <v>21</v>
      </c>
      <c r="J74" s="10">
        <f t="shared" si="22"/>
        <v>3.15</v>
      </c>
      <c r="K74" s="18">
        <v>2.50</v>
      </c>
      <c r="L74" s="18">
        <v>2</v>
      </c>
      <c r="M74" s="18">
        <v>1.50</v>
      </c>
      <c r="N74" s="18">
        <v>2.50</v>
      </c>
      <c r="O74" s="18">
        <v>2</v>
      </c>
      <c r="P74" s="265">
        <f t="shared" si="23"/>
        <v>10.50</v>
      </c>
      <c r="Q74" s="116">
        <f t="shared" si="24"/>
        <v>0.525</v>
      </c>
      <c r="R74" s="105">
        <f t="shared" si="25"/>
        <v>1.175</v>
      </c>
      <c r="S74" s="105">
        <f t="shared" si="26"/>
        <v>0.40</v>
      </c>
      <c r="T74" s="105">
        <f t="shared" si="27"/>
        <v>0.825</v>
      </c>
      <c r="U74" s="105">
        <f t="shared" si="28"/>
        <v>0.57499999999999996</v>
      </c>
      <c r="V74" s="105">
        <f t="shared" si="29"/>
        <v>0.70</v>
      </c>
      <c r="W74" s="117">
        <f t="shared" si="30"/>
        <v>31.50</v>
      </c>
      <c r="X74" s="117">
        <f t="shared" si="31"/>
        <v>6.3000000000000007</v>
      </c>
      <c r="Y74" s="266">
        <v>15</v>
      </c>
      <c r="Z74" s="116">
        <f t="shared" si="20"/>
        <v>12</v>
      </c>
      <c r="AA74" s="143"/>
    </row>
    <row r="75" spans="1:27" ht="19.9" customHeight="1">
      <c r="A75" s="138">
        <v>68</v>
      </c>
      <c r="B75" s="165">
        <v>263558</v>
      </c>
      <c r="C75" s="148" t="s">
        <v>228</v>
      </c>
      <c r="D75" s="10">
        <v>6</v>
      </c>
      <c r="E75" s="10">
        <v>5</v>
      </c>
      <c r="F75" s="10">
        <v>3</v>
      </c>
      <c r="G75" s="10">
        <v>5</v>
      </c>
      <c r="H75" s="10">
        <v>4</v>
      </c>
      <c r="I75" s="265">
        <f t="shared" si="21"/>
        <v>23</v>
      </c>
      <c r="J75" s="10">
        <f t="shared" si="22"/>
        <v>3.4499999999999997</v>
      </c>
      <c r="K75" s="18">
        <v>3</v>
      </c>
      <c r="L75" s="18">
        <v>3.50</v>
      </c>
      <c r="M75" s="18">
        <v>2.50</v>
      </c>
      <c r="N75" s="18">
        <v>1</v>
      </c>
      <c r="O75" s="18">
        <v>1.50</v>
      </c>
      <c r="P75" s="265">
        <f t="shared" si="23"/>
        <v>11.50</v>
      </c>
      <c r="Q75" s="116">
        <f t="shared" si="24"/>
        <v>0.57500000000000007</v>
      </c>
      <c r="R75" s="105">
        <f t="shared" si="25"/>
        <v>1.0499999999999998</v>
      </c>
      <c r="S75" s="105">
        <f t="shared" si="26"/>
        <v>0.925</v>
      </c>
      <c r="T75" s="105">
        <f t="shared" si="27"/>
        <v>0.57499999999999996</v>
      </c>
      <c r="U75" s="105">
        <f t="shared" si="28"/>
        <v>0.80</v>
      </c>
      <c r="V75" s="105">
        <f t="shared" si="29"/>
        <v>0.675</v>
      </c>
      <c r="W75" s="117">
        <f t="shared" si="30"/>
        <v>34.50</v>
      </c>
      <c r="X75" s="117">
        <f t="shared" si="31"/>
        <v>6.90</v>
      </c>
      <c r="Y75" s="266">
        <v>20</v>
      </c>
      <c r="Z75" s="116">
        <f t="shared" si="20"/>
        <v>16</v>
      </c>
      <c r="AA75" s="143"/>
    </row>
    <row r="76" spans="1:27" ht="19.9" customHeight="1">
      <c r="A76" s="138">
        <v>69</v>
      </c>
      <c r="B76" s="165">
        <v>263559</v>
      </c>
      <c r="C76" s="148" t="s">
        <v>229</v>
      </c>
      <c r="D76" s="10">
        <v>7</v>
      </c>
      <c r="E76" s="10">
        <v>8</v>
      </c>
      <c r="F76" s="10">
        <v>5</v>
      </c>
      <c r="G76" s="10">
        <v>6</v>
      </c>
      <c r="H76" s="10">
        <v>5</v>
      </c>
      <c r="I76" s="265">
        <f t="shared" si="21"/>
        <v>31</v>
      </c>
      <c r="J76" s="10">
        <f t="shared" si="22"/>
        <v>4.6499999999999995</v>
      </c>
      <c r="K76" s="18">
        <v>2</v>
      </c>
      <c r="L76" s="18">
        <v>1</v>
      </c>
      <c r="M76" s="18">
        <v>2.50</v>
      </c>
      <c r="N76" s="18">
        <v>3.50</v>
      </c>
      <c r="O76" s="18">
        <v>3.50</v>
      </c>
      <c r="P76" s="265">
        <f t="shared" si="23"/>
        <v>12.50</v>
      </c>
      <c r="Q76" s="116">
        <f t="shared" si="24"/>
        <v>0.625</v>
      </c>
      <c r="R76" s="105">
        <f t="shared" si="25"/>
        <v>1.1500000000000001</v>
      </c>
      <c r="S76" s="105">
        <f t="shared" si="26"/>
        <v>1.25</v>
      </c>
      <c r="T76" s="105">
        <f t="shared" si="27"/>
        <v>0.875</v>
      </c>
      <c r="U76" s="105">
        <f t="shared" si="28"/>
        <v>1.075</v>
      </c>
      <c r="V76" s="105">
        <f t="shared" si="29"/>
        <v>0.925</v>
      </c>
      <c r="W76" s="117">
        <f t="shared" si="30"/>
        <v>43.50</v>
      </c>
      <c r="X76" s="117">
        <f t="shared" si="31"/>
        <v>8.7000000000000011</v>
      </c>
      <c r="Y76" s="266">
        <v>28</v>
      </c>
      <c r="Z76" s="116">
        <f t="shared" si="20"/>
        <v>22.40</v>
      </c>
      <c r="AA76" s="143"/>
    </row>
    <row r="77" spans="1:27" ht="19.9" customHeight="1">
      <c r="A77" s="138">
        <v>70</v>
      </c>
      <c r="B77" s="165">
        <v>263560</v>
      </c>
      <c r="C77" s="148" t="s">
        <v>230</v>
      </c>
      <c r="D77" s="10">
        <v>3</v>
      </c>
      <c r="E77" s="10">
        <v>2</v>
      </c>
      <c r="F77" s="10">
        <v>2</v>
      </c>
      <c r="G77" s="10">
        <v>8</v>
      </c>
      <c r="H77" s="10">
        <v>7</v>
      </c>
      <c r="I77" s="265">
        <f t="shared" si="21"/>
        <v>22</v>
      </c>
      <c r="J77" s="10">
        <f t="shared" si="22"/>
        <v>3.30</v>
      </c>
      <c r="K77" s="18">
        <v>1.50</v>
      </c>
      <c r="L77" s="18">
        <v>3</v>
      </c>
      <c r="M77" s="18">
        <v>2.50</v>
      </c>
      <c r="N77" s="18">
        <v>4</v>
      </c>
      <c r="O77" s="18">
        <v>1</v>
      </c>
      <c r="P77" s="265">
        <f t="shared" si="23"/>
        <v>12</v>
      </c>
      <c r="Q77" s="116">
        <f t="shared" si="24"/>
        <v>0.60000000000000009</v>
      </c>
      <c r="R77" s="105">
        <f t="shared" si="25"/>
        <v>0.52499999999999991</v>
      </c>
      <c r="S77" s="105">
        <f t="shared" si="26"/>
        <v>0.45</v>
      </c>
      <c r="T77" s="105">
        <f t="shared" si="27"/>
        <v>0.425</v>
      </c>
      <c r="U77" s="105">
        <f t="shared" si="28"/>
        <v>1.40</v>
      </c>
      <c r="V77" s="105">
        <f t="shared" si="29"/>
        <v>1.1000000000000001</v>
      </c>
      <c r="W77" s="117">
        <f t="shared" si="30"/>
        <v>34</v>
      </c>
      <c r="X77" s="117">
        <f t="shared" si="31"/>
        <v>6.8000000000000007</v>
      </c>
      <c r="Y77" s="266">
        <v>17</v>
      </c>
      <c r="Z77" s="116">
        <f t="shared" si="20"/>
        <v>13.60</v>
      </c>
      <c r="AA77" s="143"/>
    </row>
    <row r="78" spans="1:27" ht="19.9" customHeight="1">
      <c r="A78" s="138">
        <v>71</v>
      </c>
      <c r="B78" s="165">
        <v>263561</v>
      </c>
      <c r="C78" s="148" t="s">
        <v>231</v>
      </c>
      <c r="D78" s="10">
        <v>7</v>
      </c>
      <c r="E78" s="10">
        <v>5</v>
      </c>
      <c r="F78" s="10">
        <v>1</v>
      </c>
      <c r="G78" s="10">
        <v>3</v>
      </c>
      <c r="H78" s="10">
        <v>4</v>
      </c>
      <c r="I78" s="265">
        <f t="shared" si="21"/>
        <v>20</v>
      </c>
      <c r="J78" s="10">
        <f t="shared" si="22"/>
        <v>3</v>
      </c>
      <c r="K78" s="18">
        <v>1.50</v>
      </c>
      <c r="L78" s="18">
        <v>2</v>
      </c>
      <c r="M78" s="18">
        <v>2.50</v>
      </c>
      <c r="N78" s="18">
        <v>2.50</v>
      </c>
      <c r="O78" s="18">
        <v>3</v>
      </c>
      <c r="P78" s="265">
        <f t="shared" si="23"/>
        <v>11.50</v>
      </c>
      <c r="Q78" s="116">
        <f t="shared" si="24"/>
        <v>0.57500000000000007</v>
      </c>
      <c r="R78" s="105">
        <f t="shared" si="25"/>
        <v>1.125</v>
      </c>
      <c r="S78" s="105">
        <f t="shared" si="26"/>
        <v>0.85</v>
      </c>
      <c r="T78" s="105">
        <f t="shared" si="27"/>
        <v>0.27500000000000002</v>
      </c>
      <c r="U78" s="105">
        <f t="shared" si="28"/>
        <v>0.57499999999999996</v>
      </c>
      <c r="V78" s="105">
        <f t="shared" si="29"/>
        <v>0.75</v>
      </c>
      <c r="W78" s="117">
        <f t="shared" si="30"/>
        <v>31.50</v>
      </c>
      <c r="X78" s="117">
        <f t="shared" si="31"/>
        <v>6.3000000000000007</v>
      </c>
      <c r="Y78" s="266">
        <v>12</v>
      </c>
      <c r="Z78" s="116">
        <f t="shared" si="20"/>
        <v>9.6000000000000014</v>
      </c>
      <c r="AA78" s="143"/>
    </row>
    <row r="79" spans="1:27" ht="19.9" customHeight="1">
      <c r="A79" s="138">
        <v>72</v>
      </c>
      <c r="B79" s="165">
        <v>263562</v>
      </c>
      <c r="C79" s="148" t="s">
        <v>232</v>
      </c>
      <c r="D79" s="10">
        <v>2</v>
      </c>
      <c r="E79" s="10">
        <v>1</v>
      </c>
      <c r="F79" s="10">
        <v>3</v>
      </c>
      <c r="G79" s="10">
        <v>7</v>
      </c>
      <c r="H79" s="10">
        <v>5</v>
      </c>
      <c r="I79" s="265">
        <f t="shared" si="21"/>
        <v>18</v>
      </c>
      <c r="J79" s="10">
        <f t="shared" si="22"/>
        <v>2.6999999999999997</v>
      </c>
      <c r="K79" s="18">
        <v>2</v>
      </c>
      <c r="L79" s="18">
        <v>1</v>
      </c>
      <c r="M79" s="18">
        <v>1</v>
      </c>
      <c r="N79" s="18">
        <v>2.50</v>
      </c>
      <c r="O79" s="18">
        <v>2</v>
      </c>
      <c r="P79" s="265">
        <f t="shared" si="23"/>
        <v>8.50</v>
      </c>
      <c r="Q79" s="116">
        <f t="shared" si="24"/>
        <v>0.42500000000000004</v>
      </c>
      <c r="R79" s="105">
        <f t="shared" si="25"/>
        <v>0.40</v>
      </c>
      <c r="S79" s="105">
        <f t="shared" si="26"/>
        <v>0.20</v>
      </c>
      <c r="T79" s="105">
        <f t="shared" si="27"/>
        <v>0.49999999999999994</v>
      </c>
      <c r="U79" s="105">
        <f t="shared" si="28"/>
        <v>1.175</v>
      </c>
      <c r="V79" s="105">
        <f t="shared" si="29"/>
        <v>0.85</v>
      </c>
      <c r="W79" s="117">
        <f t="shared" si="30"/>
        <v>26.50</v>
      </c>
      <c r="X79" s="117">
        <f t="shared" si="31"/>
        <v>5.3000000000000007</v>
      </c>
      <c r="Y79" s="266">
        <v>14</v>
      </c>
      <c r="Z79" s="116">
        <f t="shared" si="20"/>
        <v>11.20</v>
      </c>
      <c r="AA79" s="143"/>
    </row>
    <row r="80" spans="1:27" ht="19.9" customHeight="1">
      <c r="A80" s="138">
        <v>73</v>
      </c>
      <c r="B80" s="165">
        <v>263564</v>
      </c>
      <c r="C80" s="148" t="s">
        <v>233</v>
      </c>
      <c r="D80" s="10">
        <v>6</v>
      </c>
      <c r="E80" s="10">
        <v>1</v>
      </c>
      <c r="F80" s="10">
        <v>1</v>
      </c>
      <c r="G80" s="10">
        <v>7</v>
      </c>
      <c r="H80" s="10">
        <v>5</v>
      </c>
      <c r="I80" s="265">
        <f t="shared" si="21"/>
        <v>20</v>
      </c>
      <c r="J80" s="10">
        <f t="shared" si="22"/>
        <v>3</v>
      </c>
      <c r="K80" s="18">
        <v>1</v>
      </c>
      <c r="L80" s="18">
        <v>2.50</v>
      </c>
      <c r="M80" s="18">
        <v>2.50</v>
      </c>
      <c r="N80" s="18">
        <v>1</v>
      </c>
      <c r="O80" s="18">
        <v>3</v>
      </c>
      <c r="P80" s="265">
        <f t="shared" si="23"/>
        <v>10</v>
      </c>
      <c r="Q80" s="116">
        <f t="shared" si="24"/>
        <v>0.50</v>
      </c>
      <c r="R80" s="105">
        <f t="shared" si="25"/>
        <v>0.95</v>
      </c>
      <c r="S80" s="105">
        <f t="shared" si="26"/>
        <v>0.27500000000000002</v>
      </c>
      <c r="T80" s="105">
        <f t="shared" si="27"/>
        <v>0.27500000000000002</v>
      </c>
      <c r="U80" s="105">
        <f t="shared" si="28"/>
        <v>1.1000000000000001</v>
      </c>
      <c r="V80" s="105">
        <f t="shared" si="29"/>
        <v>0.90</v>
      </c>
      <c r="W80" s="117">
        <f t="shared" si="30"/>
        <v>30</v>
      </c>
      <c r="X80" s="117">
        <f t="shared" si="31"/>
        <v>6</v>
      </c>
      <c r="Y80" s="266">
        <v>19</v>
      </c>
      <c r="Z80" s="116">
        <f t="shared" si="20"/>
        <v>15.20</v>
      </c>
      <c r="AA80" s="143"/>
    </row>
    <row r="81" spans="1:27" ht="19.9" customHeight="1">
      <c r="A81" s="138">
        <v>74</v>
      </c>
      <c r="B81" s="165">
        <v>263567</v>
      </c>
      <c r="C81" s="148" t="s">
        <v>234</v>
      </c>
      <c r="D81" s="10">
        <v>1</v>
      </c>
      <c r="E81" s="10">
        <v>2</v>
      </c>
      <c r="F81" s="10">
        <v>1</v>
      </c>
      <c r="G81" s="10">
        <v>2</v>
      </c>
      <c r="H81" s="10">
        <v>1</v>
      </c>
      <c r="I81" s="265">
        <f t="shared" si="21"/>
        <v>7</v>
      </c>
      <c r="J81" s="10">
        <f t="shared" si="22"/>
        <v>1.05</v>
      </c>
      <c r="K81" s="18">
        <v>1</v>
      </c>
      <c r="L81" s="18">
        <v>3</v>
      </c>
      <c r="M81" s="18">
        <v>0</v>
      </c>
      <c r="N81" s="18">
        <v>1</v>
      </c>
      <c r="O81" s="18">
        <v>2</v>
      </c>
      <c r="P81" s="265">
        <f t="shared" si="23"/>
        <v>7</v>
      </c>
      <c r="Q81" s="116">
        <f t="shared" si="24"/>
        <v>0.35</v>
      </c>
      <c r="R81" s="105">
        <f t="shared" si="25"/>
        <v>0.20</v>
      </c>
      <c r="S81" s="105">
        <f t="shared" si="26"/>
        <v>0.45</v>
      </c>
      <c r="T81" s="105">
        <f t="shared" si="27"/>
        <v>0.15</v>
      </c>
      <c r="U81" s="105">
        <f t="shared" si="28"/>
        <v>0.35</v>
      </c>
      <c r="V81" s="105">
        <f t="shared" si="29"/>
        <v>0.25</v>
      </c>
      <c r="W81" s="117">
        <f t="shared" si="30"/>
        <v>14</v>
      </c>
      <c r="X81" s="117">
        <f t="shared" si="31"/>
        <v>2.8000000000000003</v>
      </c>
      <c r="Y81" s="266">
        <v>0</v>
      </c>
      <c r="Z81" s="116">
        <f t="shared" si="20"/>
        <v>0</v>
      </c>
      <c r="AA81" s="143"/>
    </row>
    <row r="82" spans="1:27" ht="19.9" customHeight="1">
      <c r="A82" s="138">
        <v>75</v>
      </c>
      <c r="B82" s="165">
        <v>263569</v>
      </c>
      <c r="C82" s="148" t="s">
        <v>235</v>
      </c>
      <c r="D82" s="10">
        <v>6</v>
      </c>
      <c r="E82" s="10">
        <v>3</v>
      </c>
      <c r="F82" s="10">
        <v>8</v>
      </c>
      <c r="G82" s="10">
        <v>1</v>
      </c>
      <c r="H82" s="10">
        <v>6</v>
      </c>
      <c r="I82" s="265">
        <f t="shared" si="21"/>
        <v>24</v>
      </c>
      <c r="J82" s="10">
        <f t="shared" si="22"/>
        <v>3.5999999999999996</v>
      </c>
      <c r="K82" s="18">
        <v>2.50</v>
      </c>
      <c r="L82" s="18">
        <v>1.50</v>
      </c>
      <c r="M82" s="18">
        <v>2</v>
      </c>
      <c r="N82" s="18">
        <v>3.50</v>
      </c>
      <c r="O82" s="18">
        <v>2</v>
      </c>
      <c r="P82" s="265">
        <f t="shared" si="23"/>
        <v>11.50</v>
      </c>
      <c r="Q82" s="116">
        <f t="shared" si="24"/>
        <v>0.57500000000000007</v>
      </c>
      <c r="R82" s="105">
        <f t="shared" si="25"/>
        <v>1.0249999999999999</v>
      </c>
      <c r="S82" s="105">
        <f t="shared" si="26"/>
        <v>0.52499999999999991</v>
      </c>
      <c r="T82" s="105">
        <f t="shared" si="27"/>
        <v>1.30</v>
      </c>
      <c r="U82" s="105">
        <f t="shared" si="28"/>
        <v>0.325</v>
      </c>
      <c r="V82" s="105">
        <f t="shared" si="29"/>
        <v>0.99999999999999989</v>
      </c>
      <c r="W82" s="117">
        <f t="shared" si="30"/>
        <v>35.50</v>
      </c>
      <c r="X82" s="117">
        <f t="shared" si="31"/>
        <v>7.10</v>
      </c>
      <c r="Y82" s="266">
        <v>16</v>
      </c>
      <c r="Z82" s="116">
        <f t="shared" si="20"/>
        <v>12.80</v>
      </c>
      <c r="AA82" s="143"/>
    </row>
    <row r="83" spans="1:27" ht="19.9" customHeight="1">
      <c r="A83" s="138">
        <v>76</v>
      </c>
      <c r="B83" s="165">
        <v>263570</v>
      </c>
      <c r="C83" s="148" t="s">
        <v>235</v>
      </c>
      <c r="D83" s="10">
        <v>3</v>
      </c>
      <c r="E83" s="10">
        <v>4</v>
      </c>
      <c r="F83" s="10">
        <v>1</v>
      </c>
      <c r="G83" s="10">
        <v>7</v>
      </c>
      <c r="H83" s="10">
        <v>2</v>
      </c>
      <c r="I83" s="265">
        <f t="shared" si="21"/>
        <v>17</v>
      </c>
      <c r="J83" s="10">
        <f t="shared" si="22"/>
        <v>2.5499999999999998</v>
      </c>
      <c r="K83" s="18">
        <v>2</v>
      </c>
      <c r="L83" s="18">
        <v>2.50</v>
      </c>
      <c r="M83" s="18">
        <v>3.50</v>
      </c>
      <c r="N83" s="18">
        <v>1</v>
      </c>
      <c r="O83" s="18">
        <v>1</v>
      </c>
      <c r="P83" s="265">
        <f t="shared" si="23"/>
        <v>10</v>
      </c>
      <c r="Q83" s="116">
        <f t="shared" si="24"/>
        <v>0.50</v>
      </c>
      <c r="R83" s="105">
        <f t="shared" si="25"/>
        <v>0.54999999999999993</v>
      </c>
      <c r="S83" s="105">
        <f t="shared" si="26"/>
        <v>0.725</v>
      </c>
      <c r="T83" s="105">
        <f t="shared" si="27"/>
        <v>0.325</v>
      </c>
      <c r="U83" s="105">
        <f t="shared" si="28"/>
        <v>1.1000000000000001</v>
      </c>
      <c r="V83" s="105">
        <f t="shared" si="29"/>
        <v>0.35</v>
      </c>
      <c r="W83" s="117">
        <f t="shared" si="30"/>
        <v>27</v>
      </c>
      <c r="X83" s="117">
        <f t="shared" si="31"/>
        <v>5.40</v>
      </c>
      <c r="Y83" s="266">
        <v>10</v>
      </c>
      <c r="Z83" s="116">
        <f t="shared" si="20"/>
        <v>8</v>
      </c>
      <c r="AA83" s="143"/>
    </row>
    <row r="84" spans="1:27" ht="19.9" customHeight="1">
      <c r="A84" s="138">
        <v>77</v>
      </c>
      <c r="B84" s="165">
        <v>263571</v>
      </c>
      <c r="C84" s="148" t="s">
        <v>236</v>
      </c>
      <c r="D84" s="10">
        <v>4</v>
      </c>
      <c r="E84" s="10">
        <v>6</v>
      </c>
      <c r="F84" s="10">
        <v>5</v>
      </c>
      <c r="G84" s="10">
        <v>6</v>
      </c>
      <c r="H84" s="10">
        <v>3</v>
      </c>
      <c r="I84" s="265">
        <f t="shared" si="21"/>
        <v>24</v>
      </c>
      <c r="J84" s="10">
        <f t="shared" si="22"/>
        <v>3.5999999999999996</v>
      </c>
      <c r="K84" s="18">
        <v>2</v>
      </c>
      <c r="L84" s="18">
        <v>1.50</v>
      </c>
      <c r="M84" s="18">
        <v>2</v>
      </c>
      <c r="N84" s="18">
        <v>3</v>
      </c>
      <c r="O84" s="18">
        <v>4</v>
      </c>
      <c r="P84" s="265">
        <f t="shared" si="23"/>
        <v>12.50</v>
      </c>
      <c r="Q84" s="116">
        <f t="shared" si="24"/>
        <v>0.625</v>
      </c>
      <c r="R84" s="105">
        <f t="shared" si="25"/>
        <v>0.70</v>
      </c>
      <c r="S84" s="105">
        <f t="shared" si="26"/>
        <v>0.97499999999999987</v>
      </c>
      <c r="T84" s="105">
        <f t="shared" si="27"/>
        <v>0.85</v>
      </c>
      <c r="U84" s="105">
        <f t="shared" si="28"/>
        <v>1.0499999999999998</v>
      </c>
      <c r="V84" s="105">
        <f t="shared" si="29"/>
        <v>0.64999999999999991</v>
      </c>
      <c r="W84" s="117">
        <f t="shared" si="30"/>
        <v>36.50</v>
      </c>
      <c r="X84" s="117">
        <f t="shared" si="31"/>
        <v>7.3000000000000007</v>
      </c>
      <c r="Y84" s="266">
        <v>23</v>
      </c>
      <c r="Z84" s="116">
        <f t="shared" si="20"/>
        <v>18.400000000000002</v>
      </c>
      <c r="AA84" s="143"/>
    </row>
    <row r="85" spans="1:27" ht="19.9" customHeight="1">
      <c r="A85" s="138">
        <v>78</v>
      </c>
      <c r="B85" s="165">
        <v>263573</v>
      </c>
      <c r="C85" s="148" t="s">
        <v>237</v>
      </c>
      <c r="D85" s="10">
        <v>3</v>
      </c>
      <c r="E85" s="10">
        <v>2</v>
      </c>
      <c r="F85" s="10">
        <v>3</v>
      </c>
      <c r="G85" s="10">
        <v>4</v>
      </c>
      <c r="H85" s="10">
        <v>10</v>
      </c>
      <c r="I85" s="265">
        <f t="shared" si="21"/>
        <v>22</v>
      </c>
      <c r="J85" s="10">
        <f t="shared" si="22"/>
        <v>3.30</v>
      </c>
      <c r="K85" s="18">
        <v>4</v>
      </c>
      <c r="L85" s="18">
        <v>2.50</v>
      </c>
      <c r="M85" s="18">
        <v>1</v>
      </c>
      <c r="N85" s="18">
        <v>4</v>
      </c>
      <c r="O85" s="18">
        <v>1.50</v>
      </c>
      <c r="P85" s="265">
        <f t="shared" si="23"/>
        <v>13</v>
      </c>
      <c r="Q85" s="116">
        <f t="shared" si="24"/>
        <v>0.65</v>
      </c>
      <c r="R85" s="105">
        <f t="shared" si="25"/>
        <v>0.64999999999999991</v>
      </c>
      <c r="S85" s="105">
        <f t="shared" si="26"/>
        <v>0.425</v>
      </c>
      <c r="T85" s="105">
        <f t="shared" si="27"/>
        <v>0.49999999999999994</v>
      </c>
      <c r="U85" s="105">
        <f t="shared" si="28"/>
        <v>0.80</v>
      </c>
      <c r="V85" s="105">
        <f t="shared" si="29"/>
        <v>1.575</v>
      </c>
      <c r="W85" s="117">
        <f t="shared" si="30"/>
        <v>35</v>
      </c>
      <c r="X85" s="117">
        <f t="shared" si="31"/>
        <v>7</v>
      </c>
      <c r="Y85" s="266">
        <v>20</v>
      </c>
      <c r="Z85" s="116">
        <f t="shared" si="20"/>
        <v>16</v>
      </c>
      <c r="AA85" s="143"/>
    </row>
    <row r="86" spans="1:27" ht="19.9" customHeight="1">
      <c r="A86" s="138">
        <v>79</v>
      </c>
      <c r="B86" s="165">
        <v>263574</v>
      </c>
      <c r="C86" s="148" t="s">
        <v>238</v>
      </c>
      <c r="D86" s="10">
        <v>8</v>
      </c>
      <c r="E86" s="10">
        <v>9</v>
      </c>
      <c r="F86" s="10">
        <v>2</v>
      </c>
      <c r="G86" s="10">
        <v>3</v>
      </c>
      <c r="H86" s="10">
        <v>4</v>
      </c>
      <c r="I86" s="265">
        <f t="shared" si="21"/>
        <v>26</v>
      </c>
      <c r="J86" s="10">
        <f t="shared" si="22"/>
        <v>3.90</v>
      </c>
      <c r="K86" s="18">
        <v>5</v>
      </c>
      <c r="L86" s="18">
        <v>2</v>
      </c>
      <c r="M86" s="18">
        <v>1.50</v>
      </c>
      <c r="N86" s="18">
        <v>0.50</v>
      </c>
      <c r="O86" s="18">
        <v>4</v>
      </c>
      <c r="P86" s="265">
        <f t="shared" si="23"/>
        <v>13</v>
      </c>
      <c r="Q86" s="116">
        <f t="shared" si="24"/>
        <v>0.65</v>
      </c>
      <c r="R86" s="105">
        <f t="shared" si="25"/>
        <v>1.45</v>
      </c>
      <c r="S86" s="105">
        <f t="shared" si="26"/>
        <v>1.45</v>
      </c>
      <c r="T86" s="105">
        <f t="shared" si="27"/>
        <v>0.375</v>
      </c>
      <c r="U86" s="105">
        <f t="shared" si="28"/>
        <v>0.475</v>
      </c>
      <c r="V86" s="105">
        <f t="shared" si="29"/>
        <v>0.80</v>
      </c>
      <c r="W86" s="117">
        <f t="shared" si="30"/>
        <v>39</v>
      </c>
      <c r="X86" s="117">
        <f t="shared" si="31"/>
        <v>7.8000000000000007</v>
      </c>
      <c r="Y86" s="266">
        <v>21</v>
      </c>
      <c r="Z86" s="116">
        <f t="shared" si="20"/>
        <v>16.80</v>
      </c>
      <c r="AA86" s="143"/>
    </row>
    <row r="87" spans="1:27" ht="19.9" customHeight="1">
      <c r="A87" s="138">
        <v>80</v>
      </c>
      <c r="B87" s="165">
        <v>263575</v>
      </c>
      <c r="C87" s="148" t="s">
        <v>239</v>
      </c>
      <c r="D87" s="10">
        <v>5</v>
      </c>
      <c r="E87" s="10">
        <v>4</v>
      </c>
      <c r="F87" s="10">
        <v>6</v>
      </c>
      <c r="G87" s="10">
        <v>5</v>
      </c>
      <c r="H87" s="10">
        <v>8</v>
      </c>
      <c r="I87" s="265">
        <f t="shared" si="21"/>
        <v>28</v>
      </c>
      <c r="J87" s="10">
        <f t="shared" si="22"/>
        <v>4.20</v>
      </c>
      <c r="K87" s="18">
        <v>2.50</v>
      </c>
      <c r="L87" s="18">
        <v>1.50</v>
      </c>
      <c r="M87" s="18">
        <v>2</v>
      </c>
      <c r="N87" s="18">
        <v>3.50</v>
      </c>
      <c r="O87" s="18">
        <v>2.50</v>
      </c>
      <c r="P87" s="265">
        <f t="shared" si="23"/>
        <v>12</v>
      </c>
      <c r="Q87" s="116">
        <f t="shared" si="24"/>
        <v>0.60000000000000009</v>
      </c>
      <c r="R87" s="105">
        <f t="shared" si="25"/>
        <v>0.875</v>
      </c>
      <c r="S87" s="105">
        <f t="shared" si="26"/>
        <v>0.675</v>
      </c>
      <c r="T87" s="105">
        <f t="shared" si="27"/>
        <v>0.99999999999999989</v>
      </c>
      <c r="U87" s="105">
        <f t="shared" si="28"/>
        <v>0.925</v>
      </c>
      <c r="V87" s="105">
        <f t="shared" si="29"/>
        <v>1.325</v>
      </c>
      <c r="W87" s="117">
        <f t="shared" si="30"/>
        <v>40</v>
      </c>
      <c r="X87" s="117">
        <f t="shared" si="31"/>
        <v>8</v>
      </c>
      <c r="Y87" s="266">
        <v>21</v>
      </c>
      <c r="Z87" s="116">
        <f t="shared" si="20"/>
        <v>16.80</v>
      </c>
      <c r="AA87" s="143"/>
    </row>
    <row r="88" spans="1:27" ht="19.9" customHeight="1">
      <c r="A88" s="138">
        <v>81</v>
      </c>
      <c r="B88" s="165">
        <v>263576</v>
      </c>
      <c r="C88" s="148" t="s">
        <v>240</v>
      </c>
      <c r="D88" s="10">
        <v>1</v>
      </c>
      <c r="E88" s="10">
        <v>2</v>
      </c>
      <c r="F88" s="10">
        <v>4</v>
      </c>
      <c r="G88" s="10">
        <v>1</v>
      </c>
      <c r="H88" s="10">
        <v>2</v>
      </c>
      <c r="I88" s="265">
        <f t="shared" si="21"/>
        <v>10</v>
      </c>
      <c r="J88" s="10">
        <f t="shared" si="22"/>
        <v>1.50</v>
      </c>
      <c r="K88" s="18">
        <v>2</v>
      </c>
      <c r="L88" s="18">
        <v>1</v>
      </c>
      <c r="M88" s="18">
        <v>3</v>
      </c>
      <c r="N88" s="18">
        <v>2</v>
      </c>
      <c r="O88" s="18">
        <v>4</v>
      </c>
      <c r="P88" s="265">
        <f t="shared" si="23"/>
        <v>12</v>
      </c>
      <c r="Q88" s="116">
        <f t="shared" si="24"/>
        <v>0.60000000000000009</v>
      </c>
      <c r="R88" s="105">
        <f t="shared" si="25"/>
        <v>0.25</v>
      </c>
      <c r="S88" s="105">
        <f t="shared" si="26"/>
        <v>0.35</v>
      </c>
      <c r="T88" s="105">
        <f t="shared" si="27"/>
        <v>0.75</v>
      </c>
      <c r="U88" s="105">
        <f t="shared" si="28"/>
        <v>0.25</v>
      </c>
      <c r="V88" s="105">
        <f t="shared" si="29"/>
        <v>0.50</v>
      </c>
      <c r="W88" s="117">
        <f t="shared" si="30"/>
        <v>22</v>
      </c>
      <c r="X88" s="117">
        <f t="shared" si="31"/>
        <v>4.4000000000000004</v>
      </c>
      <c r="Y88" s="266">
        <v>8</v>
      </c>
      <c r="Z88" s="116">
        <f t="shared" si="20"/>
        <v>6.40</v>
      </c>
      <c r="AA88" s="143"/>
    </row>
    <row r="89" spans="1:27" ht="19.9" customHeight="1">
      <c r="A89" s="138">
        <v>82</v>
      </c>
      <c r="B89" s="165">
        <v>263577</v>
      </c>
      <c r="C89" s="148" t="s">
        <v>241</v>
      </c>
      <c r="D89" s="10">
        <v>3</v>
      </c>
      <c r="E89" s="10">
        <v>8</v>
      </c>
      <c r="F89" s="10">
        <v>5</v>
      </c>
      <c r="G89" s="10">
        <v>9</v>
      </c>
      <c r="H89" s="10">
        <v>6</v>
      </c>
      <c r="I89" s="265">
        <f t="shared" si="21"/>
        <v>31</v>
      </c>
      <c r="J89" s="10">
        <f t="shared" si="22"/>
        <v>4.6499999999999995</v>
      </c>
      <c r="K89" s="18">
        <v>5</v>
      </c>
      <c r="L89" s="18">
        <v>4</v>
      </c>
      <c r="M89" s="18">
        <v>1</v>
      </c>
      <c r="N89" s="18">
        <v>2</v>
      </c>
      <c r="O89" s="18">
        <v>5</v>
      </c>
      <c r="P89" s="265">
        <f t="shared" si="23"/>
        <v>17</v>
      </c>
      <c r="Q89" s="116">
        <f t="shared" si="24"/>
        <v>0.85000000000000009</v>
      </c>
      <c r="R89" s="105">
        <f t="shared" si="25"/>
        <v>0.70</v>
      </c>
      <c r="S89" s="105">
        <f t="shared" si="26"/>
        <v>1.40</v>
      </c>
      <c r="T89" s="105">
        <f t="shared" si="27"/>
        <v>0.80</v>
      </c>
      <c r="U89" s="105">
        <f t="shared" si="28"/>
        <v>1.45</v>
      </c>
      <c r="V89" s="105">
        <f t="shared" si="29"/>
        <v>1.1499999999999999</v>
      </c>
      <c r="W89" s="117">
        <f t="shared" si="30"/>
        <v>48</v>
      </c>
      <c r="X89" s="117">
        <f t="shared" si="31"/>
        <v>9.6000000000000014</v>
      </c>
      <c r="Y89" s="266">
        <v>28</v>
      </c>
      <c r="Z89" s="116">
        <f t="shared" si="20"/>
        <v>22.40</v>
      </c>
      <c r="AA89" s="143"/>
    </row>
    <row r="90" spans="1:27" ht="19.9" customHeight="1">
      <c r="A90" s="138">
        <v>83</v>
      </c>
      <c r="B90" s="165">
        <v>263578</v>
      </c>
      <c r="C90" s="148" t="s">
        <v>242</v>
      </c>
      <c r="D90" s="10">
        <v>4</v>
      </c>
      <c r="E90" s="10">
        <v>3</v>
      </c>
      <c r="F90" s="10">
        <v>2</v>
      </c>
      <c r="G90" s="10">
        <v>2</v>
      </c>
      <c r="H90" s="10">
        <v>4</v>
      </c>
      <c r="I90" s="265">
        <f t="shared" si="21"/>
        <v>15</v>
      </c>
      <c r="J90" s="10">
        <f t="shared" si="22"/>
        <v>2.25</v>
      </c>
      <c r="K90" s="18">
        <v>1.50</v>
      </c>
      <c r="L90" s="18">
        <v>2.50</v>
      </c>
      <c r="M90" s="18">
        <v>3.50</v>
      </c>
      <c r="N90" s="18">
        <v>1</v>
      </c>
      <c r="O90" s="18">
        <v>2</v>
      </c>
      <c r="P90" s="265">
        <f t="shared" si="23"/>
        <v>10.50</v>
      </c>
      <c r="Q90" s="116">
        <f t="shared" si="24"/>
        <v>0.525</v>
      </c>
      <c r="R90" s="105">
        <f t="shared" si="25"/>
        <v>0.675</v>
      </c>
      <c r="S90" s="105">
        <f t="shared" si="26"/>
        <v>0.57499999999999996</v>
      </c>
      <c r="T90" s="105">
        <f t="shared" si="27"/>
        <v>0.475</v>
      </c>
      <c r="U90" s="105">
        <f t="shared" si="28"/>
        <v>0.35</v>
      </c>
      <c r="V90" s="105">
        <f t="shared" si="29"/>
        <v>0.70</v>
      </c>
      <c r="W90" s="117">
        <f t="shared" si="30"/>
        <v>25.50</v>
      </c>
      <c r="X90" s="117">
        <f t="shared" si="31"/>
        <v>5.1000000000000005</v>
      </c>
      <c r="Y90" s="266">
        <v>11</v>
      </c>
      <c r="Z90" s="116">
        <f t="shared" si="20"/>
        <v>8.8000000000000007</v>
      </c>
      <c r="AA90" s="143"/>
    </row>
    <row r="91" spans="1:27" ht="19.9" customHeight="1">
      <c r="A91" s="138">
        <v>84</v>
      </c>
      <c r="B91" s="165">
        <v>263580</v>
      </c>
      <c r="C91" s="148" t="s">
        <v>243</v>
      </c>
      <c r="D91" s="10">
        <v>6</v>
      </c>
      <c r="E91" s="10">
        <v>1</v>
      </c>
      <c r="F91" s="10">
        <v>5</v>
      </c>
      <c r="G91" s="10">
        <v>9</v>
      </c>
      <c r="H91" s="10">
        <v>4</v>
      </c>
      <c r="I91" s="265">
        <f t="shared" si="21"/>
        <v>25</v>
      </c>
      <c r="J91" s="10">
        <f t="shared" si="22"/>
        <v>3.75</v>
      </c>
      <c r="K91" s="18">
        <v>2.50</v>
      </c>
      <c r="L91" s="18">
        <v>3.50</v>
      </c>
      <c r="M91" s="18">
        <v>3</v>
      </c>
      <c r="N91" s="18">
        <v>1</v>
      </c>
      <c r="O91" s="18">
        <v>2</v>
      </c>
      <c r="P91" s="265">
        <f t="shared" si="23"/>
        <v>12</v>
      </c>
      <c r="Q91" s="116">
        <f t="shared" si="24"/>
        <v>0.60000000000000009</v>
      </c>
      <c r="R91" s="105">
        <f t="shared" si="25"/>
        <v>1.0249999999999999</v>
      </c>
      <c r="S91" s="105">
        <f t="shared" si="26"/>
        <v>0.325</v>
      </c>
      <c r="T91" s="105">
        <f t="shared" si="27"/>
        <v>0.90</v>
      </c>
      <c r="U91" s="105">
        <f t="shared" si="28"/>
        <v>1.40</v>
      </c>
      <c r="V91" s="105">
        <f t="shared" si="29"/>
        <v>0.70</v>
      </c>
      <c r="W91" s="117">
        <f t="shared" si="30"/>
        <v>37</v>
      </c>
      <c r="X91" s="117">
        <f t="shared" si="31"/>
        <v>7.40</v>
      </c>
      <c r="Y91" s="266">
        <v>21</v>
      </c>
      <c r="Z91" s="116">
        <f t="shared" si="20"/>
        <v>16.80</v>
      </c>
      <c r="AA91" s="143"/>
    </row>
    <row r="92" spans="1:27" ht="19.9" customHeight="1">
      <c r="A92" s="138">
        <v>85</v>
      </c>
      <c r="B92" s="165">
        <v>263581</v>
      </c>
      <c r="C92" s="148" t="s">
        <v>244</v>
      </c>
      <c r="D92" s="10">
        <v>3</v>
      </c>
      <c r="E92" s="10">
        <v>5</v>
      </c>
      <c r="F92" s="10">
        <v>4</v>
      </c>
      <c r="G92" s="10">
        <v>2</v>
      </c>
      <c r="H92" s="10">
        <v>5</v>
      </c>
      <c r="I92" s="265">
        <f t="shared" si="21"/>
        <v>19</v>
      </c>
      <c r="J92" s="10">
        <f t="shared" si="22"/>
        <v>2.85</v>
      </c>
      <c r="K92" s="18">
        <v>2.50</v>
      </c>
      <c r="L92" s="18">
        <v>3</v>
      </c>
      <c r="M92" s="18">
        <v>2</v>
      </c>
      <c r="N92" s="18">
        <v>1.50</v>
      </c>
      <c r="O92" s="18">
        <v>2</v>
      </c>
      <c r="P92" s="265">
        <f t="shared" si="23"/>
        <v>11</v>
      </c>
      <c r="Q92" s="116">
        <f t="shared" si="24"/>
        <v>0.55000000000000004</v>
      </c>
      <c r="R92" s="105">
        <f t="shared" si="25"/>
        <v>0.57499999999999996</v>
      </c>
      <c r="S92" s="105">
        <f t="shared" si="26"/>
        <v>0.90</v>
      </c>
      <c r="T92" s="105">
        <f t="shared" si="27"/>
        <v>0.70</v>
      </c>
      <c r="U92" s="105">
        <f t="shared" si="28"/>
        <v>0.375</v>
      </c>
      <c r="V92" s="105">
        <f t="shared" si="29"/>
        <v>0.85</v>
      </c>
      <c r="W92" s="117">
        <f t="shared" si="30"/>
        <v>30</v>
      </c>
      <c r="X92" s="117">
        <f t="shared" si="31"/>
        <v>6</v>
      </c>
      <c r="Y92" s="266">
        <v>15</v>
      </c>
      <c r="Z92" s="116">
        <f t="shared" si="20"/>
        <v>12</v>
      </c>
      <c r="AA92" s="143"/>
    </row>
    <row r="93" spans="1:27" ht="19.9" customHeight="1">
      <c r="A93" s="138">
        <v>86</v>
      </c>
      <c r="B93" s="165">
        <v>263582</v>
      </c>
      <c r="C93" s="148" t="s">
        <v>245</v>
      </c>
      <c r="D93" s="10">
        <v>1</v>
      </c>
      <c r="E93" s="10">
        <v>3</v>
      </c>
      <c r="F93" s="10">
        <v>2</v>
      </c>
      <c r="G93" s="10">
        <v>6</v>
      </c>
      <c r="H93" s="10">
        <v>5</v>
      </c>
      <c r="I93" s="265">
        <f t="shared" si="21"/>
        <v>17</v>
      </c>
      <c r="J93" s="10">
        <f t="shared" si="22"/>
        <v>2.5499999999999998</v>
      </c>
      <c r="K93" s="18">
        <v>1</v>
      </c>
      <c r="L93" s="18">
        <v>3.50</v>
      </c>
      <c r="M93" s="18">
        <v>1.50</v>
      </c>
      <c r="N93" s="18">
        <v>2.50</v>
      </c>
      <c r="O93" s="18">
        <v>3.50</v>
      </c>
      <c r="P93" s="265">
        <f t="shared" si="23"/>
        <v>12</v>
      </c>
      <c r="Q93" s="116">
        <f t="shared" si="24"/>
        <v>0.60000000000000009</v>
      </c>
      <c r="R93" s="105">
        <f t="shared" si="25"/>
        <v>0.20</v>
      </c>
      <c r="S93" s="105">
        <f t="shared" si="26"/>
        <v>0.625</v>
      </c>
      <c r="T93" s="105">
        <f t="shared" si="27"/>
        <v>0.375</v>
      </c>
      <c r="U93" s="105">
        <f t="shared" si="28"/>
        <v>1.0249999999999999</v>
      </c>
      <c r="V93" s="105">
        <f t="shared" si="29"/>
        <v>0.925</v>
      </c>
      <c r="W93" s="117">
        <f t="shared" si="30"/>
        <v>29</v>
      </c>
      <c r="X93" s="117">
        <f t="shared" si="31"/>
        <v>5.8000000000000007</v>
      </c>
      <c r="Y93" s="266">
        <v>14</v>
      </c>
      <c r="Z93" s="116">
        <f t="shared" si="20"/>
        <v>11.20</v>
      </c>
      <c r="AA93" s="143"/>
    </row>
    <row r="94" spans="1:27" ht="19.9" customHeight="1">
      <c r="A94" s="138">
        <v>87</v>
      </c>
      <c r="B94" s="165">
        <v>263583</v>
      </c>
      <c r="C94" s="148" t="s">
        <v>246</v>
      </c>
      <c r="D94" s="10">
        <v>2</v>
      </c>
      <c r="E94" s="10">
        <v>5</v>
      </c>
      <c r="F94" s="10">
        <v>4</v>
      </c>
      <c r="G94" s="10">
        <v>1</v>
      </c>
      <c r="H94" s="10">
        <v>5</v>
      </c>
      <c r="I94" s="265">
        <f t="shared" si="21"/>
        <v>17</v>
      </c>
      <c r="J94" s="10">
        <f t="shared" si="22"/>
        <v>2.5499999999999998</v>
      </c>
      <c r="K94" s="18">
        <v>2.50</v>
      </c>
      <c r="L94" s="18">
        <v>2</v>
      </c>
      <c r="M94" s="18">
        <v>3</v>
      </c>
      <c r="N94" s="18">
        <v>3.50</v>
      </c>
      <c r="O94" s="18">
        <v>2</v>
      </c>
      <c r="P94" s="265">
        <f t="shared" si="23"/>
        <v>13</v>
      </c>
      <c r="Q94" s="116">
        <f t="shared" si="24"/>
        <v>0.65</v>
      </c>
      <c r="R94" s="105">
        <f t="shared" si="25"/>
        <v>0.425</v>
      </c>
      <c r="S94" s="105">
        <f t="shared" si="26"/>
        <v>0.85</v>
      </c>
      <c r="T94" s="105">
        <f t="shared" si="27"/>
        <v>0.75</v>
      </c>
      <c r="U94" s="105">
        <f t="shared" si="28"/>
        <v>0.325</v>
      </c>
      <c r="V94" s="105">
        <f t="shared" si="29"/>
        <v>0.85</v>
      </c>
      <c r="W94" s="117">
        <f t="shared" si="30"/>
        <v>30</v>
      </c>
      <c r="X94" s="117">
        <f t="shared" si="31"/>
        <v>6</v>
      </c>
      <c r="Y94" s="266">
        <v>13</v>
      </c>
      <c r="Z94" s="116">
        <f t="shared" si="20"/>
        <v>10.40</v>
      </c>
      <c r="AA94" s="143"/>
    </row>
    <row r="95" spans="1:27" ht="19.9" customHeight="1">
      <c r="A95" s="138">
        <v>88</v>
      </c>
      <c r="B95" s="165">
        <v>263586</v>
      </c>
      <c r="C95" s="148" t="s">
        <v>247</v>
      </c>
      <c r="D95" s="10">
        <v>3</v>
      </c>
      <c r="E95" s="10">
        <v>3</v>
      </c>
      <c r="F95" s="10">
        <v>5</v>
      </c>
      <c r="G95" s="10">
        <v>6</v>
      </c>
      <c r="H95" s="10">
        <v>4</v>
      </c>
      <c r="I95" s="265">
        <f t="shared" si="21"/>
        <v>21</v>
      </c>
      <c r="J95" s="10">
        <f t="shared" si="22"/>
        <v>3.15</v>
      </c>
      <c r="K95" s="18">
        <v>2</v>
      </c>
      <c r="L95" s="18">
        <v>4</v>
      </c>
      <c r="M95" s="18">
        <v>0.50</v>
      </c>
      <c r="N95" s="18">
        <v>2</v>
      </c>
      <c r="O95" s="18">
        <v>3</v>
      </c>
      <c r="P95" s="265">
        <f t="shared" si="23"/>
        <v>11.50</v>
      </c>
      <c r="Q95" s="116">
        <f t="shared" si="24"/>
        <v>0.57500000000000007</v>
      </c>
      <c r="R95" s="105">
        <f t="shared" si="25"/>
        <v>0.54999999999999993</v>
      </c>
      <c r="S95" s="105">
        <f t="shared" si="26"/>
        <v>0.64999999999999991</v>
      </c>
      <c r="T95" s="105">
        <f t="shared" si="27"/>
        <v>0.775</v>
      </c>
      <c r="U95" s="105">
        <f t="shared" si="28"/>
        <v>0.99999999999999989</v>
      </c>
      <c r="V95" s="105">
        <f t="shared" si="29"/>
        <v>0.75</v>
      </c>
      <c r="W95" s="117">
        <f t="shared" si="30"/>
        <v>32.50</v>
      </c>
      <c r="X95" s="117">
        <f t="shared" si="31"/>
        <v>6.50</v>
      </c>
      <c r="Y95" s="266">
        <v>19</v>
      </c>
      <c r="Z95" s="116">
        <f t="shared" si="20"/>
        <v>15.20</v>
      </c>
      <c r="AA95" s="143"/>
    </row>
    <row r="96" spans="1:27" ht="19.9" customHeight="1">
      <c r="A96" s="138">
        <v>89</v>
      </c>
      <c r="B96" s="165">
        <v>263587</v>
      </c>
      <c r="C96" s="148" t="s">
        <v>248</v>
      </c>
      <c r="D96" s="10">
        <v>3</v>
      </c>
      <c r="E96" s="10">
        <v>5</v>
      </c>
      <c r="F96" s="10">
        <v>4</v>
      </c>
      <c r="G96" s="10">
        <v>6</v>
      </c>
      <c r="H96" s="10">
        <v>8</v>
      </c>
      <c r="I96" s="265">
        <f t="shared" si="21"/>
        <v>26</v>
      </c>
      <c r="J96" s="10">
        <f t="shared" si="22"/>
        <v>3.90</v>
      </c>
      <c r="K96" s="18">
        <v>3.50</v>
      </c>
      <c r="L96" s="18">
        <v>3</v>
      </c>
      <c r="M96" s="18">
        <v>2.50</v>
      </c>
      <c r="N96" s="18">
        <v>2.50</v>
      </c>
      <c r="O96" s="18">
        <v>4</v>
      </c>
      <c r="P96" s="265">
        <f t="shared" si="23"/>
        <v>15.50</v>
      </c>
      <c r="Q96" s="116">
        <f t="shared" si="24"/>
        <v>0.775</v>
      </c>
      <c r="R96" s="105">
        <f t="shared" si="25"/>
        <v>0.625</v>
      </c>
      <c r="S96" s="105">
        <f t="shared" si="26"/>
        <v>0.90</v>
      </c>
      <c r="T96" s="105">
        <f t="shared" si="27"/>
        <v>0.725</v>
      </c>
      <c r="U96" s="105">
        <f t="shared" si="28"/>
        <v>1.0249999999999999</v>
      </c>
      <c r="V96" s="105">
        <f t="shared" si="29"/>
        <v>1.40</v>
      </c>
      <c r="W96" s="117">
        <f t="shared" si="30"/>
        <v>41.50</v>
      </c>
      <c r="X96" s="117">
        <f t="shared" si="31"/>
        <v>8.3000000000000007</v>
      </c>
      <c r="Y96" s="266">
        <v>17</v>
      </c>
      <c r="Z96" s="116">
        <f t="shared" si="20"/>
        <v>13.60</v>
      </c>
      <c r="AA96" s="143"/>
    </row>
    <row r="97" spans="1:27" ht="19.9" customHeight="1">
      <c r="A97" s="138">
        <v>90</v>
      </c>
      <c r="B97" s="165">
        <v>263588</v>
      </c>
      <c r="C97" s="148" t="s">
        <v>249</v>
      </c>
      <c r="D97" s="10">
        <v>1</v>
      </c>
      <c r="E97" s="10">
        <v>4</v>
      </c>
      <c r="F97" s="10">
        <v>5</v>
      </c>
      <c r="G97" s="10">
        <v>2</v>
      </c>
      <c r="H97" s="10">
        <v>1</v>
      </c>
      <c r="I97" s="265">
        <f t="shared" si="21"/>
        <v>13</v>
      </c>
      <c r="J97" s="10">
        <f t="shared" si="22"/>
        <v>1.95</v>
      </c>
      <c r="K97" s="18">
        <v>2.50</v>
      </c>
      <c r="L97" s="18">
        <v>2.50</v>
      </c>
      <c r="M97" s="18">
        <v>3</v>
      </c>
      <c r="N97" s="18">
        <v>1</v>
      </c>
      <c r="O97" s="18">
        <v>2</v>
      </c>
      <c r="P97" s="265">
        <f t="shared" si="23"/>
        <v>11</v>
      </c>
      <c r="Q97" s="116">
        <f t="shared" si="24"/>
        <v>0.55000000000000004</v>
      </c>
      <c r="R97" s="105">
        <f t="shared" si="25"/>
        <v>0.27500000000000002</v>
      </c>
      <c r="S97" s="105">
        <f t="shared" si="26"/>
        <v>0.725</v>
      </c>
      <c r="T97" s="105">
        <f t="shared" si="27"/>
        <v>0.90</v>
      </c>
      <c r="U97" s="105">
        <f t="shared" si="28"/>
        <v>0.35</v>
      </c>
      <c r="V97" s="105">
        <f t="shared" si="29"/>
        <v>0.25</v>
      </c>
      <c r="W97" s="117">
        <f t="shared" si="30"/>
        <v>24</v>
      </c>
      <c r="X97" s="117">
        <f t="shared" si="31"/>
        <v>4.8000000000000007</v>
      </c>
      <c r="Y97" s="266">
        <v>7</v>
      </c>
      <c r="Z97" s="116">
        <f t="shared" si="20"/>
        <v>5.60</v>
      </c>
      <c r="AA97" s="143"/>
    </row>
    <row r="98" spans="1:27" ht="19.9" customHeight="1">
      <c r="A98" s="138">
        <v>91</v>
      </c>
      <c r="B98" s="165">
        <v>263589</v>
      </c>
      <c r="C98" s="148" t="s">
        <v>250</v>
      </c>
      <c r="D98" s="10">
        <v>6</v>
      </c>
      <c r="E98" s="10">
        <v>2</v>
      </c>
      <c r="F98" s="10">
        <v>8</v>
      </c>
      <c r="G98" s="10">
        <v>7</v>
      </c>
      <c r="H98" s="10">
        <v>2</v>
      </c>
      <c r="I98" s="265">
        <f t="shared" si="21"/>
        <v>25</v>
      </c>
      <c r="J98" s="10">
        <f t="shared" si="22"/>
        <v>3.75</v>
      </c>
      <c r="K98" s="18">
        <v>4</v>
      </c>
      <c r="L98" s="18">
        <v>3</v>
      </c>
      <c r="M98" s="18">
        <v>1.50</v>
      </c>
      <c r="N98" s="18">
        <v>2</v>
      </c>
      <c r="O98" s="18">
        <v>3.50</v>
      </c>
      <c r="P98" s="265">
        <f t="shared" si="23"/>
        <v>14</v>
      </c>
      <c r="Q98" s="116">
        <f t="shared" si="24"/>
        <v>0.70</v>
      </c>
      <c r="R98" s="105">
        <f t="shared" si="25"/>
        <v>1.0999999999999999</v>
      </c>
      <c r="S98" s="105">
        <f t="shared" si="26"/>
        <v>0.45</v>
      </c>
      <c r="T98" s="105">
        <f t="shared" si="27"/>
        <v>1.2749999999999999</v>
      </c>
      <c r="U98" s="105">
        <f t="shared" si="28"/>
        <v>1.1500000000000001</v>
      </c>
      <c r="V98" s="105">
        <f t="shared" si="29"/>
        <v>0.475</v>
      </c>
      <c r="W98" s="117">
        <f t="shared" si="30"/>
        <v>39</v>
      </c>
      <c r="X98" s="117">
        <f t="shared" si="31"/>
        <v>7.8000000000000007</v>
      </c>
      <c r="Y98" s="266">
        <v>23</v>
      </c>
      <c r="Z98" s="116">
        <f t="shared" si="20"/>
        <v>18.400000000000002</v>
      </c>
      <c r="AA98" s="143"/>
    </row>
    <row r="99" spans="1:27" ht="19.9" customHeight="1">
      <c r="A99" s="138">
        <v>92</v>
      </c>
      <c r="B99" s="165">
        <v>263592</v>
      </c>
      <c r="C99" s="148" t="s">
        <v>251</v>
      </c>
      <c r="D99" s="10">
        <v>3</v>
      </c>
      <c r="E99" s="10">
        <v>5</v>
      </c>
      <c r="F99" s="10">
        <v>1</v>
      </c>
      <c r="G99" s="10">
        <v>2</v>
      </c>
      <c r="H99" s="10">
        <v>7</v>
      </c>
      <c r="I99" s="265">
        <f t="shared" si="21"/>
        <v>18</v>
      </c>
      <c r="J99" s="10">
        <f t="shared" si="22"/>
        <v>2.6999999999999997</v>
      </c>
      <c r="K99" s="18">
        <v>3</v>
      </c>
      <c r="L99" s="18">
        <v>1</v>
      </c>
      <c r="M99" s="18">
        <v>0.50</v>
      </c>
      <c r="N99" s="18">
        <v>2</v>
      </c>
      <c r="O99" s="18">
        <v>0</v>
      </c>
      <c r="P99" s="265">
        <f t="shared" si="23"/>
        <v>6.50</v>
      </c>
      <c r="Q99" s="116">
        <f t="shared" si="24"/>
        <v>0.325</v>
      </c>
      <c r="R99" s="105">
        <f t="shared" si="25"/>
        <v>0.60</v>
      </c>
      <c r="S99" s="105">
        <f t="shared" si="26"/>
        <v>0.80</v>
      </c>
      <c r="T99" s="105">
        <f t="shared" si="27"/>
        <v>0.175</v>
      </c>
      <c r="U99" s="105">
        <f t="shared" si="28"/>
        <v>0.40</v>
      </c>
      <c r="V99" s="105">
        <f t="shared" si="29"/>
        <v>1.05</v>
      </c>
      <c r="W99" s="117">
        <f t="shared" si="30"/>
        <v>24.50</v>
      </c>
      <c r="X99" s="117">
        <f t="shared" si="31"/>
        <v>4.9000000000000004</v>
      </c>
      <c r="Y99" s="266">
        <v>10</v>
      </c>
      <c r="Z99" s="116">
        <f t="shared" si="20"/>
        <v>8</v>
      </c>
      <c r="AA99" s="143"/>
    </row>
    <row r="100" spans="1:27" ht="19.9" customHeight="1">
      <c r="A100" s="138">
        <v>93</v>
      </c>
      <c r="B100" s="165">
        <v>263593</v>
      </c>
      <c r="C100" s="148" t="s">
        <v>252</v>
      </c>
      <c r="D100" s="10">
        <v>7</v>
      </c>
      <c r="E100" s="10">
        <v>2</v>
      </c>
      <c r="F100" s="10">
        <v>5</v>
      </c>
      <c r="G100" s="10">
        <v>1</v>
      </c>
      <c r="H100" s="10">
        <v>2</v>
      </c>
      <c r="I100" s="265">
        <f t="shared" si="21"/>
        <v>17</v>
      </c>
      <c r="J100" s="10">
        <f t="shared" si="22"/>
        <v>2.5499999999999998</v>
      </c>
      <c r="K100" s="18">
        <v>1</v>
      </c>
      <c r="L100" s="18">
        <v>4.50</v>
      </c>
      <c r="M100" s="18">
        <v>2</v>
      </c>
      <c r="N100" s="18">
        <v>2.50</v>
      </c>
      <c r="O100" s="18">
        <v>4.50</v>
      </c>
      <c r="P100" s="265">
        <f t="shared" si="23"/>
        <v>14.50</v>
      </c>
      <c r="Q100" s="116">
        <f t="shared" si="24"/>
        <v>0.72500000000000009</v>
      </c>
      <c r="R100" s="105">
        <f t="shared" si="25"/>
        <v>1.1000000000000001</v>
      </c>
      <c r="S100" s="105">
        <f t="shared" si="26"/>
        <v>0.525</v>
      </c>
      <c r="T100" s="105">
        <f t="shared" si="27"/>
        <v>0.85</v>
      </c>
      <c r="U100" s="105">
        <f t="shared" si="28"/>
        <v>0.27500000000000002</v>
      </c>
      <c r="V100" s="105">
        <f t="shared" si="29"/>
        <v>0.525</v>
      </c>
      <c r="W100" s="117">
        <f t="shared" si="30"/>
        <v>31.50</v>
      </c>
      <c r="X100" s="117">
        <f t="shared" si="31"/>
        <v>6.3000000000000007</v>
      </c>
      <c r="Y100" s="266">
        <v>12</v>
      </c>
      <c r="Z100" s="116">
        <f t="shared" si="20"/>
        <v>9.6000000000000014</v>
      </c>
      <c r="AA100" s="143"/>
    </row>
    <row r="101" spans="1:27" ht="19.9" customHeight="1">
      <c r="A101" s="138">
        <v>94</v>
      </c>
      <c r="B101" s="165">
        <v>263594</v>
      </c>
      <c r="C101" s="148" t="s">
        <v>253</v>
      </c>
      <c r="D101" s="10">
        <v>1</v>
      </c>
      <c r="E101" s="10">
        <v>5</v>
      </c>
      <c r="F101" s="10">
        <v>7</v>
      </c>
      <c r="G101" s="10">
        <v>5</v>
      </c>
      <c r="H101" s="10">
        <v>2</v>
      </c>
      <c r="I101" s="265">
        <f t="shared" si="21"/>
        <v>20</v>
      </c>
      <c r="J101" s="10">
        <f t="shared" si="22"/>
        <v>3</v>
      </c>
      <c r="K101" s="18">
        <v>1</v>
      </c>
      <c r="L101" s="18">
        <v>3</v>
      </c>
      <c r="M101" s="18">
        <v>3.50</v>
      </c>
      <c r="N101" s="18">
        <v>4</v>
      </c>
      <c r="O101" s="18">
        <v>2.50</v>
      </c>
      <c r="P101" s="265">
        <f t="shared" si="23"/>
        <v>14</v>
      </c>
      <c r="Q101" s="116">
        <f t="shared" si="24"/>
        <v>0.70</v>
      </c>
      <c r="R101" s="105">
        <f t="shared" si="25"/>
        <v>0.20</v>
      </c>
      <c r="S101" s="105">
        <f t="shared" si="26"/>
        <v>0.90</v>
      </c>
      <c r="T101" s="105">
        <f t="shared" si="27"/>
        <v>1.2250000000000001</v>
      </c>
      <c r="U101" s="105">
        <f t="shared" si="28"/>
        <v>0.95</v>
      </c>
      <c r="V101" s="105">
        <f t="shared" si="29"/>
        <v>0.425</v>
      </c>
      <c r="W101" s="117">
        <f t="shared" si="30"/>
        <v>34</v>
      </c>
      <c r="X101" s="117">
        <f t="shared" si="31"/>
        <v>6.8000000000000007</v>
      </c>
      <c r="Y101" s="266">
        <v>14</v>
      </c>
      <c r="Z101" s="116">
        <f t="shared" si="20"/>
        <v>11.20</v>
      </c>
      <c r="AA101" s="143"/>
    </row>
    <row r="102" spans="1:27" ht="19.9" customHeight="1">
      <c r="A102" s="138">
        <v>95</v>
      </c>
      <c r="B102" s="165">
        <v>263597</v>
      </c>
      <c r="C102" s="148" t="s">
        <v>254</v>
      </c>
      <c r="D102" s="10">
        <v>3</v>
      </c>
      <c r="E102" s="10">
        <v>4</v>
      </c>
      <c r="F102" s="10">
        <v>6</v>
      </c>
      <c r="G102" s="10">
        <v>5</v>
      </c>
      <c r="H102" s="10">
        <v>5</v>
      </c>
      <c r="I102" s="265">
        <f t="shared" si="21"/>
        <v>23</v>
      </c>
      <c r="J102" s="10">
        <f t="shared" si="22"/>
        <v>3.4499999999999997</v>
      </c>
      <c r="K102" s="18">
        <v>2.50</v>
      </c>
      <c r="L102" s="18">
        <v>2</v>
      </c>
      <c r="M102" s="18">
        <v>3</v>
      </c>
      <c r="N102" s="18">
        <v>2.50</v>
      </c>
      <c r="O102" s="18">
        <v>4</v>
      </c>
      <c r="P102" s="265">
        <f t="shared" si="23"/>
        <v>14</v>
      </c>
      <c r="Q102" s="116">
        <f t="shared" si="24"/>
        <v>0.70</v>
      </c>
      <c r="R102" s="105">
        <f t="shared" si="25"/>
        <v>0.57499999999999996</v>
      </c>
      <c r="S102" s="105">
        <f t="shared" si="26"/>
        <v>0.70</v>
      </c>
      <c r="T102" s="105">
        <f t="shared" si="27"/>
        <v>1.0499999999999998</v>
      </c>
      <c r="U102" s="105">
        <f t="shared" si="28"/>
        <v>0.875</v>
      </c>
      <c r="V102" s="105">
        <f t="shared" si="29"/>
        <v>0.95</v>
      </c>
      <c r="W102" s="117">
        <f t="shared" si="30"/>
        <v>37</v>
      </c>
      <c r="X102" s="117">
        <f t="shared" si="31"/>
        <v>7.40</v>
      </c>
      <c r="Y102" s="266">
        <v>18</v>
      </c>
      <c r="Z102" s="116">
        <f t="shared" si="20"/>
        <v>14.40</v>
      </c>
      <c r="AA102" s="143"/>
    </row>
    <row r="103" spans="1:27" ht="19.9" customHeight="1">
      <c r="A103" s="138">
        <v>96</v>
      </c>
      <c r="B103" s="165">
        <v>263598</v>
      </c>
      <c r="C103" s="148" t="s">
        <v>255</v>
      </c>
      <c r="D103" s="10">
        <v>3</v>
      </c>
      <c r="E103" s="10">
        <v>5</v>
      </c>
      <c r="F103" s="10">
        <v>4</v>
      </c>
      <c r="G103" s="10">
        <v>1</v>
      </c>
      <c r="H103" s="10">
        <v>2</v>
      </c>
      <c r="I103" s="265">
        <f t="shared" si="21"/>
        <v>15</v>
      </c>
      <c r="J103" s="10">
        <f t="shared" si="22"/>
        <v>2.25</v>
      </c>
      <c r="K103" s="18">
        <v>1</v>
      </c>
      <c r="L103" s="18">
        <v>3</v>
      </c>
      <c r="M103" s="18">
        <v>2.50</v>
      </c>
      <c r="N103" s="18">
        <v>0</v>
      </c>
      <c r="O103" s="18">
        <v>1.50</v>
      </c>
      <c r="P103" s="265">
        <f t="shared" si="23"/>
        <v>8</v>
      </c>
      <c r="Q103" s="116">
        <f t="shared" si="24"/>
        <v>0.40</v>
      </c>
      <c r="R103" s="105">
        <f t="shared" si="25"/>
        <v>0.49999999999999994</v>
      </c>
      <c r="S103" s="105">
        <f t="shared" si="26"/>
        <v>0.90</v>
      </c>
      <c r="T103" s="105">
        <f t="shared" si="27"/>
        <v>0.725</v>
      </c>
      <c r="U103" s="105">
        <f t="shared" si="28"/>
        <v>0.15</v>
      </c>
      <c r="V103" s="105">
        <f t="shared" si="29"/>
        <v>0.375</v>
      </c>
      <c r="W103" s="117">
        <f t="shared" si="30"/>
        <v>23</v>
      </c>
      <c r="X103" s="117">
        <f t="shared" si="31"/>
        <v>4.6000000000000005</v>
      </c>
      <c r="Y103" s="266">
        <v>12</v>
      </c>
      <c r="Z103" s="116">
        <f t="shared" si="20"/>
        <v>9.6000000000000014</v>
      </c>
      <c r="AA103" s="143"/>
    </row>
    <row r="104" spans="1:27" ht="19.9" customHeight="1">
      <c r="A104" s="138">
        <v>97</v>
      </c>
      <c r="B104" s="165">
        <v>263599</v>
      </c>
      <c r="C104" s="148" t="s">
        <v>256</v>
      </c>
      <c r="D104" s="10">
        <v>5</v>
      </c>
      <c r="E104" s="10">
        <v>6</v>
      </c>
      <c r="F104" s="10">
        <v>2</v>
      </c>
      <c r="G104" s="10">
        <v>3</v>
      </c>
      <c r="H104" s="10">
        <v>5</v>
      </c>
      <c r="I104" s="265">
        <f t="shared" si="21"/>
        <v>21</v>
      </c>
      <c r="J104" s="10">
        <f t="shared" si="22"/>
        <v>3.15</v>
      </c>
      <c r="K104" s="18">
        <v>2.50</v>
      </c>
      <c r="L104" s="18">
        <v>3.50</v>
      </c>
      <c r="M104" s="18">
        <v>2</v>
      </c>
      <c r="N104" s="18">
        <v>1</v>
      </c>
      <c r="O104" s="18">
        <v>2.50</v>
      </c>
      <c r="P104" s="265">
        <f t="shared" si="23"/>
        <v>11.50</v>
      </c>
      <c r="Q104" s="116">
        <f t="shared" si="24"/>
        <v>0.57500000000000007</v>
      </c>
      <c r="R104" s="105">
        <f t="shared" si="25"/>
        <v>0.875</v>
      </c>
      <c r="S104" s="105">
        <f t="shared" si="26"/>
        <v>1.075</v>
      </c>
      <c r="T104" s="105">
        <f t="shared" si="27"/>
        <v>0.40</v>
      </c>
      <c r="U104" s="105">
        <f t="shared" si="28"/>
        <v>0.49999999999999994</v>
      </c>
      <c r="V104" s="105">
        <f t="shared" si="29"/>
        <v>0.875</v>
      </c>
      <c r="W104" s="117">
        <f t="shared" si="30"/>
        <v>32.50</v>
      </c>
      <c r="X104" s="117">
        <f t="shared" si="31"/>
        <v>6.50</v>
      </c>
      <c r="Y104" s="266">
        <v>19</v>
      </c>
      <c r="Z104" s="116">
        <f t="shared" si="32" ref="Z104:Z117">Y104*0.8</f>
        <v>15.20</v>
      </c>
      <c r="AA104" s="143"/>
    </row>
    <row r="105" spans="1:27" ht="19.9" customHeight="1">
      <c r="A105" s="138">
        <v>98</v>
      </c>
      <c r="B105" s="165">
        <v>263605</v>
      </c>
      <c r="C105" s="148" t="s">
        <v>257</v>
      </c>
      <c r="D105" s="10">
        <v>7</v>
      </c>
      <c r="E105" s="10">
        <v>8</v>
      </c>
      <c r="F105" s="10">
        <v>6</v>
      </c>
      <c r="G105" s="10">
        <v>4</v>
      </c>
      <c r="H105" s="10">
        <v>2</v>
      </c>
      <c r="I105" s="265">
        <f t="shared" si="21"/>
        <v>27</v>
      </c>
      <c r="J105" s="10">
        <f t="shared" si="22"/>
        <v>4.05</v>
      </c>
      <c r="K105" s="18">
        <v>1</v>
      </c>
      <c r="L105" s="18">
        <v>3</v>
      </c>
      <c r="M105" s="18">
        <v>2.50</v>
      </c>
      <c r="N105" s="18">
        <v>1</v>
      </c>
      <c r="O105" s="18">
        <v>1.50</v>
      </c>
      <c r="P105" s="265">
        <f t="shared" si="23"/>
        <v>9</v>
      </c>
      <c r="Q105" s="116">
        <f t="shared" si="24"/>
        <v>0.45</v>
      </c>
      <c r="R105" s="105">
        <f t="shared" si="25"/>
        <v>1.1000000000000001</v>
      </c>
      <c r="S105" s="105">
        <f t="shared" si="26"/>
        <v>1.35</v>
      </c>
      <c r="T105" s="105">
        <f t="shared" si="27"/>
        <v>1.0249999999999999</v>
      </c>
      <c r="U105" s="105">
        <f t="shared" si="28"/>
        <v>0.65</v>
      </c>
      <c r="V105" s="105">
        <f t="shared" si="29"/>
        <v>0.375</v>
      </c>
      <c r="W105" s="117">
        <f t="shared" si="30"/>
        <v>36</v>
      </c>
      <c r="X105" s="117">
        <f t="shared" si="31"/>
        <v>7.20</v>
      </c>
      <c r="Y105" s="266">
        <v>25</v>
      </c>
      <c r="Z105" s="116">
        <f t="shared" si="32"/>
        <v>20</v>
      </c>
      <c r="AA105" s="143"/>
    </row>
    <row r="106" spans="1:27" ht="19.9" customHeight="1">
      <c r="A106" s="138">
        <v>99</v>
      </c>
      <c r="B106" s="165">
        <v>263609</v>
      </c>
      <c r="C106" s="148" t="s">
        <v>258</v>
      </c>
      <c r="D106" s="10">
        <v>5</v>
      </c>
      <c r="E106" s="10">
        <v>4</v>
      </c>
      <c r="F106" s="10">
        <v>3</v>
      </c>
      <c r="G106" s="10">
        <v>5</v>
      </c>
      <c r="H106" s="10">
        <v>2</v>
      </c>
      <c r="I106" s="265">
        <f t="shared" si="21"/>
        <v>19</v>
      </c>
      <c r="J106" s="10">
        <f t="shared" si="22"/>
        <v>2.85</v>
      </c>
      <c r="K106" s="18">
        <v>2.50</v>
      </c>
      <c r="L106" s="18">
        <v>1</v>
      </c>
      <c r="M106" s="18">
        <v>1.50</v>
      </c>
      <c r="N106" s="18">
        <v>1</v>
      </c>
      <c r="O106" s="18">
        <v>0.50</v>
      </c>
      <c r="P106" s="265">
        <f t="shared" si="23"/>
        <v>6.50</v>
      </c>
      <c r="Q106" s="116">
        <f t="shared" si="24"/>
        <v>0.325</v>
      </c>
      <c r="R106" s="105">
        <f t="shared" si="25"/>
        <v>0.875</v>
      </c>
      <c r="S106" s="105">
        <f t="shared" si="26"/>
        <v>0.65</v>
      </c>
      <c r="T106" s="105">
        <f t="shared" si="27"/>
        <v>0.52499999999999991</v>
      </c>
      <c r="U106" s="105">
        <f t="shared" si="28"/>
        <v>0.80</v>
      </c>
      <c r="V106" s="105">
        <f t="shared" si="29"/>
        <v>0.325</v>
      </c>
      <c r="W106" s="117">
        <f t="shared" si="30"/>
        <v>25.50</v>
      </c>
      <c r="X106" s="117">
        <f t="shared" si="31"/>
        <v>5.1000000000000005</v>
      </c>
      <c r="Y106" s="266">
        <v>11</v>
      </c>
      <c r="Z106" s="116">
        <f t="shared" si="32"/>
        <v>8.8000000000000007</v>
      </c>
      <c r="AA106" s="143"/>
    </row>
    <row r="107" spans="1:27" ht="19.9" customHeight="1">
      <c r="A107" s="138">
        <v>100</v>
      </c>
      <c r="B107" s="165">
        <v>263610</v>
      </c>
      <c r="C107" s="148" t="s">
        <v>259</v>
      </c>
      <c r="D107" s="10">
        <v>3</v>
      </c>
      <c r="E107" s="10">
        <v>2</v>
      </c>
      <c r="F107" s="10">
        <v>4</v>
      </c>
      <c r="G107" s="10">
        <v>5</v>
      </c>
      <c r="H107" s="10">
        <v>6</v>
      </c>
      <c r="I107" s="265">
        <f t="shared" si="21"/>
        <v>20</v>
      </c>
      <c r="J107" s="10">
        <f t="shared" si="22"/>
        <v>3</v>
      </c>
      <c r="K107" s="18">
        <v>1</v>
      </c>
      <c r="L107" s="18">
        <v>4</v>
      </c>
      <c r="M107" s="18">
        <v>1</v>
      </c>
      <c r="N107" s="18">
        <v>0.50</v>
      </c>
      <c r="O107" s="18">
        <v>5</v>
      </c>
      <c r="P107" s="265">
        <f t="shared" si="23"/>
        <v>11.50</v>
      </c>
      <c r="Q107" s="116">
        <f t="shared" si="24"/>
        <v>0.57500000000000007</v>
      </c>
      <c r="R107" s="105">
        <f t="shared" si="25"/>
        <v>0.49999999999999994</v>
      </c>
      <c r="S107" s="105">
        <f t="shared" si="26"/>
        <v>0.50</v>
      </c>
      <c r="T107" s="105">
        <f t="shared" si="27"/>
        <v>0.65</v>
      </c>
      <c r="U107" s="105">
        <f t="shared" si="28"/>
        <v>0.775</v>
      </c>
      <c r="V107" s="105">
        <f t="shared" si="29"/>
        <v>1.1499999999999999</v>
      </c>
      <c r="W107" s="117">
        <f t="shared" si="30"/>
        <v>31.50</v>
      </c>
      <c r="X107" s="117">
        <f t="shared" si="31"/>
        <v>6.3000000000000007</v>
      </c>
      <c r="Y107" s="266">
        <v>18</v>
      </c>
      <c r="Z107" s="116">
        <f t="shared" si="32"/>
        <v>14.40</v>
      </c>
      <c r="AA107" s="143"/>
    </row>
    <row r="108" spans="1:27" ht="19.9" customHeight="1">
      <c r="A108" s="138">
        <v>101</v>
      </c>
      <c r="B108" s="165">
        <v>263611</v>
      </c>
      <c r="C108" s="148" t="s">
        <v>260</v>
      </c>
      <c r="D108" s="10">
        <v>6</v>
      </c>
      <c r="E108" s="10">
        <v>5</v>
      </c>
      <c r="F108" s="10">
        <v>7</v>
      </c>
      <c r="G108" s="10">
        <v>3</v>
      </c>
      <c r="H108" s="10">
        <v>6</v>
      </c>
      <c r="I108" s="265">
        <f t="shared" si="21"/>
        <v>27</v>
      </c>
      <c r="J108" s="10">
        <f t="shared" si="22"/>
        <v>4.05</v>
      </c>
      <c r="K108" s="18">
        <v>1.50</v>
      </c>
      <c r="L108" s="18">
        <v>3</v>
      </c>
      <c r="M108" s="18">
        <v>4</v>
      </c>
      <c r="N108" s="18">
        <v>2.50</v>
      </c>
      <c r="O108" s="18">
        <v>3</v>
      </c>
      <c r="P108" s="265">
        <f t="shared" si="23"/>
        <v>14</v>
      </c>
      <c r="Q108" s="116">
        <f t="shared" si="24"/>
        <v>0.70</v>
      </c>
      <c r="R108" s="105">
        <f t="shared" si="25"/>
        <v>0.97499999999999987</v>
      </c>
      <c r="S108" s="105">
        <f t="shared" si="26"/>
        <v>0.90</v>
      </c>
      <c r="T108" s="105">
        <f t="shared" si="27"/>
        <v>1.25</v>
      </c>
      <c r="U108" s="105">
        <f t="shared" si="28"/>
        <v>0.57499999999999996</v>
      </c>
      <c r="V108" s="105">
        <f t="shared" si="29"/>
        <v>1.0499999999999998</v>
      </c>
      <c r="W108" s="117">
        <f t="shared" si="30"/>
        <v>41</v>
      </c>
      <c r="X108" s="117">
        <f t="shared" si="31"/>
        <v>8.2000000000000011</v>
      </c>
      <c r="Y108" s="266">
        <v>26</v>
      </c>
      <c r="Z108" s="116">
        <f t="shared" si="32"/>
        <v>20.80</v>
      </c>
      <c r="AA108" s="143"/>
    </row>
    <row r="109" spans="1:27" ht="19.9" customHeight="1">
      <c r="A109" s="138">
        <v>102</v>
      </c>
      <c r="B109" s="165">
        <v>263612</v>
      </c>
      <c r="C109" s="148" t="s">
        <v>261</v>
      </c>
      <c r="D109" s="10">
        <v>2</v>
      </c>
      <c r="E109" s="10">
        <v>1</v>
      </c>
      <c r="F109" s="10">
        <v>5</v>
      </c>
      <c r="G109" s="10">
        <v>4</v>
      </c>
      <c r="H109" s="10">
        <v>1</v>
      </c>
      <c r="I109" s="265">
        <f t="shared" si="21"/>
        <v>13</v>
      </c>
      <c r="J109" s="10">
        <f t="shared" si="22"/>
        <v>1.95</v>
      </c>
      <c r="K109" s="18">
        <v>3</v>
      </c>
      <c r="L109" s="18">
        <v>0.50</v>
      </c>
      <c r="M109" s="18">
        <v>1</v>
      </c>
      <c r="N109" s="18">
        <v>1</v>
      </c>
      <c r="O109" s="18">
        <v>2</v>
      </c>
      <c r="P109" s="265">
        <f t="shared" si="23"/>
        <v>7.50</v>
      </c>
      <c r="Q109" s="116">
        <f t="shared" si="24"/>
        <v>0.375</v>
      </c>
      <c r="R109" s="105">
        <f t="shared" si="25"/>
        <v>0.45</v>
      </c>
      <c r="S109" s="105">
        <f t="shared" si="26"/>
        <v>0.175</v>
      </c>
      <c r="T109" s="105">
        <f t="shared" si="27"/>
        <v>0.80</v>
      </c>
      <c r="U109" s="105">
        <f t="shared" si="28"/>
        <v>0.65</v>
      </c>
      <c r="V109" s="105">
        <f t="shared" si="29"/>
        <v>0.25</v>
      </c>
      <c r="W109" s="117">
        <f t="shared" si="30"/>
        <v>20.50</v>
      </c>
      <c r="X109" s="117">
        <f t="shared" si="31"/>
        <v>4.1000000000000005</v>
      </c>
      <c r="Y109" s="266">
        <v>10</v>
      </c>
      <c r="Z109" s="116">
        <f t="shared" si="32"/>
        <v>8</v>
      </c>
      <c r="AA109" s="143"/>
    </row>
    <row r="110" spans="1:27" ht="19.9" customHeight="1">
      <c r="A110" s="138">
        <v>103</v>
      </c>
      <c r="B110" s="165">
        <v>263616</v>
      </c>
      <c r="C110" s="148" t="s">
        <v>262</v>
      </c>
      <c r="D110" s="10">
        <v>4</v>
      </c>
      <c r="E110" s="10">
        <v>5</v>
      </c>
      <c r="F110" s="10">
        <v>4</v>
      </c>
      <c r="G110" s="10">
        <v>5</v>
      </c>
      <c r="H110" s="10">
        <v>6</v>
      </c>
      <c r="I110" s="265">
        <f t="shared" si="21"/>
        <v>24</v>
      </c>
      <c r="J110" s="10">
        <f t="shared" si="22"/>
        <v>3.5999999999999996</v>
      </c>
      <c r="K110" s="18">
        <v>3</v>
      </c>
      <c r="L110" s="18">
        <v>5</v>
      </c>
      <c r="M110" s="18">
        <v>2</v>
      </c>
      <c r="N110" s="18">
        <v>1</v>
      </c>
      <c r="O110" s="18">
        <v>1</v>
      </c>
      <c r="P110" s="265">
        <f t="shared" si="23"/>
        <v>12</v>
      </c>
      <c r="Q110" s="116">
        <f t="shared" si="24"/>
        <v>0.60000000000000009</v>
      </c>
      <c r="R110" s="105">
        <f t="shared" si="25"/>
        <v>0.75</v>
      </c>
      <c r="S110" s="105">
        <f t="shared" si="26"/>
        <v>1</v>
      </c>
      <c r="T110" s="105">
        <f t="shared" si="27"/>
        <v>0.70</v>
      </c>
      <c r="U110" s="105">
        <f t="shared" si="28"/>
        <v>0.80</v>
      </c>
      <c r="V110" s="105">
        <f t="shared" si="29"/>
        <v>0.95</v>
      </c>
      <c r="W110" s="117">
        <f t="shared" si="30"/>
        <v>36</v>
      </c>
      <c r="X110" s="117">
        <f t="shared" si="31"/>
        <v>7.20</v>
      </c>
      <c r="Y110" s="266">
        <v>20</v>
      </c>
      <c r="Z110" s="116">
        <f t="shared" si="32"/>
        <v>16</v>
      </c>
      <c r="AA110" s="143"/>
    </row>
    <row r="111" spans="1:27" ht="19.9" customHeight="1">
      <c r="A111" s="138">
        <v>104</v>
      </c>
      <c r="B111" s="250"/>
      <c r="C111" s="251" t="s">
        <v>276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265">
        <f t="shared" si="21"/>
        <v>0</v>
      </c>
      <c r="J111" s="10">
        <f t="shared" si="22"/>
        <v>0</v>
      </c>
      <c r="K111" s="18">
        <v>1</v>
      </c>
      <c r="L111" s="18">
        <v>2</v>
      </c>
      <c r="M111" s="18">
        <v>1</v>
      </c>
      <c r="N111" s="18">
        <v>0</v>
      </c>
      <c r="O111" s="18">
        <v>0</v>
      </c>
      <c r="P111" s="265">
        <f t="shared" si="23"/>
        <v>4</v>
      </c>
      <c r="Q111" s="116">
        <f t="shared" si="24"/>
        <v>0.20</v>
      </c>
      <c r="R111" s="105">
        <f t="shared" si="25"/>
        <v>0.05</v>
      </c>
      <c r="S111" s="105">
        <f t="shared" si="26"/>
        <v>0.10</v>
      </c>
      <c r="T111" s="105">
        <f t="shared" si="27"/>
        <v>0.05</v>
      </c>
      <c r="U111" s="105">
        <f t="shared" si="28"/>
        <v>0</v>
      </c>
      <c r="V111" s="105">
        <f t="shared" si="29"/>
        <v>0</v>
      </c>
      <c r="W111" s="117">
        <f t="shared" si="30"/>
        <v>4</v>
      </c>
      <c r="X111" s="117">
        <f t="shared" si="31"/>
        <v>0.80</v>
      </c>
      <c r="Y111" s="267"/>
      <c r="Z111" s="116">
        <f t="shared" si="32"/>
        <v>0</v>
      </c>
      <c r="AA111" s="143"/>
    </row>
    <row r="112" spans="1:27" ht="19.9" customHeight="1">
      <c r="A112" s="138">
        <v>105</v>
      </c>
      <c r="B112" s="165">
        <v>263618</v>
      </c>
      <c r="C112" s="149" t="s">
        <v>263</v>
      </c>
      <c r="D112" s="10">
        <v>3</v>
      </c>
      <c r="E112" s="10">
        <v>2</v>
      </c>
      <c r="F112" s="10">
        <v>0</v>
      </c>
      <c r="G112" s="10">
        <v>0</v>
      </c>
      <c r="H112" s="10">
        <v>1</v>
      </c>
      <c r="I112" s="265">
        <f t="shared" si="21"/>
        <v>6</v>
      </c>
      <c r="J112" s="10">
        <f t="shared" si="22"/>
        <v>0.89999999999999991</v>
      </c>
      <c r="K112" s="18">
        <v>0</v>
      </c>
      <c r="L112" s="18">
        <v>1</v>
      </c>
      <c r="M112" s="18">
        <v>0</v>
      </c>
      <c r="N112" s="18">
        <v>1</v>
      </c>
      <c r="O112" s="18">
        <v>2</v>
      </c>
      <c r="P112" s="265">
        <f t="shared" si="23"/>
        <v>4</v>
      </c>
      <c r="Q112" s="116">
        <f t="shared" si="24"/>
        <v>0.20</v>
      </c>
      <c r="R112" s="105">
        <f t="shared" si="25"/>
        <v>0.44999999999999996</v>
      </c>
      <c r="S112" s="105">
        <f t="shared" si="26"/>
        <v>0.35</v>
      </c>
      <c r="T112" s="105">
        <f t="shared" si="27"/>
        <v>0</v>
      </c>
      <c r="U112" s="105">
        <f t="shared" si="28"/>
        <v>0.05</v>
      </c>
      <c r="V112" s="105">
        <f t="shared" si="29"/>
        <v>0.25</v>
      </c>
      <c r="W112" s="117">
        <f t="shared" si="30"/>
        <v>10</v>
      </c>
      <c r="X112" s="117">
        <f t="shared" si="31"/>
        <v>2</v>
      </c>
      <c r="Y112" s="268">
        <v>0</v>
      </c>
      <c r="Z112" s="116">
        <f t="shared" si="32"/>
        <v>0</v>
      </c>
      <c r="AA112" s="143"/>
    </row>
    <row r="113" spans="1:27" ht="19.9" customHeight="1">
      <c r="A113" s="138">
        <v>106</v>
      </c>
      <c r="B113" s="165">
        <v>263619</v>
      </c>
      <c r="C113" s="149" t="s">
        <v>263</v>
      </c>
      <c r="D113" s="10">
        <v>5</v>
      </c>
      <c r="E113" s="10">
        <v>4</v>
      </c>
      <c r="F113" s="10">
        <v>8</v>
      </c>
      <c r="G113" s="10">
        <v>1</v>
      </c>
      <c r="H113" s="10">
        <v>2</v>
      </c>
      <c r="I113" s="265">
        <f t="shared" si="21"/>
        <v>20</v>
      </c>
      <c r="J113" s="10">
        <f t="shared" si="22"/>
        <v>3</v>
      </c>
      <c r="K113" s="18">
        <v>4</v>
      </c>
      <c r="L113" s="18">
        <v>2</v>
      </c>
      <c r="M113" s="18">
        <v>5</v>
      </c>
      <c r="N113" s="18">
        <v>1</v>
      </c>
      <c r="O113" s="18">
        <v>0</v>
      </c>
      <c r="P113" s="265">
        <f t="shared" si="23"/>
        <v>12</v>
      </c>
      <c r="Q113" s="116">
        <f t="shared" si="24"/>
        <v>0.60000000000000009</v>
      </c>
      <c r="R113" s="105">
        <f t="shared" si="25"/>
        <v>0.95</v>
      </c>
      <c r="S113" s="105">
        <f t="shared" si="26"/>
        <v>0.70</v>
      </c>
      <c r="T113" s="105">
        <f t="shared" si="27"/>
        <v>1.45</v>
      </c>
      <c r="U113" s="105">
        <f t="shared" si="28"/>
        <v>0.20</v>
      </c>
      <c r="V113" s="105">
        <f t="shared" si="29"/>
        <v>0.30</v>
      </c>
      <c r="W113" s="117">
        <f t="shared" si="30"/>
        <v>32</v>
      </c>
      <c r="X113" s="117">
        <f t="shared" si="31"/>
        <v>6.40</v>
      </c>
      <c r="Y113" s="268">
        <v>18</v>
      </c>
      <c r="Z113" s="116">
        <f t="shared" si="32"/>
        <v>14.40</v>
      </c>
      <c r="AA113" s="143"/>
    </row>
    <row r="114" spans="1:27" ht="19.9" customHeight="1">
      <c r="A114" s="138">
        <v>107</v>
      </c>
      <c r="B114" s="165">
        <v>263620</v>
      </c>
      <c r="C114" s="149" t="s">
        <v>277</v>
      </c>
      <c r="D114" s="10">
        <v>1</v>
      </c>
      <c r="E114" s="10">
        <v>2.50</v>
      </c>
      <c r="F114" s="10">
        <v>2</v>
      </c>
      <c r="G114" s="10">
        <v>3.50</v>
      </c>
      <c r="H114" s="10">
        <v>2</v>
      </c>
      <c r="I114" s="265">
        <f t="shared" si="21"/>
        <v>11</v>
      </c>
      <c r="J114" s="10">
        <f t="shared" si="22"/>
        <v>1.65</v>
      </c>
      <c r="K114" s="18">
        <v>3</v>
      </c>
      <c r="L114" s="18">
        <v>2</v>
      </c>
      <c r="M114" s="18">
        <v>1</v>
      </c>
      <c r="N114" s="18">
        <v>2.50</v>
      </c>
      <c r="O114" s="18">
        <v>0</v>
      </c>
      <c r="P114" s="265">
        <f t="shared" si="23"/>
        <v>8.50</v>
      </c>
      <c r="Q114" s="116">
        <f t="shared" si="24"/>
        <v>0.42500000000000004</v>
      </c>
      <c r="R114" s="105">
        <f t="shared" si="25"/>
        <v>0.30000000000000004</v>
      </c>
      <c r="S114" s="105">
        <f t="shared" si="26"/>
        <v>0.475</v>
      </c>
      <c r="T114" s="105">
        <f t="shared" si="27"/>
        <v>0.35</v>
      </c>
      <c r="U114" s="105">
        <f t="shared" si="28"/>
        <v>0.65</v>
      </c>
      <c r="V114" s="105">
        <f t="shared" si="29"/>
        <v>0.30</v>
      </c>
      <c r="W114" s="117">
        <f t="shared" si="30"/>
        <v>19.50</v>
      </c>
      <c r="X114" s="117">
        <f t="shared" si="31"/>
        <v>3.9000000000000004</v>
      </c>
      <c r="Y114" s="268">
        <v>7</v>
      </c>
      <c r="Z114" s="116">
        <f t="shared" si="32"/>
        <v>5.60</v>
      </c>
      <c r="AA114" s="143"/>
    </row>
    <row r="115" spans="1:27" ht="19.9" customHeight="1">
      <c r="A115" s="138">
        <v>108</v>
      </c>
      <c r="B115" s="165">
        <v>263624</v>
      </c>
      <c r="C115" s="149" t="s">
        <v>264</v>
      </c>
      <c r="D115" s="10">
        <v>2</v>
      </c>
      <c r="E115" s="10">
        <v>3</v>
      </c>
      <c r="F115" s="10">
        <v>2.50</v>
      </c>
      <c r="G115" s="10">
        <v>2</v>
      </c>
      <c r="H115" s="10">
        <v>0</v>
      </c>
      <c r="I115" s="265">
        <f t="shared" si="21"/>
        <v>9.50</v>
      </c>
      <c r="J115" s="10">
        <f t="shared" si="22"/>
        <v>1.425</v>
      </c>
      <c r="K115" s="18">
        <v>0</v>
      </c>
      <c r="L115" s="18">
        <v>1</v>
      </c>
      <c r="M115" s="18">
        <v>1.50</v>
      </c>
      <c r="N115" s="18">
        <v>1</v>
      </c>
      <c r="O115" s="18">
        <v>1</v>
      </c>
      <c r="P115" s="265">
        <f t="shared" si="23"/>
        <v>4.50</v>
      </c>
      <c r="Q115" s="116">
        <f t="shared" si="24"/>
        <v>0.225</v>
      </c>
      <c r="R115" s="105">
        <f t="shared" si="25"/>
        <v>0.30</v>
      </c>
      <c r="S115" s="105">
        <f t="shared" si="26"/>
        <v>0.49999999999999994</v>
      </c>
      <c r="T115" s="105">
        <f t="shared" si="27"/>
        <v>0.45</v>
      </c>
      <c r="U115" s="105">
        <f t="shared" si="28"/>
        <v>0.35</v>
      </c>
      <c r="V115" s="105">
        <f t="shared" si="29"/>
        <v>0.05</v>
      </c>
      <c r="W115" s="117">
        <f t="shared" si="30"/>
        <v>14</v>
      </c>
      <c r="X115" s="117">
        <f t="shared" si="31"/>
        <v>2.8000000000000003</v>
      </c>
      <c r="Y115" s="268">
        <v>6</v>
      </c>
      <c r="Z115" s="116">
        <f t="shared" si="32"/>
        <v>4.8000000000000007</v>
      </c>
      <c r="AA115" s="143"/>
    </row>
    <row r="116" spans="1:27" ht="19.9" customHeight="1">
      <c r="A116" s="138">
        <v>109</v>
      </c>
      <c r="B116" s="165">
        <v>267776</v>
      </c>
      <c r="C116" s="148" t="s">
        <v>265</v>
      </c>
      <c r="D116" s="10">
        <v>3.50</v>
      </c>
      <c r="E116" s="10">
        <v>2</v>
      </c>
      <c r="F116" s="10">
        <v>3</v>
      </c>
      <c r="G116" s="10">
        <v>8</v>
      </c>
      <c r="H116" s="10">
        <v>7</v>
      </c>
      <c r="I116" s="265">
        <f t="shared" si="21"/>
        <v>23.50</v>
      </c>
      <c r="J116" s="10">
        <f t="shared" si="22"/>
        <v>3.525</v>
      </c>
      <c r="K116" s="18">
        <v>3</v>
      </c>
      <c r="L116" s="18">
        <v>2</v>
      </c>
      <c r="M116" s="18">
        <v>1</v>
      </c>
      <c r="N116" s="18">
        <v>5</v>
      </c>
      <c r="O116" s="18">
        <v>2</v>
      </c>
      <c r="P116" s="265">
        <f t="shared" si="23"/>
        <v>13</v>
      </c>
      <c r="Q116" s="116">
        <f t="shared" si="24"/>
        <v>0.65</v>
      </c>
      <c r="R116" s="105">
        <f t="shared" si="25"/>
        <v>0.675</v>
      </c>
      <c r="S116" s="105">
        <f t="shared" si="26"/>
        <v>0.40</v>
      </c>
      <c r="T116" s="105">
        <f t="shared" si="27"/>
        <v>0.49999999999999994</v>
      </c>
      <c r="U116" s="105">
        <f t="shared" si="28"/>
        <v>1.45</v>
      </c>
      <c r="V116" s="105">
        <f t="shared" si="29"/>
        <v>1.1500000000000001</v>
      </c>
      <c r="W116" s="117">
        <f t="shared" si="30"/>
        <v>36.50</v>
      </c>
      <c r="X116" s="117">
        <f t="shared" si="31"/>
        <v>7.3000000000000007</v>
      </c>
      <c r="Y116" s="266">
        <v>18</v>
      </c>
      <c r="Z116" s="116">
        <f t="shared" si="32"/>
        <v>14.40</v>
      </c>
      <c r="AA116" s="143"/>
    </row>
    <row r="117" spans="1:27" ht="19.9" customHeight="1">
      <c r="A117" s="138">
        <v>110</v>
      </c>
      <c r="B117" s="165">
        <v>267777</v>
      </c>
      <c r="C117" s="148" t="s">
        <v>266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265">
        <f t="shared" si="21"/>
        <v>0</v>
      </c>
      <c r="J117" s="10">
        <f t="shared" si="22"/>
        <v>0</v>
      </c>
      <c r="K117" s="18">
        <v>1</v>
      </c>
      <c r="L117" s="18">
        <v>0</v>
      </c>
      <c r="M117" s="18">
        <v>1</v>
      </c>
      <c r="N117" s="18">
        <v>0.50</v>
      </c>
      <c r="O117" s="18">
        <v>1.50</v>
      </c>
      <c r="P117" s="265">
        <f t="shared" si="23"/>
        <v>4</v>
      </c>
      <c r="Q117" s="116">
        <f t="shared" si="24"/>
        <v>0.20</v>
      </c>
      <c r="R117" s="105">
        <f t="shared" si="25"/>
        <v>0.05</v>
      </c>
      <c r="S117" s="105">
        <f t="shared" si="26"/>
        <v>0</v>
      </c>
      <c r="T117" s="105">
        <f t="shared" si="27"/>
        <v>0.05</v>
      </c>
      <c r="U117" s="105">
        <f t="shared" si="28"/>
        <v>0.025000000000000001</v>
      </c>
      <c r="V117" s="105">
        <f t="shared" si="29"/>
        <v>0.075000000000000011</v>
      </c>
      <c r="W117" s="117">
        <f t="shared" si="30"/>
        <v>4</v>
      </c>
      <c r="X117" s="117">
        <f t="shared" si="31"/>
        <v>0.80</v>
      </c>
      <c r="Y117" s="266">
        <v>0</v>
      </c>
      <c r="Z117" s="116">
        <f t="shared" si="32"/>
        <v>0</v>
      </c>
      <c r="AA117" s="143"/>
    </row>
    <row r="118" ht="21" thickBot="1"/>
    <row r="119" spans="1:26" ht="20.25">
      <c r="A119" s="183"/>
      <c r="B119" s="184"/>
      <c r="C119" s="185"/>
      <c r="D119" s="6">
        <f t="shared" si="33" ref="D119:L119">COUNT(D8:D117)</f>
        <v>110</v>
      </c>
      <c r="E119" s="7">
        <f t="shared" si="33"/>
        <v>110</v>
      </c>
      <c r="F119" s="7">
        <f t="shared" si="33"/>
        <v>110</v>
      </c>
      <c r="G119" s="7">
        <f t="shared" si="33"/>
        <v>110</v>
      </c>
      <c r="H119" s="87">
        <f t="shared" si="33"/>
        <v>110</v>
      </c>
      <c r="I119" s="269">
        <f t="shared" si="33"/>
        <v>110</v>
      </c>
      <c r="J119" s="88">
        <f t="shared" si="33"/>
        <v>110</v>
      </c>
      <c r="K119" s="80">
        <f t="shared" si="33"/>
        <v>110</v>
      </c>
      <c r="L119" s="15">
        <f t="shared" si="33"/>
        <v>110</v>
      </c>
      <c r="M119" s="15">
        <f>COUNT(M8:M118)</f>
        <v>110</v>
      </c>
      <c r="N119" s="15">
        <f t="shared" si="34" ref="N119:Z119">COUNT(N8:N117)</f>
        <v>110</v>
      </c>
      <c r="O119" s="81">
        <f t="shared" si="34"/>
        <v>110</v>
      </c>
      <c r="P119" s="270">
        <f t="shared" si="34"/>
        <v>110</v>
      </c>
      <c r="Q119" s="94">
        <f t="shared" si="34"/>
        <v>110</v>
      </c>
      <c r="R119" s="97">
        <f t="shared" si="34"/>
        <v>110</v>
      </c>
      <c r="S119" s="22">
        <f t="shared" si="34"/>
        <v>110</v>
      </c>
      <c r="T119" s="22">
        <f t="shared" si="34"/>
        <v>110</v>
      </c>
      <c r="U119" s="22">
        <f t="shared" si="34"/>
        <v>110</v>
      </c>
      <c r="V119" s="23">
        <f t="shared" si="34"/>
        <v>110</v>
      </c>
      <c r="W119" s="106">
        <f t="shared" si="34"/>
        <v>110</v>
      </c>
      <c r="X119" s="100">
        <f t="shared" si="34"/>
        <v>110</v>
      </c>
      <c r="Y119" s="16">
        <f t="shared" si="34"/>
        <v>109</v>
      </c>
      <c r="Z119" s="104">
        <f t="shared" si="34"/>
        <v>110</v>
      </c>
    </row>
    <row r="120" spans="1:26" ht="21" customHeight="1">
      <c r="A120" s="174"/>
      <c r="B120" s="175"/>
      <c r="C120" s="176"/>
      <c r="D120" s="9">
        <v>10</v>
      </c>
      <c r="E120" s="10">
        <v>10</v>
      </c>
      <c r="F120" s="10">
        <v>10</v>
      </c>
      <c r="G120" s="10">
        <v>10</v>
      </c>
      <c r="H120" s="89">
        <v>10</v>
      </c>
      <c r="I120" s="271">
        <f>SUM(D120:H120)</f>
        <v>50</v>
      </c>
      <c r="J120" s="90">
        <f>I120*0.15</f>
        <v>7.50</v>
      </c>
      <c r="K120" s="82">
        <v>5</v>
      </c>
      <c r="L120" s="18">
        <v>5</v>
      </c>
      <c r="M120" s="18">
        <v>5</v>
      </c>
      <c r="N120" s="18">
        <v>5</v>
      </c>
      <c r="O120" s="83">
        <v>5</v>
      </c>
      <c r="P120" s="272">
        <f>SUM(K120:O120)</f>
        <v>25</v>
      </c>
      <c r="Q120" s="95">
        <f>P120*0.05</f>
        <v>1.25</v>
      </c>
      <c r="R120" s="98">
        <f>(D120*0.15+K120*0.05)</f>
        <v>1.75</v>
      </c>
      <c r="S120" s="24">
        <f>((E120*0.15+L120*0.05))</f>
        <v>1.75</v>
      </c>
      <c r="T120" s="24">
        <f t="shared" si="35" ref="T120:U120">((F120*0.15+M120*0.05))</f>
        <v>1.75</v>
      </c>
      <c r="U120" s="24">
        <f t="shared" si="35"/>
        <v>1.75</v>
      </c>
      <c r="V120" s="25">
        <f>((H120*0.15+O120*0.05))</f>
        <v>1.75</v>
      </c>
      <c r="W120" s="107">
        <v>75</v>
      </c>
      <c r="X120" s="101">
        <f>W120*0.2</f>
        <v>15</v>
      </c>
      <c r="Y120" s="19">
        <v>40</v>
      </c>
      <c r="Z120" s="84">
        <f>Y120*0.8</f>
        <v>32</v>
      </c>
    </row>
    <row r="121" spans="1:26" ht="20.25">
      <c r="A121" s="174" t="s">
        <v>72</v>
      </c>
      <c r="B121" s="175"/>
      <c r="C121" s="176"/>
      <c r="D121" s="9">
        <f>D120*0.4</f>
        <v>4</v>
      </c>
      <c r="E121" s="10">
        <f>E120*0.4</f>
        <v>4</v>
      </c>
      <c r="F121" s="10">
        <f t="shared" si="36" ref="F121:J121">F120*0.4</f>
        <v>4</v>
      </c>
      <c r="G121" s="10">
        <f t="shared" si="36"/>
        <v>4</v>
      </c>
      <c r="H121" s="89">
        <f t="shared" si="36"/>
        <v>4</v>
      </c>
      <c r="I121" s="271">
        <f t="shared" si="36"/>
        <v>20</v>
      </c>
      <c r="J121" s="90">
        <f t="shared" si="36"/>
        <v>3</v>
      </c>
      <c r="K121" s="82">
        <f>K120*0.4</f>
        <v>2</v>
      </c>
      <c r="L121" s="18">
        <f>L120*0.4</f>
        <v>2</v>
      </c>
      <c r="M121" s="18">
        <f t="shared" si="37" ref="M121:Z121">M120*0.4</f>
        <v>2</v>
      </c>
      <c r="N121" s="18">
        <f t="shared" si="37"/>
        <v>2</v>
      </c>
      <c r="O121" s="83">
        <f t="shared" si="37"/>
        <v>2</v>
      </c>
      <c r="P121" s="272">
        <f t="shared" si="37"/>
        <v>10</v>
      </c>
      <c r="Q121" s="95">
        <f t="shared" si="37"/>
        <v>0.50</v>
      </c>
      <c r="R121" s="98">
        <f t="shared" si="37"/>
        <v>0.70</v>
      </c>
      <c r="S121" s="24">
        <f t="shared" si="37"/>
        <v>0.70</v>
      </c>
      <c r="T121" s="24">
        <f t="shared" si="37"/>
        <v>0.70</v>
      </c>
      <c r="U121" s="24">
        <f t="shared" si="37"/>
        <v>0.70</v>
      </c>
      <c r="V121" s="25">
        <f t="shared" si="37"/>
        <v>0.70</v>
      </c>
      <c r="W121" s="107">
        <f t="shared" si="37"/>
        <v>30</v>
      </c>
      <c r="X121" s="101">
        <f t="shared" si="37"/>
        <v>6</v>
      </c>
      <c r="Y121" s="19">
        <f t="shared" si="37"/>
        <v>16</v>
      </c>
      <c r="Z121" s="84">
        <f t="shared" si="37"/>
        <v>12.80</v>
      </c>
    </row>
    <row r="122" spans="1:26" ht="21" customHeight="1">
      <c r="A122" s="174" t="s">
        <v>12</v>
      </c>
      <c r="B122" s="175"/>
      <c r="C122" s="176"/>
      <c r="D122" s="9">
        <f>COUNTIF(D8:D117,"&gt;=4")</f>
        <v>51</v>
      </c>
      <c r="E122" s="9">
        <f>COUNTIF(E8:E117,"&gt;=4")</f>
        <v>66</v>
      </c>
      <c r="F122" s="9">
        <f>COUNTIF(F8:F117,"&gt;=4")</f>
        <v>70</v>
      </c>
      <c r="G122" s="9">
        <f>COUNTIF(G8:G117,"&gt;=4")</f>
        <v>61</v>
      </c>
      <c r="H122" s="9">
        <f>COUNTIF(H8:H117,"&gt;=4")</f>
        <v>59</v>
      </c>
      <c r="I122" s="271">
        <f>COUNTIF(I8:I117,"&gt;=20")</f>
        <v>56</v>
      </c>
      <c r="J122" s="90">
        <f>COUNTIF(J8:J117,"&gt;=3")</f>
        <v>55</v>
      </c>
      <c r="K122" s="82">
        <f>COUNTIF(K8:K117,"&gt;=2")</f>
        <v>69</v>
      </c>
      <c r="L122" s="82">
        <f>COUNTIF(L8:L117,"&gt;=2")</f>
        <v>84</v>
      </c>
      <c r="M122" s="82">
        <f>COUNTIF(M8:M117,"&gt;=2")</f>
        <v>70</v>
      </c>
      <c r="N122" s="82">
        <f>COUNTIF(N8:N117,"&gt;=2")</f>
        <v>67</v>
      </c>
      <c r="O122" s="82">
        <f>COUNTIF(O8:O117,"&gt;=2")</f>
        <v>78</v>
      </c>
      <c r="P122" s="272">
        <f>COUNTIF(P8:P117,"&gt;=10")</f>
        <v>76</v>
      </c>
      <c r="Q122" s="95">
        <f>COUNTIF(Q8:Q117,"&gt;=0.5")</f>
        <v>76</v>
      </c>
      <c r="R122" s="98">
        <f>COUNTIF(R8:R117,"&gt;=.7")</f>
        <v>51</v>
      </c>
      <c r="S122" s="98">
        <f>COUNTIF(S8:S117,"&gt;=.7")</f>
        <v>63</v>
      </c>
      <c r="T122" s="98">
        <f>COUNTIF(T8:T117,"&gt;=.7")</f>
        <v>66</v>
      </c>
      <c r="U122" s="98">
        <f>COUNTIF(U8:U117,"&gt;=.7")</f>
        <v>59</v>
      </c>
      <c r="V122" s="98">
        <f>COUNTIF(V8:V117,"&gt;=.7")</f>
        <v>56</v>
      </c>
      <c r="W122" s="107">
        <f>COUNTIF(W8:W117,"&gt;=30")</f>
        <v>66</v>
      </c>
      <c r="X122" s="101">
        <f>COUNTIF(X8:X117,"&gt;=6")</f>
        <v>66</v>
      </c>
      <c r="Y122" s="19">
        <f>COUNTIF(Y8:Y117,"&gt;=16")</f>
        <v>56</v>
      </c>
      <c r="Z122" s="84">
        <f>COUNTIF(Z8:Z117,"&gt;=12.8")</f>
        <v>56</v>
      </c>
    </row>
    <row r="123" spans="1:26" ht="20.25">
      <c r="A123" s="174" t="s">
        <v>13</v>
      </c>
      <c r="B123" s="175"/>
      <c r="C123" s="176"/>
      <c r="D123" s="91" t="str">
        <f t="shared" si="38" ref="D123:Z123">IF(((D122/COUNT(D8:D117))*100)&gt;=60,"3",IF(AND(((D122/COUNT(D8:D117))*100)&lt;60,((D122/COUNT(D8:D117))*100)&gt;=50),"2",IF(AND(((D122/COUNT(D8:D117))*100)&lt;50,((D122/COUNT(D8:D117))*100)&gt;=40),"1","0")))</f>
        <v>1</v>
      </c>
      <c r="E123" s="10" t="str">
        <f t="shared" si="38"/>
        <v>3</v>
      </c>
      <c r="F123" s="10" t="str">
        <f t="shared" si="38"/>
        <v>3</v>
      </c>
      <c r="G123" s="10" t="str">
        <f t="shared" si="38"/>
        <v>2</v>
      </c>
      <c r="H123" s="89" t="str">
        <f t="shared" si="38"/>
        <v>2</v>
      </c>
      <c r="I123" s="271" t="str">
        <f t="shared" si="38"/>
        <v>2</v>
      </c>
      <c r="J123" s="90" t="str">
        <f t="shared" si="38"/>
        <v>2</v>
      </c>
      <c r="K123" s="82" t="str">
        <f t="shared" si="38"/>
        <v>3</v>
      </c>
      <c r="L123" s="17" t="str">
        <f t="shared" si="38"/>
        <v>3</v>
      </c>
      <c r="M123" s="17" t="str">
        <f t="shared" si="38"/>
        <v>3</v>
      </c>
      <c r="N123" s="17" t="str">
        <f t="shared" si="38"/>
        <v>3</v>
      </c>
      <c r="O123" s="84" t="str">
        <f t="shared" si="38"/>
        <v>3</v>
      </c>
      <c r="P123" s="272" t="str">
        <f t="shared" si="38"/>
        <v>3</v>
      </c>
      <c r="Q123" s="95" t="str">
        <f t="shared" si="38"/>
        <v>3</v>
      </c>
      <c r="R123" s="98" t="str">
        <f t="shared" si="38"/>
        <v>1</v>
      </c>
      <c r="S123" s="24" t="str">
        <f t="shared" si="38"/>
        <v>2</v>
      </c>
      <c r="T123" s="24" t="str">
        <f t="shared" si="38"/>
        <v>3</v>
      </c>
      <c r="U123" s="24" t="str">
        <f t="shared" si="38"/>
        <v>2</v>
      </c>
      <c r="V123" s="25" t="str">
        <f t="shared" si="38"/>
        <v>2</v>
      </c>
      <c r="W123" s="101" t="str">
        <f t="shared" si="38"/>
        <v>3</v>
      </c>
      <c r="X123" s="102" t="str">
        <f t="shared" si="38"/>
        <v>3</v>
      </c>
      <c r="Y123" s="95" t="str">
        <f t="shared" si="38"/>
        <v>2</v>
      </c>
      <c r="Z123" s="19" t="str">
        <f t="shared" si="38"/>
        <v>2</v>
      </c>
    </row>
    <row r="124" spans="1:26" ht="21" thickBot="1">
      <c r="A124" s="177" t="s">
        <v>14</v>
      </c>
      <c r="B124" s="178"/>
      <c r="C124" s="179"/>
      <c r="D124" s="12">
        <f t="shared" si="39" ref="D124:Z124">((D122/COUNT(D8:D117))*D123)</f>
        <v>0.46363636363636362</v>
      </c>
      <c r="E124" s="13">
        <f t="shared" si="39"/>
        <v>1.7999999999999998</v>
      </c>
      <c r="F124" s="13">
        <f t="shared" si="39"/>
        <v>1.9090909090909092</v>
      </c>
      <c r="G124" s="13">
        <f t="shared" si="39"/>
        <v>1.1090909090909091</v>
      </c>
      <c r="H124" s="92">
        <f t="shared" si="39"/>
        <v>1.0727272727272728</v>
      </c>
      <c r="I124" s="273">
        <f t="shared" si="39"/>
        <v>1.0181818181818181</v>
      </c>
      <c r="J124" s="93">
        <f t="shared" si="39"/>
        <v>1</v>
      </c>
      <c r="K124" s="85">
        <f t="shared" si="39"/>
        <v>1.8818181818181818</v>
      </c>
      <c r="L124" s="20">
        <f t="shared" si="39"/>
        <v>2.290909090909091</v>
      </c>
      <c r="M124" s="20">
        <f t="shared" si="39"/>
        <v>1.9090909090909092</v>
      </c>
      <c r="N124" s="20">
        <f t="shared" si="39"/>
        <v>1.8272727272727274</v>
      </c>
      <c r="O124" s="86">
        <f t="shared" si="39"/>
        <v>2.1272727272727274</v>
      </c>
      <c r="P124" s="274">
        <f t="shared" si="39"/>
        <v>2.0727272727272728</v>
      </c>
      <c r="Q124" s="96">
        <f t="shared" si="39"/>
        <v>2.0727272727272728</v>
      </c>
      <c r="R124" s="99">
        <f t="shared" si="39"/>
        <v>0.46363636363636362</v>
      </c>
      <c r="S124" s="26">
        <f t="shared" si="39"/>
        <v>1.1454545454545455</v>
      </c>
      <c r="T124" s="26">
        <f t="shared" si="39"/>
        <v>1.7999999999999998</v>
      </c>
      <c r="U124" s="26">
        <f t="shared" si="39"/>
        <v>1.0727272727272728</v>
      </c>
      <c r="V124" s="27">
        <f t="shared" si="39"/>
        <v>1.0181818181818181</v>
      </c>
      <c r="W124" s="108">
        <f t="shared" si="39"/>
        <v>1.7999999999999998</v>
      </c>
      <c r="X124" s="103">
        <f t="shared" si="39"/>
        <v>1.7999999999999998</v>
      </c>
      <c r="Y124" s="96">
        <f t="shared" si="39"/>
        <v>1.0275229357798166</v>
      </c>
      <c r="Z124" s="21">
        <f t="shared" si="39"/>
        <v>1.0181818181818181</v>
      </c>
    </row>
    <row r="125" spans="1:4" ht="21" thickBot="1">
      <c r="A125" s="139"/>
      <c r="B125" s="2"/>
      <c r="C125" s="2"/>
      <c r="D125" s="2"/>
    </row>
    <row r="126" spans="1:19" ht="20.25">
      <c r="A126" s="180" t="s">
        <v>15</v>
      </c>
      <c r="B126" s="181"/>
      <c r="C126" s="182"/>
      <c r="D126" s="2"/>
      <c r="E126" s="168" t="s">
        <v>16</v>
      </c>
      <c r="F126" s="169"/>
      <c r="G126" s="169"/>
      <c r="H126" s="169"/>
      <c r="I126" s="169"/>
      <c r="J126" s="169"/>
      <c r="K126" s="169"/>
      <c r="L126" s="169"/>
      <c r="M126" s="169"/>
      <c r="N126" s="170"/>
      <c r="O126" s="79" t="s">
        <v>8</v>
      </c>
      <c r="P126" s="275" t="s">
        <v>3</v>
      </c>
      <c r="Q126" s="28" t="s">
        <v>4</v>
      </c>
      <c r="R126" s="28" t="s">
        <v>5</v>
      </c>
      <c r="S126" s="29" t="s">
        <v>6</v>
      </c>
    </row>
    <row r="127" spans="1:19" ht="21" thickBot="1">
      <c r="A127" s="140" t="s">
        <v>73</v>
      </c>
      <c r="B127" s="3"/>
      <c r="C127" s="30"/>
      <c r="D127" s="2"/>
      <c r="E127" s="171"/>
      <c r="F127" s="172"/>
      <c r="G127" s="172"/>
      <c r="H127" s="172"/>
      <c r="I127" s="172"/>
      <c r="J127" s="172"/>
      <c r="K127" s="172"/>
      <c r="L127" s="172"/>
      <c r="M127" s="172"/>
      <c r="N127" s="173"/>
      <c r="O127" s="4">
        <f>(R124*0.2+Z124*0.8)</f>
        <v>0.90727272727272723</v>
      </c>
      <c r="P127" s="276">
        <f>(S124*0.2+Z124*0.8)</f>
        <v>1.0436363636363635</v>
      </c>
      <c r="Q127" s="4">
        <f>(T124*0.2+Z124*0.8)</f>
        <v>1.1745454545454543</v>
      </c>
      <c r="R127" s="4">
        <f>(U124*0.2+Z124*0.8)</f>
        <v>1.0290909090909091</v>
      </c>
      <c r="S127" s="5">
        <f>(V124*0.2+Z124*0.8)</f>
        <v>1.0181818181818181</v>
      </c>
    </row>
    <row r="128" spans="1:4" ht="20.25">
      <c r="A128" s="140" t="s">
        <v>74</v>
      </c>
      <c r="B128" s="3"/>
      <c r="C128" s="30"/>
      <c r="D128" s="2"/>
    </row>
    <row r="129" spans="1:4" ht="21" thickBot="1">
      <c r="A129" s="141" t="s">
        <v>75</v>
      </c>
      <c r="B129" s="31"/>
      <c r="C129" s="32"/>
      <c r="D129" s="2"/>
    </row>
  </sheetData>
  <mergeCells count="23">
    <mergeCell ref="E126:N127"/>
    <mergeCell ref="A120:C120"/>
    <mergeCell ref="A121:C121"/>
    <mergeCell ref="A122:C122"/>
    <mergeCell ref="A123:C123"/>
    <mergeCell ref="A124:C124"/>
    <mergeCell ref="A126:C126"/>
    <mergeCell ref="A119:C119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f785408-a2df-4d34-801a-93ef81678e62}">
  <sheetPr codeName="Sheet20">
    <pageSetUpPr fitToPage="1"/>
  </sheetPr>
  <dimension ref="A1:AA129"/>
  <sheetViews>
    <sheetView zoomScale="80" zoomScaleNormal="80" workbookViewId="0" topLeftCell="C1">
      <selection pane="topLeft" activeCell="T134" sqref="T134"/>
    </sheetView>
  </sheetViews>
  <sheetFormatPr defaultColWidth="8.854285714285714" defaultRowHeight="20.25"/>
  <cols>
    <col min="1" max="1" width="11.571428571428571" style="133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0.714285714285714" style="277" bestFit="1" customWidth="1"/>
    <col min="10" max="10" width="14.285714285714286" style="1" bestFit="1" customWidth="1"/>
    <col min="11" max="15" width="13.714285714285714" style="1" bestFit="1" customWidth="1"/>
    <col min="16" max="16" width="13.714285714285714" style="277" bestFit="1" customWidth="1"/>
    <col min="17" max="17" width="13.714285714285714" style="1" bestFit="1" customWidth="1"/>
    <col min="18" max="22" width="6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27" width="10.571428571428571" style="142" bestFit="1" customWidth="1"/>
    <col min="28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289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3" t="str">
        <f>'CO (4)'!D8</f>
        <v>Calculus</v>
      </c>
      <c r="D4" s="113" t="s">
        <v>82</v>
      </c>
      <c r="E4" s="114"/>
      <c r="F4" s="189" t="s">
        <v>271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288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64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6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7" ht="19.9" customHeight="1">
      <c r="A8" s="138">
        <v>1</v>
      </c>
      <c r="B8" s="165">
        <v>263462</v>
      </c>
      <c r="C8" s="148" t="s">
        <v>166</v>
      </c>
      <c r="D8" s="10">
        <v>0</v>
      </c>
      <c r="E8" s="10">
        <v>2</v>
      </c>
      <c r="F8" s="10">
        <v>1</v>
      </c>
      <c r="G8" s="10">
        <v>1</v>
      </c>
      <c r="H8" s="10">
        <v>0</v>
      </c>
      <c r="I8" s="265">
        <f t="shared" si="0" ref="I8">SUM(D8:H8)</f>
        <v>4</v>
      </c>
      <c r="J8" s="10">
        <f>I8*0.15</f>
        <v>0.60</v>
      </c>
      <c r="K8" s="18">
        <v>0</v>
      </c>
      <c r="L8" s="18">
        <v>1</v>
      </c>
      <c r="M8" s="18">
        <v>1.50</v>
      </c>
      <c r="N8" s="18">
        <v>1</v>
      </c>
      <c r="O8" s="18">
        <v>0</v>
      </c>
      <c r="P8" s="265">
        <f>SUM(K8:O8)</f>
        <v>3.50</v>
      </c>
      <c r="Q8" s="116">
        <f>P8*0.05</f>
        <v>0.17500000000000002</v>
      </c>
      <c r="R8" s="105">
        <f t="shared" si="1" ref="R8:V8">(D8*0.15+K8*0.05)</f>
        <v>0</v>
      </c>
      <c r="S8" s="105">
        <f t="shared" si="1"/>
        <v>0.35</v>
      </c>
      <c r="T8" s="105">
        <f t="shared" si="1"/>
        <v>0.225</v>
      </c>
      <c r="U8" s="105">
        <f t="shared" si="1"/>
        <v>0.20</v>
      </c>
      <c r="V8" s="105">
        <f t="shared" si="1"/>
        <v>0</v>
      </c>
      <c r="W8" s="117">
        <f t="shared" si="2" ref="W8">I8+P8</f>
        <v>7.50</v>
      </c>
      <c r="X8" s="117">
        <f>(W8*0.2)</f>
        <v>1.50</v>
      </c>
      <c r="Y8" s="266">
        <v>2</v>
      </c>
      <c r="Z8" s="116">
        <f>Y8*0.8</f>
        <v>1.60</v>
      </c>
      <c r="AA8" s="143"/>
    </row>
    <row r="9" spans="1:27" ht="19.9" customHeight="1">
      <c r="A9" s="138">
        <v>2</v>
      </c>
      <c r="B9" s="165">
        <v>263463</v>
      </c>
      <c r="C9" s="148" t="s">
        <v>167</v>
      </c>
      <c r="D9" s="10">
        <v>5</v>
      </c>
      <c r="E9" s="10">
        <v>2</v>
      </c>
      <c r="F9" s="10">
        <v>4</v>
      </c>
      <c r="G9" s="10">
        <v>2</v>
      </c>
      <c r="H9" s="10">
        <v>5</v>
      </c>
      <c r="I9" s="265">
        <f t="shared" si="3" ref="I9:I72">SUM(D9:H9)</f>
        <v>18</v>
      </c>
      <c r="J9" s="10">
        <f t="shared" si="4" ref="J9:J72">I9*0.15</f>
        <v>2.6999999999999997</v>
      </c>
      <c r="K9" s="18">
        <v>1</v>
      </c>
      <c r="L9" s="18">
        <v>3</v>
      </c>
      <c r="M9" s="18">
        <v>2</v>
      </c>
      <c r="N9" s="18">
        <v>1</v>
      </c>
      <c r="O9" s="18">
        <v>3</v>
      </c>
      <c r="P9" s="265">
        <f t="shared" si="5" ref="P9:P72">SUM(K9:O9)</f>
        <v>10</v>
      </c>
      <c r="Q9" s="116">
        <f t="shared" si="6" ref="Q9:Q72">P9*0.05</f>
        <v>0.50</v>
      </c>
      <c r="R9" s="105">
        <f t="shared" si="7" ref="R9:R72">(D9*0.15+K9*0.05)</f>
        <v>0.80</v>
      </c>
      <c r="S9" s="105">
        <f t="shared" si="8" ref="S9:S72">(E9*0.15+L9*0.05)</f>
        <v>0.45</v>
      </c>
      <c r="T9" s="105">
        <f t="shared" si="9" ref="T9:T72">(F9*0.15+M9*0.05)</f>
        <v>0.70</v>
      </c>
      <c r="U9" s="105">
        <f t="shared" si="10" ref="U9:U72">(G9*0.15+N9*0.05)</f>
        <v>0.35</v>
      </c>
      <c r="V9" s="105">
        <f t="shared" si="11" ref="V9:V72">(H9*0.15+O9*0.05)</f>
        <v>0.90</v>
      </c>
      <c r="W9" s="117">
        <f t="shared" si="12" ref="W9:W72">I9+P9</f>
        <v>28</v>
      </c>
      <c r="X9" s="117">
        <f t="shared" si="13" ref="X9:X72">(W9*0.2)</f>
        <v>5.60</v>
      </c>
      <c r="Y9" s="266">
        <v>13</v>
      </c>
      <c r="Z9" s="116">
        <f t="shared" si="14" ref="Z9:Z72">Y9*0.8</f>
        <v>10.40</v>
      </c>
      <c r="AA9" s="143"/>
    </row>
    <row r="10" spans="1:27" ht="19.9" customHeight="1">
      <c r="A10" s="138">
        <v>3</v>
      </c>
      <c r="B10" s="165">
        <v>263466</v>
      </c>
      <c r="C10" s="148" t="s">
        <v>168</v>
      </c>
      <c r="D10" s="10">
        <v>1.50</v>
      </c>
      <c r="E10" s="10">
        <v>1</v>
      </c>
      <c r="F10" s="10">
        <v>1</v>
      </c>
      <c r="G10" s="10">
        <v>1</v>
      </c>
      <c r="H10" s="10">
        <v>1</v>
      </c>
      <c r="I10" s="265">
        <f t="shared" si="3"/>
        <v>5.50</v>
      </c>
      <c r="J10" s="10">
        <f t="shared" si="4"/>
        <v>0.825</v>
      </c>
      <c r="K10" s="18">
        <v>1</v>
      </c>
      <c r="L10" s="18">
        <v>0.50</v>
      </c>
      <c r="M10" s="18">
        <v>1</v>
      </c>
      <c r="N10" s="18">
        <v>0</v>
      </c>
      <c r="O10" s="18">
        <v>0</v>
      </c>
      <c r="P10" s="265">
        <f t="shared" si="5"/>
        <v>2.50</v>
      </c>
      <c r="Q10" s="116">
        <f t="shared" si="6"/>
        <v>0.125</v>
      </c>
      <c r="R10" s="105">
        <f t="shared" si="7"/>
        <v>0.27499999999999997</v>
      </c>
      <c r="S10" s="105">
        <f t="shared" si="8"/>
        <v>0.175</v>
      </c>
      <c r="T10" s="105">
        <f t="shared" si="9"/>
        <v>0.20</v>
      </c>
      <c r="U10" s="105">
        <f t="shared" si="10"/>
        <v>0.15</v>
      </c>
      <c r="V10" s="105">
        <f t="shared" si="11"/>
        <v>0.15</v>
      </c>
      <c r="W10" s="117">
        <f t="shared" si="12"/>
        <v>8</v>
      </c>
      <c r="X10" s="117">
        <f t="shared" si="13"/>
        <v>1.60</v>
      </c>
      <c r="Y10" s="266">
        <v>3</v>
      </c>
      <c r="Z10" s="116">
        <f t="shared" si="14"/>
        <v>2.4000000000000004</v>
      </c>
      <c r="AA10" s="143"/>
    </row>
    <row r="11" spans="1:27" ht="19.5" customHeight="1">
      <c r="A11" s="138">
        <v>4</v>
      </c>
      <c r="B11" s="165">
        <v>263467</v>
      </c>
      <c r="C11" s="148" t="s">
        <v>169</v>
      </c>
      <c r="D11" s="10">
        <v>1</v>
      </c>
      <c r="E11" s="10">
        <v>2</v>
      </c>
      <c r="F11" s="10">
        <v>1</v>
      </c>
      <c r="G11" s="10">
        <v>1</v>
      </c>
      <c r="H11" s="10">
        <v>5</v>
      </c>
      <c r="I11" s="265">
        <f t="shared" si="3"/>
        <v>10</v>
      </c>
      <c r="J11" s="10">
        <f t="shared" si="4"/>
        <v>1.50</v>
      </c>
      <c r="K11" s="18">
        <v>2.50</v>
      </c>
      <c r="L11" s="18">
        <v>2</v>
      </c>
      <c r="M11" s="18">
        <v>1</v>
      </c>
      <c r="N11" s="18">
        <v>1</v>
      </c>
      <c r="O11" s="18">
        <v>2</v>
      </c>
      <c r="P11" s="265">
        <f t="shared" si="5"/>
        <v>8.50</v>
      </c>
      <c r="Q11" s="116">
        <f t="shared" si="6"/>
        <v>0.42500000000000004</v>
      </c>
      <c r="R11" s="105">
        <f t="shared" si="7"/>
        <v>0.27500000000000002</v>
      </c>
      <c r="S11" s="105">
        <f t="shared" si="8"/>
        <v>0.40</v>
      </c>
      <c r="T11" s="105">
        <f t="shared" si="9"/>
        <v>0.20</v>
      </c>
      <c r="U11" s="105">
        <f t="shared" si="10"/>
        <v>0.20</v>
      </c>
      <c r="V11" s="105">
        <f t="shared" si="11"/>
        <v>0.85</v>
      </c>
      <c r="W11" s="117">
        <f t="shared" si="12"/>
        <v>18.50</v>
      </c>
      <c r="X11" s="117">
        <f t="shared" si="13"/>
        <v>3.70</v>
      </c>
      <c r="Y11" s="266">
        <v>5</v>
      </c>
      <c r="Z11" s="116">
        <f t="shared" si="14"/>
        <v>4</v>
      </c>
      <c r="AA11" s="143"/>
    </row>
    <row r="12" spans="1:27" ht="19.9" customHeight="1">
      <c r="A12" s="138">
        <v>5</v>
      </c>
      <c r="B12" s="165">
        <v>263468</v>
      </c>
      <c r="C12" s="148" t="s">
        <v>170</v>
      </c>
      <c r="D12" s="10">
        <v>0</v>
      </c>
      <c r="E12" s="10">
        <v>0</v>
      </c>
      <c r="F12" s="10">
        <v>1</v>
      </c>
      <c r="G12" s="10">
        <v>1</v>
      </c>
      <c r="H12" s="10">
        <v>1</v>
      </c>
      <c r="I12" s="265">
        <f t="shared" si="3"/>
        <v>3</v>
      </c>
      <c r="J12" s="10">
        <f t="shared" si="4"/>
        <v>0.44999999999999996</v>
      </c>
      <c r="K12" s="18">
        <v>0</v>
      </c>
      <c r="L12" s="18">
        <v>1.50</v>
      </c>
      <c r="M12" s="18">
        <v>1</v>
      </c>
      <c r="N12" s="18">
        <v>1</v>
      </c>
      <c r="O12" s="18">
        <v>0</v>
      </c>
      <c r="P12" s="265">
        <f t="shared" si="5"/>
        <v>3.50</v>
      </c>
      <c r="Q12" s="116">
        <f t="shared" si="6"/>
        <v>0.17500000000000002</v>
      </c>
      <c r="R12" s="105">
        <f t="shared" si="7"/>
        <v>0</v>
      </c>
      <c r="S12" s="105">
        <f t="shared" si="8"/>
        <v>0.075000000000000011</v>
      </c>
      <c r="T12" s="105">
        <f t="shared" si="9"/>
        <v>0.20</v>
      </c>
      <c r="U12" s="105">
        <f t="shared" si="10"/>
        <v>0.20</v>
      </c>
      <c r="V12" s="105">
        <f t="shared" si="11"/>
        <v>0.15</v>
      </c>
      <c r="W12" s="117">
        <f t="shared" si="12"/>
        <v>6.50</v>
      </c>
      <c r="X12" s="117">
        <f t="shared" si="13"/>
        <v>1.30</v>
      </c>
      <c r="Y12" s="266">
        <v>2</v>
      </c>
      <c r="Z12" s="116">
        <f t="shared" si="14"/>
        <v>1.60</v>
      </c>
      <c r="AA12" s="143"/>
    </row>
    <row r="13" spans="1:27" ht="19.9" customHeight="1">
      <c r="A13" s="138">
        <v>6</v>
      </c>
      <c r="B13" s="165">
        <v>263470</v>
      </c>
      <c r="C13" s="148" t="s">
        <v>171</v>
      </c>
      <c r="D13" s="10">
        <v>0</v>
      </c>
      <c r="E13" s="10">
        <v>0</v>
      </c>
      <c r="F13" s="10">
        <v>0</v>
      </c>
      <c r="G13" s="10">
        <v>1</v>
      </c>
      <c r="H13" s="10">
        <v>1</v>
      </c>
      <c r="I13" s="265">
        <f t="shared" si="3"/>
        <v>2</v>
      </c>
      <c r="J13" s="10">
        <f t="shared" si="4"/>
        <v>0.30</v>
      </c>
      <c r="K13" s="18">
        <v>1</v>
      </c>
      <c r="L13" s="18">
        <v>0</v>
      </c>
      <c r="M13" s="18">
        <v>2</v>
      </c>
      <c r="N13" s="18">
        <v>1</v>
      </c>
      <c r="O13" s="18">
        <v>4</v>
      </c>
      <c r="P13" s="265">
        <f t="shared" si="5"/>
        <v>8</v>
      </c>
      <c r="Q13" s="116">
        <f t="shared" si="6"/>
        <v>0.40</v>
      </c>
      <c r="R13" s="105">
        <f t="shared" si="7"/>
        <v>0.05</v>
      </c>
      <c r="S13" s="105">
        <f t="shared" si="8"/>
        <v>0</v>
      </c>
      <c r="T13" s="105">
        <f t="shared" si="9"/>
        <v>0.10</v>
      </c>
      <c r="U13" s="105">
        <f t="shared" si="10"/>
        <v>0.20</v>
      </c>
      <c r="V13" s="105">
        <f t="shared" si="11"/>
        <v>0.35</v>
      </c>
      <c r="W13" s="117">
        <f t="shared" si="12"/>
        <v>10</v>
      </c>
      <c r="X13" s="117">
        <f t="shared" si="13"/>
        <v>2</v>
      </c>
      <c r="Y13" s="266">
        <v>0</v>
      </c>
      <c r="Z13" s="116">
        <f t="shared" si="14"/>
        <v>0</v>
      </c>
      <c r="AA13" s="143"/>
    </row>
    <row r="14" spans="1:27" ht="19.9" customHeight="1">
      <c r="A14" s="138">
        <v>7</v>
      </c>
      <c r="B14" s="165">
        <v>263471</v>
      </c>
      <c r="C14" s="148" t="s">
        <v>172</v>
      </c>
      <c r="D14" s="10">
        <v>0</v>
      </c>
      <c r="E14" s="10">
        <v>1</v>
      </c>
      <c r="F14" s="10">
        <v>1</v>
      </c>
      <c r="G14" s="10">
        <v>1</v>
      </c>
      <c r="H14" s="10">
        <v>1</v>
      </c>
      <c r="I14" s="265">
        <f t="shared" si="3"/>
        <v>4</v>
      </c>
      <c r="J14" s="10">
        <f t="shared" si="4"/>
        <v>0.60</v>
      </c>
      <c r="K14" s="18">
        <v>1.50</v>
      </c>
      <c r="L14" s="18">
        <v>1</v>
      </c>
      <c r="M14" s="18">
        <v>1</v>
      </c>
      <c r="N14" s="18">
        <v>0</v>
      </c>
      <c r="O14" s="18">
        <v>1</v>
      </c>
      <c r="P14" s="265">
        <f t="shared" si="5"/>
        <v>4.50</v>
      </c>
      <c r="Q14" s="116">
        <f t="shared" si="6"/>
        <v>0.225</v>
      </c>
      <c r="R14" s="105">
        <f t="shared" si="7"/>
        <v>0.075000000000000011</v>
      </c>
      <c r="S14" s="105">
        <f t="shared" si="8"/>
        <v>0.20</v>
      </c>
      <c r="T14" s="105">
        <f t="shared" si="9"/>
        <v>0.20</v>
      </c>
      <c r="U14" s="105">
        <f t="shared" si="10"/>
        <v>0.15</v>
      </c>
      <c r="V14" s="105">
        <f t="shared" si="11"/>
        <v>0.20</v>
      </c>
      <c r="W14" s="117">
        <f t="shared" si="12"/>
        <v>8.50</v>
      </c>
      <c r="X14" s="117">
        <f t="shared" si="13"/>
        <v>1.7000000000000002</v>
      </c>
      <c r="Y14" s="266">
        <v>0</v>
      </c>
      <c r="Z14" s="116">
        <f t="shared" si="14"/>
        <v>0</v>
      </c>
      <c r="AA14" s="143"/>
    </row>
    <row r="15" spans="1:27" ht="19.9" customHeight="1">
      <c r="A15" s="138">
        <v>8</v>
      </c>
      <c r="B15" s="165">
        <v>263472</v>
      </c>
      <c r="C15" s="148" t="s">
        <v>173</v>
      </c>
      <c r="D15" s="10">
        <v>1</v>
      </c>
      <c r="E15" s="10">
        <v>1</v>
      </c>
      <c r="F15" s="10">
        <v>1</v>
      </c>
      <c r="G15" s="10">
        <v>5</v>
      </c>
      <c r="H15" s="10">
        <v>1</v>
      </c>
      <c r="I15" s="265">
        <f t="shared" si="3"/>
        <v>9</v>
      </c>
      <c r="J15" s="10">
        <f t="shared" si="4"/>
        <v>1.35</v>
      </c>
      <c r="K15" s="18">
        <v>1</v>
      </c>
      <c r="L15" s="18">
        <v>1</v>
      </c>
      <c r="M15" s="18">
        <v>1</v>
      </c>
      <c r="N15" s="18">
        <v>1</v>
      </c>
      <c r="O15" s="18">
        <v>1</v>
      </c>
      <c r="P15" s="265">
        <f t="shared" si="5"/>
        <v>5</v>
      </c>
      <c r="Q15" s="116">
        <f t="shared" si="6"/>
        <v>0.25</v>
      </c>
      <c r="R15" s="105">
        <f t="shared" si="7"/>
        <v>0.20</v>
      </c>
      <c r="S15" s="105">
        <f t="shared" si="8"/>
        <v>0.20</v>
      </c>
      <c r="T15" s="105">
        <f t="shared" si="9"/>
        <v>0.20</v>
      </c>
      <c r="U15" s="105">
        <f t="shared" si="10"/>
        <v>0.80</v>
      </c>
      <c r="V15" s="105">
        <f t="shared" si="11"/>
        <v>0.20</v>
      </c>
      <c r="W15" s="117">
        <f t="shared" si="12"/>
        <v>14</v>
      </c>
      <c r="X15" s="117">
        <f t="shared" si="13"/>
        <v>2.8000000000000003</v>
      </c>
      <c r="Y15" s="266">
        <v>3</v>
      </c>
      <c r="Z15" s="116">
        <f t="shared" si="14"/>
        <v>2.4000000000000004</v>
      </c>
      <c r="AA15" s="143"/>
    </row>
    <row r="16" spans="1:27" ht="19.9" customHeight="1">
      <c r="A16" s="138">
        <v>9</v>
      </c>
      <c r="B16" s="165">
        <v>263475</v>
      </c>
      <c r="C16" s="148" t="s">
        <v>174</v>
      </c>
      <c r="D16" s="10">
        <v>0</v>
      </c>
      <c r="E16" s="10">
        <v>1</v>
      </c>
      <c r="F16" s="10">
        <v>1</v>
      </c>
      <c r="G16" s="10">
        <v>1</v>
      </c>
      <c r="H16" s="10">
        <v>1</v>
      </c>
      <c r="I16" s="265">
        <f t="shared" si="3"/>
        <v>4</v>
      </c>
      <c r="J16" s="10">
        <f t="shared" si="4"/>
        <v>0.60</v>
      </c>
      <c r="K16" s="18">
        <v>1</v>
      </c>
      <c r="L16" s="18">
        <v>1</v>
      </c>
      <c r="M16" s="18">
        <v>0</v>
      </c>
      <c r="N16" s="18">
        <v>0</v>
      </c>
      <c r="O16" s="18">
        <v>0</v>
      </c>
      <c r="P16" s="265">
        <f t="shared" si="5"/>
        <v>2</v>
      </c>
      <c r="Q16" s="116">
        <f t="shared" si="6"/>
        <v>0.10</v>
      </c>
      <c r="R16" s="105">
        <f t="shared" si="7"/>
        <v>0.05</v>
      </c>
      <c r="S16" s="105">
        <f t="shared" si="8"/>
        <v>0.20</v>
      </c>
      <c r="T16" s="105">
        <f t="shared" si="9"/>
        <v>0.15</v>
      </c>
      <c r="U16" s="105">
        <f t="shared" si="10"/>
        <v>0.15</v>
      </c>
      <c r="V16" s="105">
        <f t="shared" si="11"/>
        <v>0.15</v>
      </c>
      <c r="W16" s="117">
        <f t="shared" si="12"/>
        <v>6</v>
      </c>
      <c r="X16" s="117">
        <f t="shared" si="13"/>
        <v>1.2000000000000002</v>
      </c>
      <c r="Y16" s="266">
        <v>1</v>
      </c>
      <c r="Z16" s="116">
        <f t="shared" si="14"/>
        <v>0.80</v>
      </c>
      <c r="AA16" s="143"/>
    </row>
    <row r="17" spans="1:27" ht="19.9" customHeight="1">
      <c r="A17" s="138">
        <v>10</v>
      </c>
      <c r="B17" s="165">
        <v>263476</v>
      </c>
      <c r="C17" s="148" t="s">
        <v>175</v>
      </c>
      <c r="D17" s="10">
        <v>3</v>
      </c>
      <c r="E17" s="10">
        <v>2</v>
      </c>
      <c r="F17" s="10">
        <v>1</v>
      </c>
      <c r="G17" s="10">
        <v>2</v>
      </c>
      <c r="H17" s="10">
        <v>3</v>
      </c>
      <c r="I17" s="265">
        <f t="shared" si="3"/>
        <v>11</v>
      </c>
      <c r="J17" s="10">
        <f t="shared" si="4"/>
        <v>1.65</v>
      </c>
      <c r="K17" s="18">
        <v>2</v>
      </c>
      <c r="L17" s="18">
        <v>0</v>
      </c>
      <c r="M17" s="18">
        <v>2</v>
      </c>
      <c r="N17" s="18">
        <v>1</v>
      </c>
      <c r="O17" s="18">
        <v>3</v>
      </c>
      <c r="P17" s="265">
        <f t="shared" si="5"/>
        <v>8</v>
      </c>
      <c r="Q17" s="116">
        <f t="shared" si="6"/>
        <v>0.40</v>
      </c>
      <c r="R17" s="105">
        <f t="shared" si="7"/>
        <v>0.54999999999999993</v>
      </c>
      <c r="S17" s="105">
        <f t="shared" si="8"/>
        <v>0.30</v>
      </c>
      <c r="T17" s="105">
        <f t="shared" si="9"/>
        <v>0.25</v>
      </c>
      <c r="U17" s="105">
        <f t="shared" si="10"/>
        <v>0.35</v>
      </c>
      <c r="V17" s="105">
        <f t="shared" si="11"/>
        <v>0.60</v>
      </c>
      <c r="W17" s="117">
        <f t="shared" si="12"/>
        <v>19</v>
      </c>
      <c r="X17" s="117">
        <f t="shared" si="13"/>
        <v>3.8000000000000003</v>
      </c>
      <c r="Y17" s="266">
        <v>5</v>
      </c>
      <c r="Z17" s="116">
        <f t="shared" si="14"/>
        <v>4</v>
      </c>
      <c r="AA17" s="143"/>
    </row>
    <row r="18" spans="1:27" ht="19.9" customHeight="1">
      <c r="A18" s="138">
        <v>11</v>
      </c>
      <c r="B18" s="165">
        <v>263477</v>
      </c>
      <c r="C18" s="148" t="s">
        <v>176</v>
      </c>
      <c r="D18" s="10">
        <v>0</v>
      </c>
      <c r="E18" s="10">
        <v>1</v>
      </c>
      <c r="F18" s="10">
        <v>2</v>
      </c>
      <c r="G18" s="10">
        <v>0</v>
      </c>
      <c r="H18" s="10">
        <v>1</v>
      </c>
      <c r="I18" s="265">
        <f t="shared" si="3"/>
        <v>4</v>
      </c>
      <c r="J18" s="10">
        <f t="shared" si="4"/>
        <v>0.60</v>
      </c>
      <c r="K18" s="18">
        <v>0</v>
      </c>
      <c r="L18" s="18">
        <v>2</v>
      </c>
      <c r="M18" s="18">
        <v>0</v>
      </c>
      <c r="N18" s="18">
        <v>0</v>
      </c>
      <c r="O18" s="18">
        <v>1</v>
      </c>
      <c r="P18" s="265">
        <f t="shared" si="5"/>
        <v>3</v>
      </c>
      <c r="Q18" s="116">
        <f t="shared" si="6"/>
        <v>0.15000000000000002</v>
      </c>
      <c r="R18" s="105">
        <f t="shared" si="7"/>
        <v>0</v>
      </c>
      <c r="S18" s="105">
        <f t="shared" si="8"/>
        <v>0.25</v>
      </c>
      <c r="T18" s="105">
        <f t="shared" si="9"/>
        <v>0.30</v>
      </c>
      <c r="U18" s="105">
        <f t="shared" si="10"/>
        <v>0</v>
      </c>
      <c r="V18" s="105">
        <f t="shared" si="11"/>
        <v>0.20</v>
      </c>
      <c r="W18" s="117">
        <f t="shared" si="12"/>
        <v>7</v>
      </c>
      <c r="X18" s="117">
        <f t="shared" si="13"/>
        <v>1.40</v>
      </c>
      <c r="Y18" s="266">
        <v>0</v>
      </c>
      <c r="Z18" s="116">
        <f t="shared" si="14"/>
        <v>0</v>
      </c>
      <c r="AA18" s="143"/>
    </row>
    <row r="19" spans="1:27" ht="19.9" customHeight="1">
      <c r="A19" s="138">
        <v>12</v>
      </c>
      <c r="B19" s="165">
        <v>263478</v>
      </c>
      <c r="C19" s="148" t="s">
        <v>177</v>
      </c>
      <c r="D19" s="10">
        <v>0</v>
      </c>
      <c r="E19" s="10">
        <v>1</v>
      </c>
      <c r="F19" s="10">
        <v>4</v>
      </c>
      <c r="G19" s="10">
        <v>0</v>
      </c>
      <c r="H19" s="10">
        <v>3</v>
      </c>
      <c r="I19" s="265">
        <f t="shared" si="3"/>
        <v>8</v>
      </c>
      <c r="J19" s="10">
        <f t="shared" si="4"/>
        <v>1.20</v>
      </c>
      <c r="K19" s="18">
        <v>0</v>
      </c>
      <c r="L19" s="18">
        <v>1</v>
      </c>
      <c r="M19" s="18">
        <v>0</v>
      </c>
      <c r="N19" s="18">
        <v>2.50</v>
      </c>
      <c r="O19" s="18">
        <v>0</v>
      </c>
      <c r="P19" s="265">
        <f t="shared" si="5"/>
        <v>3.50</v>
      </c>
      <c r="Q19" s="116">
        <f t="shared" si="6"/>
        <v>0.17500000000000002</v>
      </c>
      <c r="R19" s="105">
        <f t="shared" si="7"/>
        <v>0</v>
      </c>
      <c r="S19" s="105">
        <f t="shared" si="8"/>
        <v>0.20</v>
      </c>
      <c r="T19" s="105">
        <f t="shared" si="9"/>
        <v>0.60</v>
      </c>
      <c r="U19" s="105">
        <f t="shared" si="10"/>
        <v>0.125</v>
      </c>
      <c r="V19" s="105">
        <f t="shared" si="11"/>
        <v>0.44999999999999996</v>
      </c>
      <c r="W19" s="117">
        <f t="shared" si="12"/>
        <v>11.50</v>
      </c>
      <c r="X19" s="117">
        <f t="shared" si="13"/>
        <v>2.3000000000000003</v>
      </c>
      <c r="Y19" s="266">
        <v>3</v>
      </c>
      <c r="Z19" s="116">
        <f t="shared" si="14"/>
        <v>2.4000000000000004</v>
      </c>
      <c r="AA19" s="143"/>
    </row>
    <row r="20" spans="1:27" ht="19.9" customHeight="1">
      <c r="A20" s="138">
        <v>13</v>
      </c>
      <c r="B20" s="165">
        <v>263479</v>
      </c>
      <c r="C20" s="148" t="s">
        <v>178</v>
      </c>
      <c r="D20" s="10">
        <v>0</v>
      </c>
      <c r="E20" s="10">
        <v>1</v>
      </c>
      <c r="F20" s="10">
        <v>1</v>
      </c>
      <c r="G20" s="10">
        <v>0</v>
      </c>
      <c r="H20" s="10">
        <v>1</v>
      </c>
      <c r="I20" s="265">
        <f t="shared" si="3"/>
        <v>3</v>
      </c>
      <c r="J20" s="10">
        <f t="shared" si="4"/>
        <v>0.44999999999999996</v>
      </c>
      <c r="K20" s="18">
        <v>0.50</v>
      </c>
      <c r="L20" s="18">
        <v>0</v>
      </c>
      <c r="M20" s="18">
        <v>1</v>
      </c>
      <c r="N20" s="18">
        <v>0</v>
      </c>
      <c r="O20" s="18">
        <v>1.50</v>
      </c>
      <c r="P20" s="265">
        <f t="shared" si="5"/>
        <v>3</v>
      </c>
      <c r="Q20" s="116">
        <f t="shared" si="6"/>
        <v>0.15000000000000002</v>
      </c>
      <c r="R20" s="105">
        <f t="shared" si="7"/>
        <v>0.025000000000000001</v>
      </c>
      <c r="S20" s="105">
        <f t="shared" si="8"/>
        <v>0.15</v>
      </c>
      <c r="T20" s="105">
        <f t="shared" si="9"/>
        <v>0.20</v>
      </c>
      <c r="U20" s="105">
        <f t="shared" si="10"/>
        <v>0</v>
      </c>
      <c r="V20" s="105">
        <f t="shared" si="11"/>
        <v>0.225</v>
      </c>
      <c r="W20" s="117">
        <f t="shared" si="12"/>
        <v>6</v>
      </c>
      <c r="X20" s="117">
        <f t="shared" si="13"/>
        <v>1.2000000000000002</v>
      </c>
      <c r="Y20" s="266">
        <v>0</v>
      </c>
      <c r="Z20" s="116">
        <f t="shared" si="14"/>
        <v>0</v>
      </c>
      <c r="AA20" s="143"/>
    </row>
    <row r="21" spans="1:27" ht="19.9" customHeight="1">
      <c r="A21" s="138">
        <v>14</v>
      </c>
      <c r="B21" s="165">
        <v>263481</v>
      </c>
      <c r="C21" s="148" t="s">
        <v>179</v>
      </c>
      <c r="D21" s="10">
        <v>0</v>
      </c>
      <c r="E21" s="10">
        <v>0</v>
      </c>
      <c r="F21" s="10">
        <v>1</v>
      </c>
      <c r="G21" s="10">
        <v>0</v>
      </c>
      <c r="H21" s="10">
        <v>1</v>
      </c>
      <c r="I21" s="265">
        <f t="shared" si="3"/>
        <v>2</v>
      </c>
      <c r="J21" s="10">
        <f t="shared" si="4"/>
        <v>0.30</v>
      </c>
      <c r="K21" s="18">
        <v>0</v>
      </c>
      <c r="L21" s="18">
        <v>0</v>
      </c>
      <c r="M21" s="18">
        <v>1.50</v>
      </c>
      <c r="N21" s="18">
        <v>0</v>
      </c>
      <c r="O21" s="18">
        <v>1</v>
      </c>
      <c r="P21" s="265">
        <f t="shared" si="5"/>
        <v>2.50</v>
      </c>
      <c r="Q21" s="116">
        <f t="shared" si="6"/>
        <v>0.125</v>
      </c>
      <c r="R21" s="105">
        <f t="shared" si="7"/>
        <v>0</v>
      </c>
      <c r="S21" s="105">
        <f t="shared" si="8"/>
        <v>0</v>
      </c>
      <c r="T21" s="105">
        <f t="shared" si="9"/>
        <v>0.225</v>
      </c>
      <c r="U21" s="105">
        <f t="shared" si="10"/>
        <v>0</v>
      </c>
      <c r="V21" s="105">
        <f t="shared" si="11"/>
        <v>0.20</v>
      </c>
      <c r="W21" s="117">
        <f t="shared" si="12"/>
        <v>4.50</v>
      </c>
      <c r="X21" s="117">
        <f t="shared" si="13"/>
        <v>0.90</v>
      </c>
      <c r="Y21" s="266">
        <v>0</v>
      </c>
      <c r="Z21" s="116">
        <f t="shared" si="14"/>
        <v>0</v>
      </c>
      <c r="AA21" s="143"/>
    </row>
    <row r="22" spans="1:27" ht="19.9" customHeight="1">
      <c r="A22" s="138">
        <v>15</v>
      </c>
      <c r="B22" s="165">
        <v>263482</v>
      </c>
      <c r="C22" s="148" t="s">
        <v>180</v>
      </c>
      <c r="D22" s="10">
        <v>1</v>
      </c>
      <c r="E22" s="10">
        <v>1</v>
      </c>
      <c r="F22" s="10">
        <v>0</v>
      </c>
      <c r="G22" s="10">
        <v>1</v>
      </c>
      <c r="H22" s="10">
        <v>0</v>
      </c>
      <c r="I22" s="265">
        <f t="shared" si="3"/>
        <v>3</v>
      </c>
      <c r="J22" s="10">
        <f t="shared" si="4"/>
        <v>0.44999999999999996</v>
      </c>
      <c r="K22" s="18">
        <v>1</v>
      </c>
      <c r="L22" s="18">
        <v>1</v>
      </c>
      <c r="M22" s="18">
        <v>1</v>
      </c>
      <c r="N22" s="18">
        <v>0</v>
      </c>
      <c r="O22" s="18">
        <v>0</v>
      </c>
      <c r="P22" s="265">
        <f t="shared" si="5"/>
        <v>3</v>
      </c>
      <c r="Q22" s="116">
        <f t="shared" si="6"/>
        <v>0.15000000000000002</v>
      </c>
      <c r="R22" s="105">
        <f t="shared" si="7"/>
        <v>0.20</v>
      </c>
      <c r="S22" s="105">
        <f t="shared" si="8"/>
        <v>0.20</v>
      </c>
      <c r="T22" s="105">
        <f t="shared" si="9"/>
        <v>0.05</v>
      </c>
      <c r="U22" s="105">
        <f t="shared" si="10"/>
        <v>0.15</v>
      </c>
      <c r="V22" s="105">
        <f t="shared" si="11"/>
        <v>0</v>
      </c>
      <c r="W22" s="117">
        <f t="shared" si="12"/>
        <v>6</v>
      </c>
      <c r="X22" s="117">
        <f t="shared" si="13"/>
        <v>1.2000000000000002</v>
      </c>
      <c r="Y22" s="266">
        <v>1</v>
      </c>
      <c r="Z22" s="116">
        <f t="shared" si="14"/>
        <v>0.80</v>
      </c>
      <c r="AA22" s="143"/>
    </row>
    <row r="23" spans="1:27" ht="19.9" customHeight="1">
      <c r="A23" s="138">
        <v>16</v>
      </c>
      <c r="B23" s="165">
        <v>263483</v>
      </c>
      <c r="C23" s="148" t="s">
        <v>181</v>
      </c>
      <c r="D23" s="10">
        <v>2</v>
      </c>
      <c r="E23" s="10">
        <v>3</v>
      </c>
      <c r="F23" s="10">
        <v>1</v>
      </c>
      <c r="G23" s="10">
        <v>4</v>
      </c>
      <c r="H23" s="10">
        <v>1</v>
      </c>
      <c r="I23" s="265">
        <f t="shared" si="3"/>
        <v>11</v>
      </c>
      <c r="J23" s="10">
        <f t="shared" si="4"/>
        <v>1.65</v>
      </c>
      <c r="K23" s="18">
        <v>0.50</v>
      </c>
      <c r="L23" s="18">
        <v>1</v>
      </c>
      <c r="M23" s="18">
        <v>1</v>
      </c>
      <c r="N23" s="18">
        <v>1</v>
      </c>
      <c r="O23" s="18">
        <v>1</v>
      </c>
      <c r="P23" s="265">
        <f t="shared" si="5"/>
        <v>4.50</v>
      </c>
      <c r="Q23" s="116">
        <f t="shared" si="6"/>
        <v>0.225</v>
      </c>
      <c r="R23" s="105">
        <f t="shared" si="7"/>
        <v>0.325</v>
      </c>
      <c r="S23" s="105">
        <f t="shared" si="8"/>
        <v>0.49999999999999994</v>
      </c>
      <c r="T23" s="105">
        <f t="shared" si="9"/>
        <v>0.20</v>
      </c>
      <c r="U23" s="105">
        <f t="shared" si="10"/>
        <v>0.65</v>
      </c>
      <c r="V23" s="105">
        <f t="shared" si="11"/>
        <v>0.20</v>
      </c>
      <c r="W23" s="117">
        <f t="shared" si="12"/>
        <v>15.50</v>
      </c>
      <c r="X23" s="117">
        <f t="shared" si="13"/>
        <v>3.10</v>
      </c>
      <c r="Y23" s="266">
        <v>4</v>
      </c>
      <c r="Z23" s="116">
        <f t="shared" si="14"/>
        <v>3.20</v>
      </c>
      <c r="AA23" s="143"/>
    </row>
    <row r="24" spans="1:27" ht="19.9" customHeight="1">
      <c r="A24" s="138">
        <v>17</v>
      </c>
      <c r="B24" s="165">
        <v>263484</v>
      </c>
      <c r="C24" s="148" t="s">
        <v>182</v>
      </c>
      <c r="D24" s="10">
        <v>5</v>
      </c>
      <c r="E24" s="10">
        <v>3</v>
      </c>
      <c r="F24" s="10">
        <v>2</v>
      </c>
      <c r="G24" s="10">
        <v>1</v>
      </c>
      <c r="H24" s="10">
        <v>4</v>
      </c>
      <c r="I24" s="265">
        <f t="shared" si="3"/>
        <v>15</v>
      </c>
      <c r="J24" s="10">
        <f t="shared" si="4"/>
        <v>2.25</v>
      </c>
      <c r="K24" s="18">
        <v>2.50</v>
      </c>
      <c r="L24" s="18">
        <v>2</v>
      </c>
      <c r="M24" s="18">
        <v>4</v>
      </c>
      <c r="N24" s="18">
        <v>3</v>
      </c>
      <c r="O24" s="18">
        <v>2</v>
      </c>
      <c r="P24" s="265">
        <f t="shared" si="5"/>
        <v>13.50</v>
      </c>
      <c r="Q24" s="116">
        <f t="shared" si="6"/>
        <v>0.675</v>
      </c>
      <c r="R24" s="105">
        <f t="shared" si="7"/>
        <v>0.875</v>
      </c>
      <c r="S24" s="105">
        <f t="shared" si="8"/>
        <v>0.54999999999999993</v>
      </c>
      <c r="T24" s="105">
        <f t="shared" si="9"/>
        <v>0.50</v>
      </c>
      <c r="U24" s="105">
        <f t="shared" si="10"/>
        <v>0.30000000000000004</v>
      </c>
      <c r="V24" s="105">
        <f t="shared" si="11"/>
        <v>0.70</v>
      </c>
      <c r="W24" s="117">
        <f t="shared" si="12"/>
        <v>28.50</v>
      </c>
      <c r="X24" s="117">
        <f t="shared" si="13"/>
        <v>5.70</v>
      </c>
      <c r="Y24" s="266">
        <v>4</v>
      </c>
      <c r="Z24" s="116">
        <f t="shared" si="14"/>
        <v>3.20</v>
      </c>
      <c r="AA24" s="143"/>
    </row>
    <row r="25" spans="1:27" ht="19.9" customHeight="1">
      <c r="A25" s="138">
        <v>18</v>
      </c>
      <c r="B25" s="165">
        <v>263485</v>
      </c>
      <c r="C25" s="148" t="s">
        <v>183</v>
      </c>
      <c r="D25" s="10">
        <v>0</v>
      </c>
      <c r="E25" s="10">
        <v>0</v>
      </c>
      <c r="F25" s="10">
        <v>1</v>
      </c>
      <c r="G25" s="10">
        <v>1</v>
      </c>
      <c r="H25" s="10">
        <v>0</v>
      </c>
      <c r="I25" s="265">
        <f t="shared" si="3"/>
        <v>2</v>
      </c>
      <c r="J25" s="10">
        <f t="shared" si="4"/>
        <v>0.30</v>
      </c>
      <c r="K25" s="18">
        <v>0</v>
      </c>
      <c r="L25" s="18">
        <v>1</v>
      </c>
      <c r="M25" s="18">
        <v>2</v>
      </c>
      <c r="N25" s="18">
        <v>0</v>
      </c>
      <c r="O25" s="18">
        <v>1</v>
      </c>
      <c r="P25" s="265">
        <f t="shared" si="5"/>
        <v>4</v>
      </c>
      <c r="Q25" s="116">
        <f t="shared" si="6"/>
        <v>0.20</v>
      </c>
      <c r="R25" s="105">
        <f t="shared" si="7"/>
        <v>0</v>
      </c>
      <c r="S25" s="105">
        <f t="shared" si="8"/>
        <v>0.05</v>
      </c>
      <c r="T25" s="105">
        <f t="shared" si="9"/>
        <v>0.25</v>
      </c>
      <c r="U25" s="105">
        <f t="shared" si="10"/>
        <v>0.15</v>
      </c>
      <c r="V25" s="105">
        <f t="shared" si="11"/>
        <v>0.05</v>
      </c>
      <c r="W25" s="117">
        <f t="shared" si="12"/>
        <v>6</v>
      </c>
      <c r="X25" s="117">
        <f t="shared" si="13"/>
        <v>1.2000000000000002</v>
      </c>
      <c r="Y25" s="266">
        <v>0</v>
      </c>
      <c r="Z25" s="116">
        <f t="shared" si="14"/>
        <v>0</v>
      </c>
      <c r="AA25" s="143"/>
    </row>
    <row r="26" spans="1:27" ht="19.9" customHeight="1">
      <c r="A26" s="138">
        <v>19</v>
      </c>
      <c r="B26" s="165">
        <v>263486</v>
      </c>
      <c r="C26" s="148" t="s">
        <v>184</v>
      </c>
      <c r="D26" s="10">
        <v>1</v>
      </c>
      <c r="E26" s="10">
        <v>0</v>
      </c>
      <c r="F26" s="10">
        <v>1</v>
      </c>
      <c r="G26" s="10">
        <v>0</v>
      </c>
      <c r="H26" s="10">
        <v>0</v>
      </c>
      <c r="I26" s="265">
        <f t="shared" si="3"/>
        <v>2</v>
      </c>
      <c r="J26" s="10">
        <f t="shared" si="4"/>
        <v>0.30</v>
      </c>
      <c r="K26" s="18">
        <v>1</v>
      </c>
      <c r="L26" s="18">
        <v>2</v>
      </c>
      <c r="M26" s="18">
        <v>0</v>
      </c>
      <c r="N26" s="18">
        <v>0</v>
      </c>
      <c r="O26" s="18">
        <v>1</v>
      </c>
      <c r="P26" s="265">
        <f t="shared" si="5"/>
        <v>4</v>
      </c>
      <c r="Q26" s="116">
        <f t="shared" si="6"/>
        <v>0.20</v>
      </c>
      <c r="R26" s="105">
        <f t="shared" si="7"/>
        <v>0.20</v>
      </c>
      <c r="S26" s="105">
        <f t="shared" si="8"/>
        <v>0.10</v>
      </c>
      <c r="T26" s="105">
        <f t="shared" si="9"/>
        <v>0.15</v>
      </c>
      <c r="U26" s="105">
        <f t="shared" si="10"/>
        <v>0</v>
      </c>
      <c r="V26" s="105">
        <f t="shared" si="11"/>
        <v>0.05</v>
      </c>
      <c r="W26" s="117">
        <f t="shared" si="12"/>
        <v>6</v>
      </c>
      <c r="X26" s="117">
        <f t="shared" si="13"/>
        <v>1.2000000000000002</v>
      </c>
      <c r="Y26" s="266">
        <v>0</v>
      </c>
      <c r="Z26" s="116">
        <f t="shared" si="14"/>
        <v>0</v>
      </c>
      <c r="AA26" s="143"/>
    </row>
    <row r="27" spans="1:27" ht="19.9" customHeight="1">
      <c r="A27" s="138">
        <v>20</v>
      </c>
      <c r="B27" s="165">
        <v>263488</v>
      </c>
      <c r="C27" s="148" t="s">
        <v>101</v>
      </c>
      <c r="D27" s="10">
        <v>1</v>
      </c>
      <c r="E27" s="10">
        <v>4</v>
      </c>
      <c r="F27" s="10">
        <v>0</v>
      </c>
      <c r="G27" s="10">
        <v>2</v>
      </c>
      <c r="H27" s="10">
        <v>0</v>
      </c>
      <c r="I27" s="265">
        <f t="shared" si="3"/>
        <v>7</v>
      </c>
      <c r="J27" s="10">
        <f t="shared" si="4"/>
        <v>1.05</v>
      </c>
      <c r="K27" s="18">
        <v>2.50</v>
      </c>
      <c r="L27" s="18">
        <v>2</v>
      </c>
      <c r="M27" s="18">
        <v>1</v>
      </c>
      <c r="N27" s="18">
        <v>0</v>
      </c>
      <c r="O27" s="18">
        <v>1</v>
      </c>
      <c r="P27" s="265">
        <f t="shared" si="5"/>
        <v>6.50</v>
      </c>
      <c r="Q27" s="116">
        <f t="shared" si="6"/>
        <v>0.325</v>
      </c>
      <c r="R27" s="105">
        <f t="shared" si="7"/>
        <v>0.27500000000000002</v>
      </c>
      <c r="S27" s="105">
        <f t="shared" si="8"/>
        <v>0.70</v>
      </c>
      <c r="T27" s="105">
        <f t="shared" si="9"/>
        <v>0.05</v>
      </c>
      <c r="U27" s="105">
        <f t="shared" si="10"/>
        <v>0.30</v>
      </c>
      <c r="V27" s="105">
        <f t="shared" si="11"/>
        <v>0.05</v>
      </c>
      <c r="W27" s="117">
        <f t="shared" si="12"/>
        <v>13.50</v>
      </c>
      <c r="X27" s="117">
        <f t="shared" si="13"/>
        <v>2.70</v>
      </c>
      <c r="Y27" s="266">
        <v>5</v>
      </c>
      <c r="Z27" s="116">
        <f t="shared" si="14"/>
        <v>4</v>
      </c>
      <c r="AA27" s="143"/>
    </row>
    <row r="28" spans="1:27" ht="19.9" customHeight="1">
      <c r="A28" s="138">
        <v>21</v>
      </c>
      <c r="B28" s="165">
        <v>263490</v>
      </c>
      <c r="C28" s="148" t="s">
        <v>185</v>
      </c>
      <c r="D28" s="10">
        <v>1</v>
      </c>
      <c r="E28" s="10">
        <v>2</v>
      </c>
      <c r="F28" s="10">
        <v>1</v>
      </c>
      <c r="G28" s="10">
        <v>3</v>
      </c>
      <c r="H28" s="10">
        <v>2.50</v>
      </c>
      <c r="I28" s="265">
        <f t="shared" si="3"/>
        <v>9.50</v>
      </c>
      <c r="J28" s="10">
        <f t="shared" si="4"/>
        <v>1.425</v>
      </c>
      <c r="K28" s="18">
        <v>1</v>
      </c>
      <c r="L28" s="18">
        <v>0</v>
      </c>
      <c r="M28" s="18">
        <v>0</v>
      </c>
      <c r="N28" s="18">
        <v>2</v>
      </c>
      <c r="O28" s="18">
        <v>1</v>
      </c>
      <c r="P28" s="265">
        <f t="shared" si="5"/>
        <v>4</v>
      </c>
      <c r="Q28" s="116">
        <f t="shared" si="6"/>
        <v>0.20</v>
      </c>
      <c r="R28" s="105">
        <f t="shared" si="7"/>
        <v>0.20</v>
      </c>
      <c r="S28" s="105">
        <f t="shared" si="8"/>
        <v>0.30</v>
      </c>
      <c r="T28" s="105">
        <f t="shared" si="9"/>
        <v>0.15</v>
      </c>
      <c r="U28" s="105">
        <f t="shared" si="10"/>
        <v>0.54999999999999993</v>
      </c>
      <c r="V28" s="105">
        <f t="shared" si="11"/>
        <v>0.425</v>
      </c>
      <c r="W28" s="117">
        <f t="shared" si="12"/>
        <v>13.50</v>
      </c>
      <c r="X28" s="117">
        <f t="shared" si="13"/>
        <v>2.70</v>
      </c>
      <c r="Y28" s="266">
        <v>2</v>
      </c>
      <c r="Z28" s="116">
        <f t="shared" si="14"/>
        <v>1.60</v>
      </c>
      <c r="AA28" s="143"/>
    </row>
    <row r="29" spans="1:27" ht="19.9" customHeight="1">
      <c r="A29" s="138">
        <v>22</v>
      </c>
      <c r="B29" s="165">
        <v>263491</v>
      </c>
      <c r="C29" s="148" t="s">
        <v>186</v>
      </c>
      <c r="D29" s="10">
        <v>2.50</v>
      </c>
      <c r="E29" s="10">
        <v>2</v>
      </c>
      <c r="F29" s="10">
        <v>1</v>
      </c>
      <c r="G29" s="10">
        <v>1</v>
      </c>
      <c r="H29" s="10">
        <v>2</v>
      </c>
      <c r="I29" s="265">
        <f t="shared" si="3"/>
        <v>8.50</v>
      </c>
      <c r="J29" s="10">
        <f t="shared" si="4"/>
        <v>1.2749999999999999</v>
      </c>
      <c r="K29" s="18">
        <v>1</v>
      </c>
      <c r="L29" s="18">
        <v>2</v>
      </c>
      <c r="M29" s="18">
        <v>1</v>
      </c>
      <c r="N29" s="18">
        <v>0</v>
      </c>
      <c r="O29" s="18">
        <v>2</v>
      </c>
      <c r="P29" s="265">
        <f t="shared" si="5"/>
        <v>6</v>
      </c>
      <c r="Q29" s="116">
        <f t="shared" si="6"/>
        <v>0.30000000000000004</v>
      </c>
      <c r="R29" s="105">
        <f t="shared" si="7"/>
        <v>0.425</v>
      </c>
      <c r="S29" s="105">
        <f t="shared" si="8"/>
        <v>0.40</v>
      </c>
      <c r="T29" s="105">
        <f t="shared" si="9"/>
        <v>0.20</v>
      </c>
      <c r="U29" s="105">
        <f t="shared" si="10"/>
        <v>0.15</v>
      </c>
      <c r="V29" s="105">
        <f t="shared" si="11"/>
        <v>0.40</v>
      </c>
      <c r="W29" s="117">
        <f t="shared" si="12"/>
        <v>14.50</v>
      </c>
      <c r="X29" s="117">
        <f t="shared" si="13"/>
        <v>2.9000000000000004</v>
      </c>
      <c r="Y29" s="266">
        <v>2</v>
      </c>
      <c r="Z29" s="116">
        <f t="shared" si="14"/>
        <v>1.60</v>
      </c>
      <c r="AA29" s="143"/>
    </row>
    <row r="30" spans="1:27" ht="19.9" customHeight="1">
      <c r="A30" s="138">
        <v>23</v>
      </c>
      <c r="B30" s="165">
        <v>263492</v>
      </c>
      <c r="C30" s="148" t="s">
        <v>187</v>
      </c>
      <c r="D30" s="10">
        <v>0</v>
      </c>
      <c r="E30" s="10">
        <v>2</v>
      </c>
      <c r="F30" s="10">
        <v>1</v>
      </c>
      <c r="G30" s="10">
        <v>0</v>
      </c>
      <c r="H30" s="10">
        <v>0</v>
      </c>
      <c r="I30" s="265">
        <f t="shared" si="3"/>
        <v>3</v>
      </c>
      <c r="J30" s="10">
        <f t="shared" si="4"/>
        <v>0.44999999999999996</v>
      </c>
      <c r="K30" s="18">
        <v>1</v>
      </c>
      <c r="L30" s="18">
        <v>1</v>
      </c>
      <c r="M30" s="18">
        <v>1.50</v>
      </c>
      <c r="N30" s="18">
        <v>1</v>
      </c>
      <c r="O30" s="18">
        <v>0</v>
      </c>
      <c r="P30" s="265">
        <f t="shared" si="5"/>
        <v>4.50</v>
      </c>
      <c r="Q30" s="116">
        <f t="shared" si="6"/>
        <v>0.225</v>
      </c>
      <c r="R30" s="105">
        <f t="shared" si="7"/>
        <v>0.05</v>
      </c>
      <c r="S30" s="105">
        <f t="shared" si="8"/>
        <v>0.35</v>
      </c>
      <c r="T30" s="105">
        <f t="shared" si="9"/>
        <v>0.225</v>
      </c>
      <c r="U30" s="105">
        <f t="shared" si="10"/>
        <v>0.05</v>
      </c>
      <c r="V30" s="105">
        <f t="shared" si="11"/>
        <v>0</v>
      </c>
      <c r="W30" s="117">
        <f t="shared" si="12"/>
        <v>7.50</v>
      </c>
      <c r="X30" s="117">
        <f t="shared" si="13"/>
        <v>1.50</v>
      </c>
      <c r="Y30" s="266">
        <v>0</v>
      </c>
      <c r="Z30" s="116">
        <f t="shared" si="14"/>
        <v>0</v>
      </c>
      <c r="AA30" s="143"/>
    </row>
    <row r="31" spans="1:27" s="132" customFormat="1" ht="18" customHeight="1">
      <c r="A31" s="138">
        <v>24</v>
      </c>
      <c r="B31" s="165">
        <v>263494</v>
      </c>
      <c r="C31" s="148" t="s">
        <v>188</v>
      </c>
      <c r="D31" s="10">
        <v>0</v>
      </c>
      <c r="E31" s="10">
        <v>1</v>
      </c>
      <c r="F31" s="10">
        <v>0</v>
      </c>
      <c r="G31" s="10">
        <v>1</v>
      </c>
      <c r="H31" s="10">
        <v>0</v>
      </c>
      <c r="I31" s="265">
        <f t="shared" si="3"/>
        <v>2</v>
      </c>
      <c r="J31" s="10">
        <f t="shared" si="4"/>
        <v>0.30</v>
      </c>
      <c r="K31" s="18">
        <v>0</v>
      </c>
      <c r="L31" s="18">
        <v>2</v>
      </c>
      <c r="M31" s="18">
        <v>0</v>
      </c>
      <c r="N31" s="18">
        <v>1</v>
      </c>
      <c r="O31" s="18">
        <v>1.50</v>
      </c>
      <c r="P31" s="265">
        <f t="shared" si="5"/>
        <v>4.50</v>
      </c>
      <c r="Q31" s="116">
        <f t="shared" si="6"/>
        <v>0.225</v>
      </c>
      <c r="R31" s="105">
        <f t="shared" si="7"/>
        <v>0</v>
      </c>
      <c r="S31" s="105">
        <f t="shared" si="8"/>
        <v>0.25</v>
      </c>
      <c r="T31" s="105">
        <f t="shared" si="9"/>
        <v>0</v>
      </c>
      <c r="U31" s="105">
        <f t="shared" si="10"/>
        <v>0.20</v>
      </c>
      <c r="V31" s="105">
        <f t="shared" si="11"/>
        <v>0.075000000000000011</v>
      </c>
      <c r="W31" s="117">
        <f t="shared" si="12"/>
        <v>6.50</v>
      </c>
      <c r="X31" s="117">
        <f t="shared" si="13"/>
        <v>1.30</v>
      </c>
      <c r="Y31" s="266">
        <v>0</v>
      </c>
      <c r="Z31" s="116">
        <f t="shared" si="14"/>
        <v>0</v>
      </c>
      <c r="AA31" s="144"/>
    </row>
    <row r="32" spans="1:27" ht="19.9" customHeight="1">
      <c r="A32" s="138">
        <v>25</v>
      </c>
      <c r="B32" s="165">
        <v>263495</v>
      </c>
      <c r="C32" s="148" t="s">
        <v>189</v>
      </c>
      <c r="D32" s="10">
        <v>3</v>
      </c>
      <c r="E32" s="10">
        <v>5</v>
      </c>
      <c r="F32" s="10">
        <v>3</v>
      </c>
      <c r="G32" s="10">
        <v>4</v>
      </c>
      <c r="H32" s="10">
        <v>7</v>
      </c>
      <c r="I32" s="265">
        <f t="shared" si="3"/>
        <v>22</v>
      </c>
      <c r="J32" s="10">
        <f t="shared" si="4"/>
        <v>3.30</v>
      </c>
      <c r="K32" s="18">
        <v>4.50</v>
      </c>
      <c r="L32" s="18">
        <v>4</v>
      </c>
      <c r="M32" s="18">
        <v>3</v>
      </c>
      <c r="N32" s="18">
        <v>2</v>
      </c>
      <c r="O32" s="18">
        <v>1</v>
      </c>
      <c r="P32" s="265">
        <f t="shared" si="5"/>
        <v>14.50</v>
      </c>
      <c r="Q32" s="116">
        <f t="shared" si="6"/>
        <v>0.72500000000000009</v>
      </c>
      <c r="R32" s="105">
        <f t="shared" si="7"/>
        <v>0.675</v>
      </c>
      <c r="S32" s="105">
        <f t="shared" si="8"/>
        <v>0.95</v>
      </c>
      <c r="T32" s="105">
        <f t="shared" si="9"/>
        <v>0.60</v>
      </c>
      <c r="U32" s="105">
        <f t="shared" si="10"/>
        <v>0.70</v>
      </c>
      <c r="V32" s="105">
        <f t="shared" si="11"/>
        <v>1.1000000000000001</v>
      </c>
      <c r="W32" s="117">
        <f t="shared" si="12"/>
        <v>36.50</v>
      </c>
      <c r="X32" s="117">
        <f t="shared" si="13"/>
        <v>7.3000000000000007</v>
      </c>
      <c r="Y32" s="266">
        <v>15</v>
      </c>
      <c r="Z32" s="116">
        <f t="shared" si="14"/>
        <v>12</v>
      </c>
      <c r="AA32" s="143"/>
    </row>
    <row r="33" spans="1:27" ht="19.9" customHeight="1">
      <c r="A33" s="138">
        <v>26</v>
      </c>
      <c r="B33" s="165">
        <v>263496</v>
      </c>
      <c r="C33" s="148" t="s">
        <v>190</v>
      </c>
      <c r="D33" s="10">
        <v>1</v>
      </c>
      <c r="E33" s="10">
        <v>0</v>
      </c>
      <c r="F33" s="10">
        <v>1</v>
      </c>
      <c r="G33" s="10">
        <v>1.50</v>
      </c>
      <c r="H33" s="10">
        <v>0</v>
      </c>
      <c r="I33" s="265">
        <f t="shared" si="3"/>
        <v>3.50</v>
      </c>
      <c r="J33" s="10">
        <f t="shared" si="4"/>
        <v>0.525</v>
      </c>
      <c r="K33" s="18">
        <v>0</v>
      </c>
      <c r="L33" s="18">
        <v>0</v>
      </c>
      <c r="M33" s="18">
        <v>1</v>
      </c>
      <c r="N33" s="18">
        <v>1</v>
      </c>
      <c r="O33" s="18">
        <v>0</v>
      </c>
      <c r="P33" s="265">
        <f t="shared" si="5"/>
        <v>2</v>
      </c>
      <c r="Q33" s="116">
        <f t="shared" si="6"/>
        <v>0.10</v>
      </c>
      <c r="R33" s="105">
        <f t="shared" si="7"/>
        <v>0.15</v>
      </c>
      <c r="S33" s="105">
        <f t="shared" si="8"/>
        <v>0</v>
      </c>
      <c r="T33" s="105">
        <f t="shared" si="9"/>
        <v>0.20</v>
      </c>
      <c r="U33" s="105">
        <f t="shared" si="10"/>
        <v>0.27499999999999997</v>
      </c>
      <c r="V33" s="105">
        <f t="shared" si="11"/>
        <v>0</v>
      </c>
      <c r="W33" s="117">
        <f t="shared" si="12"/>
        <v>5.50</v>
      </c>
      <c r="X33" s="117">
        <f t="shared" si="13"/>
        <v>1.1000000000000001</v>
      </c>
      <c r="Y33" s="266">
        <v>2</v>
      </c>
      <c r="Z33" s="116">
        <f t="shared" si="14"/>
        <v>1.60</v>
      </c>
      <c r="AA33" s="143"/>
    </row>
    <row r="34" spans="1:27" ht="19.9" customHeight="1">
      <c r="A34" s="138">
        <v>27</v>
      </c>
      <c r="B34" s="165">
        <v>263497</v>
      </c>
      <c r="C34" s="148" t="s">
        <v>191</v>
      </c>
      <c r="D34" s="10">
        <v>0</v>
      </c>
      <c r="E34" s="10">
        <v>1</v>
      </c>
      <c r="F34" s="10">
        <v>0</v>
      </c>
      <c r="G34" s="10">
        <v>1.50</v>
      </c>
      <c r="H34" s="10">
        <v>1</v>
      </c>
      <c r="I34" s="265">
        <f t="shared" si="3"/>
        <v>3.50</v>
      </c>
      <c r="J34" s="10">
        <f t="shared" si="4"/>
        <v>0.525</v>
      </c>
      <c r="K34" s="18">
        <v>1</v>
      </c>
      <c r="L34" s="18">
        <v>0</v>
      </c>
      <c r="M34" s="18">
        <v>1</v>
      </c>
      <c r="N34" s="18">
        <v>0.50</v>
      </c>
      <c r="O34" s="18">
        <v>1</v>
      </c>
      <c r="P34" s="265">
        <f t="shared" si="5"/>
        <v>3.50</v>
      </c>
      <c r="Q34" s="116">
        <f t="shared" si="6"/>
        <v>0.17500000000000002</v>
      </c>
      <c r="R34" s="105">
        <f t="shared" si="7"/>
        <v>0.05</v>
      </c>
      <c r="S34" s="105">
        <f t="shared" si="8"/>
        <v>0.15</v>
      </c>
      <c r="T34" s="105">
        <f t="shared" si="9"/>
        <v>0.05</v>
      </c>
      <c r="U34" s="105">
        <f t="shared" si="10"/>
        <v>0.24999999999999997</v>
      </c>
      <c r="V34" s="105">
        <f t="shared" si="11"/>
        <v>0.20</v>
      </c>
      <c r="W34" s="117">
        <f t="shared" si="12"/>
        <v>7</v>
      </c>
      <c r="X34" s="117">
        <f t="shared" si="13"/>
        <v>1.40</v>
      </c>
      <c r="Y34" s="266">
        <v>2</v>
      </c>
      <c r="Z34" s="116">
        <f t="shared" si="14"/>
        <v>1.60</v>
      </c>
      <c r="AA34" s="143"/>
    </row>
    <row r="35" spans="1:27" ht="19.9" customHeight="1">
      <c r="A35" s="138">
        <v>28</v>
      </c>
      <c r="B35" s="165">
        <v>263498</v>
      </c>
      <c r="C35" s="148" t="s">
        <v>192</v>
      </c>
      <c r="D35" s="10">
        <v>1</v>
      </c>
      <c r="E35" s="10">
        <v>4</v>
      </c>
      <c r="F35" s="10">
        <v>5</v>
      </c>
      <c r="G35" s="10">
        <v>5</v>
      </c>
      <c r="H35" s="10">
        <v>2.50</v>
      </c>
      <c r="I35" s="265">
        <f t="shared" si="3"/>
        <v>17.50</v>
      </c>
      <c r="J35" s="10">
        <f t="shared" si="4"/>
        <v>2.625</v>
      </c>
      <c r="K35" s="18">
        <v>1</v>
      </c>
      <c r="L35" s="18">
        <v>0</v>
      </c>
      <c r="M35" s="18">
        <v>1</v>
      </c>
      <c r="N35" s="18">
        <v>1</v>
      </c>
      <c r="O35" s="18">
        <v>0</v>
      </c>
      <c r="P35" s="265">
        <f t="shared" si="5"/>
        <v>3</v>
      </c>
      <c r="Q35" s="116">
        <f t="shared" si="6"/>
        <v>0.15000000000000002</v>
      </c>
      <c r="R35" s="105">
        <f t="shared" si="7"/>
        <v>0.20</v>
      </c>
      <c r="S35" s="105">
        <f t="shared" si="8"/>
        <v>0.60</v>
      </c>
      <c r="T35" s="105">
        <f t="shared" si="9"/>
        <v>0.80</v>
      </c>
      <c r="U35" s="105">
        <f t="shared" si="10"/>
        <v>0.80</v>
      </c>
      <c r="V35" s="105">
        <f t="shared" si="11"/>
        <v>0.375</v>
      </c>
      <c r="W35" s="117">
        <f t="shared" si="12"/>
        <v>20.50</v>
      </c>
      <c r="X35" s="117">
        <f t="shared" si="13"/>
        <v>4.1000000000000005</v>
      </c>
      <c r="Y35" s="266">
        <v>15</v>
      </c>
      <c r="Z35" s="116">
        <f t="shared" si="14"/>
        <v>12</v>
      </c>
      <c r="AA35" s="143"/>
    </row>
    <row r="36" spans="1:27" ht="19.9" customHeight="1">
      <c r="A36" s="138">
        <v>29</v>
      </c>
      <c r="B36" s="165">
        <v>263500</v>
      </c>
      <c r="C36" s="148" t="s">
        <v>193</v>
      </c>
      <c r="D36" s="10">
        <v>1</v>
      </c>
      <c r="E36" s="10">
        <v>1</v>
      </c>
      <c r="F36" s="10">
        <v>2</v>
      </c>
      <c r="G36" s="10">
        <v>1.50</v>
      </c>
      <c r="H36" s="10">
        <v>3</v>
      </c>
      <c r="I36" s="265">
        <f t="shared" si="3"/>
        <v>8.50</v>
      </c>
      <c r="J36" s="10">
        <f t="shared" si="4"/>
        <v>1.2749999999999999</v>
      </c>
      <c r="K36" s="18">
        <v>1</v>
      </c>
      <c r="L36" s="18">
        <v>1.50</v>
      </c>
      <c r="M36" s="18">
        <v>1</v>
      </c>
      <c r="N36" s="18">
        <v>1.50</v>
      </c>
      <c r="O36" s="18">
        <v>1</v>
      </c>
      <c r="P36" s="265">
        <f t="shared" si="5"/>
        <v>6</v>
      </c>
      <c r="Q36" s="116">
        <f t="shared" si="6"/>
        <v>0.30000000000000004</v>
      </c>
      <c r="R36" s="105">
        <f t="shared" si="7"/>
        <v>0.20</v>
      </c>
      <c r="S36" s="105">
        <f t="shared" si="8"/>
        <v>0.225</v>
      </c>
      <c r="T36" s="105">
        <f t="shared" si="9"/>
        <v>0.35</v>
      </c>
      <c r="U36" s="105">
        <f t="shared" si="10"/>
        <v>0.30</v>
      </c>
      <c r="V36" s="105">
        <f t="shared" si="11"/>
        <v>0.49999999999999994</v>
      </c>
      <c r="W36" s="117">
        <f t="shared" si="12"/>
        <v>14.50</v>
      </c>
      <c r="X36" s="117">
        <f t="shared" si="13"/>
        <v>2.9000000000000004</v>
      </c>
      <c r="Y36" s="266">
        <v>2</v>
      </c>
      <c r="Z36" s="116">
        <f t="shared" si="14"/>
        <v>1.60</v>
      </c>
      <c r="AA36" s="143"/>
    </row>
    <row r="37" spans="1:27" ht="19.9" customHeight="1">
      <c r="A37" s="138">
        <v>30</v>
      </c>
      <c r="B37" s="165">
        <v>263502</v>
      </c>
      <c r="C37" s="148" t="s">
        <v>194</v>
      </c>
      <c r="D37" s="10">
        <v>0</v>
      </c>
      <c r="E37" s="10">
        <v>1.50</v>
      </c>
      <c r="F37" s="10">
        <v>1</v>
      </c>
      <c r="G37" s="10">
        <v>1</v>
      </c>
      <c r="H37" s="10">
        <v>0</v>
      </c>
      <c r="I37" s="265">
        <f t="shared" si="3"/>
        <v>3.50</v>
      </c>
      <c r="J37" s="10">
        <f t="shared" si="4"/>
        <v>0.525</v>
      </c>
      <c r="K37" s="18">
        <v>0</v>
      </c>
      <c r="L37" s="18">
        <v>2</v>
      </c>
      <c r="M37" s="18">
        <v>1</v>
      </c>
      <c r="N37" s="18">
        <v>0</v>
      </c>
      <c r="O37" s="18">
        <v>1</v>
      </c>
      <c r="P37" s="265">
        <f t="shared" si="5"/>
        <v>4</v>
      </c>
      <c r="Q37" s="116">
        <f t="shared" si="6"/>
        <v>0.20</v>
      </c>
      <c r="R37" s="105">
        <f t="shared" si="7"/>
        <v>0</v>
      </c>
      <c r="S37" s="105">
        <f t="shared" si="8"/>
        <v>0.32499999999999996</v>
      </c>
      <c r="T37" s="105">
        <f t="shared" si="9"/>
        <v>0.20</v>
      </c>
      <c r="U37" s="105">
        <f t="shared" si="10"/>
        <v>0.15</v>
      </c>
      <c r="V37" s="105">
        <f t="shared" si="11"/>
        <v>0.05</v>
      </c>
      <c r="W37" s="117">
        <f t="shared" si="12"/>
        <v>7.50</v>
      </c>
      <c r="X37" s="117">
        <f t="shared" si="13"/>
        <v>1.50</v>
      </c>
      <c r="Y37" s="266">
        <v>0</v>
      </c>
      <c r="Z37" s="116">
        <f t="shared" si="14"/>
        <v>0</v>
      </c>
      <c r="AA37" s="143"/>
    </row>
    <row r="38" spans="1:27" ht="19.9" customHeight="1">
      <c r="A38" s="138">
        <v>31</v>
      </c>
      <c r="B38" s="165">
        <v>263503</v>
      </c>
      <c r="C38" s="148" t="s">
        <v>195</v>
      </c>
      <c r="D38" s="10">
        <v>0</v>
      </c>
      <c r="E38" s="10">
        <v>1</v>
      </c>
      <c r="F38" s="10">
        <v>1</v>
      </c>
      <c r="G38" s="10">
        <v>1</v>
      </c>
      <c r="H38" s="10">
        <v>1</v>
      </c>
      <c r="I38" s="265">
        <f t="shared" si="3"/>
        <v>4</v>
      </c>
      <c r="J38" s="10">
        <f t="shared" si="4"/>
        <v>0.60</v>
      </c>
      <c r="K38" s="18">
        <v>1</v>
      </c>
      <c r="L38" s="18">
        <v>1.50</v>
      </c>
      <c r="M38" s="18">
        <v>1</v>
      </c>
      <c r="N38" s="18">
        <v>2.50</v>
      </c>
      <c r="O38" s="18">
        <v>1.50</v>
      </c>
      <c r="P38" s="265">
        <f t="shared" si="5"/>
        <v>7.50</v>
      </c>
      <c r="Q38" s="116">
        <f t="shared" si="6"/>
        <v>0.375</v>
      </c>
      <c r="R38" s="105">
        <f t="shared" si="7"/>
        <v>0.05</v>
      </c>
      <c r="S38" s="105">
        <f t="shared" si="8"/>
        <v>0.225</v>
      </c>
      <c r="T38" s="105">
        <f t="shared" si="9"/>
        <v>0.20</v>
      </c>
      <c r="U38" s="105">
        <f t="shared" si="10"/>
        <v>0.27500000000000002</v>
      </c>
      <c r="V38" s="105">
        <f t="shared" si="11"/>
        <v>0.225</v>
      </c>
      <c r="W38" s="117">
        <f t="shared" si="12"/>
        <v>11.50</v>
      </c>
      <c r="X38" s="117">
        <f t="shared" si="13"/>
        <v>2.3000000000000003</v>
      </c>
      <c r="Y38" s="266">
        <v>0</v>
      </c>
      <c r="Z38" s="116">
        <f t="shared" si="14"/>
        <v>0</v>
      </c>
      <c r="AA38" s="143"/>
    </row>
    <row r="39" spans="1:27" ht="19.9" customHeight="1">
      <c r="A39" s="138">
        <v>32</v>
      </c>
      <c r="B39" s="165">
        <v>263504</v>
      </c>
      <c r="C39" s="148" t="s">
        <v>196</v>
      </c>
      <c r="D39" s="10">
        <v>2</v>
      </c>
      <c r="E39" s="10">
        <v>5</v>
      </c>
      <c r="F39" s="10">
        <v>1.50</v>
      </c>
      <c r="G39" s="10">
        <v>2</v>
      </c>
      <c r="H39" s="10">
        <v>4</v>
      </c>
      <c r="I39" s="265">
        <f t="shared" si="3"/>
        <v>14.50</v>
      </c>
      <c r="J39" s="10">
        <f t="shared" si="4"/>
        <v>2.1749999999999998</v>
      </c>
      <c r="K39" s="18">
        <v>0</v>
      </c>
      <c r="L39" s="18">
        <v>2</v>
      </c>
      <c r="M39" s="18">
        <v>1</v>
      </c>
      <c r="N39" s="18">
        <v>1</v>
      </c>
      <c r="O39" s="18">
        <v>0.50</v>
      </c>
      <c r="P39" s="265">
        <f t="shared" si="5"/>
        <v>4.50</v>
      </c>
      <c r="Q39" s="116">
        <f t="shared" si="6"/>
        <v>0.225</v>
      </c>
      <c r="R39" s="105">
        <f t="shared" si="7"/>
        <v>0.30</v>
      </c>
      <c r="S39" s="105">
        <f t="shared" si="8"/>
        <v>0.85</v>
      </c>
      <c r="T39" s="105">
        <f t="shared" si="9"/>
        <v>0.27499999999999997</v>
      </c>
      <c r="U39" s="105">
        <f t="shared" si="10"/>
        <v>0.35</v>
      </c>
      <c r="V39" s="105">
        <f t="shared" si="11"/>
        <v>0.625</v>
      </c>
      <c r="W39" s="117">
        <f t="shared" si="12"/>
        <v>19</v>
      </c>
      <c r="X39" s="117">
        <f t="shared" si="13"/>
        <v>3.8000000000000003</v>
      </c>
      <c r="Y39" s="266">
        <v>9</v>
      </c>
      <c r="Z39" s="116">
        <f t="shared" si="14"/>
        <v>7.20</v>
      </c>
      <c r="AA39" s="143"/>
    </row>
    <row r="40" spans="1:27" ht="19.9" customHeight="1">
      <c r="A40" s="138">
        <v>33</v>
      </c>
      <c r="B40" s="165">
        <v>263505</v>
      </c>
      <c r="C40" s="148" t="s">
        <v>197</v>
      </c>
      <c r="D40" s="10">
        <v>2.50</v>
      </c>
      <c r="E40" s="10">
        <v>2.50</v>
      </c>
      <c r="F40" s="10">
        <v>5</v>
      </c>
      <c r="G40" s="10">
        <v>3.50</v>
      </c>
      <c r="H40" s="10">
        <v>6</v>
      </c>
      <c r="I40" s="265">
        <f t="shared" si="3"/>
        <v>19.50</v>
      </c>
      <c r="J40" s="10">
        <f t="shared" si="4"/>
        <v>2.925</v>
      </c>
      <c r="K40" s="18">
        <v>1</v>
      </c>
      <c r="L40" s="18">
        <v>2</v>
      </c>
      <c r="M40" s="18">
        <v>0</v>
      </c>
      <c r="N40" s="18">
        <v>1</v>
      </c>
      <c r="O40" s="18">
        <v>1</v>
      </c>
      <c r="P40" s="265">
        <f t="shared" si="5"/>
        <v>5</v>
      </c>
      <c r="Q40" s="116">
        <f t="shared" si="6"/>
        <v>0.25</v>
      </c>
      <c r="R40" s="105">
        <f t="shared" si="7"/>
        <v>0.425</v>
      </c>
      <c r="S40" s="105">
        <f t="shared" si="8"/>
        <v>0.475</v>
      </c>
      <c r="T40" s="105">
        <f t="shared" si="9"/>
        <v>0.75</v>
      </c>
      <c r="U40" s="105">
        <f t="shared" si="10"/>
        <v>0.57500000000000007</v>
      </c>
      <c r="V40" s="105">
        <f t="shared" si="11"/>
        <v>0.95</v>
      </c>
      <c r="W40" s="117">
        <f t="shared" si="12"/>
        <v>24.50</v>
      </c>
      <c r="X40" s="117">
        <f t="shared" si="13"/>
        <v>4.9000000000000004</v>
      </c>
      <c r="Y40" s="266">
        <v>6</v>
      </c>
      <c r="Z40" s="116">
        <f t="shared" si="14"/>
        <v>4.8000000000000007</v>
      </c>
      <c r="AA40" s="143"/>
    </row>
    <row r="41" spans="1:27" ht="19.9" customHeight="1">
      <c r="A41" s="138">
        <v>34</v>
      </c>
      <c r="B41" s="165">
        <v>263506</v>
      </c>
      <c r="C41" s="148" t="s">
        <v>198</v>
      </c>
      <c r="D41" s="10">
        <v>2</v>
      </c>
      <c r="E41" s="10">
        <v>1</v>
      </c>
      <c r="F41" s="10">
        <v>2</v>
      </c>
      <c r="G41" s="10">
        <v>1.50</v>
      </c>
      <c r="H41" s="10">
        <v>4</v>
      </c>
      <c r="I41" s="265">
        <f t="shared" si="3"/>
        <v>10.50</v>
      </c>
      <c r="J41" s="10">
        <f t="shared" si="4"/>
        <v>1.575</v>
      </c>
      <c r="K41" s="18">
        <v>2</v>
      </c>
      <c r="L41" s="18">
        <v>3.50</v>
      </c>
      <c r="M41" s="18">
        <v>0</v>
      </c>
      <c r="N41" s="18">
        <v>1</v>
      </c>
      <c r="O41" s="18">
        <v>0</v>
      </c>
      <c r="P41" s="265">
        <f t="shared" si="5"/>
        <v>6.50</v>
      </c>
      <c r="Q41" s="116">
        <f t="shared" si="6"/>
        <v>0.325</v>
      </c>
      <c r="R41" s="105">
        <f t="shared" si="7"/>
        <v>0.40</v>
      </c>
      <c r="S41" s="105">
        <f t="shared" si="8"/>
        <v>0.325</v>
      </c>
      <c r="T41" s="105">
        <f t="shared" si="9"/>
        <v>0.30</v>
      </c>
      <c r="U41" s="105">
        <f t="shared" si="10"/>
        <v>0.27499999999999997</v>
      </c>
      <c r="V41" s="105">
        <f t="shared" si="11"/>
        <v>0.60</v>
      </c>
      <c r="W41" s="117">
        <f t="shared" si="12"/>
        <v>17</v>
      </c>
      <c r="X41" s="117">
        <f t="shared" si="13"/>
        <v>3.4000000000000004</v>
      </c>
      <c r="Y41" s="266">
        <v>5</v>
      </c>
      <c r="Z41" s="116">
        <f t="shared" si="14"/>
        <v>4</v>
      </c>
      <c r="AA41" s="143"/>
    </row>
    <row r="42" spans="1:27" ht="19.9" customHeight="1">
      <c r="A42" s="138">
        <v>35</v>
      </c>
      <c r="B42" s="165">
        <v>263508</v>
      </c>
      <c r="C42" s="148" t="s">
        <v>199</v>
      </c>
      <c r="D42" s="10">
        <v>3</v>
      </c>
      <c r="E42" s="10">
        <v>3.50</v>
      </c>
      <c r="F42" s="10">
        <v>6</v>
      </c>
      <c r="G42" s="10">
        <v>7</v>
      </c>
      <c r="H42" s="10">
        <v>6</v>
      </c>
      <c r="I42" s="265">
        <f t="shared" si="3"/>
        <v>25.50</v>
      </c>
      <c r="J42" s="10">
        <f t="shared" si="4"/>
        <v>3.8249999999999997</v>
      </c>
      <c r="K42" s="18">
        <v>1.50</v>
      </c>
      <c r="L42" s="18">
        <v>4.50</v>
      </c>
      <c r="M42" s="18">
        <v>3</v>
      </c>
      <c r="N42" s="18">
        <v>5</v>
      </c>
      <c r="O42" s="18">
        <v>1.50</v>
      </c>
      <c r="P42" s="265">
        <f t="shared" si="5"/>
        <v>15.50</v>
      </c>
      <c r="Q42" s="116">
        <f t="shared" si="6"/>
        <v>0.775</v>
      </c>
      <c r="R42" s="105">
        <f t="shared" si="7"/>
        <v>0.52499999999999991</v>
      </c>
      <c r="S42" s="105">
        <f t="shared" si="8"/>
        <v>0.75</v>
      </c>
      <c r="T42" s="105">
        <f t="shared" si="9"/>
        <v>1.0499999999999998</v>
      </c>
      <c r="U42" s="105">
        <f t="shared" si="10"/>
        <v>1.30</v>
      </c>
      <c r="V42" s="105">
        <f t="shared" si="11"/>
        <v>0.97499999999999987</v>
      </c>
      <c r="W42" s="117">
        <f t="shared" si="12"/>
        <v>41</v>
      </c>
      <c r="X42" s="117">
        <f t="shared" si="13"/>
        <v>8.2000000000000011</v>
      </c>
      <c r="Y42" s="266">
        <v>18</v>
      </c>
      <c r="Z42" s="116">
        <f t="shared" si="14"/>
        <v>14.40</v>
      </c>
      <c r="AA42" s="143"/>
    </row>
    <row r="43" spans="1:27" ht="19.9" customHeight="1">
      <c r="A43" s="138">
        <v>36</v>
      </c>
      <c r="B43" s="165">
        <v>263509</v>
      </c>
      <c r="C43" s="148" t="s">
        <v>200</v>
      </c>
      <c r="D43" s="10">
        <v>1</v>
      </c>
      <c r="E43" s="10">
        <v>0</v>
      </c>
      <c r="F43" s="10">
        <v>0</v>
      </c>
      <c r="G43" s="10">
        <v>1.50</v>
      </c>
      <c r="H43" s="10">
        <v>4</v>
      </c>
      <c r="I43" s="265">
        <f t="shared" si="3"/>
        <v>6.50</v>
      </c>
      <c r="J43" s="10">
        <f t="shared" si="4"/>
        <v>0.975</v>
      </c>
      <c r="K43" s="18">
        <v>0</v>
      </c>
      <c r="L43" s="18">
        <v>1</v>
      </c>
      <c r="M43" s="18">
        <v>0</v>
      </c>
      <c r="N43" s="18">
        <v>2.50</v>
      </c>
      <c r="O43" s="18">
        <v>0</v>
      </c>
      <c r="P43" s="265">
        <f t="shared" si="5"/>
        <v>3.50</v>
      </c>
      <c r="Q43" s="116">
        <f t="shared" si="6"/>
        <v>0.17500000000000002</v>
      </c>
      <c r="R43" s="105">
        <f t="shared" si="7"/>
        <v>0.15</v>
      </c>
      <c r="S43" s="105">
        <f t="shared" si="8"/>
        <v>0.05</v>
      </c>
      <c r="T43" s="105">
        <f t="shared" si="9"/>
        <v>0</v>
      </c>
      <c r="U43" s="105">
        <f t="shared" si="10"/>
        <v>0.35</v>
      </c>
      <c r="V43" s="105">
        <f t="shared" si="11"/>
        <v>0.60</v>
      </c>
      <c r="W43" s="117">
        <f t="shared" si="12"/>
        <v>10</v>
      </c>
      <c r="X43" s="117">
        <f t="shared" si="13"/>
        <v>2</v>
      </c>
      <c r="Y43" s="266">
        <v>2</v>
      </c>
      <c r="Z43" s="116">
        <f t="shared" si="14"/>
        <v>1.60</v>
      </c>
      <c r="AA43" s="143"/>
    </row>
    <row r="44" spans="1:27" ht="19.9" customHeight="1">
      <c r="A44" s="138">
        <v>37</v>
      </c>
      <c r="B44" s="165">
        <v>263511</v>
      </c>
      <c r="C44" s="148" t="s">
        <v>201</v>
      </c>
      <c r="D44" s="10">
        <v>3</v>
      </c>
      <c r="E44" s="10">
        <v>2.50</v>
      </c>
      <c r="F44" s="10">
        <v>0</v>
      </c>
      <c r="G44" s="10">
        <v>3.50</v>
      </c>
      <c r="H44" s="10">
        <v>2.50</v>
      </c>
      <c r="I44" s="265">
        <f t="shared" si="3"/>
        <v>11.50</v>
      </c>
      <c r="J44" s="10">
        <f t="shared" si="4"/>
        <v>1.725</v>
      </c>
      <c r="K44" s="18">
        <v>2</v>
      </c>
      <c r="L44" s="18">
        <v>2</v>
      </c>
      <c r="M44" s="18">
        <v>0</v>
      </c>
      <c r="N44" s="18">
        <v>0</v>
      </c>
      <c r="O44" s="18">
        <v>2.50</v>
      </c>
      <c r="P44" s="265">
        <f t="shared" si="5"/>
        <v>6.50</v>
      </c>
      <c r="Q44" s="116">
        <f t="shared" si="6"/>
        <v>0.325</v>
      </c>
      <c r="R44" s="105">
        <f t="shared" si="7"/>
        <v>0.54999999999999993</v>
      </c>
      <c r="S44" s="105">
        <f t="shared" si="8"/>
        <v>0.475</v>
      </c>
      <c r="T44" s="105">
        <f t="shared" si="9"/>
        <v>0</v>
      </c>
      <c r="U44" s="105">
        <f t="shared" si="10"/>
        <v>0.525</v>
      </c>
      <c r="V44" s="105">
        <f t="shared" si="11"/>
        <v>0.50</v>
      </c>
      <c r="W44" s="117">
        <f t="shared" si="12"/>
        <v>18</v>
      </c>
      <c r="X44" s="117">
        <f t="shared" si="13"/>
        <v>3.60</v>
      </c>
      <c r="Y44" s="266">
        <v>5</v>
      </c>
      <c r="Z44" s="116">
        <f t="shared" si="14"/>
        <v>4</v>
      </c>
      <c r="AA44" s="143"/>
    </row>
    <row r="45" spans="1:27" ht="19.9" customHeight="1">
      <c r="A45" s="138">
        <v>38</v>
      </c>
      <c r="B45" s="165">
        <v>263512</v>
      </c>
      <c r="C45" s="148" t="s">
        <v>202</v>
      </c>
      <c r="D45" s="10">
        <v>0</v>
      </c>
      <c r="E45" s="10">
        <v>1.50</v>
      </c>
      <c r="F45" s="10">
        <v>1</v>
      </c>
      <c r="G45" s="10">
        <v>0</v>
      </c>
      <c r="H45" s="10">
        <v>1</v>
      </c>
      <c r="I45" s="265">
        <f t="shared" si="3"/>
        <v>3.50</v>
      </c>
      <c r="J45" s="10">
        <f t="shared" si="4"/>
        <v>0.525</v>
      </c>
      <c r="K45" s="18">
        <v>0</v>
      </c>
      <c r="L45" s="18">
        <v>1</v>
      </c>
      <c r="M45" s="18">
        <v>2.50</v>
      </c>
      <c r="N45" s="18">
        <v>0</v>
      </c>
      <c r="O45" s="18">
        <v>1</v>
      </c>
      <c r="P45" s="265">
        <f t="shared" si="5"/>
        <v>4.50</v>
      </c>
      <c r="Q45" s="116">
        <f t="shared" si="6"/>
        <v>0.225</v>
      </c>
      <c r="R45" s="105">
        <f t="shared" si="7"/>
        <v>0</v>
      </c>
      <c r="S45" s="105">
        <f t="shared" si="8"/>
        <v>0.27499999999999997</v>
      </c>
      <c r="T45" s="105">
        <f t="shared" si="9"/>
        <v>0.27500000000000002</v>
      </c>
      <c r="U45" s="105">
        <f t="shared" si="10"/>
        <v>0</v>
      </c>
      <c r="V45" s="105">
        <f t="shared" si="11"/>
        <v>0.20</v>
      </c>
      <c r="W45" s="117">
        <f t="shared" si="12"/>
        <v>8</v>
      </c>
      <c r="X45" s="117">
        <f t="shared" si="13"/>
        <v>1.60</v>
      </c>
      <c r="Y45" s="266">
        <v>1</v>
      </c>
      <c r="Z45" s="116">
        <f t="shared" si="14"/>
        <v>0.80</v>
      </c>
      <c r="AA45" s="143"/>
    </row>
    <row r="46" spans="1:27" ht="19.9" customHeight="1">
      <c r="A46" s="138">
        <v>39</v>
      </c>
      <c r="B46" s="165">
        <v>263515</v>
      </c>
      <c r="C46" s="148" t="s">
        <v>272</v>
      </c>
      <c r="D46" s="10">
        <v>5</v>
      </c>
      <c r="E46" s="10">
        <v>4</v>
      </c>
      <c r="F46" s="10">
        <v>6</v>
      </c>
      <c r="G46" s="10">
        <v>5</v>
      </c>
      <c r="H46" s="10">
        <v>8</v>
      </c>
      <c r="I46" s="265">
        <f t="shared" si="3"/>
        <v>28</v>
      </c>
      <c r="J46" s="10">
        <f t="shared" si="4"/>
        <v>4.20</v>
      </c>
      <c r="K46" s="18">
        <v>1</v>
      </c>
      <c r="L46" s="18">
        <v>2</v>
      </c>
      <c r="M46" s="18">
        <v>4.50</v>
      </c>
      <c r="N46" s="18">
        <v>3.50</v>
      </c>
      <c r="O46" s="18">
        <v>3</v>
      </c>
      <c r="P46" s="265">
        <f t="shared" si="5"/>
        <v>14</v>
      </c>
      <c r="Q46" s="116">
        <f t="shared" si="6"/>
        <v>0.70</v>
      </c>
      <c r="R46" s="105">
        <f t="shared" si="7"/>
        <v>0.80</v>
      </c>
      <c r="S46" s="105">
        <f t="shared" si="8"/>
        <v>0.70</v>
      </c>
      <c r="T46" s="105">
        <f t="shared" si="9"/>
        <v>1.125</v>
      </c>
      <c r="U46" s="105">
        <f t="shared" si="10"/>
        <v>0.925</v>
      </c>
      <c r="V46" s="105">
        <f t="shared" si="11"/>
        <v>1.35</v>
      </c>
      <c r="W46" s="117">
        <f t="shared" si="12"/>
        <v>42</v>
      </c>
      <c r="X46" s="117">
        <f t="shared" si="13"/>
        <v>8.40</v>
      </c>
      <c r="Y46" s="266">
        <v>22</v>
      </c>
      <c r="Z46" s="116">
        <f t="shared" si="14"/>
        <v>17.60</v>
      </c>
      <c r="AA46" s="143"/>
    </row>
    <row r="47" spans="1:27" ht="19.9" customHeight="1">
      <c r="A47" s="138">
        <v>40</v>
      </c>
      <c r="B47" s="165">
        <v>263516</v>
      </c>
      <c r="C47" s="148" t="s">
        <v>203</v>
      </c>
      <c r="D47" s="10">
        <v>4</v>
      </c>
      <c r="E47" s="10">
        <v>1</v>
      </c>
      <c r="F47" s="10">
        <v>1</v>
      </c>
      <c r="G47" s="10">
        <v>2</v>
      </c>
      <c r="H47" s="10">
        <v>2</v>
      </c>
      <c r="I47" s="265">
        <f t="shared" si="3"/>
        <v>10</v>
      </c>
      <c r="J47" s="10">
        <f t="shared" si="4"/>
        <v>1.50</v>
      </c>
      <c r="K47" s="18">
        <v>2</v>
      </c>
      <c r="L47" s="18">
        <v>1</v>
      </c>
      <c r="M47" s="18">
        <v>2</v>
      </c>
      <c r="N47" s="18">
        <v>3.50</v>
      </c>
      <c r="O47" s="18">
        <v>0</v>
      </c>
      <c r="P47" s="265">
        <f t="shared" si="5"/>
        <v>8.50</v>
      </c>
      <c r="Q47" s="116">
        <f t="shared" si="6"/>
        <v>0.42500000000000004</v>
      </c>
      <c r="R47" s="105">
        <f t="shared" si="7"/>
        <v>0.70</v>
      </c>
      <c r="S47" s="105">
        <f t="shared" si="8"/>
        <v>0.20</v>
      </c>
      <c r="T47" s="105">
        <f t="shared" si="9"/>
        <v>0.25</v>
      </c>
      <c r="U47" s="105">
        <f t="shared" si="10"/>
        <v>0.475</v>
      </c>
      <c r="V47" s="105">
        <f t="shared" si="11"/>
        <v>0.30</v>
      </c>
      <c r="W47" s="117">
        <f t="shared" si="12"/>
        <v>18.50</v>
      </c>
      <c r="X47" s="117">
        <f t="shared" si="13"/>
        <v>3.70</v>
      </c>
      <c r="Y47" s="266">
        <v>5</v>
      </c>
      <c r="Z47" s="116">
        <f t="shared" si="14"/>
        <v>4</v>
      </c>
      <c r="AA47" s="143"/>
    </row>
    <row r="48" spans="1:27" ht="19.9" customHeight="1">
      <c r="A48" s="138">
        <v>41</v>
      </c>
      <c r="B48" s="165">
        <v>263518</v>
      </c>
      <c r="C48" s="148" t="s">
        <v>204</v>
      </c>
      <c r="D48" s="10">
        <v>0</v>
      </c>
      <c r="E48" s="10">
        <v>1</v>
      </c>
      <c r="F48" s="10">
        <v>2</v>
      </c>
      <c r="G48" s="10">
        <v>1</v>
      </c>
      <c r="H48" s="10">
        <v>0</v>
      </c>
      <c r="I48" s="265">
        <f t="shared" si="3"/>
        <v>4</v>
      </c>
      <c r="J48" s="10">
        <f t="shared" si="4"/>
        <v>0.60</v>
      </c>
      <c r="K48" s="18">
        <v>1</v>
      </c>
      <c r="L48" s="18">
        <v>2</v>
      </c>
      <c r="M48" s="18">
        <v>1</v>
      </c>
      <c r="N48" s="18">
        <v>0</v>
      </c>
      <c r="O48" s="18">
        <v>2</v>
      </c>
      <c r="P48" s="265">
        <f t="shared" si="5"/>
        <v>6</v>
      </c>
      <c r="Q48" s="116">
        <f t="shared" si="6"/>
        <v>0.30000000000000004</v>
      </c>
      <c r="R48" s="105">
        <f t="shared" si="7"/>
        <v>0.05</v>
      </c>
      <c r="S48" s="105">
        <f t="shared" si="8"/>
        <v>0.25</v>
      </c>
      <c r="T48" s="105">
        <f t="shared" si="9"/>
        <v>0.35</v>
      </c>
      <c r="U48" s="105">
        <f t="shared" si="10"/>
        <v>0.15</v>
      </c>
      <c r="V48" s="105">
        <f t="shared" si="11"/>
        <v>0.10</v>
      </c>
      <c r="W48" s="117">
        <f t="shared" si="12"/>
        <v>10</v>
      </c>
      <c r="X48" s="117">
        <f t="shared" si="13"/>
        <v>2</v>
      </c>
      <c r="Y48" s="266">
        <v>1</v>
      </c>
      <c r="Z48" s="116">
        <f t="shared" si="14"/>
        <v>0.80</v>
      </c>
      <c r="AA48" s="143"/>
    </row>
    <row r="49" spans="1:27" ht="19.9" customHeight="1">
      <c r="A49" s="138">
        <v>42</v>
      </c>
      <c r="B49" s="165">
        <v>263519</v>
      </c>
      <c r="C49" s="148" t="s">
        <v>205</v>
      </c>
      <c r="D49" s="10">
        <v>3</v>
      </c>
      <c r="E49" s="10">
        <v>2</v>
      </c>
      <c r="F49" s="10">
        <v>1.50</v>
      </c>
      <c r="G49" s="10">
        <v>2</v>
      </c>
      <c r="H49" s="10">
        <v>1</v>
      </c>
      <c r="I49" s="265">
        <f t="shared" si="3"/>
        <v>9.50</v>
      </c>
      <c r="J49" s="10">
        <f t="shared" si="4"/>
        <v>1.425</v>
      </c>
      <c r="K49" s="18">
        <v>0.50</v>
      </c>
      <c r="L49" s="18">
        <v>1</v>
      </c>
      <c r="M49" s="18">
        <v>2</v>
      </c>
      <c r="N49" s="18">
        <v>2.50</v>
      </c>
      <c r="O49" s="18">
        <v>1</v>
      </c>
      <c r="P49" s="265">
        <f t="shared" si="5"/>
        <v>7</v>
      </c>
      <c r="Q49" s="116">
        <f t="shared" si="6"/>
        <v>0.35</v>
      </c>
      <c r="R49" s="105">
        <f t="shared" si="7"/>
        <v>0.475</v>
      </c>
      <c r="S49" s="105">
        <f t="shared" si="8"/>
        <v>0.35</v>
      </c>
      <c r="T49" s="105">
        <f t="shared" si="9"/>
        <v>0.32499999999999996</v>
      </c>
      <c r="U49" s="105">
        <f t="shared" si="10"/>
        <v>0.425</v>
      </c>
      <c r="V49" s="105">
        <f t="shared" si="11"/>
        <v>0.20</v>
      </c>
      <c r="W49" s="117">
        <f t="shared" si="12"/>
        <v>16.50</v>
      </c>
      <c r="X49" s="117">
        <f t="shared" si="13"/>
        <v>3.3000000000000003</v>
      </c>
      <c r="Y49" s="266">
        <v>3</v>
      </c>
      <c r="Z49" s="116">
        <f t="shared" si="14"/>
        <v>2.4000000000000004</v>
      </c>
      <c r="AA49" s="143"/>
    </row>
    <row r="50" spans="1:27" ht="19.9" customHeight="1">
      <c r="A50" s="138">
        <v>43</v>
      </c>
      <c r="B50" s="165">
        <v>263520</v>
      </c>
      <c r="C50" s="148" t="s">
        <v>206</v>
      </c>
      <c r="D50" s="10">
        <v>3</v>
      </c>
      <c r="E50" s="10">
        <v>2</v>
      </c>
      <c r="F50" s="10">
        <v>2.50</v>
      </c>
      <c r="G50" s="10">
        <v>1</v>
      </c>
      <c r="H50" s="10">
        <v>0</v>
      </c>
      <c r="I50" s="265">
        <f t="shared" si="3"/>
        <v>8.50</v>
      </c>
      <c r="J50" s="10">
        <f t="shared" si="4"/>
        <v>1.2749999999999999</v>
      </c>
      <c r="K50" s="18">
        <v>3.50</v>
      </c>
      <c r="L50" s="18">
        <v>4.50</v>
      </c>
      <c r="M50" s="18">
        <v>4</v>
      </c>
      <c r="N50" s="18">
        <v>5</v>
      </c>
      <c r="O50" s="18">
        <v>2</v>
      </c>
      <c r="P50" s="265">
        <f t="shared" si="5"/>
        <v>19</v>
      </c>
      <c r="Q50" s="116">
        <f t="shared" si="6"/>
        <v>0.95</v>
      </c>
      <c r="R50" s="105">
        <f t="shared" si="7"/>
        <v>0.625</v>
      </c>
      <c r="S50" s="105">
        <f t="shared" si="8"/>
        <v>0.525</v>
      </c>
      <c r="T50" s="105">
        <f t="shared" si="9"/>
        <v>0.57499999999999996</v>
      </c>
      <c r="U50" s="105">
        <f t="shared" si="10"/>
        <v>0.40</v>
      </c>
      <c r="V50" s="105">
        <f t="shared" si="11"/>
        <v>0.10</v>
      </c>
      <c r="W50" s="117">
        <f t="shared" si="12"/>
        <v>27.50</v>
      </c>
      <c r="X50" s="117">
        <f t="shared" si="13"/>
        <v>5.50</v>
      </c>
      <c r="Y50" s="266">
        <v>5</v>
      </c>
      <c r="Z50" s="116">
        <f t="shared" si="14"/>
        <v>4</v>
      </c>
      <c r="AA50" s="143"/>
    </row>
    <row r="51" spans="1:27" ht="19.9" customHeight="1">
      <c r="A51" s="138">
        <v>44</v>
      </c>
      <c r="B51" s="165">
        <v>263521</v>
      </c>
      <c r="C51" s="148" t="s">
        <v>207</v>
      </c>
      <c r="D51" s="10">
        <v>0</v>
      </c>
      <c r="E51" s="10">
        <v>1.50</v>
      </c>
      <c r="F51" s="10">
        <v>2</v>
      </c>
      <c r="G51" s="10">
        <v>1</v>
      </c>
      <c r="H51" s="10">
        <v>1.50</v>
      </c>
      <c r="I51" s="265">
        <f t="shared" si="3"/>
        <v>6</v>
      </c>
      <c r="J51" s="10">
        <f t="shared" si="4"/>
        <v>0.89999999999999991</v>
      </c>
      <c r="K51" s="18">
        <v>0</v>
      </c>
      <c r="L51" s="18">
        <v>1</v>
      </c>
      <c r="M51" s="18">
        <v>1</v>
      </c>
      <c r="N51" s="18">
        <v>2</v>
      </c>
      <c r="O51" s="18">
        <v>1</v>
      </c>
      <c r="P51" s="265">
        <f t="shared" si="5"/>
        <v>5</v>
      </c>
      <c r="Q51" s="116">
        <f t="shared" si="6"/>
        <v>0.25</v>
      </c>
      <c r="R51" s="105">
        <f t="shared" si="7"/>
        <v>0</v>
      </c>
      <c r="S51" s="105">
        <f t="shared" si="8"/>
        <v>0.27499999999999997</v>
      </c>
      <c r="T51" s="105">
        <f t="shared" si="9"/>
        <v>0.35</v>
      </c>
      <c r="U51" s="105">
        <f t="shared" si="10"/>
        <v>0.25</v>
      </c>
      <c r="V51" s="105">
        <f t="shared" si="11"/>
        <v>0.27499999999999997</v>
      </c>
      <c r="W51" s="117">
        <f t="shared" si="12"/>
        <v>11</v>
      </c>
      <c r="X51" s="117">
        <f t="shared" si="13"/>
        <v>2.2000000000000002</v>
      </c>
      <c r="Y51" s="266">
        <v>3</v>
      </c>
      <c r="Z51" s="116">
        <f t="shared" si="14"/>
        <v>2.4000000000000004</v>
      </c>
      <c r="AA51" s="143"/>
    </row>
    <row r="52" spans="1:27" ht="19.9" customHeight="1">
      <c r="A52" s="138">
        <v>45</v>
      </c>
      <c r="B52" s="165">
        <v>263525</v>
      </c>
      <c r="C52" s="148" t="s">
        <v>208</v>
      </c>
      <c r="D52" s="10">
        <v>1</v>
      </c>
      <c r="E52" s="10">
        <v>2</v>
      </c>
      <c r="F52" s="10">
        <v>5</v>
      </c>
      <c r="G52" s="10">
        <v>2</v>
      </c>
      <c r="H52" s="10">
        <v>1</v>
      </c>
      <c r="I52" s="265">
        <f t="shared" si="3"/>
        <v>11</v>
      </c>
      <c r="J52" s="10">
        <f t="shared" si="4"/>
        <v>1.65</v>
      </c>
      <c r="K52" s="18">
        <v>1</v>
      </c>
      <c r="L52" s="18">
        <v>2</v>
      </c>
      <c r="M52" s="18">
        <v>2.50</v>
      </c>
      <c r="N52" s="18">
        <v>1</v>
      </c>
      <c r="O52" s="18">
        <v>1</v>
      </c>
      <c r="P52" s="265">
        <f t="shared" si="5"/>
        <v>7.50</v>
      </c>
      <c r="Q52" s="116">
        <f t="shared" si="6"/>
        <v>0.375</v>
      </c>
      <c r="R52" s="105">
        <f t="shared" si="7"/>
        <v>0.20</v>
      </c>
      <c r="S52" s="105">
        <f t="shared" si="8"/>
        <v>0.40</v>
      </c>
      <c r="T52" s="105">
        <f t="shared" si="9"/>
        <v>0.875</v>
      </c>
      <c r="U52" s="105">
        <f t="shared" si="10"/>
        <v>0.35</v>
      </c>
      <c r="V52" s="105">
        <f t="shared" si="11"/>
        <v>0.20</v>
      </c>
      <c r="W52" s="117">
        <f t="shared" si="12"/>
        <v>18.50</v>
      </c>
      <c r="X52" s="117">
        <f t="shared" si="13"/>
        <v>3.70</v>
      </c>
      <c r="Y52" s="266">
        <v>5</v>
      </c>
      <c r="Z52" s="116">
        <f t="shared" si="14"/>
        <v>4</v>
      </c>
      <c r="AA52" s="143"/>
    </row>
    <row r="53" spans="1:27" ht="19.9" customHeight="1">
      <c r="A53" s="138">
        <v>46</v>
      </c>
      <c r="B53" s="165">
        <v>263526</v>
      </c>
      <c r="C53" s="148" t="s">
        <v>209</v>
      </c>
      <c r="D53" s="10">
        <v>2.50</v>
      </c>
      <c r="E53" s="10">
        <v>2</v>
      </c>
      <c r="F53" s="10">
        <v>1</v>
      </c>
      <c r="G53" s="10">
        <v>4.50</v>
      </c>
      <c r="H53" s="10">
        <v>1.50</v>
      </c>
      <c r="I53" s="265">
        <f t="shared" si="3"/>
        <v>11.50</v>
      </c>
      <c r="J53" s="10">
        <f t="shared" si="4"/>
        <v>1.725</v>
      </c>
      <c r="K53" s="18">
        <v>2</v>
      </c>
      <c r="L53" s="18">
        <v>1</v>
      </c>
      <c r="M53" s="18">
        <v>1</v>
      </c>
      <c r="N53" s="18">
        <v>1.50</v>
      </c>
      <c r="O53" s="18">
        <v>0</v>
      </c>
      <c r="P53" s="265">
        <f t="shared" si="5"/>
        <v>5.50</v>
      </c>
      <c r="Q53" s="116">
        <f t="shared" si="6"/>
        <v>0.27500000000000002</v>
      </c>
      <c r="R53" s="105">
        <f t="shared" si="7"/>
        <v>0.475</v>
      </c>
      <c r="S53" s="105">
        <f t="shared" si="8"/>
        <v>0.35</v>
      </c>
      <c r="T53" s="105">
        <f t="shared" si="9"/>
        <v>0.20</v>
      </c>
      <c r="U53" s="105">
        <f t="shared" si="10"/>
        <v>0.75</v>
      </c>
      <c r="V53" s="105">
        <f t="shared" si="11"/>
        <v>0.22499999999999998</v>
      </c>
      <c r="W53" s="117">
        <f t="shared" si="12"/>
        <v>17</v>
      </c>
      <c r="X53" s="117">
        <f t="shared" si="13"/>
        <v>3.4000000000000004</v>
      </c>
      <c r="Y53" s="266">
        <v>7</v>
      </c>
      <c r="Z53" s="116">
        <f t="shared" si="14"/>
        <v>5.60</v>
      </c>
      <c r="AA53" s="143"/>
    </row>
    <row r="54" spans="1:27" ht="19.9" customHeight="1">
      <c r="A54" s="138">
        <v>47</v>
      </c>
      <c r="B54" s="165">
        <v>263528</v>
      </c>
      <c r="C54" s="148" t="s">
        <v>210</v>
      </c>
      <c r="D54" s="10">
        <v>1</v>
      </c>
      <c r="E54" s="10">
        <v>0</v>
      </c>
      <c r="F54" s="10">
        <v>0</v>
      </c>
      <c r="G54" s="10">
        <v>2</v>
      </c>
      <c r="H54" s="10">
        <v>3</v>
      </c>
      <c r="I54" s="265">
        <f t="shared" si="3"/>
        <v>6</v>
      </c>
      <c r="J54" s="10">
        <f t="shared" si="4"/>
        <v>0.89999999999999991</v>
      </c>
      <c r="K54" s="18">
        <v>1.50</v>
      </c>
      <c r="L54" s="18">
        <v>0</v>
      </c>
      <c r="M54" s="18">
        <v>1.50</v>
      </c>
      <c r="N54" s="18">
        <v>2</v>
      </c>
      <c r="O54" s="18">
        <v>0</v>
      </c>
      <c r="P54" s="265">
        <f t="shared" si="5"/>
        <v>5</v>
      </c>
      <c r="Q54" s="116">
        <f t="shared" si="6"/>
        <v>0.25</v>
      </c>
      <c r="R54" s="105">
        <f t="shared" si="7"/>
        <v>0.225</v>
      </c>
      <c r="S54" s="105">
        <f t="shared" si="8"/>
        <v>0</v>
      </c>
      <c r="T54" s="105">
        <f t="shared" si="9"/>
        <v>0.075000000000000011</v>
      </c>
      <c r="U54" s="105">
        <f t="shared" si="10"/>
        <v>0.40</v>
      </c>
      <c r="V54" s="105">
        <f t="shared" si="11"/>
        <v>0.44999999999999996</v>
      </c>
      <c r="W54" s="117">
        <f t="shared" si="12"/>
        <v>11</v>
      </c>
      <c r="X54" s="117">
        <f t="shared" si="13"/>
        <v>2.2000000000000002</v>
      </c>
      <c r="Y54" s="266">
        <v>3</v>
      </c>
      <c r="Z54" s="116">
        <f t="shared" si="14"/>
        <v>2.4000000000000004</v>
      </c>
      <c r="AA54" s="143"/>
    </row>
    <row r="55" spans="1:27" ht="19.9" customHeight="1">
      <c r="A55" s="138">
        <v>48</v>
      </c>
      <c r="B55" s="165">
        <v>263529</v>
      </c>
      <c r="C55" s="148" t="s">
        <v>211</v>
      </c>
      <c r="D55" s="10">
        <v>1</v>
      </c>
      <c r="E55" s="10">
        <v>0.50</v>
      </c>
      <c r="F55" s="10">
        <v>0.50</v>
      </c>
      <c r="G55" s="10">
        <v>0</v>
      </c>
      <c r="H55" s="10">
        <v>0</v>
      </c>
      <c r="I55" s="265">
        <f t="shared" si="3"/>
        <v>2</v>
      </c>
      <c r="J55" s="10">
        <f t="shared" si="4"/>
        <v>0.30</v>
      </c>
      <c r="K55" s="18">
        <v>0</v>
      </c>
      <c r="L55" s="18">
        <v>1</v>
      </c>
      <c r="M55" s="18">
        <v>0</v>
      </c>
      <c r="N55" s="18">
        <v>1</v>
      </c>
      <c r="O55" s="18">
        <v>1</v>
      </c>
      <c r="P55" s="265">
        <f t="shared" si="5"/>
        <v>3</v>
      </c>
      <c r="Q55" s="116">
        <f t="shared" si="6"/>
        <v>0.15000000000000002</v>
      </c>
      <c r="R55" s="105">
        <f t="shared" si="7"/>
        <v>0.15</v>
      </c>
      <c r="S55" s="105">
        <f t="shared" si="8"/>
        <v>0.125</v>
      </c>
      <c r="T55" s="105">
        <f t="shared" si="9"/>
        <v>0.074999999999999997</v>
      </c>
      <c r="U55" s="105">
        <f t="shared" si="10"/>
        <v>0.05</v>
      </c>
      <c r="V55" s="105">
        <f t="shared" si="11"/>
        <v>0.05</v>
      </c>
      <c r="W55" s="117">
        <f t="shared" si="12"/>
        <v>5</v>
      </c>
      <c r="X55" s="117">
        <f t="shared" si="13"/>
        <v>1</v>
      </c>
      <c r="Y55" s="266">
        <v>0</v>
      </c>
      <c r="Z55" s="116">
        <f t="shared" si="14"/>
        <v>0</v>
      </c>
      <c r="AA55" s="143"/>
    </row>
    <row r="56" spans="1:27" ht="19.9" customHeight="1">
      <c r="A56" s="138">
        <v>49</v>
      </c>
      <c r="B56" s="165">
        <v>263531</v>
      </c>
      <c r="C56" s="148" t="s">
        <v>212</v>
      </c>
      <c r="D56" s="10">
        <v>7</v>
      </c>
      <c r="E56" s="10">
        <v>5</v>
      </c>
      <c r="F56" s="10">
        <v>1</v>
      </c>
      <c r="G56" s="10">
        <v>9</v>
      </c>
      <c r="H56" s="10">
        <v>7</v>
      </c>
      <c r="I56" s="265">
        <f t="shared" si="3"/>
        <v>29</v>
      </c>
      <c r="J56" s="10">
        <f t="shared" si="4"/>
        <v>4.3499999999999996</v>
      </c>
      <c r="K56" s="18">
        <v>3</v>
      </c>
      <c r="L56" s="18">
        <v>2.50</v>
      </c>
      <c r="M56" s="18">
        <v>3</v>
      </c>
      <c r="N56" s="18">
        <v>2.50</v>
      </c>
      <c r="O56" s="18">
        <v>3</v>
      </c>
      <c r="P56" s="265">
        <f t="shared" si="5"/>
        <v>14</v>
      </c>
      <c r="Q56" s="116">
        <f t="shared" si="6"/>
        <v>0.70</v>
      </c>
      <c r="R56" s="105">
        <f t="shared" si="7"/>
        <v>1.2000000000000002</v>
      </c>
      <c r="S56" s="105">
        <f t="shared" si="8"/>
        <v>0.875</v>
      </c>
      <c r="T56" s="105">
        <f t="shared" si="9"/>
        <v>0.30000000000000004</v>
      </c>
      <c r="U56" s="105">
        <f t="shared" si="10"/>
        <v>1.475</v>
      </c>
      <c r="V56" s="105">
        <f t="shared" si="11"/>
        <v>1.2000000000000002</v>
      </c>
      <c r="W56" s="117">
        <f t="shared" si="12"/>
        <v>43</v>
      </c>
      <c r="X56" s="117">
        <f t="shared" si="13"/>
        <v>8.60</v>
      </c>
      <c r="Y56" s="266">
        <v>21</v>
      </c>
      <c r="Z56" s="116">
        <f t="shared" si="14"/>
        <v>16.80</v>
      </c>
      <c r="AA56" s="143"/>
    </row>
    <row r="57" spans="1:27" s="131" customFormat="1" ht="19.9" customHeight="1">
      <c r="A57" s="138">
        <v>50</v>
      </c>
      <c r="B57" s="165">
        <v>263532</v>
      </c>
      <c r="C57" s="148" t="s">
        <v>213</v>
      </c>
      <c r="D57" s="10">
        <v>1</v>
      </c>
      <c r="E57" s="10">
        <v>2.50</v>
      </c>
      <c r="F57" s="10">
        <v>2</v>
      </c>
      <c r="G57" s="10">
        <v>3.50</v>
      </c>
      <c r="H57" s="10">
        <v>4</v>
      </c>
      <c r="I57" s="265">
        <f t="shared" si="3"/>
        <v>13</v>
      </c>
      <c r="J57" s="10">
        <f t="shared" si="4"/>
        <v>1.95</v>
      </c>
      <c r="K57" s="18">
        <v>2</v>
      </c>
      <c r="L57" s="18">
        <v>1</v>
      </c>
      <c r="M57" s="18">
        <v>2.50</v>
      </c>
      <c r="N57" s="18">
        <v>1</v>
      </c>
      <c r="O57" s="18">
        <v>2</v>
      </c>
      <c r="P57" s="265">
        <f t="shared" si="5"/>
        <v>8.50</v>
      </c>
      <c r="Q57" s="116">
        <f t="shared" si="6"/>
        <v>0.42500000000000004</v>
      </c>
      <c r="R57" s="105">
        <f t="shared" si="7"/>
        <v>0.25</v>
      </c>
      <c r="S57" s="105">
        <f t="shared" si="8"/>
        <v>0.425</v>
      </c>
      <c r="T57" s="105">
        <f t="shared" si="9"/>
        <v>0.425</v>
      </c>
      <c r="U57" s="105">
        <f t="shared" si="10"/>
        <v>0.57500000000000007</v>
      </c>
      <c r="V57" s="105">
        <f t="shared" si="11"/>
        <v>0.70</v>
      </c>
      <c r="W57" s="117">
        <f t="shared" si="12"/>
        <v>21.50</v>
      </c>
      <c r="X57" s="117">
        <f t="shared" si="13"/>
        <v>4.30</v>
      </c>
      <c r="Y57" s="266">
        <v>6</v>
      </c>
      <c r="Z57" s="116">
        <f t="shared" si="14"/>
        <v>4.8000000000000007</v>
      </c>
      <c r="AA57" s="145"/>
    </row>
    <row r="58" spans="1:27" ht="19.9" customHeight="1">
      <c r="A58" s="138">
        <v>51</v>
      </c>
      <c r="B58" s="165">
        <v>263533</v>
      </c>
      <c r="C58" s="148" t="s">
        <v>214</v>
      </c>
      <c r="D58" s="10">
        <v>3</v>
      </c>
      <c r="E58" s="10">
        <v>5</v>
      </c>
      <c r="F58" s="10">
        <v>5</v>
      </c>
      <c r="G58" s="10">
        <v>6</v>
      </c>
      <c r="H58" s="10">
        <v>2</v>
      </c>
      <c r="I58" s="265">
        <f t="shared" si="3"/>
        <v>21</v>
      </c>
      <c r="J58" s="10">
        <f t="shared" si="4"/>
        <v>3.15</v>
      </c>
      <c r="K58" s="18">
        <v>1.50</v>
      </c>
      <c r="L58" s="18">
        <v>2.50</v>
      </c>
      <c r="M58" s="18">
        <v>3.50</v>
      </c>
      <c r="N58" s="18">
        <v>2</v>
      </c>
      <c r="O58" s="18">
        <v>4</v>
      </c>
      <c r="P58" s="265">
        <f t="shared" si="5"/>
        <v>13.50</v>
      </c>
      <c r="Q58" s="116">
        <f t="shared" si="6"/>
        <v>0.675</v>
      </c>
      <c r="R58" s="105">
        <f t="shared" si="7"/>
        <v>0.52499999999999991</v>
      </c>
      <c r="S58" s="105">
        <f t="shared" si="8"/>
        <v>0.875</v>
      </c>
      <c r="T58" s="105">
        <f t="shared" si="9"/>
        <v>0.925</v>
      </c>
      <c r="U58" s="105">
        <f t="shared" si="10"/>
        <v>0.99999999999999989</v>
      </c>
      <c r="V58" s="105">
        <f t="shared" si="11"/>
        <v>0.50</v>
      </c>
      <c r="W58" s="117">
        <f t="shared" si="12"/>
        <v>34.50</v>
      </c>
      <c r="X58" s="117">
        <f t="shared" si="13"/>
        <v>6.90</v>
      </c>
      <c r="Y58" s="266">
        <v>17</v>
      </c>
      <c r="Z58" s="116">
        <f t="shared" si="14"/>
        <v>13.60</v>
      </c>
      <c r="AA58" s="143"/>
    </row>
    <row r="59" spans="1:27" ht="19.9" customHeight="1">
      <c r="A59" s="138">
        <v>52</v>
      </c>
      <c r="B59" s="165">
        <v>263534</v>
      </c>
      <c r="C59" s="148" t="s">
        <v>273</v>
      </c>
      <c r="D59" s="10">
        <v>1</v>
      </c>
      <c r="E59" s="10">
        <v>3</v>
      </c>
      <c r="F59" s="10">
        <v>1</v>
      </c>
      <c r="G59" s="10">
        <v>2</v>
      </c>
      <c r="H59" s="10">
        <v>1</v>
      </c>
      <c r="I59" s="265">
        <f t="shared" si="3"/>
        <v>8</v>
      </c>
      <c r="J59" s="10">
        <f t="shared" si="4"/>
        <v>1.20</v>
      </c>
      <c r="K59" s="18">
        <v>1</v>
      </c>
      <c r="L59" s="18">
        <v>2</v>
      </c>
      <c r="M59" s="18">
        <v>0</v>
      </c>
      <c r="N59" s="18">
        <v>2.50</v>
      </c>
      <c r="O59" s="18">
        <v>0</v>
      </c>
      <c r="P59" s="265">
        <f t="shared" si="5"/>
        <v>5.50</v>
      </c>
      <c r="Q59" s="116">
        <f t="shared" si="6"/>
        <v>0.27500000000000002</v>
      </c>
      <c r="R59" s="105">
        <f t="shared" si="7"/>
        <v>0.20</v>
      </c>
      <c r="S59" s="105">
        <f t="shared" si="8"/>
        <v>0.54999999999999993</v>
      </c>
      <c r="T59" s="105">
        <f t="shared" si="9"/>
        <v>0.15</v>
      </c>
      <c r="U59" s="105">
        <f t="shared" si="10"/>
        <v>0.425</v>
      </c>
      <c r="V59" s="105">
        <f t="shared" si="11"/>
        <v>0.15</v>
      </c>
      <c r="W59" s="117">
        <f t="shared" si="12"/>
        <v>13.50</v>
      </c>
      <c r="X59" s="117">
        <f t="shared" si="13"/>
        <v>2.70</v>
      </c>
      <c r="Y59" s="266">
        <v>3</v>
      </c>
      <c r="Z59" s="116">
        <f t="shared" si="14"/>
        <v>2.4000000000000004</v>
      </c>
      <c r="AA59" s="143"/>
    </row>
    <row r="60" spans="1:27" ht="19.9" customHeight="1">
      <c r="A60" s="138">
        <v>53</v>
      </c>
      <c r="B60" s="165">
        <v>263535</v>
      </c>
      <c r="C60" s="148" t="s">
        <v>274</v>
      </c>
      <c r="D60" s="10">
        <v>0.50</v>
      </c>
      <c r="E60" s="10">
        <v>1</v>
      </c>
      <c r="F60" s="10">
        <v>1.50</v>
      </c>
      <c r="G60" s="10">
        <v>2.50</v>
      </c>
      <c r="H60" s="10">
        <v>2</v>
      </c>
      <c r="I60" s="265">
        <f t="shared" si="3"/>
        <v>7.50</v>
      </c>
      <c r="J60" s="10">
        <f t="shared" si="4"/>
        <v>1.125</v>
      </c>
      <c r="K60" s="18">
        <v>1</v>
      </c>
      <c r="L60" s="18">
        <v>1</v>
      </c>
      <c r="M60" s="18">
        <v>1</v>
      </c>
      <c r="N60" s="18">
        <v>0</v>
      </c>
      <c r="O60" s="18">
        <v>2.50</v>
      </c>
      <c r="P60" s="265">
        <f t="shared" si="5"/>
        <v>5.50</v>
      </c>
      <c r="Q60" s="116">
        <f t="shared" si="6"/>
        <v>0.27500000000000002</v>
      </c>
      <c r="R60" s="105">
        <f t="shared" si="7"/>
        <v>0.125</v>
      </c>
      <c r="S60" s="105">
        <f t="shared" si="8"/>
        <v>0.20</v>
      </c>
      <c r="T60" s="105">
        <f t="shared" si="9"/>
        <v>0.27499999999999997</v>
      </c>
      <c r="U60" s="105">
        <f t="shared" si="10"/>
        <v>0.375</v>
      </c>
      <c r="V60" s="105">
        <f t="shared" si="11"/>
        <v>0.425</v>
      </c>
      <c r="W60" s="117">
        <f t="shared" si="12"/>
        <v>13</v>
      </c>
      <c r="X60" s="117">
        <f t="shared" si="13"/>
        <v>2.60</v>
      </c>
      <c r="Y60" s="266">
        <v>2</v>
      </c>
      <c r="Z60" s="116">
        <f t="shared" si="14"/>
        <v>1.60</v>
      </c>
      <c r="AA60" s="143"/>
    </row>
    <row r="61" spans="1:27" ht="19.9" customHeight="1">
      <c r="A61" s="138">
        <v>54</v>
      </c>
      <c r="B61" s="165">
        <v>263537</v>
      </c>
      <c r="C61" s="148" t="s">
        <v>215</v>
      </c>
      <c r="D61" s="10">
        <v>2</v>
      </c>
      <c r="E61" s="10">
        <v>3</v>
      </c>
      <c r="F61" s="10">
        <v>1</v>
      </c>
      <c r="G61" s="10">
        <v>1.50</v>
      </c>
      <c r="H61" s="10">
        <v>3.50</v>
      </c>
      <c r="I61" s="265">
        <f t="shared" si="3"/>
        <v>11</v>
      </c>
      <c r="J61" s="10">
        <f t="shared" si="4"/>
        <v>1.65</v>
      </c>
      <c r="K61" s="18">
        <v>3</v>
      </c>
      <c r="L61" s="18">
        <v>2</v>
      </c>
      <c r="M61" s="18">
        <v>0</v>
      </c>
      <c r="N61" s="18">
        <v>1</v>
      </c>
      <c r="O61" s="18">
        <v>1</v>
      </c>
      <c r="P61" s="265">
        <f t="shared" si="5"/>
        <v>7</v>
      </c>
      <c r="Q61" s="116">
        <f t="shared" si="6"/>
        <v>0.35</v>
      </c>
      <c r="R61" s="105">
        <f t="shared" si="7"/>
        <v>0.45</v>
      </c>
      <c r="S61" s="105">
        <f t="shared" si="8"/>
        <v>0.54999999999999993</v>
      </c>
      <c r="T61" s="105">
        <f t="shared" si="9"/>
        <v>0.15</v>
      </c>
      <c r="U61" s="105">
        <f t="shared" si="10"/>
        <v>0.27499999999999997</v>
      </c>
      <c r="V61" s="105">
        <f t="shared" si="11"/>
        <v>0.57500000000000007</v>
      </c>
      <c r="W61" s="117">
        <f t="shared" si="12"/>
        <v>18</v>
      </c>
      <c r="X61" s="117">
        <f t="shared" si="13"/>
        <v>3.60</v>
      </c>
      <c r="Y61" s="266">
        <v>4</v>
      </c>
      <c r="Z61" s="116">
        <f t="shared" si="14"/>
        <v>3.20</v>
      </c>
      <c r="AA61" s="143"/>
    </row>
    <row r="62" spans="1:27" ht="19.9" customHeight="1">
      <c r="A62" s="138">
        <v>55</v>
      </c>
      <c r="B62" s="165">
        <v>263539</v>
      </c>
      <c r="C62" s="148" t="s">
        <v>216</v>
      </c>
      <c r="D62" s="10">
        <v>3</v>
      </c>
      <c r="E62" s="10">
        <v>0</v>
      </c>
      <c r="F62" s="10">
        <v>1</v>
      </c>
      <c r="G62" s="10">
        <v>2.50</v>
      </c>
      <c r="H62" s="10">
        <v>1</v>
      </c>
      <c r="I62" s="265">
        <f t="shared" si="3"/>
        <v>7.50</v>
      </c>
      <c r="J62" s="10">
        <f t="shared" si="4"/>
        <v>1.125</v>
      </c>
      <c r="K62" s="18">
        <v>1</v>
      </c>
      <c r="L62" s="18">
        <v>0</v>
      </c>
      <c r="M62" s="18">
        <v>2.50</v>
      </c>
      <c r="N62" s="18">
        <v>0</v>
      </c>
      <c r="O62" s="18">
        <v>1</v>
      </c>
      <c r="P62" s="265">
        <f t="shared" si="5"/>
        <v>4.50</v>
      </c>
      <c r="Q62" s="116">
        <f t="shared" si="6"/>
        <v>0.225</v>
      </c>
      <c r="R62" s="105">
        <f t="shared" si="7"/>
        <v>0.49999999999999994</v>
      </c>
      <c r="S62" s="105">
        <f t="shared" si="8"/>
        <v>0</v>
      </c>
      <c r="T62" s="105">
        <f t="shared" si="9"/>
        <v>0.27500000000000002</v>
      </c>
      <c r="U62" s="105">
        <f t="shared" si="10"/>
        <v>0.375</v>
      </c>
      <c r="V62" s="105">
        <f t="shared" si="11"/>
        <v>0.20</v>
      </c>
      <c r="W62" s="117">
        <f t="shared" si="12"/>
        <v>12</v>
      </c>
      <c r="X62" s="117">
        <f t="shared" si="13"/>
        <v>2.4000000000000004</v>
      </c>
      <c r="Y62" s="266">
        <v>1</v>
      </c>
      <c r="Z62" s="116">
        <f t="shared" si="14"/>
        <v>0.80</v>
      </c>
      <c r="AA62" s="143"/>
    </row>
    <row r="63" spans="1:27" ht="19.9" customHeight="1">
      <c r="A63" s="138">
        <v>56</v>
      </c>
      <c r="B63" s="165">
        <v>263540</v>
      </c>
      <c r="C63" s="148" t="s">
        <v>217</v>
      </c>
      <c r="D63" s="10">
        <v>1</v>
      </c>
      <c r="E63" s="10">
        <v>1</v>
      </c>
      <c r="F63" s="10">
        <v>0</v>
      </c>
      <c r="G63" s="10">
        <v>2</v>
      </c>
      <c r="H63" s="10">
        <v>1</v>
      </c>
      <c r="I63" s="265">
        <f t="shared" si="3"/>
        <v>5</v>
      </c>
      <c r="J63" s="10">
        <f t="shared" si="4"/>
        <v>0.75</v>
      </c>
      <c r="K63" s="18">
        <v>0</v>
      </c>
      <c r="L63" s="18">
        <v>1</v>
      </c>
      <c r="M63" s="18">
        <v>2</v>
      </c>
      <c r="N63" s="18">
        <v>1</v>
      </c>
      <c r="O63" s="18">
        <v>0</v>
      </c>
      <c r="P63" s="265">
        <f t="shared" si="5"/>
        <v>4</v>
      </c>
      <c r="Q63" s="116">
        <f t="shared" si="6"/>
        <v>0.20</v>
      </c>
      <c r="R63" s="105">
        <f t="shared" si="7"/>
        <v>0.15</v>
      </c>
      <c r="S63" s="105">
        <f t="shared" si="8"/>
        <v>0.20</v>
      </c>
      <c r="T63" s="105">
        <f t="shared" si="9"/>
        <v>0.10</v>
      </c>
      <c r="U63" s="105">
        <f t="shared" si="10"/>
        <v>0.35</v>
      </c>
      <c r="V63" s="105">
        <f t="shared" si="11"/>
        <v>0.15</v>
      </c>
      <c r="W63" s="117">
        <f t="shared" si="12"/>
        <v>9</v>
      </c>
      <c r="X63" s="117">
        <f t="shared" si="13"/>
        <v>1.80</v>
      </c>
      <c r="Y63" s="266">
        <v>0</v>
      </c>
      <c r="Z63" s="116">
        <f t="shared" si="14"/>
        <v>0</v>
      </c>
      <c r="AA63" s="143"/>
    </row>
    <row r="64" spans="1:27" ht="19.9" customHeight="1">
      <c r="A64" s="138">
        <v>57</v>
      </c>
      <c r="B64" s="165">
        <v>263541</v>
      </c>
      <c r="C64" s="148" t="s">
        <v>218</v>
      </c>
      <c r="D64" s="10">
        <v>3</v>
      </c>
      <c r="E64" s="10">
        <v>5</v>
      </c>
      <c r="F64" s="10">
        <v>2.50</v>
      </c>
      <c r="G64" s="10">
        <v>5</v>
      </c>
      <c r="H64" s="10">
        <v>3</v>
      </c>
      <c r="I64" s="265">
        <f t="shared" si="3"/>
        <v>18.50</v>
      </c>
      <c r="J64" s="10">
        <f t="shared" si="4"/>
        <v>2.775</v>
      </c>
      <c r="K64" s="18">
        <v>2</v>
      </c>
      <c r="L64" s="18">
        <v>1</v>
      </c>
      <c r="M64" s="18">
        <v>2</v>
      </c>
      <c r="N64" s="18">
        <v>2.50</v>
      </c>
      <c r="O64" s="18">
        <v>3</v>
      </c>
      <c r="P64" s="265">
        <f t="shared" si="5"/>
        <v>10.50</v>
      </c>
      <c r="Q64" s="116">
        <f t="shared" si="6"/>
        <v>0.525</v>
      </c>
      <c r="R64" s="105">
        <f t="shared" si="7"/>
        <v>0.54999999999999993</v>
      </c>
      <c r="S64" s="105">
        <f t="shared" si="8"/>
        <v>0.80</v>
      </c>
      <c r="T64" s="105">
        <f t="shared" si="9"/>
        <v>0.475</v>
      </c>
      <c r="U64" s="105">
        <f t="shared" si="10"/>
        <v>0.875</v>
      </c>
      <c r="V64" s="105">
        <f t="shared" si="11"/>
        <v>0.60</v>
      </c>
      <c r="W64" s="117">
        <f t="shared" si="12"/>
        <v>29</v>
      </c>
      <c r="X64" s="117">
        <f t="shared" si="13"/>
        <v>5.8000000000000007</v>
      </c>
      <c r="Y64" s="266">
        <v>14</v>
      </c>
      <c r="Z64" s="116">
        <f t="shared" si="14"/>
        <v>11.20</v>
      </c>
      <c r="AA64" s="143"/>
    </row>
    <row r="65" spans="1:27" ht="19.9" customHeight="1">
      <c r="A65" s="138">
        <v>58</v>
      </c>
      <c r="B65" s="165">
        <v>263542</v>
      </c>
      <c r="C65" s="148" t="s">
        <v>219</v>
      </c>
      <c r="D65" s="10">
        <v>5</v>
      </c>
      <c r="E65" s="10">
        <v>7</v>
      </c>
      <c r="F65" s="10">
        <v>2.50</v>
      </c>
      <c r="G65" s="10">
        <v>3</v>
      </c>
      <c r="H65" s="10">
        <v>5</v>
      </c>
      <c r="I65" s="265">
        <f t="shared" si="3"/>
        <v>22.50</v>
      </c>
      <c r="J65" s="10">
        <f t="shared" si="4"/>
        <v>3.375</v>
      </c>
      <c r="K65" s="18">
        <v>2.50</v>
      </c>
      <c r="L65" s="18">
        <v>2.50</v>
      </c>
      <c r="M65" s="18">
        <v>1</v>
      </c>
      <c r="N65" s="18">
        <v>1.50</v>
      </c>
      <c r="O65" s="18">
        <v>2.50</v>
      </c>
      <c r="P65" s="265">
        <f t="shared" si="5"/>
        <v>10</v>
      </c>
      <c r="Q65" s="116">
        <f t="shared" si="6"/>
        <v>0.50</v>
      </c>
      <c r="R65" s="105">
        <f t="shared" si="7"/>
        <v>0.875</v>
      </c>
      <c r="S65" s="105">
        <f t="shared" si="8"/>
        <v>1.175</v>
      </c>
      <c r="T65" s="105">
        <f t="shared" si="9"/>
        <v>0.425</v>
      </c>
      <c r="U65" s="105">
        <f t="shared" si="10"/>
        <v>0.52499999999999991</v>
      </c>
      <c r="V65" s="105">
        <f t="shared" si="11"/>
        <v>0.875</v>
      </c>
      <c r="W65" s="117">
        <f t="shared" si="12"/>
        <v>32.50</v>
      </c>
      <c r="X65" s="117">
        <f t="shared" si="13"/>
        <v>6.50</v>
      </c>
      <c r="Y65" s="266">
        <v>14</v>
      </c>
      <c r="Z65" s="116">
        <f t="shared" si="14"/>
        <v>11.20</v>
      </c>
      <c r="AA65" s="143"/>
    </row>
    <row r="66" spans="1:27" ht="19.9" customHeight="1">
      <c r="A66" s="138">
        <v>59</v>
      </c>
      <c r="B66" s="165">
        <v>263546</v>
      </c>
      <c r="C66" s="148" t="s">
        <v>220</v>
      </c>
      <c r="D66" s="10">
        <v>4</v>
      </c>
      <c r="E66" s="10">
        <v>3</v>
      </c>
      <c r="F66" s="10">
        <v>1.50</v>
      </c>
      <c r="G66" s="10">
        <v>5</v>
      </c>
      <c r="H66" s="10">
        <v>5</v>
      </c>
      <c r="I66" s="265">
        <f t="shared" si="3"/>
        <v>18.50</v>
      </c>
      <c r="J66" s="10">
        <f t="shared" si="4"/>
        <v>2.775</v>
      </c>
      <c r="K66" s="18">
        <v>2</v>
      </c>
      <c r="L66" s="18">
        <v>2.50</v>
      </c>
      <c r="M66" s="18">
        <v>3.50</v>
      </c>
      <c r="N66" s="18">
        <v>1</v>
      </c>
      <c r="O66" s="18">
        <v>2</v>
      </c>
      <c r="P66" s="265">
        <f t="shared" si="5"/>
        <v>11</v>
      </c>
      <c r="Q66" s="116">
        <f t="shared" si="6"/>
        <v>0.55000000000000004</v>
      </c>
      <c r="R66" s="105">
        <f t="shared" si="7"/>
        <v>0.70</v>
      </c>
      <c r="S66" s="105">
        <f t="shared" si="8"/>
        <v>0.57499999999999996</v>
      </c>
      <c r="T66" s="105">
        <f t="shared" si="9"/>
        <v>0.40</v>
      </c>
      <c r="U66" s="105">
        <f t="shared" si="10"/>
        <v>0.80</v>
      </c>
      <c r="V66" s="105">
        <f t="shared" si="11"/>
        <v>0.85</v>
      </c>
      <c r="W66" s="117">
        <f t="shared" si="12"/>
        <v>29.50</v>
      </c>
      <c r="X66" s="117">
        <f t="shared" si="13"/>
        <v>5.90</v>
      </c>
      <c r="Y66" s="266">
        <v>14</v>
      </c>
      <c r="Z66" s="116">
        <f t="shared" si="14"/>
        <v>11.20</v>
      </c>
      <c r="AA66" s="143"/>
    </row>
    <row r="67" spans="1:27" ht="19.9" customHeight="1">
      <c r="A67" s="138">
        <v>60</v>
      </c>
      <c r="B67" s="165">
        <v>263547</v>
      </c>
      <c r="C67" s="148" t="s">
        <v>221</v>
      </c>
      <c r="D67" s="10">
        <v>1</v>
      </c>
      <c r="E67" s="10">
        <v>1</v>
      </c>
      <c r="F67" s="10">
        <v>0</v>
      </c>
      <c r="G67" s="10">
        <v>1</v>
      </c>
      <c r="H67" s="10">
        <v>0</v>
      </c>
      <c r="I67" s="265">
        <f t="shared" si="3"/>
        <v>3</v>
      </c>
      <c r="J67" s="10">
        <f t="shared" si="4"/>
        <v>0.44999999999999996</v>
      </c>
      <c r="K67" s="18">
        <v>1</v>
      </c>
      <c r="L67" s="18">
        <v>1</v>
      </c>
      <c r="M67" s="18">
        <v>0</v>
      </c>
      <c r="N67" s="18">
        <v>1</v>
      </c>
      <c r="O67" s="18">
        <v>0</v>
      </c>
      <c r="P67" s="265">
        <f t="shared" si="5"/>
        <v>3</v>
      </c>
      <c r="Q67" s="116">
        <f t="shared" si="6"/>
        <v>0.15000000000000002</v>
      </c>
      <c r="R67" s="105">
        <f t="shared" si="7"/>
        <v>0.20</v>
      </c>
      <c r="S67" s="105">
        <f t="shared" si="8"/>
        <v>0.20</v>
      </c>
      <c r="T67" s="105">
        <f t="shared" si="9"/>
        <v>0</v>
      </c>
      <c r="U67" s="105">
        <f t="shared" si="10"/>
        <v>0.20</v>
      </c>
      <c r="V67" s="105">
        <f t="shared" si="11"/>
        <v>0</v>
      </c>
      <c r="W67" s="117">
        <f t="shared" si="12"/>
        <v>6</v>
      </c>
      <c r="X67" s="117">
        <f t="shared" si="13"/>
        <v>1.2000000000000002</v>
      </c>
      <c r="Y67" s="266">
        <v>0</v>
      </c>
      <c r="Z67" s="116">
        <f t="shared" si="14"/>
        <v>0</v>
      </c>
      <c r="AA67" s="143"/>
    </row>
    <row r="68" spans="1:27" ht="19.9" customHeight="1">
      <c r="A68" s="138">
        <v>61</v>
      </c>
      <c r="B68" s="165">
        <v>263548</v>
      </c>
      <c r="C68" s="148" t="s">
        <v>222</v>
      </c>
      <c r="D68" s="10">
        <v>1.50</v>
      </c>
      <c r="E68" s="10">
        <v>1</v>
      </c>
      <c r="F68" s="10">
        <v>2</v>
      </c>
      <c r="G68" s="10">
        <v>1</v>
      </c>
      <c r="H68" s="10">
        <v>1</v>
      </c>
      <c r="I68" s="265">
        <f t="shared" si="3"/>
        <v>6.50</v>
      </c>
      <c r="J68" s="10">
        <f t="shared" si="4"/>
        <v>0.975</v>
      </c>
      <c r="K68" s="18">
        <v>3</v>
      </c>
      <c r="L68" s="18">
        <v>1</v>
      </c>
      <c r="M68" s="18">
        <v>1</v>
      </c>
      <c r="N68" s="18">
        <v>0</v>
      </c>
      <c r="O68" s="18">
        <v>0</v>
      </c>
      <c r="P68" s="265">
        <f t="shared" si="5"/>
        <v>5</v>
      </c>
      <c r="Q68" s="116">
        <f t="shared" si="6"/>
        <v>0.25</v>
      </c>
      <c r="R68" s="105">
        <f t="shared" si="7"/>
        <v>0.375</v>
      </c>
      <c r="S68" s="105">
        <f t="shared" si="8"/>
        <v>0.20</v>
      </c>
      <c r="T68" s="105">
        <f t="shared" si="9"/>
        <v>0.35</v>
      </c>
      <c r="U68" s="105">
        <f t="shared" si="10"/>
        <v>0.15</v>
      </c>
      <c r="V68" s="105">
        <f t="shared" si="11"/>
        <v>0.15</v>
      </c>
      <c r="W68" s="117">
        <f t="shared" si="12"/>
        <v>11.50</v>
      </c>
      <c r="X68" s="117">
        <f t="shared" si="13"/>
        <v>2.3000000000000003</v>
      </c>
      <c r="Y68" s="266">
        <v>2</v>
      </c>
      <c r="Z68" s="116">
        <f t="shared" si="14"/>
        <v>1.60</v>
      </c>
      <c r="AA68" s="143"/>
    </row>
    <row r="69" spans="1:27" ht="19.9" customHeight="1">
      <c r="A69" s="138">
        <v>62</v>
      </c>
      <c r="B69" s="165">
        <v>263550</v>
      </c>
      <c r="C69" s="148" t="s">
        <v>223</v>
      </c>
      <c r="D69" s="10">
        <v>1</v>
      </c>
      <c r="E69" s="10">
        <v>1</v>
      </c>
      <c r="F69" s="10">
        <v>0</v>
      </c>
      <c r="G69" s="10">
        <v>2</v>
      </c>
      <c r="H69" s="10">
        <v>1</v>
      </c>
      <c r="I69" s="265">
        <f t="shared" si="3"/>
        <v>5</v>
      </c>
      <c r="J69" s="10">
        <f t="shared" si="4"/>
        <v>0.75</v>
      </c>
      <c r="K69" s="18">
        <v>1</v>
      </c>
      <c r="L69" s="18">
        <v>1</v>
      </c>
      <c r="M69" s="18">
        <v>1</v>
      </c>
      <c r="N69" s="18">
        <v>0</v>
      </c>
      <c r="O69" s="18">
        <v>0</v>
      </c>
      <c r="P69" s="265">
        <f t="shared" si="5"/>
        <v>3</v>
      </c>
      <c r="Q69" s="116">
        <f t="shared" si="6"/>
        <v>0.15000000000000002</v>
      </c>
      <c r="R69" s="105">
        <f t="shared" si="7"/>
        <v>0.20</v>
      </c>
      <c r="S69" s="105">
        <f t="shared" si="8"/>
        <v>0.20</v>
      </c>
      <c r="T69" s="105">
        <f t="shared" si="9"/>
        <v>0.05</v>
      </c>
      <c r="U69" s="105">
        <f t="shared" si="10"/>
        <v>0.30</v>
      </c>
      <c r="V69" s="105">
        <f t="shared" si="11"/>
        <v>0.15</v>
      </c>
      <c r="W69" s="117">
        <f t="shared" si="12"/>
        <v>8</v>
      </c>
      <c r="X69" s="117">
        <f t="shared" si="13"/>
        <v>1.60</v>
      </c>
      <c r="Y69" s="266">
        <v>0</v>
      </c>
      <c r="Z69" s="116">
        <f t="shared" si="14"/>
        <v>0</v>
      </c>
      <c r="AA69" s="143"/>
    </row>
    <row r="70" spans="1:27" ht="19.9" customHeight="1">
      <c r="A70" s="138">
        <v>63</v>
      </c>
      <c r="B70" s="165">
        <v>263551</v>
      </c>
      <c r="C70" s="148" t="s">
        <v>224</v>
      </c>
      <c r="D70" s="10">
        <v>3</v>
      </c>
      <c r="E70" s="10">
        <v>4</v>
      </c>
      <c r="F70" s="10">
        <v>5</v>
      </c>
      <c r="G70" s="10">
        <v>2</v>
      </c>
      <c r="H70" s="10">
        <v>1.50</v>
      </c>
      <c r="I70" s="265">
        <f t="shared" si="3"/>
        <v>15.50</v>
      </c>
      <c r="J70" s="10">
        <f t="shared" si="4"/>
        <v>2.3249999999999997</v>
      </c>
      <c r="K70" s="18">
        <v>0</v>
      </c>
      <c r="L70" s="18">
        <v>2</v>
      </c>
      <c r="M70" s="18">
        <v>3</v>
      </c>
      <c r="N70" s="18">
        <v>0</v>
      </c>
      <c r="O70" s="18">
        <v>2.50</v>
      </c>
      <c r="P70" s="265">
        <f t="shared" si="5"/>
        <v>7.50</v>
      </c>
      <c r="Q70" s="116">
        <f t="shared" si="6"/>
        <v>0.375</v>
      </c>
      <c r="R70" s="105">
        <f t="shared" si="7"/>
        <v>0.44999999999999996</v>
      </c>
      <c r="S70" s="105">
        <f t="shared" si="8"/>
        <v>0.70</v>
      </c>
      <c r="T70" s="105">
        <f t="shared" si="9"/>
        <v>0.90</v>
      </c>
      <c r="U70" s="105">
        <f t="shared" si="10"/>
        <v>0.30</v>
      </c>
      <c r="V70" s="105">
        <f t="shared" si="11"/>
        <v>0.35</v>
      </c>
      <c r="W70" s="117">
        <f t="shared" si="12"/>
        <v>23</v>
      </c>
      <c r="X70" s="117">
        <f t="shared" si="13"/>
        <v>4.6000000000000005</v>
      </c>
      <c r="Y70" s="266">
        <v>6</v>
      </c>
      <c r="Z70" s="116">
        <f t="shared" si="14"/>
        <v>4.8000000000000007</v>
      </c>
      <c r="AA70" s="143"/>
    </row>
    <row r="71" spans="1:27" ht="19.9" customHeight="1">
      <c r="A71" s="138">
        <v>64</v>
      </c>
      <c r="B71" s="165">
        <v>263552</v>
      </c>
      <c r="C71" s="148" t="s">
        <v>225</v>
      </c>
      <c r="D71" s="10">
        <v>0</v>
      </c>
      <c r="E71" s="10">
        <v>0</v>
      </c>
      <c r="F71" s="10">
        <v>1.50</v>
      </c>
      <c r="G71" s="10">
        <v>2</v>
      </c>
      <c r="H71" s="10">
        <v>1</v>
      </c>
      <c r="I71" s="265">
        <f t="shared" si="3"/>
        <v>4.50</v>
      </c>
      <c r="J71" s="10">
        <f t="shared" si="4"/>
        <v>0.675</v>
      </c>
      <c r="K71" s="18">
        <v>2.50</v>
      </c>
      <c r="L71" s="18">
        <v>4</v>
      </c>
      <c r="M71" s="18">
        <v>1</v>
      </c>
      <c r="N71" s="18">
        <v>2.50</v>
      </c>
      <c r="O71" s="18">
        <v>3</v>
      </c>
      <c r="P71" s="265">
        <f t="shared" si="5"/>
        <v>13</v>
      </c>
      <c r="Q71" s="116">
        <f t="shared" si="6"/>
        <v>0.65</v>
      </c>
      <c r="R71" s="105">
        <f t="shared" si="7"/>
        <v>0.125</v>
      </c>
      <c r="S71" s="105">
        <f t="shared" si="8"/>
        <v>0.20</v>
      </c>
      <c r="T71" s="105">
        <f t="shared" si="9"/>
        <v>0.27499999999999997</v>
      </c>
      <c r="U71" s="105">
        <f t="shared" si="10"/>
        <v>0.425</v>
      </c>
      <c r="V71" s="105">
        <f t="shared" si="11"/>
        <v>0.30000000000000004</v>
      </c>
      <c r="W71" s="117">
        <f t="shared" si="12"/>
        <v>17.50</v>
      </c>
      <c r="X71" s="117">
        <f t="shared" si="13"/>
        <v>3.50</v>
      </c>
      <c r="Y71" s="266">
        <v>0</v>
      </c>
      <c r="Z71" s="116">
        <f t="shared" si="14"/>
        <v>0</v>
      </c>
      <c r="AA71" s="143"/>
    </row>
    <row r="72" spans="1:27" ht="19.9" customHeight="1">
      <c r="A72" s="138">
        <v>65</v>
      </c>
      <c r="B72" s="165">
        <v>263553</v>
      </c>
      <c r="C72" s="148" t="s">
        <v>226</v>
      </c>
      <c r="D72" s="10">
        <v>3</v>
      </c>
      <c r="E72" s="10">
        <v>0</v>
      </c>
      <c r="F72" s="10">
        <v>1.50</v>
      </c>
      <c r="G72" s="10">
        <v>1</v>
      </c>
      <c r="H72" s="10">
        <v>2</v>
      </c>
      <c r="I72" s="265">
        <f t="shared" si="3"/>
        <v>7.50</v>
      </c>
      <c r="J72" s="10">
        <f t="shared" si="4"/>
        <v>1.125</v>
      </c>
      <c r="K72" s="18">
        <v>1</v>
      </c>
      <c r="L72" s="18">
        <v>0</v>
      </c>
      <c r="M72" s="18">
        <v>0</v>
      </c>
      <c r="N72" s="18">
        <v>2</v>
      </c>
      <c r="O72" s="18">
        <v>1</v>
      </c>
      <c r="P72" s="265">
        <f t="shared" si="5"/>
        <v>4</v>
      </c>
      <c r="Q72" s="116">
        <f t="shared" si="6"/>
        <v>0.20</v>
      </c>
      <c r="R72" s="105">
        <f t="shared" si="7"/>
        <v>0.49999999999999994</v>
      </c>
      <c r="S72" s="105">
        <f t="shared" si="8"/>
        <v>0</v>
      </c>
      <c r="T72" s="105">
        <f t="shared" si="9"/>
        <v>0.22499999999999998</v>
      </c>
      <c r="U72" s="105">
        <f t="shared" si="10"/>
        <v>0.25</v>
      </c>
      <c r="V72" s="105">
        <f t="shared" si="11"/>
        <v>0.35</v>
      </c>
      <c r="W72" s="117">
        <f t="shared" si="12"/>
        <v>11.50</v>
      </c>
      <c r="X72" s="117">
        <f t="shared" si="13"/>
        <v>2.3000000000000003</v>
      </c>
      <c r="Y72" s="266">
        <v>4</v>
      </c>
      <c r="Z72" s="116">
        <f t="shared" si="14"/>
        <v>3.20</v>
      </c>
      <c r="AA72" s="143"/>
    </row>
    <row r="73" spans="1:27" ht="19.9" customHeight="1">
      <c r="A73" s="138">
        <v>66</v>
      </c>
      <c r="B73" s="165">
        <v>263554</v>
      </c>
      <c r="C73" s="148" t="s">
        <v>227</v>
      </c>
      <c r="D73" s="10">
        <v>1</v>
      </c>
      <c r="E73" s="10">
        <v>3</v>
      </c>
      <c r="F73" s="10">
        <v>0</v>
      </c>
      <c r="G73" s="10">
        <v>4</v>
      </c>
      <c r="H73" s="10">
        <v>1</v>
      </c>
      <c r="I73" s="265">
        <f t="shared" si="15" ref="I73:I117">SUM(D73:H73)</f>
        <v>9</v>
      </c>
      <c r="J73" s="10">
        <f t="shared" si="16" ref="J73:J117">I73*0.15</f>
        <v>1.35</v>
      </c>
      <c r="K73" s="18">
        <v>3.50</v>
      </c>
      <c r="L73" s="18">
        <v>1</v>
      </c>
      <c r="M73" s="18">
        <v>1</v>
      </c>
      <c r="N73" s="18">
        <v>1</v>
      </c>
      <c r="O73" s="18">
        <v>1</v>
      </c>
      <c r="P73" s="265">
        <f t="shared" si="17" ref="P73:P117">SUM(K73:O73)</f>
        <v>7.50</v>
      </c>
      <c r="Q73" s="116">
        <f t="shared" si="18" ref="Q73:Q117">P73*0.05</f>
        <v>0.375</v>
      </c>
      <c r="R73" s="105">
        <f t="shared" si="19" ref="R73:R117">(D73*0.15+K73*0.05)</f>
        <v>0.325</v>
      </c>
      <c r="S73" s="105">
        <f t="shared" si="20" ref="S73:S117">(E73*0.15+L73*0.05)</f>
        <v>0.49999999999999994</v>
      </c>
      <c r="T73" s="105">
        <f t="shared" si="21" ref="T73:T117">(F73*0.15+M73*0.05)</f>
        <v>0.05</v>
      </c>
      <c r="U73" s="105">
        <f t="shared" si="22" ref="U73:U117">(G73*0.15+N73*0.05)</f>
        <v>0.65</v>
      </c>
      <c r="V73" s="105">
        <f t="shared" si="23" ref="V73:V117">(H73*0.15+O73*0.05)</f>
        <v>0.20</v>
      </c>
      <c r="W73" s="117">
        <f t="shared" si="24" ref="W73:W117">I73+P73</f>
        <v>16.50</v>
      </c>
      <c r="X73" s="117">
        <f t="shared" si="25" ref="X73:X117">(W73*0.2)</f>
        <v>3.3000000000000003</v>
      </c>
      <c r="Y73" s="266">
        <v>0</v>
      </c>
      <c r="Z73" s="116">
        <f t="shared" si="26" ref="Z73:Z117">Y73*0.8</f>
        <v>0</v>
      </c>
      <c r="AA73" s="143"/>
    </row>
    <row r="74" spans="1:27" ht="19.9" customHeight="1">
      <c r="A74" s="138">
        <v>67</v>
      </c>
      <c r="B74" s="165">
        <v>263555</v>
      </c>
      <c r="C74" s="148" t="s">
        <v>227</v>
      </c>
      <c r="D74" s="10">
        <v>2</v>
      </c>
      <c r="E74" s="10">
        <v>2.50</v>
      </c>
      <c r="F74" s="10">
        <v>5</v>
      </c>
      <c r="G74" s="10">
        <v>3</v>
      </c>
      <c r="H74" s="10">
        <v>4</v>
      </c>
      <c r="I74" s="265">
        <f t="shared" si="15"/>
        <v>16.50</v>
      </c>
      <c r="J74" s="10">
        <f t="shared" si="16"/>
        <v>2.475</v>
      </c>
      <c r="K74" s="18">
        <v>3</v>
      </c>
      <c r="L74" s="18">
        <v>2</v>
      </c>
      <c r="M74" s="18">
        <v>1.50</v>
      </c>
      <c r="N74" s="18">
        <v>2.50</v>
      </c>
      <c r="O74" s="18">
        <v>3</v>
      </c>
      <c r="P74" s="265">
        <f t="shared" si="17"/>
        <v>12</v>
      </c>
      <c r="Q74" s="116">
        <f t="shared" si="18"/>
        <v>0.60000000000000009</v>
      </c>
      <c r="R74" s="105">
        <f t="shared" si="19"/>
        <v>0.45</v>
      </c>
      <c r="S74" s="105">
        <f t="shared" si="20"/>
        <v>0.475</v>
      </c>
      <c r="T74" s="105">
        <f t="shared" si="21"/>
        <v>0.825</v>
      </c>
      <c r="U74" s="105">
        <f t="shared" si="22"/>
        <v>0.57499999999999996</v>
      </c>
      <c r="V74" s="105">
        <f t="shared" si="23"/>
        <v>0.75</v>
      </c>
      <c r="W74" s="117">
        <f t="shared" si="24"/>
        <v>28.50</v>
      </c>
      <c r="X74" s="117">
        <f t="shared" si="25"/>
        <v>5.70</v>
      </c>
      <c r="Y74" s="266">
        <v>11</v>
      </c>
      <c r="Z74" s="116">
        <f t="shared" si="26"/>
        <v>8.8000000000000007</v>
      </c>
      <c r="AA74" s="143"/>
    </row>
    <row r="75" spans="1:27" ht="19.9" customHeight="1">
      <c r="A75" s="138">
        <v>68</v>
      </c>
      <c r="B75" s="165">
        <v>263558</v>
      </c>
      <c r="C75" s="148" t="s">
        <v>228</v>
      </c>
      <c r="D75" s="10">
        <v>1.50</v>
      </c>
      <c r="E75" s="10">
        <v>2</v>
      </c>
      <c r="F75" s="10">
        <v>3</v>
      </c>
      <c r="G75" s="10">
        <v>0</v>
      </c>
      <c r="H75" s="10">
        <v>1</v>
      </c>
      <c r="I75" s="265">
        <f t="shared" si="15"/>
        <v>7.50</v>
      </c>
      <c r="J75" s="10">
        <f t="shared" si="16"/>
        <v>1.125</v>
      </c>
      <c r="K75" s="18">
        <v>1.50</v>
      </c>
      <c r="L75" s="18">
        <v>1</v>
      </c>
      <c r="M75" s="18">
        <v>0</v>
      </c>
      <c r="N75" s="18">
        <v>1</v>
      </c>
      <c r="O75" s="18">
        <v>0</v>
      </c>
      <c r="P75" s="265">
        <f t="shared" si="17"/>
        <v>3.50</v>
      </c>
      <c r="Q75" s="116">
        <f t="shared" si="18"/>
        <v>0.17500000000000002</v>
      </c>
      <c r="R75" s="105">
        <f t="shared" si="19"/>
        <v>0.30</v>
      </c>
      <c r="S75" s="105">
        <f t="shared" si="20"/>
        <v>0.35</v>
      </c>
      <c r="T75" s="105">
        <f t="shared" si="21"/>
        <v>0.44999999999999996</v>
      </c>
      <c r="U75" s="105">
        <f t="shared" si="22"/>
        <v>0.05</v>
      </c>
      <c r="V75" s="105">
        <f t="shared" si="23"/>
        <v>0.15</v>
      </c>
      <c r="W75" s="117">
        <f t="shared" si="24"/>
        <v>11</v>
      </c>
      <c r="X75" s="117">
        <f t="shared" si="25"/>
        <v>2.2000000000000002</v>
      </c>
      <c r="Y75" s="266">
        <v>4</v>
      </c>
      <c r="Z75" s="116">
        <f t="shared" si="26"/>
        <v>3.20</v>
      </c>
      <c r="AA75" s="143"/>
    </row>
    <row r="76" spans="1:27" ht="19.9" customHeight="1">
      <c r="A76" s="138">
        <v>69</v>
      </c>
      <c r="B76" s="165">
        <v>263559</v>
      </c>
      <c r="C76" s="148" t="s">
        <v>229</v>
      </c>
      <c r="D76" s="10">
        <v>3</v>
      </c>
      <c r="E76" s="10">
        <v>4</v>
      </c>
      <c r="F76" s="10">
        <v>5</v>
      </c>
      <c r="G76" s="10">
        <v>6</v>
      </c>
      <c r="H76" s="10">
        <v>2</v>
      </c>
      <c r="I76" s="265">
        <f t="shared" si="15"/>
        <v>20</v>
      </c>
      <c r="J76" s="10">
        <f t="shared" si="16"/>
        <v>3</v>
      </c>
      <c r="K76" s="18">
        <v>1</v>
      </c>
      <c r="L76" s="18">
        <v>1</v>
      </c>
      <c r="M76" s="18">
        <v>2</v>
      </c>
      <c r="N76" s="18">
        <v>3.50</v>
      </c>
      <c r="O76" s="18">
        <v>4</v>
      </c>
      <c r="P76" s="265">
        <f t="shared" si="17"/>
        <v>11.50</v>
      </c>
      <c r="Q76" s="116">
        <f t="shared" si="18"/>
        <v>0.57500000000000007</v>
      </c>
      <c r="R76" s="105">
        <f t="shared" si="19"/>
        <v>0.49999999999999994</v>
      </c>
      <c r="S76" s="105">
        <f t="shared" si="20"/>
        <v>0.65</v>
      </c>
      <c r="T76" s="105">
        <f t="shared" si="21"/>
        <v>0.85</v>
      </c>
      <c r="U76" s="105">
        <f t="shared" si="22"/>
        <v>1.075</v>
      </c>
      <c r="V76" s="105">
        <f t="shared" si="23"/>
        <v>0.50</v>
      </c>
      <c r="W76" s="117">
        <f t="shared" si="24"/>
        <v>31.50</v>
      </c>
      <c r="X76" s="117">
        <f t="shared" si="25"/>
        <v>6.3000000000000007</v>
      </c>
      <c r="Y76" s="266">
        <v>14</v>
      </c>
      <c r="Z76" s="116">
        <f t="shared" si="26"/>
        <v>11.20</v>
      </c>
      <c r="AA76" s="143"/>
    </row>
    <row r="77" spans="1:27" ht="19.9" customHeight="1">
      <c r="A77" s="138">
        <v>70</v>
      </c>
      <c r="B77" s="165">
        <v>263560</v>
      </c>
      <c r="C77" s="148" t="s">
        <v>230</v>
      </c>
      <c r="D77" s="10">
        <v>3</v>
      </c>
      <c r="E77" s="10">
        <v>4</v>
      </c>
      <c r="F77" s="10">
        <v>2</v>
      </c>
      <c r="G77" s="10">
        <v>4</v>
      </c>
      <c r="H77" s="10">
        <v>3</v>
      </c>
      <c r="I77" s="265">
        <f t="shared" si="15"/>
        <v>16</v>
      </c>
      <c r="J77" s="10">
        <f t="shared" si="16"/>
        <v>2.40</v>
      </c>
      <c r="K77" s="18">
        <v>2</v>
      </c>
      <c r="L77" s="18">
        <v>3</v>
      </c>
      <c r="M77" s="18">
        <v>2.50</v>
      </c>
      <c r="N77" s="18">
        <v>4</v>
      </c>
      <c r="O77" s="18">
        <v>1</v>
      </c>
      <c r="P77" s="265">
        <f t="shared" si="17"/>
        <v>12.50</v>
      </c>
      <c r="Q77" s="116">
        <f t="shared" si="18"/>
        <v>0.625</v>
      </c>
      <c r="R77" s="105">
        <f t="shared" si="19"/>
        <v>0.54999999999999993</v>
      </c>
      <c r="S77" s="105">
        <f t="shared" si="20"/>
        <v>0.75</v>
      </c>
      <c r="T77" s="105">
        <f t="shared" si="21"/>
        <v>0.425</v>
      </c>
      <c r="U77" s="105">
        <f t="shared" si="22"/>
        <v>0.80</v>
      </c>
      <c r="V77" s="105">
        <f t="shared" si="23"/>
        <v>0.49999999999999994</v>
      </c>
      <c r="W77" s="117">
        <f t="shared" si="24"/>
        <v>28.50</v>
      </c>
      <c r="X77" s="117">
        <f t="shared" si="25"/>
        <v>5.70</v>
      </c>
      <c r="Y77" s="266">
        <v>14</v>
      </c>
      <c r="Z77" s="116">
        <f t="shared" si="26"/>
        <v>11.20</v>
      </c>
      <c r="AA77" s="143"/>
    </row>
    <row r="78" spans="1:27" ht="19.9" customHeight="1">
      <c r="A78" s="138">
        <v>71</v>
      </c>
      <c r="B78" s="165">
        <v>263561</v>
      </c>
      <c r="C78" s="148" t="s">
        <v>231</v>
      </c>
      <c r="D78" s="10">
        <v>1.50</v>
      </c>
      <c r="E78" s="10">
        <v>2.50</v>
      </c>
      <c r="F78" s="10">
        <v>2</v>
      </c>
      <c r="G78" s="10">
        <v>1</v>
      </c>
      <c r="H78" s="10">
        <v>0</v>
      </c>
      <c r="I78" s="265">
        <f t="shared" si="15"/>
        <v>7</v>
      </c>
      <c r="J78" s="10">
        <f t="shared" si="16"/>
        <v>1.05</v>
      </c>
      <c r="K78" s="18">
        <v>1</v>
      </c>
      <c r="L78" s="18">
        <v>2</v>
      </c>
      <c r="M78" s="18">
        <v>2.50</v>
      </c>
      <c r="N78" s="18">
        <v>1</v>
      </c>
      <c r="O78" s="18">
        <v>0</v>
      </c>
      <c r="P78" s="265">
        <f t="shared" si="17"/>
        <v>6.50</v>
      </c>
      <c r="Q78" s="116">
        <f t="shared" si="18"/>
        <v>0.325</v>
      </c>
      <c r="R78" s="105">
        <f t="shared" si="19"/>
        <v>0.27499999999999997</v>
      </c>
      <c r="S78" s="105">
        <f t="shared" si="20"/>
        <v>0.475</v>
      </c>
      <c r="T78" s="105">
        <f t="shared" si="21"/>
        <v>0.425</v>
      </c>
      <c r="U78" s="105">
        <f t="shared" si="22"/>
        <v>0.20</v>
      </c>
      <c r="V78" s="105">
        <f t="shared" si="23"/>
        <v>0</v>
      </c>
      <c r="W78" s="117">
        <f t="shared" si="24"/>
        <v>13.50</v>
      </c>
      <c r="X78" s="117">
        <f t="shared" si="25"/>
        <v>2.70</v>
      </c>
      <c r="Y78" s="266">
        <v>0</v>
      </c>
      <c r="Z78" s="116">
        <f t="shared" si="26"/>
        <v>0</v>
      </c>
      <c r="AA78" s="143"/>
    </row>
    <row r="79" spans="1:27" ht="19.9" customHeight="1">
      <c r="A79" s="138">
        <v>72</v>
      </c>
      <c r="B79" s="165">
        <v>263562</v>
      </c>
      <c r="C79" s="148" t="s">
        <v>232</v>
      </c>
      <c r="D79" s="10">
        <v>2</v>
      </c>
      <c r="E79" s="10">
        <v>6</v>
      </c>
      <c r="F79" s="10">
        <v>3</v>
      </c>
      <c r="G79" s="10">
        <v>1</v>
      </c>
      <c r="H79" s="10">
        <v>2.50</v>
      </c>
      <c r="I79" s="265">
        <f t="shared" si="15"/>
        <v>14.50</v>
      </c>
      <c r="J79" s="10">
        <f t="shared" si="16"/>
        <v>2.1749999999999998</v>
      </c>
      <c r="K79" s="18">
        <v>2.50</v>
      </c>
      <c r="L79" s="18">
        <v>1</v>
      </c>
      <c r="M79" s="18">
        <v>1</v>
      </c>
      <c r="N79" s="18">
        <v>2.50</v>
      </c>
      <c r="O79" s="18">
        <v>2</v>
      </c>
      <c r="P79" s="265">
        <f t="shared" si="17"/>
        <v>9</v>
      </c>
      <c r="Q79" s="116">
        <f t="shared" si="18"/>
        <v>0.45</v>
      </c>
      <c r="R79" s="105">
        <f t="shared" si="19"/>
        <v>0.425</v>
      </c>
      <c r="S79" s="105">
        <f t="shared" si="20"/>
        <v>0.95</v>
      </c>
      <c r="T79" s="105">
        <f t="shared" si="21"/>
        <v>0.49999999999999994</v>
      </c>
      <c r="U79" s="105">
        <f t="shared" si="22"/>
        <v>0.27500000000000002</v>
      </c>
      <c r="V79" s="105">
        <f t="shared" si="23"/>
        <v>0.475</v>
      </c>
      <c r="W79" s="117">
        <f t="shared" si="24"/>
        <v>23.50</v>
      </c>
      <c r="X79" s="117">
        <f t="shared" si="25"/>
        <v>4.70</v>
      </c>
      <c r="Y79" s="266">
        <v>11</v>
      </c>
      <c r="Z79" s="116">
        <f t="shared" si="26"/>
        <v>8.8000000000000007</v>
      </c>
      <c r="AA79" s="143"/>
    </row>
    <row r="80" spans="1:27" ht="19.9" customHeight="1">
      <c r="A80" s="138">
        <v>73</v>
      </c>
      <c r="B80" s="165">
        <v>263564</v>
      </c>
      <c r="C80" s="148" t="s">
        <v>233</v>
      </c>
      <c r="D80" s="10">
        <v>1</v>
      </c>
      <c r="E80" s="10">
        <v>2</v>
      </c>
      <c r="F80" s="10">
        <v>0</v>
      </c>
      <c r="G80" s="10">
        <v>7</v>
      </c>
      <c r="H80" s="10">
        <v>5</v>
      </c>
      <c r="I80" s="265">
        <f t="shared" si="15"/>
        <v>15</v>
      </c>
      <c r="J80" s="10">
        <f t="shared" si="16"/>
        <v>2.25</v>
      </c>
      <c r="K80" s="18">
        <v>1.50</v>
      </c>
      <c r="L80" s="18">
        <v>2.50</v>
      </c>
      <c r="M80" s="18">
        <v>1</v>
      </c>
      <c r="N80" s="18">
        <v>1</v>
      </c>
      <c r="O80" s="18">
        <v>3</v>
      </c>
      <c r="P80" s="265">
        <f t="shared" si="17"/>
        <v>9</v>
      </c>
      <c r="Q80" s="116">
        <f t="shared" si="18"/>
        <v>0.45</v>
      </c>
      <c r="R80" s="105">
        <f t="shared" si="19"/>
        <v>0.225</v>
      </c>
      <c r="S80" s="105">
        <f t="shared" si="20"/>
        <v>0.425</v>
      </c>
      <c r="T80" s="105">
        <f t="shared" si="21"/>
        <v>0.05</v>
      </c>
      <c r="U80" s="105">
        <f t="shared" si="22"/>
        <v>1.1000000000000001</v>
      </c>
      <c r="V80" s="105">
        <f t="shared" si="23"/>
        <v>0.90</v>
      </c>
      <c r="W80" s="117">
        <f t="shared" si="24"/>
        <v>24</v>
      </c>
      <c r="X80" s="117">
        <f t="shared" si="25"/>
        <v>4.8000000000000007</v>
      </c>
      <c r="Y80" s="266">
        <v>10</v>
      </c>
      <c r="Z80" s="116">
        <f t="shared" si="26"/>
        <v>8</v>
      </c>
      <c r="AA80" s="143"/>
    </row>
    <row r="81" spans="1:27" ht="19.9" customHeight="1">
      <c r="A81" s="138">
        <v>74</v>
      </c>
      <c r="B81" s="165">
        <v>263567</v>
      </c>
      <c r="C81" s="148" t="s">
        <v>234</v>
      </c>
      <c r="D81" s="10">
        <v>1</v>
      </c>
      <c r="E81" s="10">
        <v>1</v>
      </c>
      <c r="F81" s="10">
        <v>1</v>
      </c>
      <c r="G81" s="10">
        <v>2</v>
      </c>
      <c r="H81" s="10">
        <v>1</v>
      </c>
      <c r="I81" s="265">
        <f t="shared" si="15"/>
        <v>6</v>
      </c>
      <c r="J81" s="10">
        <f t="shared" si="16"/>
        <v>0.89999999999999991</v>
      </c>
      <c r="K81" s="18">
        <v>3.50</v>
      </c>
      <c r="L81" s="18">
        <v>3</v>
      </c>
      <c r="M81" s="18">
        <v>1.50</v>
      </c>
      <c r="N81" s="18">
        <v>2.50</v>
      </c>
      <c r="O81" s="18">
        <v>2.50</v>
      </c>
      <c r="P81" s="265">
        <f t="shared" si="17"/>
        <v>13</v>
      </c>
      <c r="Q81" s="116">
        <f t="shared" si="18"/>
        <v>0.65</v>
      </c>
      <c r="R81" s="105">
        <f t="shared" si="19"/>
        <v>0.325</v>
      </c>
      <c r="S81" s="105">
        <f t="shared" si="20"/>
        <v>0.30000000000000004</v>
      </c>
      <c r="T81" s="105">
        <f t="shared" si="21"/>
        <v>0.225</v>
      </c>
      <c r="U81" s="105">
        <f t="shared" si="22"/>
        <v>0.425</v>
      </c>
      <c r="V81" s="105">
        <f t="shared" si="23"/>
        <v>0.27500000000000002</v>
      </c>
      <c r="W81" s="117">
        <f t="shared" si="24"/>
        <v>19</v>
      </c>
      <c r="X81" s="117">
        <f t="shared" si="25"/>
        <v>3.8000000000000003</v>
      </c>
      <c r="Y81" s="266">
        <v>0</v>
      </c>
      <c r="Z81" s="116">
        <f t="shared" si="26"/>
        <v>0</v>
      </c>
      <c r="AA81" s="143"/>
    </row>
    <row r="82" spans="1:27" ht="19.9" customHeight="1">
      <c r="A82" s="138">
        <v>75</v>
      </c>
      <c r="B82" s="165">
        <v>263569</v>
      </c>
      <c r="C82" s="148" t="s">
        <v>235</v>
      </c>
      <c r="D82" s="10">
        <v>2</v>
      </c>
      <c r="E82" s="10">
        <v>0</v>
      </c>
      <c r="F82" s="10">
        <v>1</v>
      </c>
      <c r="G82" s="10">
        <v>2</v>
      </c>
      <c r="H82" s="10">
        <v>0</v>
      </c>
      <c r="I82" s="265">
        <f t="shared" si="15"/>
        <v>5</v>
      </c>
      <c r="J82" s="10">
        <f t="shared" si="16"/>
        <v>0.75</v>
      </c>
      <c r="K82" s="18">
        <v>1</v>
      </c>
      <c r="L82" s="18">
        <v>1.50</v>
      </c>
      <c r="M82" s="18">
        <v>2</v>
      </c>
      <c r="N82" s="18">
        <v>1</v>
      </c>
      <c r="O82" s="18">
        <v>0.50</v>
      </c>
      <c r="P82" s="265">
        <f t="shared" si="17"/>
        <v>6</v>
      </c>
      <c r="Q82" s="116">
        <f t="shared" si="18"/>
        <v>0.30000000000000004</v>
      </c>
      <c r="R82" s="105">
        <f t="shared" si="19"/>
        <v>0.35</v>
      </c>
      <c r="S82" s="105">
        <f t="shared" si="20"/>
        <v>0.075000000000000011</v>
      </c>
      <c r="T82" s="105">
        <f t="shared" si="21"/>
        <v>0.25</v>
      </c>
      <c r="U82" s="105">
        <f t="shared" si="22"/>
        <v>0.35</v>
      </c>
      <c r="V82" s="105">
        <f t="shared" si="23"/>
        <v>0.025000000000000001</v>
      </c>
      <c r="W82" s="117">
        <f t="shared" si="24"/>
        <v>11</v>
      </c>
      <c r="X82" s="117">
        <f t="shared" si="25"/>
        <v>2.2000000000000002</v>
      </c>
      <c r="Y82" s="266">
        <v>0</v>
      </c>
      <c r="Z82" s="116">
        <f t="shared" si="26"/>
        <v>0</v>
      </c>
      <c r="AA82" s="143"/>
    </row>
    <row r="83" spans="1:27" ht="19.9" customHeight="1">
      <c r="A83" s="138">
        <v>76</v>
      </c>
      <c r="B83" s="165">
        <v>263570</v>
      </c>
      <c r="C83" s="148" t="s">
        <v>235</v>
      </c>
      <c r="D83" s="10">
        <v>1</v>
      </c>
      <c r="E83" s="10">
        <v>1</v>
      </c>
      <c r="F83" s="10">
        <v>0</v>
      </c>
      <c r="G83" s="10">
        <v>0</v>
      </c>
      <c r="H83" s="10">
        <v>2</v>
      </c>
      <c r="I83" s="265">
        <f t="shared" si="15"/>
        <v>4</v>
      </c>
      <c r="J83" s="10">
        <f t="shared" si="16"/>
        <v>0.60</v>
      </c>
      <c r="K83" s="18">
        <v>2</v>
      </c>
      <c r="L83" s="18">
        <v>1</v>
      </c>
      <c r="M83" s="18">
        <v>1</v>
      </c>
      <c r="N83" s="18">
        <v>0</v>
      </c>
      <c r="O83" s="18">
        <v>0</v>
      </c>
      <c r="P83" s="265">
        <f t="shared" si="17"/>
        <v>4</v>
      </c>
      <c r="Q83" s="116">
        <f t="shared" si="18"/>
        <v>0.20</v>
      </c>
      <c r="R83" s="105">
        <f t="shared" si="19"/>
        <v>0.25</v>
      </c>
      <c r="S83" s="105">
        <f t="shared" si="20"/>
        <v>0.20</v>
      </c>
      <c r="T83" s="105">
        <f t="shared" si="21"/>
        <v>0.05</v>
      </c>
      <c r="U83" s="105">
        <f t="shared" si="22"/>
        <v>0</v>
      </c>
      <c r="V83" s="105">
        <f t="shared" si="23"/>
        <v>0.30</v>
      </c>
      <c r="W83" s="117">
        <f t="shared" si="24"/>
        <v>8</v>
      </c>
      <c r="X83" s="117">
        <f t="shared" si="25"/>
        <v>1.60</v>
      </c>
      <c r="Y83" s="266">
        <v>0</v>
      </c>
      <c r="Z83" s="116">
        <f t="shared" si="26"/>
        <v>0</v>
      </c>
      <c r="AA83" s="143"/>
    </row>
    <row r="84" spans="1:27" ht="19.9" customHeight="1">
      <c r="A84" s="138">
        <v>77</v>
      </c>
      <c r="B84" s="165">
        <v>263571</v>
      </c>
      <c r="C84" s="148" t="s">
        <v>236</v>
      </c>
      <c r="D84" s="10">
        <v>2</v>
      </c>
      <c r="E84" s="10">
        <v>1</v>
      </c>
      <c r="F84" s="10">
        <v>1</v>
      </c>
      <c r="G84" s="10">
        <v>2</v>
      </c>
      <c r="H84" s="10">
        <v>1</v>
      </c>
      <c r="I84" s="265">
        <f t="shared" si="15"/>
        <v>7</v>
      </c>
      <c r="J84" s="10">
        <f t="shared" si="16"/>
        <v>1.05</v>
      </c>
      <c r="K84" s="18">
        <v>2</v>
      </c>
      <c r="L84" s="18">
        <v>1.50</v>
      </c>
      <c r="M84" s="18">
        <v>2</v>
      </c>
      <c r="N84" s="18">
        <v>3</v>
      </c>
      <c r="O84" s="18">
        <v>1</v>
      </c>
      <c r="P84" s="265">
        <f t="shared" si="17"/>
        <v>9.50</v>
      </c>
      <c r="Q84" s="116">
        <f t="shared" si="18"/>
        <v>0.475</v>
      </c>
      <c r="R84" s="105">
        <f t="shared" si="19"/>
        <v>0.40</v>
      </c>
      <c r="S84" s="105">
        <f t="shared" si="20"/>
        <v>0.225</v>
      </c>
      <c r="T84" s="105">
        <f t="shared" si="21"/>
        <v>0.25</v>
      </c>
      <c r="U84" s="105">
        <f t="shared" si="22"/>
        <v>0.45</v>
      </c>
      <c r="V84" s="105">
        <f t="shared" si="23"/>
        <v>0.20</v>
      </c>
      <c r="W84" s="117">
        <f t="shared" si="24"/>
        <v>16.50</v>
      </c>
      <c r="X84" s="117">
        <f t="shared" si="25"/>
        <v>3.3000000000000003</v>
      </c>
      <c r="Y84" s="266">
        <v>4</v>
      </c>
      <c r="Z84" s="116">
        <f t="shared" si="26"/>
        <v>3.20</v>
      </c>
      <c r="AA84" s="143"/>
    </row>
    <row r="85" spans="1:27" ht="19.9" customHeight="1">
      <c r="A85" s="138">
        <v>78</v>
      </c>
      <c r="B85" s="165">
        <v>263573</v>
      </c>
      <c r="C85" s="148" t="s">
        <v>237</v>
      </c>
      <c r="D85" s="10">
        <v>1.50</v>
      </c>
      <c r="E85" s="10">
        <v>2</v>
      </c>
      <c r="F85" s="10">
        <v>0</v>
      </c>
      <c r="G85" s="10">
        <v>1.50</v>
      </c>
      <c r="H85" s="10">
        <v>0</v>
      </c>
      <c r="I85" s="265">
        <f t="shared" si="15"/>
        <v>5</v>
      </c>
      <c r="J85" s="10">
        <f t="shared" si="16"/>
        <v>0.75</v>
      </c>
      <c r="K85" s="18">
        <v>2</v>
      </c>
      <c r="L85" s="18">
        <v>2.50</v>
      </c>
      <c r="M85" s="18">
        <v>1</v>
      </c>
      <c r="N85" s="18">
        <v>2</v>
      </c>
      <c r="O85" s="18">
        <v>1.50</v>
      </c>
      <c r="P85" s="265">
        <f t="shared" si="17"/>
        <v>9</v>
      </c>
      <c r="Q85" s="116">
        <f t="shared" si="18"/>
        <v>0.45</v>
      </c>
      <c r="R85" s="105">
        <f t="shared" si="19"/>
        <v>0.32499999999999996</v>
      </c>
      <c r="S85" s="105">
        <f t="shared" si="20"/>
        <v>0.425</v>
      </c>
      <c r="T85" s="105">
        <f t="shared" si="21"/>
        <v>0.05</v>
      </c>
      <c r="U85" s="105">
        <f t="shared" si="22"/>
        <v>0.32499999999999996</v>
      </c>
      <c r="V85" s="105">
        <f t="shared" si="23"/>
        <v>0.075000000000000011</v>
      </c>
      <c r="W85" s="117">
        <f t="shared" si="24"/>
        <v>14</v>
      </c>
      <c r="X85" s="117">
        <f t="shared" si="25"/>
        <v>2.8000000000000003</v>
      </c>
      <c r="Y85" s="266">
        <v>0</v>
      </c>
      <c r="Z85" s="116">
        <f t="shared" si="26"/>
        <v>0</v>
      </c>
      <c r="AA85" s="143"/>
    </row>
    <row r="86" spans="1:27" ht="19.9" customHeight="1">
      <c r="A86" s="138">
        <v>79</v>
      </c>
      <c r="B86" s="165">
        <v>263574</v>
      </c>
      <c r="C86" s="148" t="s">
        <v>238</v>
      </c>
      <c r="D86" s="10">
        <v>0</v>
      </c>
      <c r="E86" s="10">
        <v>1</v>
      </c>
      <c r="F86" s="10">
        <v>0</v>
      </c>
      <c r="G86" s="10">
        <v>2</v>
      </c>
      <c r="H86" s="10">
        <v>0</v>
      </c>
      <c r="I86" s="265">
        <f t="shared" si="15"/>
        <v>3</v>
      </c>
      <c r="J86" s="10">
        <f t="shared" si="16"/>
        <v>0.44999999999999996</v>
      </c>
      <c r="K86" s="18">
        <v>1</v>
      </c>
      <c r="L86" s="18">
        <v>1</v>
      </c>
      <c r="M86" s="18">
        <v>1.50</v>
      </c>
      <c r="N86" s="18">
        <v>0.50</v>
      </c>
      <c r="O86" s="18">
        <v>0</v>
      </c>
      <c r="P86" s="265">
        <f t="shared" si="17"/>
        <v>4</v>
      </c>
      <c r="Q86" s="116">
        <f t="shared" si="18"/>
        <v>0.20</v>
      </c>
      <c r="R86" s="105">
        <f t="shared" si="19"/>
        <v>0.05</v>
      </c>
      <c r="S86" s="105">
        <f t="shared" si="20"/>
        <v>0.20</v>
      </c>
      <c r="T86" s="105">
        <f t="shared" si="21"/>
        <v>0.075000000000000011</v>
      </c>
      <c r="U86" s="105">
        <f t="shared" si="22"/>
        <v>0.325</v>
      </c>
      <c r="V86" s="105">
        <f t="shared" si="23"/>
        <v>0</v>
      </c>
      <c r="W86" s="117">
        <f t="shared" si="24"/>
        <v>7</v>
      </c>
      <c r="X86" s="117">
        <f t="shared" si="25"/>
        <v>1.40</v>
      </c>
      <c r="Y86" s="266">
        <v>11</v>
      </c>
      <c r="Z86" s="116">
        <f t="shared" si="26"/>
        <v>8.8000000000000007</v>
      </c>
      <c r="AA86" s="143"/>
    </row>
    <row r="87" spans="1:27" ht="19.9" customHeight="1">
      <c r="A87" s="138">
        <v>80</v>
      </c>
      <c r="B87" s="165">
        <v>263575</v>
      </c>
      <c r="C87" s="148" t="s">
        <v>239</v>
      </c>
      <c r="D87" s="10">
        <v>5</v>
      </c>
      <c r="E87" s="10">
        <v>4</v>
      </c>
      <c r="F87" s="10">
        <v>5.50</v>
      </c>
      <c r="G87" s="10">
        <v>5</v>
      </c>
      <c r="H87" s="10">
        <v>4</v>
      </c>
      <c r="I87" s="265">
        <f t="shared" si="15"/>
        <v>23.50</v>
      </c>
      <c r="J87" s="10">
        <f t="shared" si="16"/>
        <v>3.525</v>
      </c>
      <c r="K87" s="18">
        <v>1.50</v>
      </c>
      <c r="L87" s="18">
        <v>1.50</v>
      </c>
      <c r="M87" s="18">
        <v>2</v>
      </c>
      <c r="N87" s="18">
        <v>3.50</v>
      </c>
      <c r="O87" s="18">
        <v>2.50</v>
      </c>
      <c r="P87" s="265">
        <f t="shared" si="17"/>
        <v>11</v>
      </c>
      <c r="Q87" s="116">
        <f t="shared" si="18"/>
        <v>0.55000000000000004</v>
      </c>
      <c r="R87" s="105">
        <f t="shared" si="19"/>
        <v>0.825</v>
      </c>
      <c r="S87" s="105">
        <f t="shared" si="20"/>
        <v>0.675</v>
      </c>
      <c r="T87" s="105">
        <f t="shared" si="21"/>
        <v>0.925</v>
      </c>
      <c r="U87" s="105">
        <f t="shared" si="22"/>
        <v>0.925</v>
      </c>
      <c r="V87" s="105">
        <f t="shared" si="23"/>
        <v>0.725</v>
      </c>
      <c r="W87" s="117">
        <f t="shared" si="24"/>
        <v>34.50</v>
      </c>
      <c r="X87" s="117">
        <f t="shared" si="25"/>
        <v>6.90</v>
      </c>
      <c r="Y87" s="266">
        <v>10</v>
      </c>
      <c r="Z87" s="116">
        <f t="shared" si="26"/>
        <v>8</v>
      </c>
      <c r="AA87" s="143"/>
    </row>
    <row r="88" spans="1:27" ht="19.9" customHeight="1">
      <c r="A88" s="138">
        <v>81</v>
      </c>
      <c r="B88" s="165">
        <v>263576</v>
      </c>
      <c r="C88" s="148" t="s">
        <v>240</v>
      </c>
      <c r="D88" s="10">
        <v>1.50</v>
      </c>
      <c r="E88" s="10">
        <v>1</v>
      </c>
      <c r="F88" s="10">
        <v>1</v>
      </c>
      <c r="G88" s="10">
        <v>0</v>
      </c>
      <c r="H88" s="10">
        <v>1</v>
      </c>
      <c r="I88" s="265">
        <f t="shared" si="15"/>
        <v>4.50</v>
      </c>
      <c r="J88" s="10">
        <f t="shared" si="16"/>
        <v>0.675</v>
      </c>
      <c r="K88" s="18">
        <v>2.50</v>
      </c>
      <c r="L88" s="18">
        <v>1</v>
      </c>
      <c r="M88" s="18">
        <v>1.50</v>
      </c>
      <c r="N88" s="18">
        <v>2.50</v>
      </c>
      <c r="O88" s="18">
        <v>0</v>
      </c>
      <c r="P88" s="265">
        <f t="shared" si="17"/>
        <v>7.50</v>
      </c>
      <c r="Q88" s="116">
        <f t="shared" si="18"/>
        <v>0.375</v>
      </c>
      <c r="R88" s="105">
        <f t="shared" si="19"/>
        <v>0.35</v>
      </c>
      <c r="S88" s="105">
        <f t="shared" si="20"/>
        <v>0.20</v>
      </c>
      <c r="T88" s="105">
        <f t="shared" si="21"/>
        <v>0.225</v>
      </c>
      <c r="U88" s="105">
        <f t="shared" si="22"/>
        <v>0.125</v>
      </c>
      <c r="V88" s="105">
        <f t="shared" si="23"/>
        <v>0.15</v>
      </c>
      <c r="W88" s="117">
        <f t="shared" si="24"/>
        <v>12</v>
      </c>
      <c r="X88" s="117">
        <f t="shared" si="25"/>
        <v>2.4000000000000004</v>
      </c>
      <c r="Y88" s="266">
        <v>0</v>
      </c>
      <c r="Z88" s="116">
        <f t="shared" si="26"/>
        <v>0</v>
      </c>
      <c r="AA88" s="143"/>
    </row>
    <row r="89" spans="1:27" ht="19.9" customHeight="1">
      <c r="A89" s="138">
        <v>82</v>
      </c>
      <c r="B89" s="165">
        <v>263577</v>
      </c>
      <c r="C89" s="148" t="s">
        <v>241</v>
      </c>
      <c r="D89" s="10">
        <v>3</v>
      </c>
      <c r="E89" s="10">
        <v>4</v>
      </c>
      <c r="F89" s="10">
        <v>1</v>
      </c>
      <c r="G89" s="10">
        <v>2</v>
      </c>
      <c r="H89" s="10">
        <v>3</v>
      </c>
      <c r="I89" s="265">
        <f t="shared" si="15"/>
        <v>13</v>
      </c>
      <c r="J89" s="10">
        <f t="shared" si="16"/>
        <v>1.95</v>
      </c>
      <c r="K89" s="18">
        <v>1.50</v>
      </c>
      <c r="L89" s="18">
        <v>1</v>
      </c>
      <c r="M89" s="18">
        <v>1</v>
      </c>
      <c r="N89" s="18">
        <v>2</v>
      </c>
      <c r="O89" s="18">
        <v>2</v>
      </c>
      <c r="P89" s="265">
        <f t="shared" si="17"/>
        <v>7.50</v>
      </c>
      <c r="Q89" s="116">
        <f t="shared" si="18"/>
        <v>0.375</v>
      </c>
      <c r="R89" s="105">
        <f t="shared" si="19"/>
        <v>0.52499999999999991</v>
      </c>
      <c r="S89" s="105">
        <f t="shared" si="20"/>
        <v>0.65</v>
      </c>
      <c r="T89" s="105">
        <f t="shared" si="21"/>
        <v>0.20</v>
      </c>
      <c r="U89" s="105">
        <f t="shared" si="22"/>
        <v>0.40</v>
      </c>
      <c r="V89" s="105">
        <f t="shared" si="23"/>
        <v>0.54999999999999993</v>
      </c>
      <c r="W89" s="117">
        <f t="shared" si="24"/>
        <v>20.50</v>
      </c>
      <c r="X89" s="117">
        <f t="shared" si="25"/>
        <v>4.1000000000000005</v>
      </c>
      <c r="Y89" s="266">
        <v>6</v>
      </c>
      <c r="Z89" s="116">
        <f t="shared" si="26"/>
        <v>4.8000000000000007</v>
      </c>
      <c r="AA89" s="143"/>
    </row>
    <row r="90" spans="1:27" ht="19.9" customHeight="1">
      <c r="A90" s="138">
        <v>83</v>
      </c>
      <c r="B90" s="165">
        <v>263578</v>
      </c>
      <c r="C90" s="148" t="s">
        <v>242</v>
      </c>
      <c r="D90" s="10">
        <v>1</v>
      </c>
      <c r="E90" s="10">
        <v>1</v>
      </c>
      <c r="F90" s="10">
        <v>2</v>
      </c>
      <c r="G90" s="10">
        <v>1</v>
      </c>
      <c r="H90" s="10">
        <v>2</v>
      </c>
      <c r="I90" s="265">
        <f t="shared" si="15"/>
        <v>7</v>
      </c>
      <c r="J90" s="10">
        <f t="shared" si="16"/>
        <v>1.05</v>
      </c>
      <c r="K90" s="18">
        <v>2</v>
      </c>
      <c r="L90" s="18">
        <v>2.50</v>
      </c>
      <c r="M90" s="18">
        <v>1.50</v>
      </c>
      <c r="N90" s="18">
        <v>0</v>
      </c>
      <c r="O90" s="18">
        <v>1</v>
      </c>
      <c r="P90" s="265">
        <f t="shared" si="17"/>
        <v>7</v>
      </c>
      <c r="Q90" s="116">
        <f t="shared" si="18"/>
        <v>0.35</v>
      </c>
      <c r="R90" s="105">
        <f t="shared" si="19"/>
        <v>0.25</v>
      </c>
      <c r="S90" s="105">
        <f t="shared" si="20"/>
        <v>0.27500000000000002</v>
      </c>
      <c r="T90" s="105">
        <f t="shared" si="21"/>
        <v>0.375</v>
      </c>
      <c r="U90" s="105">
        <f t="shared" si="22"/>
        <v>0.15</v>
      </c>
      <c r="V90" s="105">
        <f t="shared" si="23"/>
        <v>0.35</v>
      </c>
      <c r="W90" s="117">
        <f t="shared" si="24"/>
        <v>14</v>
      </c>
      <c r="X90" s="117">
        <f t="shared" si="25"/>
        <v>2.8000000000000003</v>
      </c>
      <c r="Y90" s="266">
        <v>3</v>
      </c>
      <c r="Z90" s="116">
        <f t="shared" si="26"/>
        <v>2.4000000000000004</v>
      </c>
      <c r="AA90" s="143"/>
    </row>
    <row r="91" spans="1:27" ht="19.9" customHeight="1">
      <c r="A91" s="138">
        <v>84</v>
      </c>
      <c r="B91" s="165">
        <v>263580</v>
      </c>
      <c r="C91" s="148" t="s">
        <v>243</v>
      </c>
      <c r="D91" s="10">
        <v>3</v>
      </c>
      <c r="E91" s="10">
        <v>4</v>
      </c>
      <c r="F91" s="10">
        <v>5</v>
      </c>
      <c r="G91" s="10">
        <v>1</v>
      </c>
      <c r="H91" s="10">
        <v>3</v>
      </c>
      <c r="I91" s="265">
        <f t="shared" si="15"/>
        <v>16</v>
      </c>
      <c r="J91" s="10">
        <f t="shared" si="16"/>
        <v>2.40</v>
      </c>
      <c r="K91" s="18">
        <v>1</v>
      </c>
      <c r="L91" s="18">
        <v>3.50</v>
      </c>
      <c r="M91" s="18">
        <v>2</v>
      </c>
      <c r="N91" s="18">
        <v>1</v>
      </c>
      <c r="O91" s="18">
        <v>2</v>
      </c>
      <c r="P91" s="265">
        <f t="shared" si="17"/>
        <v>9.50</v>
      </c>
      <c r="Q91" s="116">
        <f t="shared" si="18"/>
        <v>0.475</v>
      </c>
      <c r="R91" s="105">
        <f t="shared" si="19"/>
        <v>0.49999999999999994</v>
      </c>
      <c r="S91" s="105">
        <f t="shared" si="20"/>
        <v>0.775</v>
      </c>
      <c r="T91" s="105">
        <f t="shared" si="21"/>
        <v>0.85</v>
      </c>
      <c r="U91" s="105">
        <f t="shared" si="22"/>
        <v>0.20</v>
      </c>
      <c r="V91" s="105">
        <f t="shared" si="23"/>
        <v>0.54999999999999993</v>
      </c>
      <c r="W91" s="117">
        <f t="shared" si="24"/>
        <v>25.50</v>
      </c>
      <c r="X91" s="117">
        <f t="shared" si="25"/>
        <v>5.1000000000000005</v>
      </c>
      <c r="Y91" s="266">
        <v>4</v>
      </c>
      <c r="Z91" s="116">
        <f t="shared" si="26"/>
        <v>3.20</v>
      </c>
      <c r="AA91" s="143"/>
    </row>
    <row r="92" spans="1:27" ht="19.9" customHeight="1">
      <c r="A92" s="138">
        <v>85</v>
      </c>
      <c r="B92" s="165">
        <v>263581</v>
      </c>
      <c r="C92" s="148" t="s">
        <v>244</v>
      </c>
      <c r="D92" s="10">
        <v>1</v>
      </c>
      <c r="E92" s="10">
        <v>1</v>
      </c>
      <c r="F92" s="10">
        <v>1</v>
      </c>
      <c r="G92" s="10">
        <v>1</v>
      </c>
      <c r="H92" s="10">
        <v>0</v>
      </c>
      <c r="I92" s="265">
        <f t="shared" si="15"/>
        <v>4</v>
      </c>
      <c r="J92" s="10">
        <f t="shared" si="16"/>
        <v>0.60</v>
      </c>
      <c r="K92" s="18">
        <v>1</v>
      </c>
      <c r="L92" s="18">
        <v>0</v>
      </c>
      <c r="M92" s="18">
        <v>1</v>
      </c>
      <c r="N92" s="18">
        <v>0</v>
      </c>
      <c r="O92" s="18">
        <v>2</v>
      </c>
      <c r="P92" s="265">
        <f t="shared" si="17"/>
        <v>4</v>
      </c>
      <c r="Q92" s="116">
        <f t="shared" si="18"/>
        <v>0.20</v>
      </c>
      <c r="R92" s="105">
        <f t="shared" si="19"/>
        <v>0.20</v>
      </c>
      <c r="S92" s="105">
        <f t="shared" si="20"/>
        <v>0.15</v>
      </c>
      <c r="T92" s="105">
        <f t="shared" si="21"/>
        <v>0.20</v>
      </c>
      <c r="U92" s="105">
        <f t="shared" si="22"/>
        <v>0.15</v>
      </c>
      <c r="V92" s="105">
        <f t="shared" si="23"/>
        <v>0.10</v>
      </c>
      <c r="W92" s="117">
        <f t="shared" si="24"/>
        <v>8</v>
      </c>
      <c r="X92" s="117">
        <f t="shared" si="25"/>
        <v>1.60</v>
      </c>
      <c r="Y92" s="266">
        <v>5</v>
      </c>
      <c r="Z92" s="116">
        <f t="shared" si="26"/>
        <v>4</v>
      </c>
      <c r="AA92" s="143"/>
    </row>
    <row r="93" spans="1:27" ht="19.9" customHeight="1">
      <c r="A93" s="138">
        <v>86</v>
      </c>
      <c r="B93" s="165">
        <v>263582</v>
      </c>
      <c r="C93" s="148" t="s">
        <v>245</v>
      </c>
      <c r="D93" s="10">
        <v>1.50</v>
      </c>
      <c r="E93" s="10">
        <v>1</v>
      </c>
      <c r="F93" s="10">
        <v>2</v>
      </c>
      <c r="G93" s="10">
        <v>5</v>
      </c>
      <c r="H93" s="10">
        <v>3</v>
      </c>
      <c r="I93" s="265">
        <f t="shared" si="15"/>
        <v>12.50</v>
      </c>
      <c r="J93" s="10">
        <f t="shared" si="16"/>
        <v>1.875</v>
      </c>
      <c r="K93" s="18">
        <v>1</v>
      </c>
      <c r="L93" s="18">
        <v>3.50</v>
      </c>
      <c r="M93" s="18">
        <v>1.50</v>
      </c>
      <c r="N93" s="18">
        <v>1</v>
      </c>
      <c r="O93" s="18">
        <v>0</v>
      </c>
      <c r="P93" s="265">
        <f t="shared" si="17"/>
        <v>7</v>
      </c>
      <c r="Q93" s="116">
        <f t="shared" si="18"/>
        <v>0.35</v>
      </c>
      <c r="R93" s="105">
        <f t="shared" si="19"/>
        <v>0.27499999999999997</v>
      </c>
      <c r="S93" s="105">
        <f t="shared" si="20"/>
        <v>0.325</v>
      </c>
      <c r="T93" s="105">
        <f t="shared" si="21"/>
        <v>0.375</v>
      </c>
      <c r="U93" s="105">
        <f t="shared" si="22"/>
        <v>0.80</v>
      </c>
      <c r="V93" s="105">
        <f t="shared" si="23"/>
        <v>0.44999999999999996</v>
      </c>
      <c r="W93" s="117">
        <f t="shared" si="24"/>
        <v>19.50</v>
      </c>
      <c r="X93" s="117">
        <f t="shared" si="25"/>
        <v>3.9000000000000004</v>
      </c>
      <c r="Y93" s="266">
        <v>3</v>
      </c>
      <c r="Z93" s="116">
        <f t="shared" si="26"/>
        <v>2.4000000000000004</v>
      </c>
      <c r="AA93" s="143"/>
    </row>
    <row r="94" spans="1:27" ht="19.9" customHeight="1">
      <c r="A94" s="138">
        <v>87</v>
      </c>
      <c r="B94" s="165">
        <v>263583</v>
      </c>
      <c r="C94" s="148" t="s">
        <v>246</v>
      </c>
      <c r="D94" s="10">
        <v>1</v>
      </c>
      <c r="E94" s="10">
        <v>1</v>
      </c>
      <c r="F94" s="10">
        <v>4</v>
      </c>
      <c r="G94" s="10">
        <v>2</v>
      </c>
      <c r="H94" s="10">
        <v>1</v>
      </c>
      <c r="I94" s="265">
        <f t="shared" si="15"/>
        <v>9</v>
      </c>
      <c r="J94" s="10">
        <f t="shared" si="16"/>
        <v>1.35</v>
      </c>
      <c r="K94" s="18">
        <v>2.50</v>
      </c>
      <c r="L94" s="18">
        <v>2</v>
      </c>
      <c r="M94" s="18">
        <v>1</v>
      </c>
      <c r="N94" s="18">
        <v>1.50</v>
      </c>
      <c r="O94" s="18">
        <v>2</v>
      </c>
      <c r="P94" s="265">
        <f t="shared" si="17"/>
        <v>9</v>
      </c>
      <c r="Q94" s="116">
        <f t="shared" si="18"/>
        <v>0.45</v>
      </c>
      <c r="R94" s="105">
        <f t="shared" si="19"/>
        <v>0.27500000000000002</v>
      </c>
      <c r="S94" s="105">
        <f t="shared" si="20"/>
        <v>0.25</v>
      </c>
      <c r="T94" s="105">
        <f t="shared" si="21"/>
        <v>0.65</v>
      </c>
      <c r="U94" s="105">
        <f t="shared" si="22"/>
        <v>0.375</v>
      </c>
      <c r="V94" s="105">
        <f t="shared" si="23"/>
        <v>0.25</v>
      </c>
      <c r="W94" s="117">
        <f t="shared" si="24"/>
        <v>18</v>
      </c>
      <c r="X94" s="117">
        <f t="shared" si="25"/>
        <v>3.60</v>
      </c>
      <c r="Y94" s="266">
        <v>4</v>
      </c>
      <c r="Z94" s="116">
        <f t="shared" si="26"/>
        <v>3.20</v>
      </c>
      <c r="AA94" s="143"/>
    </row>
    <row r="95" spans="1:27" ht="19.9" customHeight="1">
      <c r="A95" s="138">
        <v>88</v>
      </c>
      <c r="B95" s="165">
        <v>263586</v>
      </c>
      <c r="C95" s="148" t="s">
        <v>247</v>
      </c>
      <c r="D95" s="10">
        <v>3</v>
      </c>
      <c r="E95" s="10">
        <v>1</v>
      </c>
      <c r="F95" s="10">
        <v>0</v>
      </c>
      <c r="G95" s="10">
        <v>1</v>
      </c>
      <c r="H95" s="10">
        <v>4</v>
      </c>
      <c r="I95" s="265">
        <f t="shared" si="15"/>
        <v>9</v>
      </c>
      <c r="J95" s="10">
        <f t="shared" si="16"/>
        <v>1.35</v>
      </c>
      <c r="K95" s="18">
        <v>2.50</v>
      </c>
      <c r="L95" s="18">
        <v>1</v>
      </c>
      <c r="M95" s="18">
        <v>0.50</v>
      </c>
      <c r="N95" s="18">
        <v>2</v>
      </c>
      <c r="O95" s="18">
        <v>1</v>
      </c>
      <c r="P95" s="265">
        <f t="shared" si="17"/>
        <v>7</v>
      </c>
      <c r="Q95" s="116">
        <f t="shared" si="18"/>
        <v>0.35</v>
      </c>
      <c r="R95" s="105">
        <f t="shared" si="19"/>
        <v>0.57499999999999996</v>
      </c>
      <c r="S95" s="105">
        <f t="shared" si="20"/>
        <v>0.20</v>
      </c>
      <c r="T95" s="105">
        <f t="shared" si="21"/>
        <v>0.025000000000000001</v>
      </c>
      <c r="U95" s="105">
        <f t="shared" si="22"/>
        <v>0.25</v>
      </c>
      <c r="V95" s="105">
        <f t="shared" si="23"/>
        <v>0.65</v>
      </c>
      <c r="W95" s="117">
        <f t="shared" si="24"/>
        <v>16</v>
      </c>
      <c r="X95" s="117">
        <f t="shared" si="25"/>
        <v>3.20</v>
      </c>
      <c r="Y95" s="266">
        <v>3</v>
      </c>
      <c r="Z95" s="116">
        <f t="shared" si="26"/>
        <v>2.4000000000000004</v>
      </c>
      <c r="AA95" s="143"/>
    </row>
    <row r="96" spans="1:27" ht="19.9" customHeight="1">
      <c r="A96" s="138">
        <v>89</v>
      </c>
      <c r="B96" s="165">
        <v>263587</v>
      </c>
      <c r="C96" s="148" t="s">
        <v>248</v>
      </c>
      <c r="D96" s="10">
        <v>3</v>
      </c>
      <c r="E96" s="10">
        <v>1.50</v>
      </c>
      <c r="F96" s="10">
        <v>4</v>
      </c>
      <c r="G96" s="10">
        <v>1</v>
      </c>
      <c r="H96" s="10">
        <v>1</v>
      </c>
      <c r="I96" s="265">
        <f t="shared" si="15"/>
        <v>10.50</v>
      </c>
      <c r="J96" s="10">
        <f t="shared" si="16"/>
        <v>1.575</v>
      </c>
      <c r="K96" s="18">
        <v>1</v>
      </c>
      <c r="L96" s="18">
        <v>1.50</v>
      </c>
      <c r="M96" s="18">
        <v>2.50</v>
      </c>
      <c r="N96" s="18">
        <v>2.50</v>
      </c>
      <c r="O96" s="18">
        <v>1</v>
      </c>
      <c r="P96" s="265">
        <f t="shared" si="17"/>
        <v>8.50</v>
      </c>
      <c r="Q96" s="116">
        <f t="shared" si="18"/>
        <v>0.42500000000000004</v>
      </c>
      <c r="R96" s="105">
        <f t="shared" si="19"/>
        <v>0.49999999999999994</v>
      </c>
      <c r="S96" s="105">
        <f t="shared" si="20"/>
        <v>0.30</v>
      </c>
      <c r="T96" s="105">
        <f t="shared" si="21"/>
        <v>0.725</v>
      </c>
      <c r="U96" s="105">
        <f t="shared" si="22"/>
        <v>0.27500000000000002</v>
      </c>
      <c r="V96" s="105">
        <f t="shared" si="23"/>
        <v>0.20</v>
      </c>
      <c r="W96" s="117">
        <f t="shared" si="24"/>
        <v>19</v>
      </c>
      <c r="X96" s="117">
        <f t="shared" si="25"/>
        <v>3.8000000000000003</v>
      </c>
      <c r="Y96" s="266">
        <v>2</v>
      </c>
      <c r="Z96" s="116">
        <f t="shared" si="26"/>
        <v>1.60</v>
      </c>
      <c r="AA96" s="143"/>
    </row>
    <row r="97" spans="1:27" ht="19.9" customHeight="1">
      <c r="A97" s="138">
        <v>90</v>
      </c>
      <c r="B97" s="165">
        <v>263588</v>
      </c>
      <c r="C97" s="148" t="s">
        <v>249</v>
      </c>
      <c r="D97" s="10">
        <v>0</v>
      </c>
      <c r="E97" s="10">
        <v>4</v>
      </c>
      <c r="F97" s="10">
        <v>0</v>
      </c>
      <c r="G97" s="10">
        <v>1</v>
      </c>
      <c r="H97" s="10">
        <v>0</v>
      </c>
      <c r="I97" s="265">
        <f t="shared" si="15"/>
        <v>5</v>
      </c>
      <c r="J97" s="10">
        <f t="shared" si="16"/>
        <v>0.75</v>
      </c>
      <c r="K97" s="18">
        <v>0</v>
      </c>
      <c r="L97" s="18">
        <v>2.50</v>
      </c>
      <c r="M97" s="18">
        <v>1.50</v>
      </c>
      <c r="N97" s="18">
        <v>0</v>
      </c>
      <c r="O97" s="18">
        <v>1</v>
      </c>
      <c r="P97" s="265">
        <f t="shared" si="17"/>
        <v>5</v>
      </c>
      <c r="Q97" s="116">
        <f t="shared" si="18"/>
        <v>0.25</v>
      </c>
      <c r="R97" s="105">
        <f t="shared" si="19"/>
        <v>0</v>
      </c>
      <c r="S97" s="105">
        <f t="shared" si="20"/>
        <v>0.725</v>
      </c>
      <c r="T97" s="105">
        <f t="shared" si="21"/>
        <v>0.075000000000000011</v>
      </c>
      <c r="U97" s="105">
        <f t="shared" si="22"/>
        <v>0.15</v>
      </c>
      <c r="V97" s="105">
        <f t="shared" si="23"/>
        <v>0.05</v>
      </c>
      <c r="W97" s="117">
        <f t="shared" si="24"/>
        <v>10</v>
      </c>
      <c r="X97" s="117">
        <f t="shared" si="25"/>
        <v>2</v>
      </c>
      <c r="Y97" s="266">
        <v>0</v>
      </c>
      <c r="Z97" s="116">
        <f t="shared" si="26"/>
        <v>0</v>
      </c>
      <c r="AA97" s="143"/>
    </row>
    <row r="98" spans="1:27" ht="19.9" customHeight="1">
      <c r="A98" s="138">
        <v>91</v>
      </c>
      <c r="B98" s="165">
        <v>263589</v>
      </c>
      <c r="C98" s="148" t="s">
        <v>250</v>
      </c>
      <c r="D98" s="10">
        <v>5</v>
      </c>
      <c r="E98" s="10">
        <v>2</v>
      </c>
      <c r="F98" s="10">
        <v>5</v>
      </c>
      <c r="G98" s="10">
        <v>3</v>
      </c>
      <c r="H98" s="10">
        <v>1</v>
      </c>
      <c r="I98" s="265">
        <f t="shared" si="15"/>
        <v>16</v>
      </c>
      <c r="J98" s="10">
        <f t="shared" si="16"/>
        <v>2.40</v>
      </c>
      <c r="K98" s="18">
        <v>2</v>
      </c>
      <c r="L98" s="18">
        <v>0</v>
      </c>
      <c r="M98" s="18">
        <v>1.50</v>
      </c>
      <c r="N98" s="18">
        <v>2</v>
      </c>
      <c r="O98" s="18">
        <v>0</v>
      </c>
      <c r="P98" s="265">
        <f t="shared" si="17"/>
        <v>5.50</v>
      </c>
      <c r="Q98" s="116">
        <f t="shared" si="18"/>
        <v>0.27500000000000002</v>
      </c>
      <c r="R98" s="105">
        <f t="shared" si="19"/>
        <v>0.85</v>
      </c>
      <c r="S98" s="105">
        <f t="shared" si="20"/>
        <v>0.30</v>
      </c>
      <c r="T98" s="105">
        <f t="shared" si="21"/>
        <v>0.825</v>
      </c>
      <c r="U98" s="105">
        <f t="shared" si="22"/>
        <v>0.54999999999999993</v>
      </c>
      <c r="V98" s="105">
        <f t="shared" si="23"/>
        <v>0.15</v>
      </c>
      <c r="W98" s="117">
        <f t="shared" si="24"/>
        <v>21.50</v>
      </c>
      <c r="X98" s="117">
        <f t="shared" si="25"/>
        <v>4.30</v>
      </c>
      <c r="Y98" s="266">
        <v>14</v>
      </c>
      <c r="Z98" s="116">
        <f t="shared" si="26"/>
        <v>11.20</v>
      </c>
      <c r="AA98" s="143"/>
    </row>
    <row r="99" spans="1:27" ht="19.9" customHeight="1">
      <c r="A99" s="138">
        <v>92</v>
      </c>
      <c r="B99" s="165">
        <v>263592</v>
      </c>
      <c r="C99" s="148" t="s">
        <v>251</v>
      </c>
      <c r="D99" s="10">
        <v>3</v>
      </c>
      <c r="E99" s="10">
        <v>0</v>
      </c>
      <c r="F99" s="10">
        <v>1</v>
      </c>
      <c r="G99" s="10">
        <v>2</v>
      </c>
      <c r="H99" s="10">
        <v>0</v>
      </c>
      <c r="I99" s="265">
        <f t="shared" si="15"/>
        <v>6</v>
      </c>
      <c r="J99" s="10">
        <f t="shared" si="16"/>
        <v>0.89999999999999991</v>
      </c>
      <c r="K99" s="18">
        <v>1</v>
      </c>
      <c r="L99" s="18">
        <v>1</v>
      </c>
      <c r="M99" s="18">
        <v>0.50</v>
      </c>
      <c r="N99" s="18">
        <v>2</v>
      </c>
      <c r="O99" s="18">
        <v>0</v>
      </c>
      <c r="P99" s="265">
        <f t="shared" si="17"/>
        <v>4.50</v>
      </c>
      <c r="Q99" s="116">
        <f t="shared" si="18"/>
        <v>0.225</v>
      </c>
      <c r="R99" s="105">
        <f t="shared" si="19"/>
        <v>0.49999999999999994</v>
      </c>
      <c r="S99" s="105">
        <f t="shared" si="20"/>
        <v>0.05</v>
      </c>
      <c r="T99" s="105">
        <f t="shared" si="21"/>
        <v>0.175</v>
      </c>
      <c r="U99" s="105">
        <f t="shared" si="22"/>
        <v>0.40</v>
      </c>
      <c r="V99" s="105">
        <f t="shared" si="23"/>
        <v>0</v>
      </c>
      <c r="W99" s="117">
        <f t="shared" si="24"/>
        <v>10.50</v>
      </c>
      <c r="X99" s="117">
        <f t="shared" si="25"/>
        <v>2.10</v>
      </c>
      <c r="Y99" s="266">
        <v>0</v>
      </c>
      <c r="Z99" s="116">
        <f t="shared" si="26"/>
        <v>0</v>
      </c>
      <c r="AA99" s="143"/>
    </row>
    <row r="100" spans="1:27" ht="19.9" customHeight="1">
      <c r="A100" s="138">
        <v>93</v>
      </c>
      <c r="B100" s="165">
        <v>263593</v>
      </c>
      <c r="C100" s="148" t="s">
        <v>252</v>
      </c>
      <c r="D100" s="10">
        <v>1</v>
      </c>
      <c r="E100" s="10">
        <v>0</v>
      </c>
      <c r="F100" s="10">
        <v>0</v>
      </c>
      <c r="G100" s="10">
        <v>1</v>
      </c>
      <c r="H100" s="10">
        <v>0</v>
      </c>
      <c r="I100" s="265">
        <f t="shared" si="15"/>
        <v>2</v>
      </c>
      <c r="J100" s="10">
        <f t="shared" si="16"/>
        <v>0.30</v>
      </c>
      <c r="K100" s="18">
        <v>0</v>
      </c>
      <c r="L100" s="18">
        <v>0</v>
      </c>
      <c r="M100" s="18">
        <v>1</v>
      </c>
      <c r="N100" s="18">
        <v>1</v>
      </c>
      <c r="O100" s="18">
        <v>0</v>
      </c>
      <c r="P100" s="265">
        <f t="shared" si="17"/>
        <v>2</v>
      </c>
      <c r="Q100" s="116">
        <f t="shared" si="18"/>
        <v>0.10</v>
      </c>
      <c r="R100" s="105">
        <f t="shared" si="19"/>
        <v>0.15</v>
      </c>
      <c r="S100" s="105">
        <f t="shared" si="20"/>
        <v>0</v>
      </c>
      <c r="T100" s="105">
        <f t="shared" si="21"/>
        <v>0.05</v>
      </c>
      <c r="U100" s="105">
        <f t="shared" si="22"/>
        <v>0.20</v>
      </c>
      <c r="V100" s="105">
        <f t="shared" si="23"/>
        <v>0</v>
      </c>
      <c r="W100" s="117">
        <f t="shared" si="24"/>
        <v>4</v>
      </c>
      <c r="X100" s="117">
        <f t="shared" si="25"/>
        <v>0.80</v>
      </c>
      <c r="Y100" s="266">
        <v>0</v>
      </c>
      <c r="Z100" s="116">
        <f t="shared" si="26"/>
        <v>0</v>
      </c>
      <c r="AA100" s="143"/>
    </row>
    <row r="101" spans="1:27" ht="19.9" customHeight="1">
      <c r="A101" s="138">
        <v>94</v>
      </c>
      <c r="B101" s="165">
        <v>263594</v>
      </c>
      <c r="C101" s="148" t="s">
        <v>253</v>
      </c>
      <c r="D101" s="10">
        <v>1</v>
      </c>
      <c r="E101" s="10">
        <v>0</v>
      </c>
      <c r="F101" s="10">
        <v>1</v>
      </c>
      <c r="G101" s="10">
        <v>0</v>
      </c>
      <c r="H101" s="10">
        <v>2</v>
      </c>
      <c r="I101" s="265">
        <f t="shared" si="15"/>
        <v>4</v>
      </c>
      <c r="J101" s="10">
        <f t="shared" si="16"/>
        <v>0.60</v>
      </c>
      <c r="K101" s="18">
        <v>2</v>
      </c>
      <c r="L101" s="18">
        <v>0</v>
      </c>
      <c r="M101" s="18">
        <v>3.50</v>
      </c>
      <c r="N101" s="18">
        <v>0</v>
      </c>
      <c r="O101" s="18">
        <v>1</v>
      </c>
      <c r="P101" s="265">
        <f t="shared" si="17"/>
        <v>6.50</v>
      </c>
      <c r="Q101" s="116">
        <f t="shared" si="18"/>
        <v>0.325</v>
      </c>
      <c r="R101" s="105">
        <f t="shared" si="19"/>
        <v>0.25</v>
      </c>
      <c r="S101" s="105">
        <f t="shared" si="20"/>
        <v>0</v>
      </c>
      <c r="T101" s="105">
        <f t="shared" si="21"/>
        <v>0.325</v>
      </c>
      <c r="U101" s="105">
        <f t="shared" si="22"/>
        <v>0</v>
      </c>
      <c r="V101" s="105">
        <f t="shared" si="23"/>
        <v>0.35</v>
      </c>
      <c r="W101" s="117">
        <f t="shared" si="24"/>
        <v>10.50</v>
      </c>
      <c r="X101" s="117">
        <f t="shared" si="25"/>
        <v>2.10</v>
      </c>
      <c r="Y101" s="266">
        <v>0</v>
      </c>
      <c r="Z101" s="116">
        <f t="shared" si="26"/>
        <v>0</v>
      </c>
      <c r="AA101" s="143"/>
    </row>
    <row r="102" spans="1:27" ht="19.9" customHeight="1">
      <c r="A102" s="138">
        <v>95</v>
      </c>
      <c r="B102" s="165">
        <v>263597</v>
      </c>
      <c r="C102" s="148" t="s">
        <v>254</v>
      </c>
      <c r="D102" s="10">
        <v>1</v>
      </c>
      <c r="E102" s="10">
        <v>4</v>
      </c>
      <c r="F102" s="10">
        <v>6</v>
      </c>
      <c r="G102" s="10">
        <v>2</v>
      </c>
      <c r="H102" s="10">
        <v>1</v>
      </c>
      <c r="I102" s="265">
        <f t="shared" si="15"/>
        <v>14</v>
      </c>
      <c r="J102" s="10">
        <f t="shared" si="16"/>
        <v>2.10</v>
      </c>
      <c r="K102" s="18">
        <v>3</v>
      </c>
      <c r="L102" s="18">
        <v>2</v>
      </c>
      <c r="M102" s="18">
        <v>1</v>
      </c>
      <c r="N102" s="18">
        <v>2</v>
      </c>
      <c r="O102" s="18">
        <v>1</v>
      </c>
      <c r="P102" s="265">
        <f t="shared" si="17"/>
        <v>9</v>
      </c>
      <c r="Q102" s="116">
        <f t="shared" si="18"/>
        <v>0.45</v>
      </c>
      <c r="R102" s="105">
        <f t="shared" si="19"/>
        <v>0.30000000000000004</v>
      </c>
      <c r="S102" s="105">
        <f t="shared" si="20"/>
        <v>0.70</v>
      </c>
      <c r="T102" s="105">
        <f t="shared" si="21"/>
        <v>0.95</v>
      </c>
      <c r="U102" s="105">
        <f t="shared" si="22"/>
        <v>0.40</v>
      </c>
      <c r="V102" s="105">
        <f t="shared" si="23"/>
        <v>0.20</v>
      </c>
      <c r="W102" s="117">
        <f t="shared" si="24"/>
        <v>23</v>
      </c>
      <c r="X102" s="117">
        <f t="shared" si="25"/>
        <v>4.6000000000000005</v>
      </c>
      <c r="Y102" s="266">
        <v>5</v>
      </c>
      <c r="Z102" s="116">
        <f t="shared" si="26"/>
        <v>4</v>
      </c>
      <c r="AA102" s="143"/>
    </row>
    <row r="103" spans="1:27" ht="19.9" customHeight="1">
      <c r="A103" s="138">
        <v>96</v>
      </c>
      <c r="B103" s="165">
        <v>263598</v>
      </c>
      <c r="C103" s="148" t="s">
        <v>255</v>
      </c>
      <c r="D103" s="10">
        <v>3</v>
      </c>
      <c r="E103" s="10">
        <v>2.50</v>
      </c>
      <c r="F103" s="10">
        <v>4</v>
      </c>
      <c r="G103" s="10">
        <v>1</v>
      </c>
      <c r="H103" s="10">
        <v>3</v>
      </c>
      <c r="I103" s="265">
        <f t="shared" si="15"/>
        <v>13.50</v>
      </c>
      <c r="J103" s="10">
        <f t="shared" si="16"/>
        <v>2.025</v>
      </c>
      <c r="K103" s="18">
        <v>1.50</v>
      </c>
      <c r="L103" s="18">
        <v>3</v>
      </c>
      <c r="M103" s="18">
        <v>2.50</v>
      </c>
      <c r="N103" s="18">
        <v>0</v>
      </c>
      <c r="O103" s="18">
        <v>1.50</v>
      </c>
      <c r="P103" s="265">
        <f t="shared" si="17"/>
        <v>8.50</v>
      </c>
      <c r="Q103" s="116">
        <f t="shared" si="18"/>
        <v>0.42500000000000004</v>
      </c>
      <c r="R103" s="105">
        <f t="shared" si="19"/>
        <v>0.52499999999999991</v>
      </c>
      <c r="S103" s="105">
        <f t="shared" si="20"/>
        <v>0.525</v>
      </c>
      <c r="T103" s="105">
        <f t="shared" si="21"/>
        <v>0.725</v>
      </c>
      <c r="U103" s="105">
        <f t="shared" si="22"/>
        <v>0.15</v>
      </c>
      <c r="V103" s="105">
        <f t="shared" si="23"/>
        <v>0.52499999999999991</v>
      </c>
      <c r="W103" s="117">
        <f t="shared" si="24"/>
        <v>22</v>
      </c>
      <c r="X103" s="117">
        <f t="shared" si="25"/>
        <v>4.4000000000000004</v>
      </c>
      <c r="Y103" s="266">
        <v>9</v>
      </c>
      <c r="Z103" s="116">
        <f t="shared" si="26"/>
        <v>7.20</v>
      </c>
      <c r="AA103" s="143"/>
    </row>
    <row r="104" spans="1:27" ht="19.9" customHeight="1">
      <c r="A104" s="138">
        <v>97</v>
      </c>
      <c r="B104" s="165">
        <v>263599</v>
      </c>
      <c r="C104" s="148" t="s">
        <v>256</v>
      </c>
      <c r="D104" s="10">
        <v>5</v>
      </c>
      <c r="E104" s="10">
        <v>6</v>
      </c>
      <c r="F104" s="10">
        <v>7</v>
      </c>
      <c r="G104" s="10">
        <v>3</v>
      </c>
      <c r="H104" s="10">
        <v>4</v>
      </c>
      <c r="I104" s="265">
        <f t="shared" si="15"/>
        <v>25</v>
      </c>
      <c r="J104" s="10">
        <f t="shared" si="16"/>
        <v>3.75</v>
      </c>
      <c r="K104" s="18">
        <v>3</v>
      </c>
      <c r="L104" s="18">
        <v>3.50</v>
      </c>
      <c r="M104" s="18">
        <v>2</v>
      </c>
      <c r="N104" s="18">
        <v>1</v>
      </c>
      <c r="O104" s="18">
        <v>2.50</v>
      </c>
      <c r="P104" s="265">
        <f t="shared" si="17"/>
        <v>12</v>
      </c>
      <c r="Q104" s="116">
        <f t="shared" si="18"/>
        <v>0.60000000000000009</v>
      </c>
      <c r="R104" s="105">
        <f t="shared" si="19"/>
        <v>0.90</v>
      </c>
      <c r="S104" s="105">
        <f t="shared" si="20"/>
        <v>1.075</v>
      </c>
      <c r="T104" s="105">
        <f t="shared" si="21"/>
        <v>1.1500000000000001</v>
      </c>
      <c r="U104" s="105">
        <f t="shared" si="22"/>
        <v>0.49999999999999994</v>
      </c>
      <c r="V104" s="105">
        <f t="shared" si="23"/>
        <v>0.725</v>
      </c>
      <c r="W104" s="117">
        <f t="shared" si="24"/>
        <v>37</v>
      </c>
      <c r="X104" s="117">
        <f t="shared" si="25"/>
        <v>7.40</v>
      </c>
      <c r="Y104" s="266">
        <v>7</v>
      </c>
      <c r="Z104" s="116">
        <f t="shared" si="26"/>
        <v>5.60</v>
      </c>
      <c r="AA104" s="143"/>
    </row>
    <row r="105" spans="1:27" ht="19.9" customHeight="1">
      <c r="A105" s="138">
        <v>98</v>
      </c>
      <c r="B105" s="165">
        <v>263605</v>
      </c>
      <c r="C105" s="148" t="s">
        <v>257</v>
      </c>
      <c r="D105" s="10">
        <v>5</v>
      </c>
      <c r="E105" s="10">
        <v>1.50</v>
      </c>
      <c r="F105" s="10">
        <v>6</v>
      </c>
      <c r="G105" s="10">
        <v>5</v>
      </c>
      <c r="H105" s="10">
        <v>5</v>
      </c>
      <c r="I105" s="265">
        <f t="shared" si="15"/>
        <v>22.50</v>
      </c>
      <c r="J105" s="10">
        <f t="shared" si="16"/>
        <v>3.375</v>
      </c>
      <c r="K105" s="18">
        <v>2.50</v>
      </c>
      <c r="L105" s="18">
        <v>3</v>
      </c>
      <c r="M105" s="18">
        <v>2.50</v>
      </c>
      <c r="N105" s="18">
        <v>1</v>
      </c>
      <c r="O105" s="18">
        <v>1.50</v>
      </c>
      <c r="P105" s="265">
        <f t="shared" si="17"/>
        <v>10.50</v>
      </c>
      <c r="Q105" s="116">
        <f t="shared" si="18"/>
        <v>0.525</v>
      </c>
      <c r="R105" s="105">
        <f t="shared" si="19"/>
        <v>0.875</v>
      </c>
      <c r="S105" s="105">
        <f t="shared" si="20"/>
        <v>0.375</v>
      </c>
      <c r="T105" s="105">
        <f t="shared" si="21"/>
        <v>1.0249999999999999</v>
      </c>
      <c r="U105" s="105">
        <f t="shared" si="22"/>
        <v>0.80</v>
      </c>
      <c r="V105" s="105">
        <f t="shared" si="23"/>
        <v>0.825</v>
      </c>
      <c r="W105" s="117">
        <f t="shared" si="24"/>
        <v>33</v>
      </c>
      <c r="X105" s="117">
        <f t="shared" si="25"/>
        <v>6.60</v>
      </c>
      <c r="Y105" s="266">
        <v>15</v>
      </c>
      <c r="Z105" s="116">
        <f t="shared" si="26"/>
        <v>12</v>
      </c>
      <c r="AA105" s="143"/>
    </row>
    <row r="106" spans="1:27" ht="19.9" customHeight="1">
      <c r="A106" s="138">
        <v>99</v>
      </c>
      <c r="B106" s="165">
        <v>263609</v>
      </c>
      <c r="C106" s="148" t="s">
        <v>258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265">
        <f t="shared" si="15"/>
        <v>0</v>
      </c>
      <c r="J106" s="10">
        <f t="shared" si="16"/>
        <v>0</v>
      </c>
      <c r="K106" s="18">
        <v>1</v>
      </c>
      <c r="L106" s="18">
        <v>1</v>
      </c>
      <c r="M106" s="18">
        <v>1.50</v>
      </c>
      <c r="N106" s="18">
        <v>0</v>
      </c>
      <c r="O106" s="18">
        <v>0.50</v>
      </c>
      <c r="P106" s="265">
        <f t="shared" si="17"/>
        <v>4</v>
      </c>
      <c r="Q106" s="116">
        <f t="shared" si="18"/>
        <v>0.20</v>
      </c>
      <c r="R106" s="105">
        <f t="shared" si="19"/>
        <v>0.05</v>
      </c>
      <c r="S106" s="105">
        <f t="shared" si="20"/>
        <v>0.05</v>
      </c>
      <c r="T106" s="105">
        <f t="shared" si="21"/>
        <v>0.075000000000000011</v>
      </c>
      <c r="U106" s="105">
        <f t="shared" si="22"/>
        <v>0</v>
      </c>
      <c r="V106" s="105">
        <f t="shared" si="23"/>
        <v>0.025000000000000001</v>
      </c>
      <c r="W106" s="117">
        <f t="shared" si="24"/>
        <v>4</v>
      </c>
      <c r="X106" s="117">
        <f t="shared" si="25"/>
        <v>0.80</v>
      </c>
      <c r="Y106" s="266">
        <v>0</v>
      </c>
      <c r="Z106" s="116">
        <f t="shared" si="26"/>
        <v>0</v>
      </c>
      <c r="AA106" s="143"/>
    </row>
    <row r="107" spans="1:27" ht="19.9" customHeight="1">
      <c r="A107" s="138">
        <v>100</v>
      </c>
      <c r="B107" s="165">
        <v>263610</v>
      </c>
      <c r="C107" s="148" t="s">
        <v>259</v>
      </c>
      <c r="D107" s="10">
        <v>1</v>
      </c>
      <c r="E107" s="10">
        <v>1</v>
      </c>
      <c r="F107" s="10">
        <v>0</v>
      </c>
      <c r="G107" s="10">
        <v>1</v>
      </c>
      <c r="H107" s="10">
        <v>0</v>
      </c>
      <c r="I107" s="265">
        <f t="shared" si="15"/>
        <v>3</v>
      </c>
      <c r="J107" s="10">
        <f t="shared" si="16"/>
        <v>0.44999999999999996</v>
      </c>
      <c r="K107" s="18">
        <v>2.50</v>
      </c>
      <c r="L107" s="18">
        <v>0</v>
      </c>
      <c r="M107" s="18">
        <v>1</v>
      </c>
      <c r="N107" s="18">
        <v>0.50</v>
      </c>
      <c r="O107" s="18">
        <v>0</v>
      </c>
      <c r="P107" s="265">
        <f t="shared" si="17"/>
        <v>4</v>
      </c>
      <c r="Q107" s="116">
        <f t="shared" si="18"/>
        <v>0.20</v>
      </c>
      <c r="R107" s="105">
        <f t="shared" si="19"/>
        <v>0.27500000000000002</v>
      </c>
      <c r="S107" s="105">
        <f t="shared" si="20"/>
        <v>0.15</v>
      </c>
      <c r="T107" s="105">
        <f t="shared" si="21"/>
        <v>0.05</v>
      </c>
      <c r="U107" s="105">
        <f t="shared" si="22"/>
        <v>0.175</v>
      </c>
      <c r="V107" s="105">
        <f t="shared" si="23"/>
        <v>0</v>
      </c>
      <c r="W107" s="117">
        <f t="shared" si="24"/>
        <v>7</v>
      </c>
      <c r="X107" s="117">
        <f t="shared" si="25"/>
        <v>1.40</v>
      </c>
      <c r="Y107" s="266">
        <v>0</v>
      </c>
      <c r="Z107" s="116">
        <f t="shared" si="26"/>
        <v>0</v>
      </c>
      <c r="AA107" s="143"/>
    </row>
    <row r="108" spans="1:27" ht="19.9" customHeight="1">
      <c r="A108" s="138">
        <v>101</v>
      </c>
      <c r="B108" s="165">
        <v>263611</v>
      </c>
      <c r="C108" s="148" t="s">
        <v>260</v>
      </c>
      <c r="D108" s="10">
        <v>2</v>
      </c>
      <c r="E108" s="10">
        <v>1</v>
      </c>
      <c r="F108" s="10">
        <v>0</v>
      </c>
      <c r="G108" s="10">
        <v>0</v>
      </c>
      <c r="H108" s="10">
        <v>1</v>
      </c>
      <c r="I108" s="265">
        <f t="shared" si="15"/>
        <v>4</v>
      </c>
      <c r="J108" s="10">
        <f t="shared" si="16"/>
        <v>0.60</v>
      </c>
      <c r="K108" s="18">
        <v>1</v>
      </c>
      <c r="L108" s="18">
        <v>0.50</v>
      </c>
      <c r="M108" s="18">
        <v>1</v>
      </c>
      <c r="N108" s="18">
        <v>2.50</v>
      </c>
      <c r="O108" s="18">
        <v>1</v>
      </c>
      <c r="P108" s="265">
        <f t="shared" si="17"/>
        <v>6</v>
      </c>
      <c r="Q108" s="116">
        <f t="shared" si="18"/>
        <v>0.30000000000000004</v>
      </c>
      <c r="R108" s="105">
        <f t="shared" si="19"/>
        <v>0.35</v>
      </c>
      <c r="S108" s="105">
        <f t="shared" si="20"/>
        <v>0.175</v>
      </c>
      <c r="T108" s="105">
        <f t="shared" si="21"/>
        <v>0.05</v>
      </c>
      <c r="U108" s="105">
        <f t="shared" si="22"/>
        <v>0.125</v>
      </c>
      <c r="V108" s="105">
        <f t="shared" si="23"/>
        <v>0.20</v>
      </c>
      <c r="W108" s="117">
        <f t="shared" si="24"/>
        <v>10</v>
      </c>
      <c r="X108" s="117">
        <f t="shared" si="25"/>
        <v>2</v>
      </c>
      <c r="Y108" s="266">
        <v>0</v>
      </c>
      <c r="Z108" s="116">
        <f t="shared" si="26"/>
        <v>0</v>
      </c>
      <c r="AA108" s="143"/>
    </row>
    <row r="109" spans="1:27" ht="19.9" customHeight="1">
      <c r="A109" s="138">
        <v>102</v>
      </c>
      <c r="B109" s="165">
        <v>263612</v>
      </c>
      <c r="C109" s="148" t="s">
        <v>261</v>
      </c>
      <c r="D109" s="10">
        <v>1</v>
      </c>
      <c r="E109" s="10">
        <v>2.50</v>
      </c>
      <c r="F109" s="10">
        <v>1</v>
      </c>
      <c r="G109" s="10">
        <v>1</v>
      </c>
      <c r="H109" s="10">
        <v>2.50</v>
      </c>
      <c r="I109" s="265">
        <f t="shared" si="15"/>
        <v>8</v>
      </c>
      <c r="J109" s="10">
        <f t="shared" si="16"/>
        <v>1.20</v>
      </c>
      <c r="K109" s="18">
        <v>1.50</v>
      </c>
      <c r="L109" s="18">
        <v>0</v>
      </c>
      <c r="M109" s="18">
        <v>0</v>
      </c>
      <c r="N109" s="18">
        <v>1</v>
      </c>
      <c r="O109" s="18">
        <v>0</v>
      </c>
      <c r="P109" s="265">
        <f t="shared" si="17"/>
        <v>2.50</v>
      </c>
      <c r="Q109" s="116">
        <f t="shared" si="18"/>
        <v>0.125</v>
      </c>
      <c r="R109" s="105">
        <f t="shared" si="19"/>
        <v>0.225</v>
      </c>
      <c r="S109" s="105">
        <f t="shared" si="20"/>
        <v>0.375</v>
      </c>
      <c r="T109" s="105">
        <f t="shared" si="21"/>
        <v>0.15</v>
      </c>
      <c r="U109" s="105">
        <f t="shared" si="22"/>
        <v>0.20</v>
      </c>
      <c r="V109" s="105">
        <f t="shared" si="23"/>
        <v>0.375</v>
      </c>
      <c r="W109" s="117">
        <f t="shared" si="24"/>
        <v>10.50</v>
      </c>
      <c r="X109" s="117">
        <f t="shared" si="25"/>
        <v>2.10</v>
      </c>
      <c r="Y109" s="266">
        <v>2</v>
      </c>
      <c r="Z109" s="116">
        <f t="shared" si="26"/>
        <v>1.60</v>
      </c>
      <c r="AA109" s="143"/>
    </row>
    <row r="110" spans="1:27" ht="19.9" customHeight="1">
      <c r="A110" s="138">
        <v>103</v>
      </c>
      <c r="B110" s="165">
        <v>263616</v>
      </c>
      <c r="C110" s="148" t="s">
        <v>262</v>
      </c>
      <c r="D110" s="10">
        <v>0</v>
      </c>
      <c r="E110" s="10">
        <v>1</v>
      </c>
      <c r="F110" s="10">
        <v>3</v>
      </c>
      <c r="G110" s="10">
        <v>2</v>
      </c>
      <c r="H110" s="10">
        <v>5</v>
      </c>
      <c r="I110" s="265">
        <f t="shared" si="15"/>
        <v>11</v>
      </c>
      <c r="J110" s="10">
        <f t="shared" si="16"/>
        <v>1.65</v>
      </c>
      <c r="K110" s="18">
        <v>2</v>
      </c>
      <c r="L110" s="18">
        <v>1</v>
      </c>
      <c r="M110" s="18">
        <v>0</v>
      </c>
      <c r="N110" s="18">
        <v>1</v>
      </c>
      <c r="O110" s="18">
        <v>1.50</v>
      </c>
      <c r="P110" s="265">
        <f t="shared" si="17"/>
        <v>5.50</v>
      </c>
      <c r="Q110" s="116">
        <f t="shared" si="18"/>
        <v>0.27500000000000002</v>
      </c>
      <c r="R110" s="105">
        <f t="shared" si="19"/>
        <v>0.10</v>
      </c>
      <c r="S110" s="105">
        <f t="shared" si="20"/>
        <v>0.20</v>
      </c>
      <c r="T110" s="105">
        <f t="shared" si="21"/>
        <v>0.44999999999999996</v>
      </c>
      <c r="U110" s="105">
        <f t="shared" si="22"/>
        <v>0.35</v>
      </c>
      <c r="V110" s="105">
        <f t="shared" si="23"/>
        <v>0.825</v>
      </c>
      <c r="W110" s="117">
        <f t="shared" si="24"/>
        <v>16.50</v>
      </c>
      <c r="X110" s="117">
        <f t="shared" si="25"/>
        <v>3.3000000000000003</v>
      </c>
      <c r="Y110" s="266">
        <v>6</v>
      </c>
      <c r="Z110" s="116">
        <f t="shared" si="26"/>
        <v>4.8000000000000007</v>
      </c>
      <c r="AA110" s="143"/>
    </row>
    <row r="111" spans="1:27" ht="19.9" customHeight="1">
      <c r="A111" s="138">
        <v>104</v>
      </c>
      <c r="B111" s="250"/>
      <c r="C111" s="251" t="s">
        <v>276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265">
        <f t="shared" si="15"/>
        <v>0</v>
      </c>
      <c r="J111" s="10">
        <f t="shared" si="16"/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265">
        <f t="shared" si="17"/>
        <v>0</v>
      </c>
      <c r="Q111" s="116">
        <f t="shared" si="18"/>
        <v>0</v>
      </c>
      <c r="R111" s="105">
        <f t="shared" si="19"/>
        <v>0</v>
      </c>
      <c r="S111" s="105">
        <f t="shared" si="20"/>
        <v>0</v>
      </c>
      <c r="T111" s="105">
        <f t="shared" si="21"/>
        <v>0</v>
      </c>
      <c r="U111" s="105">
        <f t="shared" si="22"/>
        <v>0</v>
      </c>
      <c r="V111" s="105">
        <f t="shared" si="23"/>
        <v>0</v>
      </c>
      <c r="W111" s="117">
        <f t="shared" si="24"/>
        <v>0</v>
      </c>
      <c r="X111" s="117">
        <f t="shared" si="25"/>
        <v>0</v>
      </c>
      <c r="Y111" s="267"/>
      <c r="Z111" s="116">
        <f t="shared" si="26"/>
        <v>0</v>
      </c>
      <c r="AA111" s="143"/>
    </row>
    <row r="112" spans="1:27" ht="19.9" customHeight="1">
      <c r="A112" s="138">
        <v>105</v>
      </c>
      <c r="B112" s="165">
        <v>263618</v>
      </c>
      <c r="C112" s="149" t="s">
        <v>263</v>
      </c>
      <c r="D112" s="10">
        <v>2</v>
      </c>
      <c r="E112" s="10">
        <v>1</v>
      </c>
      <c r="F112" s="10">
        <v>3</v>
      </c>
      <c r="G112" s="10">
        <v>2</v>
      </c>
      <c r="H112" s="10">
        <v>0</v>
      </c>
      <c r="I112" s="265">
        <f t="shared" si="15"/>
        <v>8</v>
      </c>
      <c r="J112" s="10">
        <f t="shared" si="16"/>
        <v>1.20</v>
      </c>
      <c r="K112" s="18">
        <v>1</v>
      </c>
      <c r="L112" s="18">
        <v>2</v>
      </c>
      <c r="M112" s="18">
        <v>0</v>
      </c>
      <c r="N112" s="18">
        <v>1</v>
      </c>
      <c r="O112" s="18">
        <v>2.50</v>
      </c>
      <c r="P112" s="265">
        <f t="shared" si="17"/>
        <v>6.50</v>
      </c>
      <c r="Q112" s="116">
        <f t="shared" si="18"/>
        <v>0.325</v>
      </c>
      <c r="R112" s="105">
        <f t="shared" si="19"/>
        <v>0.35</v>
      </c>
      <c r="S112" s="105">
        <f t="shared" si="20"/>
        <v>0.25</v>
      </c>
      <c r="T112" s="105">
        <f t="shared" si="21"/>
        <v>0.44999999999999996</v>
      </c>
      <c r="U112" s="105">
        <f t="shared" si="22"/>
        <v>0.35</v>
      </c>
      <c r="V112" s="105">
        <f t="shared" si="23"/>
        <v>0.125</v>
      </c>
      <c r="W112" s="117">
        <f t="shared" si="24"/>
        <v>14.50</v>
      </c>
      <c r="X112" s="117">
        <f t="shared" si="25"/>
        <v>2.9000000000000004</v>
      </c>
      <c r="Y112" s="268">
        <v>0</v>
      </c>
      <c r="Z112" s="116">
        <f t="shared" si="26"/>
        <v>0</v>
      </c>
      <c r="AA112" s="143"/>
    </row>
    <row r="113" spans="1:27" ht="19.9" customHeight="1">
      <c r="A113" s="138">
        <v>106</v>
      </c>
      <c r="B113" s="165">
        <v>263619</v>
      </c>
      <c r="C113" s="149" t="s">
        <v>263</v>
      </c>
      <c r="D113" s="10">
        <v>3</v>
      </c>
      <c r="E113" s="10">
        <v>2</v>
      </c>
      <c r="F113" s="10">
        <v>4</v>
      </c>
      <c r="G113" s="10">
        <v>5</v>
      </c>
      <c r="H113" s="10">
        <v>4</v>
      </c>
      <c r="I113" s="265">
        <f t="shared" si="15"/>
        <v>18</v>
      </c>
      <c r="J113" s="10">
        <f t="shared" si="16"/>
        <v>2.6999999999999997</v>
      </c>
      <c r="K113" s="18">
        <v>4</v>
      </c>
      <c r="L113" s="18">
        <v>1</v>
      </c>
      <c r="M113" s="18">
        <v>1.50</v>
      </c>
      <c r="N113" s="18">
        <v>1</v>
      </c>
      <c r="O113" s="18">
        <v>1.50</v>
      </c>
      <c r="P113" s="265">
        <f t="shared" si="17"/>
        <v>9</v>
      </c>
      <c r="Q113" s="116">
        <f t="shared" si="18"/>
        <v>0.45</v>
      </c>
      <c r="R113" s="105">
        <f t="shared" si="19"/>
        <v>0.64999999999999991</v>
      </c>
      <c r="S113" s="105">
        <f t="shared" si="20"/>
        <v>0.35</v>
      </c>
      <c r="T113" s="105">
        <f t="shared" si="21"/>
        <v>0.675</v>
      </c>
      <c r="U113" s="105">
        <f t="shared" si="22"/>
        <v>0.80</v>
      </c>
      <c r="V113" s="105">
        <f t="shared" si="23"/>
        <v>0.675</v>
      </c>
      <c r="W113" s="117">
        <f t="shared" si="24"/>
        <v>27</v>
      </c>
      <c r="X113" s="117">
        <f t="shared" si="25"/>
        <v>5.40</v>
      </c>
      <c r="Y113" s="268">
        <v>15</v>
      </c>
      <c r="Z113" s="116">
        <f t="shared" si="26"/>
        <v>12</v>
      </c>
      <c r="AA113" s="143"/>
    </row>
    <row r="114" spans="1:27" ht="19.9" customHeight="1">
      <c r="A114" s="138">
        <v>107</v>
      </c>
      <c r="B114" s="165">
        <v>263620</v>
      </c>
      <c r="C114" s="149" t="s">
        <v>277</v>
      </c>
      <c r="D114" s="10">
        <v>0</v>
      </c>
      <c r="E114" s="10">
        <v>1</v>
      </c>
      <c r="F114" s="10">
        <v>2</v>
      </c>
      <c r="G114" s="10">
        <v>1</v>
      </c>
      <c r="H114" s="10">
        <v>0</v>
      </c>
      <c r="I114" s="265">
        <f t="shared" si="15"/>
        <v>4</v>
      </c>
      <c r="J114" s="10">
        <f t="shared" si="16"/>
        <v>0.60</v>
      </c>
      <c r="K114" s="18">
        <v>0</v>
      </c>
      <c r="L114" s="18">
        <v>1</v>
      </c>
      <c r="M114" s="18">
        <v>0</v>
      </c>
      <c r="N114" s="18">
        <v>0</v>
      </c>
      <c r="O114" s="18">
        <v>0</v>
      </c>
      <c r="P114" s="265">
        <f t="shared" si="17"/>
        <v>1</v>
      </c>
      <c r="Q114" s="116">
        <f t="shared" si="18"/>
        <v>0.05</v>
      </c>
      <c r="R114" s="105">
        <f t="shared" si="19"/>
        <v>0</v>
      </c>
      <c r="S114" s="105">
        <f t="shared" si="20"/>
        <v>0.20</v>
      </c>
      <c r="T114" s="105">
        <f t="shared" si="21"/>
        <v>0.30</v>
      </c>
      <c r="U114" s="105">
        <f t="shared" si="22"/>
        <v>0.15</v>
      </c>
      <c r="V114" s="105">
        <f t="shared" si="23"/>
        <v>0</v>
      </c>
      <c r="W114" s="117">
        <f t="shared" si="24"/>
        <v>5</v>
      </c>
      <c r="X114" s="117">
        <f t="shared" si="25"/>
        <v>1</v>
      </c>
      <c r="Y114" s="268">
        <v>2</v>
      </c>
      <c r="Z114" s="116">
        <f t="shared" si="26"/>
        <v>1.60</v>
      </c>
      <c r="AA114" s="143"/>
    </row>
    <row r="115" spans="1:27" ht="19.9" customHeight="1">
      <c r="A115" s="138">
        <v>108</v>
      </c>
      <c r="B115" s="165">
        <v>263624</v>
      </c>
      <c r="C115" s="149" t="s">
        <v>264</v>
      </c>
      <c r="D115" s="10">
        <v>0</v>
      </c>
      <c r="E115" s="10">
        <v>0</v>
      </c>
      <c r="F115" s="10">
        <v>1</v>
      </c>
      <c r="G115" s="10">
        <v>0</v>
      </c>
      <c r="H115" s="10">
        <v>2</v>
      </c>
      <c r="I115" s="265">
        <f t="shared" si="15"/>
        <v>3</v>
      </c>
      <c r="J115" s="10">
        <f t="shared" si="16"/>
        <v>0.44999999999999996</v>
      </c>
      <c r="K115" s="18">
        <v>2</v>
      </c>
      <c r="L115" s="18">
        <v>0</v>
      </c>
      <c r="M115" s="18">
        <v>1</v>
      </c>
      <c r="N115" s="18">
        <v>0</v>
      </c>
      <c r="O115" s="18">
        <v>1</v>
      </c>
      <c r="P115" s="265">
        <f t="shared" si="17"/>
        <v>4</v>
      </c>
      <c r="Q115" s="116">
        <f t="shared" si="18"/>
        <v>0.20</v>
      </c>
      <c r="R115" s="105">
        <f t="shared" si="19"/>
        <v>0.10</v>
      </c>
      <c r="S115" s="105">
        <f t="shared" si="20"/>
        <v>0</v>
      </c>
      <c r="T115" s="105">
        <f t="shared" si="21"/>
        <v>0.20</v>
      </c>
      <c r="U115" s="105">
        <f t="shared" si="22"/>
        <v>0</v>
      </c>
      <c r="V115" s="105">
        <f t="shared" si="23"/>
        <v>0.35</v>
      </c>
      <c r="W115" s="117">
        <f t="shared" si="24"/>
        <v>7</v>
      </c>
      <c r="X115" s="117">
        <f t="shared" si="25"/>
        <v>1.40</v>
      </c>
      <c r="Y115" s="268">
        <v>0</v>
      </c>
      <c r="Z115" s="116">
        <f t="shared" si="26"/>
        <v>0</v>
      </c>
      <c r="AA115" s="143"/>
    </row>
    <row r="116" spans="1:27" ht="19.9" customHeight="1">
      <c r="A116" s="138">
        <v>109</v>
      </c>
      <c r="B116" s="165">
        <v>267776</v>
      </c>
      <c r="C116" s="148" t="s">
        <v>265</v>
      </c>
      <c r="D116" s="10">
        <v>1</v>
      </c>
      <c r="E116" s="10">
        <v>1.50</v>
      </c>
      <c r="F116" s="10">
        <v>0</v>
      </c>
      <c r="G116" s="10">
        <v>1</v>
      </c>
      <c r="H116" s="10">
        <v>2</v>
      </c>
      <c r="I116" s="265">
        <f t="shared" si="15"/>
        <v>5.50</v>
      </c>
      <c r="J116" s="10">
        <f t="shared" si="16"/>
        <v>0.825</v>
      </c>
      <c r="K116" s="18">
        <v>1</v>
      </c>
      <c r="L116" s="18">
        <v>2</v>
      </c>
      <c r="M116" s="18">
        <v>0</v>
      </c>
      <c r="N116" s="18">
        <v>1</v>
      </c>
      <c r="O116" s="18">
        <v>0</v>
      </c>
      <c r="P116" s="265">
        <f t="shared" si="17"/>
        <v>4</v>
      </c>
      <c r="Q116" s="116">
        <f t="shared" si="18"/>
        <v>0.20</v>
      </c>
      <c r="R116" s="105">
        <f t="shared" si="19"/>
        <v>0.20</v>
      </c>
      <c r="S116" s="105">
        <f t="shared" si="20"/>
        <v>0.32499999999999996</v>
      </c>
      <c r="T116" s="105">
        <f t="shared" si="21"/>
        <v>0</v>
      </c>
      <c r="U116" s="105">
        <f t="shared" si="22"/>
        <v>0.20</v>
      </c>
      <c r="V116" s="105">
        <f t="shared" si="23"/>
        <v>0.30</v>
      </c>
      <c r="W116" s="117">
        <f t="shared" si="24"/>
        <v>9.50</v>
      </c>
      <c r="X116" s="117">
        <f t="shared" si="25"/>
        <v>1.90</v>
      </c>
      <c r="Y116" s="266">
        <v>2</v>
      </c>
      <c r="Z116" s="116">
        <f t="shared" si="26"/>
        <v>1.60</v>
      </c>
      <c r="AA116" s="143"/>
    </row>
    <row r="117" spans="1:27" ht="19.9" customHeight="1">
      <c r="A117" s="138">
        <v>110</v>
      </c>
      <c r="B117" s="165">
        <v>267777</v>
      </c>
      <c r="C117" s="148" t="s">
        <v>266</v>
      </c>
      <c r="D117" s="10">
        <v>2</v>
      </c>
      <c r="E117" s="10">
        <v>1</v>
      </c>
      <c r="F117" s="10">
        <v>0</v>
      </c>
      <c r="G117" s="10">
        <v>1.50</v>
      </c>
      <c r="H117" s="10">
        <v>0</v>
      </c>
      <c r="I117" s="265">
        <f t="shared" si="15"/>
        <v>4.50</v>
      </c>
      <c r="J117" s="10">
        <f t="shared" si="16"/>
        <v>0.675</v>
      </c>
      <c r="K117" s="18">
        <v>1.50</v>
      </c>
      <c r="L117" s="18">
        <v>0</v>
      </c>
      <c r="M117" s="18">
        <v>1</v>
      </c>
      <c r="N117" s="18">
        <v>0</v>
      </c>
      <c r="O117" s="18">
        <v>1</v>
      </c>
      <c r="P117" s="265">
        <f t="shared" si="17"/>
        <v>3.50</v>
      </c>
      <c r="Q117" s="116">
        <f t="shared" si="18"/>
        <v>0.17500000000000002</v>
      </c>
      <c r="R117" s="105">
        <f t="shared" si="19"/>
        <v>0.375</v>
      </c>
      <c r="S117" s="105">
        <f t="shared" si="20"/>
        <v>0.15</v>
      </c>
      <c r="T117" s="105">
        <f t="shared" si="21"/>
        <v>0.05</v>
      </c>
      <c r="U117" s="105">
        <f t="shared" si="22"/>
        <v>0.22499999999999998</v>
      </c>
      <c r="V117" s="105">
        <f t="shared" si="23"/>
        <v>0.05</v>
      </c>
      <c r="W117" s="117">
        <f t="shared" si="24"/>
        <v>8</v>
      </c>
      <c r="X117" s="117">
        <f t="shared" si="25"/>
        <v>1.60</v>
      </c>
      <c r="Y117" s="266">
        <v>0</v>
      </c>
      <c r="Z117" s="116">
        <f t="shared" si="26"/>
        <v>0</v>
      </c>
      <c r="AA117" s="143"/>
    </row>
    <row r="118" ht="21" thickBot="1"/>
    <row r="119" spans="1:26" ht="20.25">
      <c r="A119" s="183"/>
      <c r="B119" s="184"/>
      <c r="C119" s="185"/>
      <c r="D119" s="6">
        <f t="shared" si="27" ref="D119:Z119">COUNT(D8:D117)</f>
        <v>110</v>
      </c>
      <c r="E119" s="7">
        <f t="shared" si="27"/>
        <v>110</v>
      </c>
      <c r="F119" s="7">
        <f t="shared" si="27"/>
        <v>110</v>
      </c>
      <c r="G119" s="7">
        <f t="shared" si="27"/>
        <v>110</v>
      </c>
      <c r="H119" s="87">
        <f t="shared" si="27"/>
        <v>110</v>
      </c>
      <c r="I119" s="269">
        <f t="shared" si="27"/>
        <v>110</v>
      </c>
      <c r="J119" s="88">
        <f t="shared" si="27"/>
        <v>110</v>
      </c>
      <c r="K119" s="80">
        <f t="shared" si="27"/>
        <v>110</v>
      </c>
      <c r="L119" s="15">
        <f t="shared" si="27"/>
        <v>110</v>
      </c>
      <c r="M119" s="15">
        <f t="shared" si="27"/>
        <v>110</v>
      </c>
      <c r="N119" s="15">
        <f t="shared" si="27"/>
        <v>110</v>
      </c>
      <c r="O119" s="81">
        <f t="shared" si="27"/>
        <v>110</v>
      </c>
      <c r="P119" s="270">
        <f t="shared" si="27"/>
        <v>110</v>
      </c>
      <c r="Q119" s="94">
        <f t="shared" si="27"/>
        <v>110</v>
      </c>
      <c r="R119" s="97">
        <f t="shared" si="27"/>
        <v>110</v>
      </c>
      <c r="S119" s="22">
        <f t="shared" si="27"/>
        <v>110</v>
      </c>
      <c r="T119" s="22">
        <f t="shared" si="27"/>
        <v>110</v>
      </c>
      <c r="U119" s="22">
        <f t="shared" si="27"/>
        <v>110</v>
      </c>
      <c r="V119" s="23">
        <f t="shared" si="27"/>
        <v>110</v>
      </c>
      <c r="W119" s="106">
        <f t="shared" si="27"/>
        <v>110</v>
      </c>
      <c r="X119" s="100">
        <f t="shared" si="27"/>
        <v>110</v>
      </c>
      <c r="Y119" s="16">
        <f t="shared" si="27"/>
        <v>109</v>
      </c>
      <c r="Z119" s="104">
        <f t="shared" si="27"/>
        <v>110</v>
      </c>
    </row>
    <row r="120" spans="1:26" ht="21" customHeight="1">
      <c r="A120" s="174"/>
      <c r="B120" s="175"/>
      <c r="C120" s="176"/>
      <c r="D120" s="9">
        <v>10</v>
      </c>
      <c r="E120" s="10">
        <v>10</v>
      </c>
      <c r="F120" s="10">
        <v>10</v>
      </c>
      <c r="G120" s="10">
        <v>10</v>
      </c>
      <c r="H120" s="89">
        <v>10</v>
      </c>
      <c r="I120" s="271">
        <f>SUM(D120:H120)</f>
        <v>50</v>
      </c>
      <c r="J120" s="90">
        <f>I120*0.15</f>
        <v>7.50</v>
      </c>
      <c r="K120" s="82">
        <v>5</v>
      </c>
      <c r="L120" s="18">
        <v>5</v>
      </c>
      <c r="M120" s="18">
        <v>5</v>
      </c>
      <c r="N120" s="18">
        <v>5</v>
      </c>
      <c r="O120" s="83">
        <v>5</v>
      </c>
      <c r="P120" s="272">
        <f>SUM(K120:O120)</f>
        <v>25</v>
      </c>
      <c r="Q120" s="95">
        <f>P120*0.05</f>
        <v>1.25</v>
      </c>
      <c r="R120" s="98">
        <f>(D120*0.15+K120*0.05)</f>
        <v>1.75</v>
      </c>
      <c r="S120" s="24">
        <f>((E120*0.15+L120*0.05))</f>
        <v>1.75</v>
      </c>
      <c r="T120" s="24">
        <f t="shared" si="28" ref="T120:U120">((F120*0.15+M120*0.05))</f>
        <v>1.75</v>
      </c>
      <c r="U120" s="24">
        <f t="shared" si="28"/>
        <v>1.75</v>
      </c>
      <c r="V120" s="25">
        <f>((H120*0.15+O120*0.05))</f>
        <v>1.75</v>
      </c>
      <c r="W120" s="107">
        <v>75</v>
      </c>
      <c r="X120" s="101">
        <f>W120*0.2</f>
        <v>15</v>
      </c>
      <c r="Y120" s="19">
        <v>33</v>
      </c>
      <c r="Z120" s="84">
        <f>Y120*0.8</f>
        <v>26.40</v>
      </c>
    </row>
    <row r="121" spans="1:26" ht="20.25">
      <c r="A121" s="174" t="s">
        <v>72</v>
      </c>
      <c r="B121" s="175"/>
      <c r="C121" s="176"/>
      <c r="D121" s="9">
        <f>D120*0.4</f>
        <v>4</v>
      </c>
      <c r="E121" s="10">
        <f>E120*0.4</f>
        <v>4</v>
      </c>
      <c r="F121" s="10">
        <f t="shared" si="29" ref="F121:J121">F120*0.4</f>
        <v>4</v>
      </c>
      <c r="G121" s="10">
        <f t="shared" si="29"/>
        <v>4</v>
      </c>
      <c r="H121" s="89">
        <f t="shared" si="29"/>
        <v>4</v>
      </c>
      <c r="I121" s="271">
        <f t="shared" si="29"/>
        <v>20</v>
      </c>
      <c r="J121" s="90">
        <f t="shared" si="29"/>
        <v>3</v>
      </c>
      <c r="K121" s="82">
        <f>K120*0.4</f>
        <v>2</v>
      </c>
      <c r="L121" s="18">
        <f>L120*0.4</f>
        <v>2</v>
      </c>
      <c r="M121" s="18">
        <f t="shared" si="30" ref="M121:Z121">M120*0.4</f>
        <v>2</v>
      </c>
      <c r="N121" s="18">
        <f t="shared" si="30"/>
        <v>2</v>
      </c>
      <c r="O121" s="83">
        <f t="shared" si="30"/>
        <v>2</v>
      </c>
      <c r="P121" s="272">
        <f t="shared" si="30"/>
        <v>10</v>
      </c>
      <c r="Q121" s="95">
        <f t="shared" si="30"/>
        <v>0.50</v>
      </c>
      <c r="R121" s="98">
        <f t="shared" si="30"/>
        <v>0.70</v>
      </c>
      <c r="S121" s="24">
        <f t="shared" si="30"/>
        <v>0.70</v>
      </c>
      <c r="T121" s="24">
        <f t="shared" si="30"/>
        <v>0.70</v>
      </c>
      <c r="U121" s="24">
        <f t="shared" si="30"/>
        <v>0.70</v>
      </c>
      <c r="V121" s="25">
        <f t="shared" si="30"/>
        <v>0.70</v>
      </c>
      <c r="W121" s="107">
        <f t="shared" si="30"/>
        <v>30</v>
      </c>
      <c r="X121" s="101">
        <f t="shared" si="30"/>
        <v>6</v>
      </c>
      <c r="Y121" s="19">
        <f t="shared" si="30"/>
        <v>13.20</v>
      </c>
      <c r="Z121" s="84">
        <f t="shared" si="30"/>
        <v>10.560000000000002</v>
      </c>
    </row>
    <row r="122" spans="1:26" ht="21" customHeight="1">
      <c r="A122" s="174" t="s">
        <v>12</v>
      </c>
      <c r="B122" s="175"/>
      <c r="C122" s="176"/>
      <c r="D122" s="9">
        <f>COUNTIF(D8:D117,"&gt;=4")</f>
        <v>11</v>
      </c>
      <c r="E122" s="9">
        <f>COUNTIF(E8:E117,"&gt;=4")</f>
        <v>19</v>
      </c>
      <c r="F122" s="9">
        <f>COUNTIF(F8:F117,"&gt;=4")</f>
        <v>21</v>
      </c>
      <c r="G122" s="9">
        <f>COUNTIF(G8:G117,"&gt;=4")</f>
        <v>19</v>
      </c>
      <c r="H122" s="9">
        <f>COUNTIF(H8:H117,"&gt;=4")</f>
        <v>22</v>
      </c>
      <c r="I122" s="271">
        <f>COUNTIF(I8:I117,"&gt;=20")</f>
        <v>10</v>
      </c>
      <c r="J122" s="90">
        <f>COUNTIF(J8:J117,"&gt;=3")</f>
        <v>10</v>
      </c>
      <c r="K122" s="82">
        <f>COUNTIF(K8:K117,"&gt;=2")</f>
        <v>39</v>
      </c>
      <c r="L122" s="82">
        <f>COUNTIF(L8:L117,"&gt;=2")</f>
        <v>44</v>
      </c>
      <c r="M122" s="82">
        <f>COUNTIF(M8:M117,"&gt;=2")</f>
        <v>33</v>
      </c>
      <c r="N122" s="82">
        <f>COUNTIF(N8:N117,"&gt;=2")</f>
        <v>35</v>
      </c>
      <c r="O122" s="82">
        <f>COUNTIF(O8:O117,"&gt;=2")</f>
        <v>31</v>
      </c>
      <c r="P122" s="272">
        <f>COUNTIF(P8:P117,"&gt;=10")</f>
        <v>19</v>
      </c>
      <c r="Q122" s="95">
        <f>COUNTIF(Q8:Q117,"&gt;=0.5")</f>
        <v>19</v>
      </c>
      <c r="R122" s="98">
        <f>COUNTIF(R8:R117,"&gt;=.7")</f>
        <v>11</v>
      </c>
      <c r="S122" s="98">
        <f>COUNTIF(S8:S117,"&gt;=.7")</f>
        <v>16</v>
      </c>
      <c r="T122" s="98">
        <f>COUNTIF(T8:T117,"&gt;=.7")</f>
        <v>18</v>
      </c>
      <c r="U122" s="98">
        <f>COUNTIF(U8:U117,"&gt;=.7")</f>
        <v>17</v>
      </c>
      <c r="V122" s="98">
        <f>COUNTIF(V8:V117,"&gt;=.7")</f>
        <v>17</v>
      </c>
      <c r="W122" s="107">
        <f>COUNTIF(W8:W117,"&gt;=30")</f>
        <v>10</v>
      </c>
      <c r="X122" s="101">
        <f>COUNTIF(X8:X117,"&gt;=6")</f>
        <v>10</v>
      </c>
      <c r="Y122" s="19">
        <f>COUNTIF(Y8:Y117,"&gt;=13.2")</f>
        <v>14</v>
      </c>
      <c r="Z122" s="84">
        <f>COUNTIF(Z8:Z117,"&gt;=10.56")</f>
        <v>14</v>
      </c>
    </row>
    <row r="123" spans="1:26" ht="20.25">
      <c r="A123" s="174" t="s">
        <v>13</v>
      </c>
      <c r="B123" s="175"/>
      <c r="C123" s="176"/>
      <c r="D123" s="91" t="str">
        <f t="shared" si="31" ref="D123:Z123">IF(((D122/COUNT(D8:D117))*100)&gt;=60,"3",IF(AND(((D122/COUNT(D8:D117))*100)&lt;60,((D122/COUNT(D8:D117))*100)&gt;=50),"2",IF(AND(((D122/COUNT(D8:D117))*100)&lt;50,((D122/COUNT(D8:D117))*100)&gt;=40),"1","0")))</f>
        <v>0</v>
      </c>
      <c r="E123" s="10" t="str">
        <f t="shared" si="31"/>
        <v>0</v>
      </c>
      <c r="F123" s="10" t="str">
        <f t="shared" si="31"/>
        <v>0</v>
      </c>
      <c r="G123" s="10" t="str">
        <f t="shared" si="31"/>
        <v>0</v>
      </c>
      <c r="H123" s="89" t="str">
        <f t="shared" si="31"/>
        <v>0</v>
      </c>
      <c r="I123" s="271" t="str">
        <f t="shared" si="31"/>
        <v>0</v>
      </c>
      <c r="J123" s="90" t="str">
        <f t="shared" si="31"/>
        <v>0</v>
      </c>
      <c r="K123" s="82" t="str">
        <f t="shared" si="31"/>
        <v>0</v>
      </c>
      <c r="L123" s="17" t="str">
        <f t="shared" si="31"/>
        <v>1</v>
      </c>
      <c r="M123" s="17" t="str">
        <f t="shared" si="31"/>
        <v>0</v>
      </c>
      <c r="N123" s="17" t="str">
        <f t="shared" si="31"/>
        <v>0</v>
      </c>
      <c r="O123" s="84" t="str">
        <f t="shared" si="31"/>
        <v>0</v>
      </c>
      <c r="P123" s="272" t="str">
        <f t="shared" si="31"/>
        <v>0</v>
      </c>
      <c r="Q123" s="95" t="str">
        <f t="shared" si="31"/>
        <v>0</v>
      </c>
      <c r="R123" s="98" t="str">
        <f t="shared" si="31"/>
        <v>0</v>
      </c>
      <c r="S123" s="24" t="str">
        <f t="shared" si="31"/>
        <v>0</v>
      </c>
      <c r="T123" s="24" t="str">
        <f t="shared" si="31"/>
        <v>0</v>
      </c>
      <c r="U123" s="24" t="str">
        <f t="shared" si="31"/>
        <v>0</v>
      </c>
      <c r="V123" s="25" t="str">
        <f t="shared" si="31"/>
        <v>0</v>
      </c>
      <c r="W123" s="101" t="str">
        <f t="shared" si="31"/>
        <v>0</v>
      </c>
      <c r="X123" s="102" t="str">
        <f t="shared" si="31"/>
        <v>0</v>
      </c>
      <c r="Y123" s="95" t="str">
        <f t="shared" si="31"/>
        <v>0</v>
      </c>
      <c r="Z123" s="19" t="str">
        <f t="shared" si="31"/>
        <v>0</v>
      </c>
    </row>
    <row r="124" spans="1:26" ht="21" thickBot="1">
      <c r="A124" s="177" t="s">
        <v>14</v>
      </c>
      <c r="B124" s="178"/>
      <c r="C124" s="179"/>
      <c r="D124" s="12">
        <f t="shared" si="32" ref="D124:Z124">((D122/COUNT(D8:D117))*D123)</f>
        <v>0</v>
      </c>
      <c r="E124" s="13">
        <f t="shared" si="32"/>
        <v>0</v>
      </c>
      <c r="F124" s="13">
        <f t="shared" si="32"/>
        <v>0</v>
      </c>
      <c r="G124" s="13">
        <f t="shared" si="32"/>
        <v>0</v>
      </c>
      <c r="H124" s="92">
        <f t="shared" si="32"/>
        <v>0</v>
      </c>
      <c r="I124" s="273">
        <f t="shared" si="32"/>
        <v>0</v>
      </c>
      <c r="J124" s="93">
        <f t="shared" si="32"/>
        <v>0</v>
      </c>
      <c r="K124" s="85">
        <f t="shared" si="32"/>
        <v>0</v>
      </c>
      <c r="L124" s="20">
        <f t="shared" si="32"/>
        <v>0.40</v>
      </c>
      <c r="M124" s="20">
        <f t="shared" si="32"/>
        <v>0</v>
      </c>
      <c r="N124" s="20">
        <f t="shared" si="32"/>
        <v>0</v>
      </c>
      <c r="O124" s="86">
        <f t="shared" si="32"/>
        <v>0</v>
      </c>
      <c r="P124" s="274">
        <f t="shared" si="32"/>
        <v>0</v>
      </c>
      <c r="Q124" s="96">
        <f t="shared" si="32"/>
        <v>0</v>
      </c>
      <c r="R124" s="99">
        <f t="shared" si="32"/>
        <v>0</v>
      </c>
      <c r="S124" s="26">
        <f t="shared" si="32"/>
        <v>0</v>
      </c>
      <c r="T124" s="26">
        <f t="shared" si="32"/>
        <v>0</v>
      </c>
      <c r="U124" s="26">
        <f t="shared" si="32"/>
        <v>0</v>
      </c>
      <c r="V124" s="27">
        <f t="shared" si="32"/>
        <v>0</v>
      </c>
      <c r="W124" s="108">
        <f t="shared" si="32"/>
        <v>0</v>
      </c>
      <c r="X124" s="103">
        <f t="shared" si="32"/>
        <v>0</v>
      </c>
      <c r="Y124" s="96">
        <f t="shared" si="32"/>
        <v>0</v>
      </c>
      <c r="Z124" s="21">
        <f t="shared" si="32"/>
        <v>0</v>
      </c>
    </row>
    <row r="125" spans="1:4" ht="21" thickBot="1">
      <c r="A125" s="139"/>
      <c r="B125" s="2"/>
      <c r="C125" s="2"/>
      <c r="D125" s="2"/>
    </row>
    <row r="126" spans="1:19" ht="20.25">
      <c r="A126" s="180" t="s">
        <v>15</v>
      </c>
      <c r="B126" s="181"/>
      <c r="C126" s="182"/>
      <c r="D126" s="2"/>
      <c r="E126" s="168" t="s">
        <v>16</v>
      </c>
      <c r="F126" s="169"/>
      <c r="G126" s="169"/>
      <c r="H126" s="169"/>
      <c r="I126" s="169"/>
      <c r="J126" s="169"/>
      <c r="K126" s="169"/>
      <c r="L126" s="169"/>
      <c r="M126" s="169"/>
      <c r="N126" s="170"/>
      <c r="O126" s="79" t="s">
        <v>8</v>
      </c>
      <c r="P126" s="275" t="s">
        <v>3</v>
      </c>
      <c r="Q126" s="28" t="s">
        <v>4</v>
      </c>
      <c r="R126" s="28" t="s">
        <v>5</v>
      </c>
      <c r="S126" s="29" t="s">
        <v>6</v>
      </c>
    </row>
    <row r="127" spans="1:19" ht="21" thickBot="1">
      <c r="A127" s="140" t="s">
        <v>73</v>
      </c>
      <c r="B127" s="3"/>
      <c r="C127" s="30"/>
      <c r="D127" s="2"/>
      <c r="E127" s="171"/>
      <c r="F127" s="172"/>
      <c r="G127" s="172"/>
      <c r="H127" s="172"/>
      <c r="I127" s="172"/>
      <c r="J127" s="172"/>
      <c r="K127" s="172"/>
      <c r="L127" s="172"/>
      <c r="M127" s="172"/>
      <c r="N127" s="173"/>
      <c r="O127" s="4">
        <f>(R124*0.2+Z124*0.8)</f>
        <v>0</v>
      </c>
      <c r="P127" s="276">
        <f>(S124*0.2+Z124*0.8)</f>
        <v>0</v>
      </c>
      <c r="Q127" s="4">
        <f>(T124*0.2+Z124*0.8)</f>
        <v>0</v>
      </c>
      <c r="R127" s="4">
        <f>(U124*0.2+Z124*0.8)</f>
        <v>0</v>
      </c>
      <c r="S127" s="5">
        <f>(V124*0.2+Z124*0.8)</f>
        <v>0</v>
      </c>
    </row>
    <row r="128" spans="1:4" ht="20.25">
      <c r="A128" s="140" t="s">
        <v>74</v>
      </c>
      <c r="B128" s="3"/>
      <c r="C128" s="30"/>
      <c r="D128" s="2"/>
    </row>
    <row r="129" spans="1:4" ht="21" thickBot="1">
      <c r="A129" s="141" t="s">
        <v>75</v>
      </c>
      <c r="B129" s="31"/>
      <c r="C129" s="32"/>
      <c r="D129" s="2"/>
    </row>
  </sheetData>
  <mergeCells count="23">
    <mergeCell ref="E126:N127"/>
    <mergeCell ref="A120:C120"/>
    <mergeCell ref="A121:C121"/>
    <mergeCell ref="A122:C122"/>
    <mergeCell ref="A123:C123"/>
    <mergeCell ref="A124:C124"/>
    <mergeCell ref="A126:C126"/>
    <mergeCell ref="A119:C119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329e14-96d0-40cb-8004-22a1bbf98699}">
  <sheetPr codeName="Sheet21">
    <pageSetUpPr fitToPage="1"/>
  </sheetPr>
  <dimension ref="A1:AA129"/>
  <sheetViews>
    <sheetView zoomScale="80" zoomScaleNormal="80" workbookViewId="0" topLeftCell="D7">
      <selection pane="topLeft" activeCell="S139" sqref="S139"/>
    </sheetView>
  </sheetViews>
  <sheetFormatPr defaultColWidth="8.854285714285714" defaultRowHeight="20.25"/>
  <cols>
    <col min="1" max="1" width="11.571428571428571" style="133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0.714285714285714" style="287" bestFit="1" customWidth="1"/>
    <col min="10" max="10" width="14.285714285714286" style="1" bestFit="1" customWidth="1"/>
    <col min="11" max="15" width="13.714285714285714" style="1" bestFit="1" customWidth="1"/>
    <col min="16" max="16" width="13.714285714285714" style="287" bestFit="1" customWidth="1"/>
    <col min="17" max="21" width="13.714285714285714" style="1" bestFit="1" customWidth="1"/>
    <col min="22" max="22" width="6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27" width="10.571428571428571" style="248" bestFit="1" customWidth="1"/>
    <col min="28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290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3" t="str">
        <f>'CO (4)'!D9</f>
        <v xml:space="preserve"> Analytical Geometry and Optimization Theory</v>
      </c>
      <c r="D4" s="113" t="s">
        <v>82</v>
      </c>
      <c r="E4" s="114"/>
      <c r="F4" s="189" t="s">
        <v>271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288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78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78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7" ht="19.9" customHeight="1">
      <c r="A8" s="138">
        <v>1</v>
      </c>
      <c r="B8" s="165">
        <v>263462</v>
      </c>
      <c r="C8" s="148" t="s">
        <v>166</v>
      </c>
      <c r="D8" s="10">
        <v>1</v>
      </c>
      <c r="E8" s="10">
        <v>0</v>
      </c>
      <c r="F8" s="10">
        <v>1</v>
      </c>
      <c r="G8" s="10">
        <v>1.50</v>
      </c>
      <c r="H8" s="10">
        <v>1</v>
      </c>
      <c r="I8" s="51">
        <f>SUM(D8:H8)</f>
        <v>4.50</v>
      </c>
      <c r="J8" s="10">
        <f>I8*0.15</f>
        <v>0.675</v>
      </c>
      <c r="K8" s="18">
        <v>0</v>
      </c>
      <c r="L8" s="18">
        <v>1</v>
      </c>
      <c r="M8" s="18">
        <v>0</v>
      </c>
      <c r="N8" s="18">
        <v>1</v>
      </c>
      <c r="O8" s="18">
        <v>1</v>
      </c>
      <c r="P8" s="51">
        <f>SUM(K8:O8)</f>
        <v>3</v>
      </c>
      <c r="Q8" s="116">
        <f>P8*0.05</f>
        <v>0.15000000000000002</v>
      </c>
      <c r="R8" s="105">
        <f t="shared" si="0" ref="R8:V23">(D8*0.15+K8*0.05)</f>
        <v>0.15</v>
      </c>
      <c r="S8" s="105">
        <f t="shared" si="0"/>
        <v>0.05</v>
      </c>
      <c r="T8" s="105">
        <f t="shared" si="0"/>
        <v>0.15</v>
      </c>
      <c r="U8" s="105">
        <f t="shared" si="0"/>
        <v>0.27499999999999997</v>
      </c>
      <c r="V8" s="105">
        <f t="shared" si="0"/>
        <v>0.20</v>
      </c>
      <c r="W8" s="117">
        <f t="shared" si="1" ref="W8:W71">I8+P8</f>
        <v>7.50</v>
      </c>
      <c r="X8" s="117">
        <f>(W8*0.2)</f>
        <v>1.50</v>
      </c>
      <c r="Y8" s="266">
        <v>2</v>
      </c>
      <c r="Z8" s="116">
        <f>Y8*0.8</f>
        <v>1.60</v>
      </c>
      <c r="AA8" s="245"/>
    </row>
    <row r="9" spans="1:27" ht="19.9" customHeight="1">
      <c r="A9" s="138">
        <v>2</v>
      </c>
      <c r="B9" s="165">
        <v>263463</v>
      </c>
      <c r="C9" s="148" t="s">
        <v>167</v>
      </c>
      <c r="D9" s="10">
        <v>0</v>
      </c>
      <c r="E9" s="10">
        <v>0</v>
      </c>
      <c r="F9" s="10">
        <v>1.50</v>
      </c>
      <c r="G9" s="10">
        <v>5</v>
      </c>
      <c r="H9" s="10">
        <v>4</v>
      </c>
      <c r="I9" s="51">
        <f t="shared" si="2" ref="I9:I72">SUM(D9:H9)</f>
        <v>10.50</v>
      </c>
      <c r="J9" s="10">
        <f t="shared" si="3" ref="J9:J12">I9*0.15</f>
        <v>1.575</v>
      </c>
      <c r="K9" s="18">
        <v>1.50</v>
      </c>
      <c r="L9" s="18">
        <v>1</v>
      </c>
      <c r="M9" s="18">
        <v>0</v>
      </c>
      <c r="N9" s="18">
        <v>1</v>
      </c>
      <c r="O9" s="18">
        <v>4</v>
      </c>
      <c r="P9" s="51">
        <f t="shared" si="4" ref="P9:P72">SUM(K9:O9)</f>
        <v>7.50</v>
      </c>
      <c r="Q9" s="116">
        <f t="shared" si="5" ref="Q9:Q72">P9*0.05</f>
        <v>0.375</v>
      </c>
      <c r="R9" s="105">
        <f t="shared" si="0"/>
        <v>0.075000000000000011</v>
      </c>
      <c r="S9" s="105">
        <f t="shared" si="0"/>
        <v>0.05</v>
      </c>
      <c r="T9" s="105">
        <f t="shared" si="0"/>
        <v>0.22499999999999998</v>
      </c>
      <c r="U9" s="105">
        <f t="shared" si="0"/>
        <v>0.80</v>
      </c>
      <c r="V9" s="105">
        <f t="shared" si="0"/>
        <v>0.80</v>
      </c>
      <c r="W9" s="117">
        <f t="shared" si="1"/>
        <v>18</v>
      </c>
      <c r="X9" s="117">
        <f t="shared" si="6" ref="X9:X72">(W9*0.2)</f>
        <v>3.60</v>
      </c>
      <c r="Y9" s="266">
        <v>6</v>
      </c>
      <c r="Z9" s="116">
        <f t="shared" si="7" ref="Z9:Z72">Y9*0.8</f>
        <v>4.8000000000000007</v>
      </c>
      <c r="AA9" s="245"/>
    </row>
    <row r="10" spans="1:27" ht="19.9" customHeight="1">
      <c r="A10" s="138">
        <v>3</v>
      </c>
      <c r="B10" s="165">
        <v>263466</v>
      </c>
      <c r="C10" s="148" t="s">
        <v>168</v>
      </c>
      <c r="D10" s="10">
        <v>1</v>
      </c>
      <c r="E10" s="10">
        <v>1</v>
      </c>
      <c r="F10" s="10">
        <v>4</v>
      </c>
      <c r="G10" s="10">
        <v>1</v>
      </c>
      <c r="H10" s="10">
        <v>2</v>
      </c>
      <c r="I10" s="51">
        <f t="shared" si="2"/>
        <v>9</v>
      </c>
      <c r="J10" s="10">
        <f t="shared" si="3"/>
        <v>1.35</v>
      </c>
      <c r="K10" s="18">
        <v>1</v>
      </c>
      <c r="L10" s="18">
        <v>2</v>
      </c>
      <c r="M10" s="18">
        <v>2</v>
      </c>
      <c r="N10" s="18">
        <v>1.50</v>
      </c>
      <c r="O10" s="18">
        <v>1</v>
      </c>
      <c r="P10" s="51">
        <f t="shared" si="4"/>
        <v>7.50</v>
      </c>
      <c r="Q10" s="116">
        <f t="shared" si="5"/>
        <v>0.375</v>
      </c>
      <c r="R10" s="105">
        <f t="shared" si="0"/>
        <v>0.20</v>
      </c>
      <c r="S10" s="105">
        <f t="shared" si="0"/>
        <v>0.25</v>
      </c>
      <c r="T10" s="105">
        <f t="shared" si="0"/>
        <v>0.70</v>
      </c>
      <c r="U10" s="105">
        <f t="shared" si="0"/>
        <v>0.225</v>
      </c>
      <c r="V10" s="105">
        <f t="shared" si="0"/>
        <v>0.35</v>
      </c>
      <c r="W10" s="117">
        <f t="shared" si="1"/>
        <v>16.50</v>
      </c>
      <c r="X10" s="117">
        <f t="shared" si="6"/>
        <v>3.3000000000000003</v>
      </c>
      <c r="Y10" s="266">
        <v>6</v>
      </c>
      <c r="Z10" s="116">
        <f t="shared" si="7"/>
        <v>4.8000000000000007</v>
      </c>
      <c r="AA10" s="245"/>
    </row>
    <row r="11" spans="1:27" ht="27.75" customHeight="1">
      <c r="A11" s="138">
        <v>4</v>
      </c>
      <c r="B11" s="165">
        <v>263467</v>
      </c>
      <c r="C11" s="148" t="s">
        <v>169</v>
      </c>
      <c r="D11" s="10">
        <v>5</v>
      </c>
      <c r="E11" s="10">
        <v>6</v>
      </c>
      <c r="F11" s="10">
        <v>7</v>
      </c>
      <c r="G11" s="10">
        <v>6</v>
      </c>
      <c r="H11" s="10">
        <v>3</v>
      </c>
      <c r="I11" s="51">
        <f t="shared" si="2"/>
        <v>27</v>
      </c>
      <c r="J11" s="10">
        <f t="shared" si="3"/>
        <v>4.05</v>
      </c>
      <c r="K11" s="18">
        <v>3</v>
      </c>
      <c r="L11" s="18">
        <v>2</v>
      </c>
      <c r="M11" s="18">
        <v>5</v>
      </c>
      <c r="N11" s="18">
        <v>3</v>
      </c>
      <c r="O11" s="18">
        <v>2.50</v>
      </c>
      <c r="P11" s="51">
        <f t="shared" si="4"/>
        <v>15.50</v>
      </c>
      <c r="Q11" s="116">
        <f t="shared" si="5"/>
        <v>0.775</v>
      </c>
      <c r="R11" s="105">
        <f t="shared" si="0"/>
        <v>0.90</v>
      </c>
      <c r="S11" s="105">
        <f t="shared" si="0"/>
        <v>0.99999999999999989</v>
      </c>
      <c r="T11" s="105">
        <f t="shared" si="0"/>
        <v>1.30</v>
      </c>
      <c r="U11" s="105">
        <f t="shared" si="0"/>
        <v>1.0499999999999998</v>
      </c>
      <c r="V11" s="105">
        <f t="shared" si="0"/>
        <v>0.57499999999999996</v>
      </c>
      <c r="W11" s="117">
        <f t="shared" si="1"/>
        <v>42.50</v>
      </c>
      <c r="X11" s="117">
        <f t="shared" si="6"/>
        <v>8.50</v>
      </c>
      <c r="Y11" s="266">
        <v>20</v>
      </c>
      <c r="Z11" s="116">
        <f t="shared" si="7"/>
        <v>16</v>
      </c>
      <c r="AA11" s="245"/>
    </row>
    <row r="12" spans="1:27" ht="19.9" customHeight="1">
      <c r="A12" s="138">
        <v>5</v>
      </c>
      <c r="B12" s="165">
        <v>263468</v>
      </c>
      <c r="C12" s="148" t="s">
        <v>170</v>
      </c>
      <c r="D12" s="10">
        <v>1</v>
      </c>
      <c r="E12" s="10">
        <v>7</v>
      </c>
      <c r="F12" s="10">
        <v>6</v>
      </c>
      <c r="G12" s="10">
        <v>5</v>
      </c>
      <c r="H12" s="10">
        <v>5</v>
      </c>
      <c r="I12" s="51">
        <f t="shared" si="2"/>
        <v>24</v>
      </c>
      <c r="J12" s="10">
        <f t="shared" si="3"/>
        <v>3.5999999999999996</v>
      </c>
      <c r="K12" s="18">
        <v>1</v>
      </c>
      <c r="L12" s="18">
        <v>2</v>
      </c>
      <c r="M12" s="18">
        <v>3</v>
      </c>
      <c r="N12" s="18">
        <v>4</v>
      </c>
      <c r="O12" s="18">
        <v>3</v>
      </c>
      <c r="P12" s="51">
        <f t="shared" si="4"/>
        <v>13</v>
      </c>
      <c r="Q12" s="116">
        <f t="shared" si="5"/>
        <v>0.65</v>
      </c>
      <c r="R12" s="105">
        <f t="shared" si="0"/>
        <v>0.20</v>
      </c>
      <c r="S12" s="105">
        <f t="shared" si="0"/>
        <v>1.1500000000000001</v>
      </c>
      <c r="T12" s="105">
        <f t="shared" si="0"/>
        <v>1.0499999999999998</v>
      </c>
      <c r="U12" s="105">
        <f t="shared" si="0"/>
        <v>0.95</v>
      </c>
      <c r="V12" s="105">
        <f t="shared" si="0"/>
        <v>0.90</v>
      </c>
      <c r="W12" s="117">
        <f t="shared" si="1"/>
        <v>37</v>
      </c>
      <c r="X12" s="117">
        <f t="shared" si="6"/>
        <v>7.40</v>
      </c>
      <c r="Y12" s="266">
        <v>19</v>
      </c>
      <c r="Z12" s="116">
        <f t="shared" si="7"/>
        <v>15.20</v>
      </c>
      <c r="AA12" s="245"/>
    </row>
    <row r="13" spans="1:27" ht="19.9" customHeight="1">
      <c r="A13" s="138">
        <v>6</v>
      </c>
      <c r="B13" s="165">
        <v>263470</v>
      </c>
      <c r="C13" s="148" t="s">
        <v>171</v>
      </c>
      <c r="D13" s="10">
        <v>2</v>
      </c>
      <c r="E13" s="10">
        <v>1</v>
      </c>
      <c r="F13" s="10">
        <v>4</v>
      </c>
      <c r="G13" s="10">
        <v>2</v>
      </c>
      <c r="H13" s="10">
        <v>1</v>
      </c>
      <c r="I13" s="51">
        <f t="shared" si="2"/>
        <v>10</v>
      </c>
      <c r="J13" s="10">
        <f t="shared" si="8" ref="J13:J72">I13*0.15</f>
        <v>1.50</v>
      </c>
      <c r="K13" s="18">
        <v>1</v>
      </c>
      <c r="L13" s="18">
        <v>0</v>
      </c>
      <c r="M13" s="18">
        <v>2</v>
      </c>
      <c r="N13" s="18">
        <v>1</v>
      </c>
      <c r="O13" s="18">
        <v>1</v>
      </c>
      <c r="P13" s="51">
        <f t="shared" si="4"/>
        <v>5</v>
      </c>
      <c r="Q13" s="116">
        <f t="shared" si="5"/>
        <v>0.25</v>
      </c>
      <c r="R13" s="105">
        <f t="shared" si="0"/>
        <v>0.35</v>
      </c>
      <c r="S13" s="105">
        <f t="shared" si="0"/>
        <v>0.15</v>
      </c>
      <c r="T13" s="105">
        <f t="shared" si="0"/>
        <v>0.70</v>
      </c>
      <c r="U13" s="105">
        <f t="shared" si="0"/>
        <v>0.35</v>
      </c>
      <c r="V13" s="105">
        <f t="shared" si="0"/>
        <v>0.20</v>
      </c>
      <c r="W13" s="117">
        <f t="shared" si="1"/>
        <v>15</v>
      </c>
      <c r="X13" s="117">
        <f t="shared" si="6"/>
        <v>3</v>
      </c>
      <c r="Y13" s="266">
        <v>6</v>
      </c>
      <c r="Z13" s="116">
        <f t="shared" si="7"/>
        <v>4.8000000000000007</v>
      </c>
      <c r="AA13" s="245"/>
    </row>
    <row r="14" spans="1:27" ht="19.9" customHeight="1">
      <c r="A14" s="138">
        <v>7</v>
      </c>
      <c r="B14" s="165">
        <v>263471</v>
      </c>
      <c r="C14" s="148" t="s">
        <v>172</v>
      </c>
      <c r="D14" s="10">
        <v>1</v>
      </c>
      <c r="E14" s="10">
        <v>2</v>
      </c>
      <c r="F14" s="10">
        <v>0</v>
      </c>
      <c r="G14" s="10">
        <v>2</v>
      </c>
      <c r="H14" s="10">
        <v>1</v>
      </c>
      <c r="I14" s="51">
        <f t="shared" si="2"/>
        <v>6</v>
      </c>
      <c r="J14" s="10">
        <f t="shared" si="8"/>
        <v>0.89999999999999991</v>
      </c>
      <c r="K14" s="18">
        <v>0</v>
      </c>
      <c r="L14" s="18">
        <v>1</v>
      </c>
      <c r="M14" s="18">
        <v>2</v>
      </c>
      <c r="N14" s="18">
        <v>0</v>
      </c>
      <c r="O14" s="18">
        <v>1</v>
      </c>
      <c r="P14" s="51">
        <f t="shared" si="4"/>
        <v>4</v>
      </c>
      <c r="Q14" s="116">
        <f t="shared" si="5"/>
        <v>0.20</v>
      </c>
      <c r="R14" s="105">
        <f t="shared" si="0"/>
        <v>0.15</v>
      </c>
      <c r="S14" s="105">
        <f t="shared" si="0"/>
        <v>0.35</v>
      </c>
      <c r="T14" s="105">
        <f t="shared" si="0"/>
        <v>0.10</v>
      </c>
      <c r="U14" s="105">
        <f t="shared" si="0"/>
        <v>0.30</v>
      </c>
      <c r="V14" s="105">
        <f t="shared" si="0"/>
        <v>0.20</v>
      </c>
      <c r="W14" s="117">
        <f t="shared" si="1"/>
        <v>10</v>
      </c>
      <c r="X14" s="117">
        <f t="shared" si="6"/>
        <v>2</v>
      </c>
      <c r="Y14" s="266">
        <v>4</v>
      </c>
      <c r="Z14" s="116">
        <f t="shared" si="7"/>
        <v>3.20</v>
      </c>
      <c r="AA14" s="245"/>
    </row>
    <row r="15" spans="1:27" ht="19.9" customHeight="1">
      <c r="A15" s="138">
        <v>8</v>
      </c>
      <c r="B15" s="165">
        <v>263472</v>
      </c>
      <c r="C15" s="148" t="s">
        <v>173</v>
      </c>
      <c r="D15" s="10">
        <v>4</v>
      </c>
      <c r="E15" s="10">
        <v>6</v>
      </c>
      <c r="F15" s="10">
        <v>5</v>
      </c>
      <c r="G15" s="10">
        <v>5</v>
      </c>
      <c r="H15" s="10">
        <v>8</v>
      </c>
      <c r="I15" s="51">
        <f t="shared" si="2"/>
        <v>28</v>
      </c>
      <c r="J15" s="10">
        <f t="shared" si="8"/>
        <v>4.20</v>
      </c>
      <c r="K15" s="18">
        <v>3</v>
      </c>
      <c r="L15" s="18">
        <v>0</v>
      </c>
      <c r="M15" s="18">
        <v>3</v>
      </c>
      <c r="N15" s="18">
        <v>5</v>
      </c>
      <c r="O15" s="18">
        <v>3</v>
      </c>
      <c r="P15" s="51">
        <f t="shared" si="4"/>
        <v>14</v>
      </c>
      <c r="Q15" s="116">
        <f t="shared" si="5"/>
        <v>0.70</v>
      </c>
      <c r="R15" s="105">
        <f t="shared" si="0"/>
        <v>0.75</v>
      </c>
      <c r="S15" s="105">
        <f t="shared" si="0"/>
        <v>0.89999999999999991</v>
      </c>
      <c r="T15" s="105">
        <f t="shared" si="0"/>
        <v>0.90</v>
      </c>
      <c r="U15" s="105">
        <f t="shared" si="0"/>
        <v>1</v>
      </c>
      <c r="V15" s="105">
        <f t="shared" si="0"/>
        <v>1.35</v>
      </c>
      <c r="W15" s="117">
        <f t="shared" si="1"/>
        <v>42</v>
      </c>
      <c r="X15" s="117">
        <f t="shared" si="6"/>
        <v>8.40</v>
      </c>
      <c r="Y15" s="266">
        <v>26</v>
      </c>
      <c r="Z15" s="116">
        <f t="shared" si="7"/>
        <v>20.80</v>
      </c>
      <c r="AA15" s="245"/>
    </row>
    <row r="16" spans="1:27" ht="19.9" customHeight="1">
      <c r="A16" s="138">
        <v>9</v>
      </c>
      <c r="B16" s="165">
        <v>263475</v>
      </c>
      <c r="C16" s="148" t="s">
        <v>174</v>
      </c>
      <c r="D16" s="10">
        <v>0</v>
      </c>
      <c r="E16" s="10">
        <v>1</v>
      </c>
      <c r="F16" s="10">
        <v>0</v>
      </c>
      <c r="G16" s="10">
        <v>2</v>
      </c>
      <c r="H16" s="10">
        <v>1</v>
      </c>
      <c r="I16" s="51">
        <f t="shared" si="2"/>
        <v>4</v>
      </c>
      <c r="J16" s="10">
        <f t="shared" si="8"/>
        <v>0.60</v>
      </c>
      <c r="K16" s="18">
        <v>1</v>
      </c>
      <c r="L16" s="18">
        <v>2</v>
      </c>
      <c r="M16" s="18">
        <v>0</v>
      </c>
      <c r="N16" s="18">
        <v>1</v>
      </c>
      <c r="O16" s="18">
        <v>2</v>
      </c>
      <c r="P16" s="51">
        <f t="shared" si="4"/>
        <v>6</v>
      </c>
      <c r="Q16" s="116">
        <f t="shared" si="5"/>
        <v>0.30000000000000004</v>
      </c>
      <c r="R16" s="105">
        <f t="shared" si="0"/>
        <v>0.05</v>
      </c>
      <c r="S16" s="105">
        <f t="shared" si="0"/>
        <v>0.25</v>
      </c>
      <c r="T16" s="105">
        <f t="shared" si="0"/>
        <v>0</v>
      </c>
      <c r="U16" s="105">
        <f t="shared" si="0"/>
        <v>0.35</v>
      </c>
      <c r="V16" s="105">
        <f t="shared" si="0"/>
        <v>0.25</v>
      </c>
      <c r="W16" s="117">
        <f t="shared" si="1"/>
        <v>10</v>
      </c>
      <c r="X16" s="117">
        <f t="shared" si="6"/>
        <v>2</v>
      </c>
      <c r="Y16" s="266">
        <v>0</v>
      </c>
      <c r="Z16" s="116">
        <f t="shared" si="7"/>
        <v>0</v>
      </c>
      <c r="AA16" s="245"/>
    </row>
    <row r="17" spans="1:27" ht="19.9" customHeight="1">
      <c r="A17" s="138">
        <v>10</v>
      </c>
      <c r="B17" s="165">
        <v>263476</v>
      </c>
      <c r="C17" s="148" t="s">
        <v>175</v>
      </c>
      <c r="D17" s="10">
        <v>5</v>
      </c>
      <c r="E17" s="10">
        <v>2</v>
      </c>
      <c r="F17" s="10">
        <v>5</v>
      </c>
      <c r="G17" s="10">
        <v>3</v>
      </c>
      <c r="H17" s="10">
        <v>4</v>
      </c>
      <c r="I17" s="51">
        <f t="shared" si="2"/>
        <v>19</v>
      </c>
      <c r="J17" s="10">
        <f t="shared" si="8"/>
        <v>2.85</v>
      </c>
      <c r="K17" s="18">
        <v>1</v>
      </c>
      <c r="L17" s="18">
        <v>1</v>
      </c>
      <c r="M17" s="18">
        <v>2</v>
      </c>
      <c r="N17" s="18">
        <v>1</v>
      </c>
      <c r="O17" s="18">
        <v>3</v>
      </c>
      <c r="P17" s="51">
        <f t="shared" si="4"/>
        <v>8</v>
      </c>
      <c r="Q17" s="116">
        <f t="shared" si="5"/>
        <v>0.40</v>
      </c>
      <c r="R17" s="105">
        <f t="shared" si="0"/>
        <v>0.80</v>
      </c>
      <c r="S17" s="105">
        <f t="shared" si="0"/>
        <v>0.35</v>
      </c>
      <c r="T17" s="105">
        <f t="shared" si="0"/>
        <v>0.85</v>
      </c>
      <c r="U17" s="105">
        <f t="shared" si="0"/>
        <v>0.49999999999999994</v>
      </c>
      <c r="V17" s="105">
        <f t="shared" si="0"/>
        <v>0.75</v>
      </c>
      <c r="W17" s="117">
        <f t="shared" si="1"/>
        <v>27</v>
      </c>
      <c r="X17" s="117">
        <f t="shared" si="6"/>
        <v>5.40</v>
      </c>
      <c r="Y17" s="266">
        <v>16</v>
      </c>
      <c r="Z17" s="116">
        <f t="shared" si="7"/>
        <v>12.80</v>
      </c>
      <c r="AA17" s="245"/>
    </row>
    <row r="18" spans="1:27" ht="19.9" customHeight="1">
      <c r="A18" s="138">
        <v>11</v>
      </c>
      <c r="B18" s="165">
        <v>263477</v>
      </c>
      <c r="C18" s="148" t="s">
        <v>176</v>
      </c>
      <c r="D18" s="10">
        <v>1</v>
      </c>
      <c r="E18" s="10">
        <v>0</v>
      </c>
      <c r="F18" s="10">
        <v>0</v>
      </c>
      <c r="G18" s="10">
        <v>2</v>
      </c>
      <c r="H18" s="10">
        <v>1</v>
      </c>
      <c r="I18" s="51">
        <f t="shared" si="2"/>
        <v>4</v>
      </c>
      <c r="J18" s="10">
        <f t="shared" si="8"/>
        <v>0.60</v>
      </c>
      <c r="K18" s="18">
        <v>1</v>
      </c>
      <c r="L18" s="18">
        <v>0</v>
      </c>
      <c r="M18" s="18">
        <v>0</v>
      </c>
      <c r="N18" s="18">
        <v>1</v>
      </c>
      <c r="O18" s="18">
        <v>1</v>
      </c>
      <c r="P18" s="51">
        <f t="shared" si="4"/>
        <v>3</v>
      </c>
      <c r="Q18" s="116">
        <f t="shared" si="5"/>
        <v>0.15000000000000002</v>
      </c>
      <c r="R18" s="105">
        <f t="shared" si="0"/>
        <v>0.20</v>
      </c>
      <c r="S18" s="105">
        <f t="shared" si="0"/>
        <v>0</v>
      </c>
      <c r="T18" s="105">
        <f t="shared" si="0"/>
        <v>0</v>
      </c>
      <c r="U18" s="105">
        <f t="shared" si="0"/>
        <v>0.35</v>
      </c>
      <c r="V18" s="105">
        <f t="shared" si="0"/>
        <v>0.20</v>
      </c>
      <c r="W18" s="117">
        <f t="shared" si="1"/>
        <v>7</v>
      </c>
      <c r="X18" s="117">
        <f t="shared" si="6"/>
        <v>1.40</v>
      </c>
      <c r="Y18" s="266">
        <v>1</v>
      </c>
      <c r="Z18" s="116">
        <f t="shared" si="7"/>
        <v>0.80</v>
      </c>
      <c r="AA18" s="245"/>
    </row>
    <row r="19" spans="1:27" ht="19.9" customHeight="1">
      <c r="A19" s="138">
        <v>12</v>
      </c>
      <c r="B19" s="165">
        <v>263478</v>
      </c>
      <c r="C19" s="148" t="s">
        <v>177</v>
      </c>
      <c r="D19" s="10">
        <v>6</v>
      </c>
      <c r="E19" s="10">
        <v>5</v>
      </c>
      <c r="F19" s="10">
        <v>4</v>
      </c>
      <c r="G19" s="10">
        <v>6</v>
      </c>
      <c r="H19" s="10">
        <v>3</v>
      </c>
      <c r="I19" s="51">
        <f t="shared" si="2"/>
        <v>24</v>
      </c>
      <c r="J19" s="10">
        <f t="shared" si="8"/>
        <v>3.5999999999999996</v>
      </c>
      <c r="K19" s="18">
        <v>3</v>
      </c>
      <c r="L19" s="18">
        <v>2</v>
      </c>
      <c r="M19" s="18">
        <v>4</v>
      </c>
      <c r="N19" s="18">
        <v>2</v>
      </c>
      <c r="O19" s="18">
        <v>1</v>
      </c>
      <c r="P19" s="51">
        <f t="shared" si="4"/>
        <v>12</v>
      </c>
      <c r="Q19" s="116">
        <f t="shared" si="5"/>
        <v>0.60000000000000009</v>
      </c>
      <c r="R19" s="105">
        <f t="shared" si="0"/>
        <v>1.0499999999999998</v>
      </c>
      <c r="S19" s="105">
        <f t="shared" si="0"/>
        <v>0.85</v>
      </c>
      <c r="T19" s="105">
        <f t="shared" si="0"/>
        <v>0.80</v>
      </c>
      <c r="U19" s="105">
        <f t="shared" si="0"/>
        <v>0.99999999999999989</v>
      </c>
      <c r="V19" s="105">
        <f t="shared" si="0"/>
        <v>0.49999999999999994</v>
      </c>
      <c r="W19" s="117">
        <f t="shared" si="1"/>
        <v>36</v>
      </c>
      <c r="X19" s="117">
        <f t="shared" si="6"/>
        <v>7.20</v>
      </c>
      <c r="Y19" s="266">
        <v>15</v>
      </c>
      <c r="Z19" s="116">
        <f t="shared" si="7"/>
        <v>12</v>
      </c>
      <c r="AA19" s="245"/>
    </row>
    <row r="20" spans="1:27" ht="19.9" customHeight="1">
      <c r="A20" s="138">
        <v>13</v>
      </c>
      <c r="B20" s="165">
        <v>263479</v>
      </c>
      <c r="C20" s="148" t="s">
        <v>178</v>
      </c>
      <c r="D20" s="10">
        <v>1</v>
      </c>
      <c r="E20" s="10">
        <v>7</v>
      </c>
      <c r="F20" s="10">
        <v>0</v>
      </c>
      <c r="G20" s="10">
        <v>1</v>
      </c>
      <c r="H20" s="10">
        <v>2</v>
      </c>
      <c r="I20" s="51">
        <f t="shared" si="2"/>
        <v>11</v>
      </c>
      <c r="J20" s="10">
        <f t="shared" si="8"/>
        <v>1.65</v>
      </c>
      <c r="K20" s="18">
        <v>1.50</v>
      </c>
      <c r="L20" s="18">
        <v>1</v>
      </c>
      <c r="M20" s="18">
        <v>1</v>
      </c>
      <c r="N20" s="18">
        <v>2</v>
      </c>
      <c r="O20" s="18">
        <v>0</v>
      </c>
      <c r="P20" s="51">
        <f t="shared" si="4"/>
        <v>5.50</v>
      </c>
      <c r="Q20" s="116">
        <f t="shared" si="5"/>
        <v>0.27500000000000002</v>
      </c>
      <c r="R20" s="105">
        <f t="shared" si="0"/>
        <v>0.225</v>
      </c>
      <c r="S20" s="105">
        <f t="shared" si="0"/>
        <v>1.1000000000000001</v>
      </c>
      <c r="T20" s="105">
        <f t="shared" si="0"/>
        <v>0.05</v>
      </c>
      <c r="U20" s="105">
        <f t="shared" si="0"/>
        <v>0.25</v>
      </c>
      <c r="V20" s="105">
        <f t="shared" si="0"/>
        <v>0.30</v>
      </c>
      <c r="W20" s="117">
        <f t="shared" si="1"/>
        <v>16.50</v>
      </c>
      <c r="X20" s="117">
        <f t="shared" si="6"/>
        <v>3.3000000000000003</v>
      </c>
      <c r="Y20" s="266">
        <v>6</v>
      </c>
      <c r="Z20" s="116">
        <f t="shared" si="7"/>
        <v>4.8000000000000007</v>
      </c>
      <c r="AA20" s="245"/>
    </row>
    <row r="21" spans="1:27" ht="19.9" customHeight="1">
      <c r="A21" s="138">
        <v>14</v>
      </c>
      <c r="B21" s="165">
        <v>263481</v>
      </c>
      <c r="C21" s="148" t="s">
        <v>179</v>
      </c>
      <c r="D21" s="10">
        <v>5</v>
      </c>
      <c r="E21" s="10">
        <v>5</v>
      </c>
      <c r="F21" s="10">
        <v>4</v>
      </c>
      <c r="G21" s="10">
        <v>3</v>
      </c>
      <c r="H21" s="10">
        <v>1</v>
      </c>
      <c r="I21" s="51">
        <f t="shared" si="2"/>
        <v>18</v>
      </c>
      <c r="J21" s="10">
        <f t="shared" si="8"/>
        <v>2.6999999999999997</v>
      </c>
      <c r="K21" s="18">
        <v>3</v>
      </c>
      <c r="L21" s="18">
        <v>1.50</v>
      </c>
      <c r="M21" s="18">
        <v>2</v>
      </c>
      <c r="N21" s="18">
        <v>1</v>
      </c>
      <c r="O21" s="18">
        <v>1</v>
      </c>
      <c r="P21" s="51">
        <f t="shared" si="4"/>
        <v>8.50</v>
      </c>
      <c r="Q21" s="116">
        <f t="shared" si="5"/>
        <v>0.42500000000000004</v>
      </c>
      <c r="R21" s="105">
        <f t="shared" si="0"/>
        <v>0.90</v>
      </c>
      <c r="S21" s="105">
        <f t="shared" si="0"/>
        <v>0.825</v>
      </c>
      <c r="T21" s="105">
        <f t="shared" si="0"/>
        <v>0.70</v>
      </c>
      <c r="U21" s="105">
        <f t="shared" si="0"/>
        <v>0.49999999999999994</v>
      </c>
      <c r="V21" s="105">
        <f t="shared" si="0"/>
        <v>0.20</v>
      </c>
      <c r="W21" s="117">
        <f t="shared" si="1"/>
        <v>26.50</v>
      </c>
      <c r="X21" s="117">
        <f t="shared" si="6"/>
        <v>5.3000000000000007</v>
      </c>
      <c r="Y21" s="266">
        <v>11</v>
      </c>
      <c r="Z21" s="116">
        <f t="shared" si="7"/>
        <v>8.8000000000000007</v>
      </c>
      <c r="AA21" s="245"/>
    </row>
    <row r="22" spans="1:27" ht="19.9" customHeight="1">
      <c r="A22" s="138">
        <v>15</v>
      </c>
      <c r="B22" s="165">
        <v>263482</v>
      </c>
      <c r="C22" s="148" t="s">
        <v>180</v>
      </c>
      <c r="D22" s="10">
        <v>1</v>
      </c>
      <c r="E22" s="10">
        <v>5</v>
      </c>
      <c r="F22" s="10">
        <v>1</v>
      </c>
      <c r="G22" s="10">
        <v>4</v>
      </c>
      <c r="H22" s="10">
        <v>1</v>
      </c>
      <c r="I22" s="51">
        <f t="shared" si="2"/>
        <v>12</v>
      </c>
      <c r="J22" s="10">
        <f t="shared" si="8"/>
        <v>1.7999999999999998</v>
      </c>
      <c r="K22" s="18">
        <v>2</v>
      </c>
      <c r="L22" s="18">
        <v>0</v>
      </c>
      <c r="M22" s="18">
        <v>3</v>
      </c>
      <c r="N22" s="18">
        <v>0</v>
      </c>
      <c r="O22" s="18">
        <v>1</v>
      </c>
      <c r="P22" s="51">
        <f t="shared" si="4"/>
        <v>6</v>
      </c>
      <c r="Q22" s="116">
        <f t="shared" si="5"/>
        <v>0.30000000000000004</v>
      </c>
      <c r="R22" s="105">
        <f t="shared" si="0"/>
        <v>0.25</v>
      </c>
      <c r="S22" s="105">
        <f t="shared" si="0"/>
        <v>0.75</v>
      </c>
      <c r="T22" s="105">
        <f t="shared" si="0"/>
        <v>0.30000000000000004</v>
      </c>
      <c r="U22" s="105">
        <f t="shared" si="0"/>
        <v>0.60</v>
      </c>
      <c r="V22" s="105">
        <f t="shared" si="0"/>
        <v>0.20</v>
      </c>
      <c r="W22" s="117">
        <f t="shared" si="1"/>
        <v>18</v>
      </c>
      <c r="X22" s="117">
        <f t="shared" si="6"/>
        <v>3.60</v>
      </c>
      <c r="Y22" s="266">
        <v>9</v>
      </c>
      <c r="Z22" s="116">
        <f t="shared" si="7"/>
        <v>7.20</v>
      </c>
      <c r="AA22" s="245"/>
    </row>
    <row r="23" spans="1:27" ht="19.9" customHeight="1">
      <c r="A23" s="138">
        <v>16</v>
      </c>
      <c r="B23" s="165">
        <v>263483</v>
      </c>
      <c r="C23" s="148" t="s">
        <v>181</v>
      </c>
      <c r="D23" s="10">
        <v>3</v>
      </c>
      <c r="E23" s="10">
        <v>5</v>
      </c>
      <c r="F23" s="10">
        <v>4</v>
      </c>
      <c r="G23" s="10">
        <v>5</v>
      </c>
      <c r="H23" s="10">
        <v>4</v>
      </c>
      <c r="I23" s="51">
        <f t="shared" si="2"/>
        <v>21</v>
      </c>
      <c r="J23" s="10">
        <f t="shared" si="8"/>
        <v>3.15</v>
      </c>
      <c r="K23" s="18">
        <v>2</v>
      </c>
      <c r="L23" s="18">
        <v>4</v>
      </c>
      <c r="M23" s="18">
        <v>0</v>
      </c>
      <c r="N23" s="18">
        <v>3</v>
      </c>
      <c r="O23" s="18">
        <v>2.50</v>
      </c>
      <c r="P23" s="51">
        <f t="shared" si="4"/>
        <v>11.50</v>
      </c>
      <c r="Q23" s="116">
        <f t="shared" si="5"/>
        <v>0.57500000000000007</v>
      </c>
      <c r="R23" s="105">
        <f t="shared" si="0"/>
        <v>0.54999999999999993</v>
      </c>
      <c r="S23" s="105">
        <f t="shared" si="0"/>
        <v>0.95</v>
      </c>
      <c r="T23" s="105">
        <f t="shared" si="0"/>
        <v>0.60</v>
      </c>
      <c r="U23" s="105">
        <f t="shared" si="0"/>
        <v>0.90</v>
      </c>
      <c r="V23" s="105">
        <f t="shared" si="0"/>
        <v>0.725</v>
      </c>
      <c r="W23" s="117">
        <f t="shared" si="1"/>
        <v>32.50</v>
      </c>
      <c r="X23" s="117">
        <f t="shared" si="6"/>
        <v>6.50</v>
      </c>
      <c r="Y23" s="266">
        <v>15</v>
      </c>
      <c r="Z23" s="116">
        <f t="shared" si="7"/>
        <v>12</v>
      </c>
      <c r="AA23" s="245"/>
    </row>
    <row r="24" spans="1:27" ht="19.9" customHeight="1">
      <c r="A24" s="138">
        <v>17</v>
      </c>
      <c r="B24" s="165">
        <v>263484</v>
      </c>
      <c r="C24" s="148" t="s">
        <v>182</v>
      </c>
      <c r="D24" s="10">
        <v>3</v>
      </c>
      <c r="E24" s="10">
        <v>6</v>
      </c>
      <c r="F24" s="10">
        <v>8</v>
      </c>
      <c r="G24" s="10">
        <v>5</v>
      </c>
      <c r="H24" s="10">
        <v>10</v>
      </c>
      <c r="I24" s="51">
        <f t="shared" si="2"/>
        <v>32</v>
      </c>
      <c r="J24" s="10">
        <f t="shared" si="8"/>
        <v>4.80</v>
      </c>
      <c r="K24" s="18">
        <v>3.50</v>
      </c>
      <c r="L24" s="18">
        <v>2</v>
      </c>
      <c r="M24" s="18">
        <v>4</v>
      </c>
      <c r="N24" s="18">
        <v>3</v>
      </c>
      <c r="O24" s="18">
        <v>2</v>
      </c>
      <c r="P24" s="51">
        <f t="shared" si="4"/>
        <v>14.50</v>
      </c>
      <c r="Q24" s="116">
        <f t="shared" si="5"/>
        <v>0.72500000000000009</v>
      </c>
      <c r="R24" s="105">
        <f t="shared" si="9" ref="R24:V74">(D24*0.15+K24*0.05)</f>
        <v>0.625</v>
      </c>
      <c r="S24" s="105">
        <f t="shared" si="9"/>
        <v>0.99999999999999989</v>
      </c>
      <c r="T24" s="105">
        <f t="shared" si="9"/>
        <v>1.40</v>
      </c>
      <c r="U24" s="105">
        <f t="shared" si="9"/>
        <v>0.90</v>
      </c>
      <c r="V24" s="105">
        <f t="shared" si="9"/>
        <v>1.60</v>
      </c>
      <c r="W24" s="117">
        <f t="shared" si="1"/>
        <v>46.50</v>
      </c>
      <c r="X24" s="117">
        <f t="shared" si="6"/>
        <v>9.3000000000000007</v>
      </c>
      <c r="Y24" s="266">
        <v>29</v>
      </c>
      <c r="Z24" s="116">
        <f t="shared" si="7"/>
        <v>23.200000000000003</v>
      </c>
      <c r="AA24" s="245"/>
    </row>
    <row r="25" spans="1:27" ht="19.9" customHeight="1">
      <c r="A25" s="138">
        <v>18</v>
      </c>
      <c r="B25" s="165">
        <v>263485</v>
      </c>
      <c r="C25" s="148" t="s">
        <v>183</v>
      </c>
      <c r="D25" s="10">
        <v>1</v>
      </c>
      <c r="E25" s="10">
        <v>5</v>
      </c>
      <c r="F25" s="10">
        <v>3</v>
      </c>
      <c r="G25" s="10">
        <v>6</v>
      </c>
      <c r="H25" s="10">
        <v>7</v>
      </c>
      <c r="I25" s="51">
        <f t="shared" si="2"/>
        <v>22</v>
      </c>
      <c r="J25" s="10">
        <f t="shared" si="8"/>
        <v>3.30</v>
      </c>
      <c r="K25" s="18">
        <v>1</v>
      </c>
      <c r="L25" s="18">
        <v>3</v>
      </c>
      <c r="M25" s="18">
        <v>1</v>
      </c>
      <c r="N25" s="18">
        <v>5</v>
      </c>
      <c r="O25" s="18">
        <v>1</v>
      </c>
      <c r="P25" s="51">
        <f t="shared" si="4"/>
        <v>11</v>
      </c>
      <c r="Q25" s="116">
        <f t="shared" si="5"/>
        <v>0.55000000000000004</v>
      </c>
      <c r="R25" s="105">
        <f t="shared" si="9"/>
        <v>0.20</v>
      </c>
      <c r="S25" s="105">
        <f t="shared" si="9"/>
        <v>0.90</v>
      </c>
      <c r="T25" s="105">
        <f t="shared" si="9"/>
        <v>0.49999999999999994</v>
      </c>
      <c r="U25" s="105">
        <f t="shared" si="9"/>
        <v>1.1499999999999999</v>
      </c>
      <c r="V25" s="105">
        <f t="shared" si="9"/>
        <v>1.1000000000000001</v>
      </c>
      <c r="W25" s="117">
        <f t="shared" si="1"/>
        <v>33</v>
      </c>
      <c r="X25" s="117">
        <f t="shared" si="6"/>
        <v>6.60</v>
      </c>
      <c r="Y25" s="266">
        <v>18</v>
      </c>
      <c r="Z25" s="116">
        <f t="shared" si="7"/>
        <v>14.40</v>
      </c>
      <c r="AA25" s="245"/>
    </row>
    <row r="26" spans="1:27" ht="19.9" customHeight="1">
      <c r="A26" s="138">
        <v>19</v>
      </c>
      <c r="B26" s="165">
        <v>263486</v>
      </c>
      <c r="C26" s="148" t="s">
        <v>184</v>
      </c>
      <c r="D26" s="10">
        <v>1</v>
      </c>
      <c r="E26" s="10">
        <v>1.50</v>
      </c>
      <c r="F26" s="10">
        <v>5</v>
      </c>
      <c r="G26" s="10">
        <v>2</v>
      </c>
      <c r="H26" s="10">
        <v>1</v>
      </c>
      <c r="I26" s="51">
        <f t="shared" si="2"/>
        <v>10.50</v>
      </c>
      <c r="J26" s="10">
        <f t="shared" si="8"/>
        <v>1.575</v>
      </c>
      <c r="K26" s="18">
        <v>0</v>
      </c>
      <c r="L26" s="18">
        <v>2.50</v>
      </c>
      <c r="M26" s="18">
        <v>1</v>
      </c>
      <c r="N26" s="18">
        <v>2</v>
      </c>
      <c r="O26" s="18">
        <v>0</v>
      </c>
      <c r="P26" s="51">
        <f t="shared" si="4"/>
        <v>5.50</v>
      </c>
      <c r="Q26" s="116">
        <f t="shared" si="5"/>
        <v>0.27500000000000002</v>
      </c>
      <c r="R26" s="105">
        <f t="shared" si="9"/>
        <v>0.15</v>
      </c>
      <c r="S26" s="105">
        <f t="shared" si="9"/>
        <v>0.35</v>
      </c>
      <c r="T26" s="105">
        <f t="shared" si="9"/>
        <v>0.80</v>
      </c>
      <c r="U26" s="105">
        <f t="shared" si="9"/>
        <v>0.40</v>
      </c>
      <c r="V26" s="105">
        <f t="shared" si="9"/>
        <v>0.15</v>
      </c>
      <c r="W26" s="117">
        <f t="shared" si="1"/>
        <v>16</v>
      </c>
      <c r="X26" s="117">
        <f t="shared" si="6"/>
        <v>3.20</v>
      </c>
      <c r="Y26" s="266">
        <v>7</v>
      </c>
      <c r="Z26" s="116">
        <f t="shared" si="7"/>
        <v>5.60</v>
      </c>
      <c r="AA26" s="245"/>
    </row>
    <row r="27" spans="1:27" ht="19.9" customHeight="1">
      <c r="A27" s="138">
        <v>20</v>
      </c>
      <c r="B27" s="165">
        <v>263488</v>
      </c>
      <c r="C27" s="148" t="s">
        <v>101</v>
      </c>
      <c r="D27" s="10">
        <v>6</v>
      </c>
      <c r="E27" s="10">
        <v>4</v>
      </c>
      <c r="F27" s="10">
        <v>7</v>
      </c>
      <c r="G27" s="10">
        <v>2</v>
      </c>
      <c r="H27" s="10">
        <v>6</v>
      </c>
      <c r="I27" s="51">
        <f t="shared" si="2"/>
        <v>25</v>
      </c>
      <c r="J27" s="10">
        <f t="shared" si="8"/>
        <v>3.75</v>
      </c>
      <c r="K27" s="18">
        <v>3</v>
      </c>
      <c r="L27" s="18">
        <v>2</v>
      </c>
      <c r="M27" s="18">
        <v>1</v>
      </c>
      <c r="N27" s="18">
        <v>4</v>
      </c>
      <c r="O27" s="18">
        <v>2</v>
      </c>
      <c r="P27" s="51">
        <f t="shared" si="4"/>
        <v>12</v>
      </c>
      <c r="Q27" s="116">
        <f t="shared" si="5"/>
        <v>0.60000000000000009</v>
      </c>
      <c r="R27" s="105">
        <f t="shared" si="9"/>
        <v>1.0499999999999998</v>
      </c>
      <c r="S27" s="105">
        <f t="shared" si="9"/>
        <v>0.70</v>
      </c>
      <c r="T27" s="105">
        <f t="shared" si="9"/>
        <v>1.1000000000000001</v>
      </c>
      <c r="U27" s="105">
        <f t="shared" si="9"/>
        <v>0.50</v>
      </c>
      <c r="V27" s="105">
        <f t="shared" si="9"/>
        <v>0.99999999999999989</v>
      </c>
      <c r="W27" s="117">
        <f t="shared" si="1"/>
        <v>37</v>
      </c>
      <c r="X27" s="117">
        <f t="shared" si="6"/>
        <v>7.40</v>
      </c>
      <c r="Y27" s="266">
        <v>20</v>
      </c>
      <c r="Z27" s="116">
        <f t="shared" si="7"/>
        <v>16</v>
      </c>
      <c r="AA27" s="245"/>
    </row>
    <row r="28" spans="1:27" ht="19.9" customHeight="1">
      <c r="A28" s="138">
        <v>21</v>
      </c>
      <c r="B28" s="165">
        <v>263490</v>
      </c>
      <c r="C28" s="148" t="s">
        <v>185</v>
      </c>
      <c r="D28" s="10">
        <v>3</v>
      </c>
      <c r="E28" s="10">
        <v>6</v>
      </c>
      <c r="F28" s="10">
        <v>8</v>
      </c>
      <c r="G28" s="10">
        <v>5</v>
      </c>
      <c r="H28" s="10">
        <v>5</v>
      </c>
      <c r="I28" s="51">
        <f t="shared" si="2"/>
        <v>27</v>
      </c>
      <c r="J28" s="10">
        <f t="shared" si="8"/>
        <v>4.05</v>
      </c>
      <c r="K28" s="18">
        <v>1.50</v>
      </c>
      <c r="L28" s="18">
        <v>3</v>
      </c>
      <c r="M28" s="18">
        <v>4</v>
      </c>
      <c r="N28" s="18">
        <v>2</v>
      </c>
      <c r="O28" s="18">
        <v>5</v>
      </c>
      <c r="P28" s="51">
        <f t="shared" si="4"/>
        <v>15.50</v>
      </c>
      <c r="Q28" s="116">
        <f t="shared" si="5"/>
        <v>0.775</v>
      </c>
      <c r="R28" s="105">
        <f t="shared" si="9"/>
        <v>0.52499999999999991</v>
      </c>
      <c r="S28" s="105">
        <f t="shared" si="9"/>
        <v>1.0499999999999998</v>
      </c>
      <c r="T28" s="105">
        <f t="shared" si="9"/>
        <v>1.40</v>
      </c>
      <c r="U28" s="105">
        <f t="shared" si="9"/>
        <v>0.85</v>
      </c>
      <c r="V28" s="105">
        <f t="shared" si="9"/>
        <v>1</v>
      </c>
      <c r="W28" s="117">
        <f t="shared" si="1"/>
        <v>42.50</v>
      </c>
      <c r="X28" s="117">
        <f t="shared" si="6"/>
        <v>8.50</v>
      </c>
      <c r="Y28" s="266">
        <v>25</v>
      </c>
      <c r="Z28" s="116">
        <f t="shared" si="7"/>
        <v>20</v>
      </c>
      <c r="AA28" s="245"/>
    </row>
    <row r="29" spans="1:27" ht="19.9" customHeight="1">
      <c r="A29" s="138">
        <v>22</v>
      </c>
      <c r="B29" s="165">
        <v>263491</v>
      </c>
      <c r="C29" s="148" t="s">
        <v>186</v>
      </c>
      <c r="D29" s="10">
        <v>1</v>
      </c>
      <c r="E29" s="10">
        <v>5</v>
      </c>
      <c r="F29" s="10">
        <v>4</v>
      </c>
      <c r="G29" s="10">
        <v>6</v>
      </c>
      <c r="H29" s="10">
        <v>4</v>
      </c>
      <c r="I29" s="51">
        <f t="shared" si="2"/>
        <v>20</v>
      </c>
      <c r="J29" s="10">
        <f t="shared" si="8"/>
        <v>3</v>
      </c>
      <c r="K29" s="18">
        <v>1</v>
      </c>
      <c r="L29" s="18">
        <v>0</v>
      </c>
      <c r="M29" s="18">
        <v>4</v>
      </c>
      <c r="N29" s="18">
        <v>5</v>
      </c>
      <c r="O29" s="18">
        <v>2</v>
      </c>
      <c r="P29" s="51">
        <f t="shared" si="4"/>
        <v>12</v>
      </c>
      <c r="Q29" s="116">
        <f t="shared" si="5"/>
        <v>0.60000000000000009</v>
      </c>
      <c r="R29" s="105">
        <f t="shared" si="9"/>
        <v>0.20</v>
      </c>
      <c r="S29" s="105">
        <f t="shared" si="9"/>
        <v>0.75</v>
      </c>
      <c r="T29" s="105">
        <f t="shared" si="9"/>
        <v>0.80</v>
      </c>
      <c r="U29" s="105">
        <f t="shared" si="9"/>
        <v>1.1499999999999999</v>
      </c>
      <c r="V29" s="105">
        <f t="shared" si="9"/>
        <v>0.70</v>
      </c>
      <c r="W29" s="117">
        <f t="shared" si="1"/>
        <v>32</v>
      </c>
      <c r="X29" s="117">
        <f t="shared" si="6"/>
        <v>6.40</v>
      </c>
      <c r="Y29" s="266">
        <v>17</v>
      </c>
      <c r="Z29" s="116">
        <f t="shared" si="7"/>
        <v>13.60</v>
      </c>
      <c r="AA29" s="245"/>
    </row>
    <row r="30" spans="1:27" ht="19.9" customHeight="1">
      <c r="A30" s="138">
        <v>23</v>
      </c>
      <c r="B30" s="165">
        <v>263492</v>
      </c>
      <c r="C30" s="148" t="s">
        <v>187</v>
      </c>
      <c r="D30" s="10">
        <v>0</v>
      </c>
      <c r="E30" s="10">
        <v>1</v>
      </c>
      <c r="F30" s="10">
        <v>1</v>
      </c>
      <c r="G30" s="10">
        <v>0</v>
      </c>
      <c r="H30" s="10">
        <v>1</v>
      </c>
      <c r="I30" s="51">
        <f t="shared" si="2"/>
        <v>3</v>
      </c>
      <c r="J30" s="10">
        <f t="shared" si="8"/>
        <v>0.44999999999999996</v>
      </c>
      <c r="K30" s="18">
        <v>0</v>
      </c>
      <c r="L30" s="18">
        <v>1</v>
      </c>
      <c r="M30" s="18">
        <v>2</v>
      </c>
      <c r="N30" s="18">
        <v>3</v>
      </c>
      <c r="O30" s="18">
        <v>1</v>
      </c>
      <c r="P30" s="51">
        <f t="shared" si="4"/>
        <v>7</v>
      </c>
      <c r="Q30" s="116">
        <f t="shared" si="5"/>
        <v>0.35</v>
      </c>
      <c r="R30" s="105">
        <f t="shared" si="9"/>
        <v>0</v>
      </c>
      <c r="S30" s="105">
        <f t="shared" si="9"/>
        <v>0.20</v>
      </c>
      <c r="T30" s="105">
        <f t="shared" si="9"/>
        <v>0.25</v>
      </c>
      <c r="U30" s="105">
        <f t="shared" si="9"/>
        <v>0.15000000000000002</v>
      </c>
      <c r="V30" s="105">
        <f t="shared" si="9"/>
        <v>0.20</v>
      </c>
      <c r="W30" s="117">
        <f t="shared" si="1"/>
        <v>10</v>
      </c>
      <c r="X30" s="117">
        <f t="shared" si="6"/>
        <v>2</v>
      </c>
      <c r="Y30" s="266">
        <v>0</v>
      </c>
      <c r="Z30" s="116">
        <f t="shared" si="7"/>
        <v>0</v>
      </c>
      <c r="AA30" s="245"/>
    </row>
    <row r="31" spans="1:27" s="132" customFormat="1" ht="18" customHeight="1">
      <c r="A31" s="138">
        <v>24</v>
      </c>
      <c r="B31" s="165">
        <v>263494</v>
      </c>
      <c r="C31" s="148" t="s">
        <v>188</v>
      </c>
      <c r="D31" s="10">
        <v>1</v>
      </c>
      <c r="E31" s="10">
        <v>4</v>
      </c>
      <c r="F31" s="10">
        <v>5</v>
      </c>
      <c r="G31" s="10">
        <v>1</v>
      </c>
      <c r="H31" s="10">
        <v>0</v>
      </c>
      <c r="I31" s="51">
        <f t="shared" si="2"/>
        <v>11</v>
      </c>
      <c r="J31" s="10">
        <f t="shared" si="8"/>
        <v>1.65</v>
      </c>
      <c r="K31" s="18">
        <v>0</v>
      </c>
      <c r="L31" s="18">
        <v>2</v>
      </c>
      <c r="M31" s="18">
        <v>4</v>
      </c>
      <c r="N31" s="18">
        <v>1</v>
      </c>
      <c r="O31" s="18">
        <v>2</v>
      </c>
      <c r="P31" s="51">
        <f t="shared" si="4"/>
        <v>9</v>
      </c>
      <c r="Q31" s="116">
        <f t="shared" si="5"/>
        <v>0.45</v>
      </c>
      <c r="R31" s="105">
        <f t="shared" si="9"/>
        <v>0.15</v>
      </c>
      <c r="S31" s="105">
        <f t="shared" si="9"/>
        <v>0.70</v>
      </c>
      <c r="T31" s="105">
        <f t="shared" si="9"/>
        <v>0.95</v>
      </c>
      <c r="U31" s="105">
        <f t="shared" si="9"/>
        <v>0.20</v>
      </c>
      <c r="V31" s="105">
        <f t="shared" si="9"/>
        <v>0.10</v>
      </c>
      <c r="W31" s="117">
        <f t="shared" si="1"/>
        <v>20</v>
      </c>
      <c r="X31" s="117">
        <f t="shared" si="6"/>
        <v>4</v>
      </c>
      <c r="Y31" s="266">
        <v>8</v>
      </c>
      <c r="Z31" s="116">
        <f t="shared" si="7"/>
        <v>6.40</v>
      </c>
      <c r="AA31" s="245"/>
    </row>
    <row r="32" spans="1:27" ht="19.9" customHeight="1">
      <c r="A32" s="138">
        <v>25</v>
      </c>
      <c r="B32" s="165">
        <v>263495</v>
      </c>
      <c r="C32" s="148" t="s">
        <v>189</v>
      </c>
      <c r="D32" s="10">
        <v>1</v>
      </c>
      <c r="E32" s="10">
        <v>5</v>
      </c>
      <c r="F32" s="10">
        <v>6</v>
      </c>
      <c r="G32" s="10">
        <v>8</v>
      </c>
      <c r="H32" s="10">
        <v>7</v>
      </c>
      <c r="I32" s="51">
        <f t="shared" si="2"/>
        <v>27</v>
      </c>
      <c r="J32" s="10">
        <f t="shared" si="8"/>
        <v>4.05</v>
      </c>
      <c r="K32" s="18">
        <v>2.50</v>
      </c>
      <c r="L32" s="18">
        <v>1</v>
      </c>
      <c r="M32" s="18">
        <v>3</v>
      </c>
      <c r="N32" s="18">
        <v>2</v>
      </c>
      <c r="O32" s="18">
        <v>1</v>
      </c>
      <c r="P32" s="51">
        <f t="shared" si="4"/>
        <v>9.50</v>
      </c>
      <c r="Q32" s="116">
        <f t="shared" si="5"/>
        <v>0.475</v>
      </c>
      <c r="R32" s="105">
        <f t="shared" si="9"/>
        <v>0.27500000000000002</v>
      </c>
      <c r="S32" s="105">
        <f t="shared" si="9"/>
        <v>0.80</v>
      </c>
      <c r="T32" s="105">
        <f t="shared" si="9"/>
        <v>1.0499999999999998</v>
      </c>
      <c r="U32" s="105">
        <f t="shared" si="9"/>
        <v>1.30</v>
      </c>
      <c r="V32" s="105">
        <f t="shared" si="9"/>
        <v>1.1000000000000001</v>
      </c>
      <c r="W32" s="117">
        <f t="shared" si="1"/>
        <v>36.50</v>
      </c>
      <c r="X32" s="117">
        <f t="shared" si="6"/>
        <v>7.3000000000000007</v>
      </c>
      <c r="Y32" s="266">
        <v>20</v>
      </c>
      <c r="Z32" s="116">
        <f t="shared" si="7"/>
        <v>16</v>
      </c>
      <c r="AA32" s="245"/>
    </row>
    <row r="33" spans="1:27" ht="19.9" customHeight="1">
      <c r="A33" s="138">
        <v>26</v>
      </c>
      <c r="B33" s="165">
        <v>263496</v>
      </c>
      <c r="C33" s="148" t="s">
        <v>190</v>
      </c>
      <c r="D33" s="10">
        <v>2</v>
      </c>
      <c r="E33" s="10">
        <v>4</v>
      </c>
      <c r="F33" s="10">
        <v>5</v>
      </c>
      <c r="G33" s="10">
        <v>3</v>
      </c>
      <c r="H33" s="10">
        <v>0</v>
      </c>
      <c r="I33" s="51">
        <f t="shared" si="2"/>
        <v>14</v>
      </c>
      <c r="J33" s="10">
        <f t="shared" si="8"/>
        <v>2.10</v>
      </c>
      <c r="K33" s="18">
        <v>2</v>
      </c>
      <c r="L33" s="18">
        <v>1.50</v>
      </c>
      <c r="M33" s="18">
        <v>1</v>
      </c>
      <c r="N33" s="18">
        <v>2</v>
      </c>
      <c r="O33" s="18">
        <v>3</v>
      </c>
      <c r="P33" s="51">
        <f t="shared" si="4"/>
        <v>9.50</v>
      </c>
      <c r="Q33" s="116">
        <f t="shared" si="5"/>
        <v>0.475</v>
      </c>
      <c r="R33" s="105">
        <f t="shared" si="9"/>
        <v>0.40</v>
      </c>
      <c r="S33" s="105">
        <f t="shared" si="9"/>
        <v>0.675</v>
      </c>
      <c r="T33" s="105">
        <f t="shared" si="9"/>
        <v>0.80</v>
      </c>
      <c r="U33" s="105">
        <f t="shared" si="9"/>
        <v>0.54999999999999993</v>
      </c>
      <c r="V33" s="105">
        <f t="shared" si="9"/>
        <v>0.15000000000000002</v>
      </c>
      <c r="W33" s="117">
        <f t="shared" si="1"/>
        <v>23.50</v>
      </c>
      <c r="X33" s="117">
        <f t="shared" si="6"/>
        <v>4.70</v>
      </c>
      <c r="Y33" s="266">
        <v>9</v>
      </c>
      <c r="Z33" s="116">
        <f t="shared" si="7"/>
        <v>7.20</v>
      </c>
      <c r="AA33" s="245"/>
    </row>
    <row r="34" spans="1:27" ht="19.9" customHeight="1">
      <c r="A34" s="138">
        <v>27</v>
      </c>
      <c r="B34" s="165">
        <v>263497</v>
      </c>
      <c r="C34" s="148" t="s">
        <v>191</v>
      </c>
      <c r="D34" s="10">
        <v>3</v>
      </c>
      <c r="E34" s="10">
        <v>5.50</v>
      </c>
      <c r="F34" s="10">
        <v>5</v>
      </c>
      <c r="G34" s="10">
        <v>8</v>
      </c>
      <c r="H34" s="10">
        <v>10</v>
      </c>
      <c r="I34" s="51">
        <f t="shared" si="2"/>
        <v>31.50</v>
      </c>
      <c r="J34" s="10">
        <f t="shared" si="8"/>
        <v>4.7249999999999996</v>
      </c>
      <c r="K34" s="18">
        <v>3.50</v>
      </c>
      <c r="L34" s="18">
        <v>4</v>
      </c>
      <c r="M34" s="18">
        <v>3</v>
      </c>
      <c r="N34" s="18">
        <v>0.50</v>
      </c>
      <c r="O34" s="18">
        <v>5</v>
      </c>
      <c r="P34" s="51">
        <f t="shared" si="4"/>
        <v>16</v>
      </c>
      <c r="Q34" s="116">
        <f t="shared" si="5"/>
        <v>0.80</v>
      </c>
      <c r="R34" s="105">
        <f t="shared" si="9"/>
        <v>0.625</v>
      </c>
      <c r="S34" s="105">
        <f t="shared" si="9"/>
        <v>1.0249999999999999</v>
      </c>
      <c r="T34" s="105">
        <f t="shared" si="9"/>
        <v>0.90</v>
      </c>
      <c r="U34" s="105">
        <f t="shared" si="9"/>
        <v>1.2249999999999999</v>
      </c>
      <c r="V34" s="105">
        <f t="shared" si="9"/>
        <v>1.75</v>
      </c>
      <c r="W34" s="117">
        <f t="shared" si="1"/>
        <v>47.50</v>
      </c>
      <c r="X34" s="117">
        <f t="shared" si="6"/>
        <v>9.50</v>
      </c>
      <c r="Y34" s="266">
        <v>16</v>
      </c>
      <c r="Z34" s="116">
        <f t="shared" si="7"/>
        <v>12.80</v>
      </c>
      <c r="AA34" s="245"/>
    </row>
    <row r="35" spans="1:27" ht="19.9" customHeight="1">
      <c r="A35" s="138">
        <v>28</v>
      </c>
      <c r="B35" s="165">
        <v>263498</v>
      </c>
      <c r="C35" s="148" t="s">
        <v>192</v>
      </c>
      <c r="D35" s="10">
        <v>10</v>
      </c>
      <c r="E35" s="10">
        <v>4</v>
      </c>
      <c r="F35" s="10">
        <v>7</v>
      </c>
      <c r="G35" s="10">
        <v>5</v>
      </c>
      <c r="H35" s="10">
        <v>9</v>
      </c>
      <c r="I35" s="51">
        <f t="shared" si="2"/>
        <v>35</v>
      </c>
      <c r="J35" s="10">
        <f t="shared" si="8"/>
        <v>5.25</v>
      </c>
      <c r="K35" s="18">
        <v>4</v>
      </c>
      <c r="L35" s="18">
        <v>5</v>
      </c>
      <c r="M35" s="18">
        <v>2.50</v>
      </c>
      <c r="N35" s="18">
        <v>1</v>
      </c>
      <c r="O35" s="18">
        <v>3</v>
      </c>
      <c r="P35" s="51">
        <f t="shared" si="4"/>
        <v>15.50</v>
      </c>
      <c r="Q35" s="116">
        <f t="shared" si="5"/>
        <v>0.775</v>
      </c>
      <c r="R35" s="105">
        <f t="shared" si="9"/>
        <v>1.70</v>
      </c>
      <c r="S35" s="105">
        <f t="shared" si="9"/>
        <v>0.85</v>
      </c>
      <c r="T35" s="105">
        <f t="shared" si="9"/>
        <v>1.175</v>
      </c>
      <c r="U35" s="105">
        <f t="shared" si="9"/>
        <v>0.80</v>
      </c>
      <c r="V35" s="105">
        <f t="shared" si="9"/>
        <v>1.50</v>
      </c>
      <c r="W35" s="117">
        <f t="shared" si="1"/>
        <v>50.50</v>
      </c>
      <c r="X35" s="117">
        <f t="shared" si="6"/>
        <v>10.100000000000001</v>
      </c>
      <c r="Y35" s="266">
        <v>23</v>
      </c>
      <c r="Z35" s="116">
        <f t="shared" si="7"/>
        <v>18.400000000000002</v>
      </c>
      <c r="AA35" s="245"/>
    </row>
    <row r="36" spans="1:27" ht="19.9" customHeight="1">
      <c r="A36" s="138">
        <v>29</v>
      </c>
      <c r="B36" s="165">
        <v>263500</v>
      </c>
      <c r="C36" s="148" t="s">
        <v>193</v>
      </c>
      <c r="D36" s="10">
        <v>1</v>
      </c>
      <c r="E36" s="10">
        <v>0</v>
      </c>
      <c r="F36" s="10">
        <v>2</v>
      </c>
      <c r="G36" s="10">
        <v>4</v>
      </c>
      <c r="H36" s="10">
        <v>0</v>
      </c>
      <c r="I36" s="51">
        <f t="shared" si="2"/>
        <v>7</v>
      </c>
      <c r="J36" s="10">
        <f t="shared" si="8"/>
        <v>1.05</v>
      </c>
      <c r="K36" s="18">
        <v>0</v>
      </c>
      <c r="L36" s="18">
        <v>2</v>
      </c>
      <c r="M36" s="18">
        <v>1</v>
      </c>
      <c r="N36" s="18">
        <v>3</v>
      </c>
      <c r="O36" s="18">
        <v>1</v>
      </c>
      <c r="P36" s="51">
        <f t="shared" si="4"/>
        <v>7</v>
      </c>
      <c r="Q36" s="116">
        <f t="shared" si="5"/>
        <v>0.35</v>
      </c>
      <c r="R36" s="105">
        <f t="shared" si="9"/>
        <v>0.15</v>
      </c>
      <c r="S36" s="105">
        <f t="shared" si="9"/>
        <v>0.10</v>
      </c>
      <c r="T36" s="105">
        <f t="shared" si="9"/>
        <v>0.35</v>
      </c>
      <c r="U36" s="105">
        <f t="shared" si="9"/>
        <v>0.75</v>
      </c>
      <c r="V36" s="105">
        <f t="shared" si="9"/>
        <v>0.05</v>
      </c>
      <c r="W36" s="117">
        <f t="shared" si="1"/>
        <v>14</v>
      </c>
      <c r="X36" s="117">
        <f t="shared" si="6"/>
        <v>2.8000000000000003</v>
      </c>
      <c r="Y36" s="266">
        <v>2</v>
      </c>
      <c r="Z36" s="116">
        <f t="shared" si="7"/>
        <v>1.60</v>
      </c>
      <c r="AA36" s="245"/>
    </row>
    <row r="37" spans="1:27" ht="19.9" customHeight="1">
      <c r="A37" s="138">
        <v>30</v>
      </c>
      <c r="B37" s="165">
        <v>263502</v>
      </c>
      <c r="C37" s="148" t="s">
        <v>194</v>
      </c>
      <c r="D37" s="10">
        <v>6</v>
      </c>
      <c r="E37" s="10">
        <v>1</v>
      </c>
      <c r="F37" s="10">
        <v>7</v>
      </c>
      <c r="G37" s="10">
        <v>6.50</v>
      </c>
      <c r="H37" s="10">
        <v>1</v>
      </c>
      <c r="I37" s="51">
        <f t="shared" si="2"/>
        <v>21.50</v>
      </c>
      <c r="J37" s="10">
        <f t="shared" si="8"/>
        <v>3.225</v>
      </c>
      <c r="K37" s="18">
        <v>1</v>
      </c>
      <c r="L37" s="18">
        <v>2</v>
      </c>
      <c r="M37" s="18">
        <v>3</v>
      </c>
      <c r="N37" s="18">
        <v>5</v>
      </c>
      <c r="O37" s="18">
        <v>3</v>
      </c>
      <c r="P37" s="51">
        <f t="shared" si="4"/>
        <v>14</v>
      </c>
      <c r="Q37" s="116">
        <f t="shared" si="5"/>
        <v>0.70</v>
      </c>
      <c r="R37" s="105">
        <f t="shared" si="9"/>
        <v>0.95</v>
      </c>
      <c r="S37" s="105">
        <f t="shared" si="9"/>
        <v>0.25</v>
      </c>
      <c r="T37" s="105">
        <f t="shared" si="9"/>
        <v>1.2000000000000002</v>
      </c>
      <c r="U37" s="105">
        <f t="shared" si="9"/>
        <v>1.2250000000000001</v>
      </c>
      <c r="V37" s="105">
        <f t="shared" si="9"/>
        <v>0.30000000000000004</v>
      </c>
      <c r="W37" s="117">
        <f t="shared" si="1"/>
        <v>35.50</v>
      </c>
      <c r="X37" s="117">
        <f t="shared" si="6"/>
        <v>7.10</v>
      </c>
      <c r="Y37" s="266">
        <v>11</v>
      </c>
      <c r="Z37" s="116">
        <f t="shared" si="7"/>
        <v>8.8000000000000007</v>
      </c>
      <c r="AA37" s="245"/>
    </row>
    <row r="38" spans="1:27" ht="19.9" customHeight="1">
      <c r="A38" s="138">
        <v>31</v>
      </c>
      <c r="B38" s="165">
        <v>263503</v>
      </c>
      <c r="C38" s="148" t="s">
        <v>195</v>
      </c>
      <c r="D38" s="10">
        <v>3</v>
      </c>
      <c r="E38" s="10">
        <v>2</v>
      </c>
      <c r="F38" s="10">
        <v>1</v>
      </c>
      <c r="G38" s="10">
        <v>4</v>
      </c>
      <c r="H38" s="10">
        <v>2</v>
      </c>
      <c r="I38" s="51">
        <f t="shared" si="2"/>
        <v>12</v>
      </c>
      <c r="J38" s="10">
        <f t="shared" si="8"/>
        <v>1.7999999999999998</v>
      </c>
      <c r="K38" s="18">
        <v>2.50</v>
      </c>
      <c r="L38" s="18">
        <v>0</v>
      </c>
      <c r="M38" s="18">
        <v>3</v>
      </c>
      <c r="N38" s="18">
        <v>1</v>
      </c>
      <c r="O38" s="18">
        <v>4</v>
      </c>
      <c r="P38" s="51">
        <f t="shared" si="4"/>
        <v>10.50</v>
      </c>
      <c r="Q38" s="116">
        <f t="shared" si="5"/>
        <v>0.525</v>
      </c>
      <c r="R38" s="105">
        <f t="shared" si="9"/>
        <v>0.57499999999999996</v>
      </c>
      <c r="S38" s="105">
        <f t="shared" si="9"/>
        <v>0.30</v>
      </c>
      <c r="T38" s="105">
        <f t="shared" si="9"/>
        <v>0.30000000000000004</v>
      </c>
      <c r="U38" s="105">
        <f t="shared" si="9"/>
        <v>0.65</v>
      </c>
      <c r="V38" s="105">
        <f t="shared" si="9"/>
        <v>0.50</v>
      </c>
      <c r="W38" s="117">
        <f t="shared" si="1"/>
        <v>22.50</v>
      </c>
      <c r="X38" s="117">
        <f t="shared" si="6"/>
        <v>4.50</v>
      </c>
      <c r="Y38" s="266">
        <v>8</v>
      </c>
      <c r="Z38" s="116">
        <f t="shared" si="7"/>
        <v>6.40</v>
      </c>
      <c r="AA38" s="245"/>
    </row>
    <row r="39" spans="1:27" ht="19.9" customHeight="1">
      <c r="A39" s="138">
        <v>32</v>
      </c>
      <c r="B39" s="165">
        <v>263504</v>
      </c>
      <c r="C39" s="148" t="s">
        <v>196</v>
      </c>
      <c r="D39" s="10">
        <v>4</v>
      </c>
      <c r="E39" s="10">
        <v>5</v>
      </c>
      <c r="F39" s="10">
        <v>5</v>
      </c>
      <c r="G39" s="10">
        <v>2</v>
      </c>
      <c r="H39" s="10">
        <v>6</v>
      </c>
      <c r="I39" s="51">
        <f t="shared" si="2"/>
        <v>22</v>
      </c>
      <c r="J39" s="10">
        <f t="shared" si="8"/>
        <v>3.30</v>
      </c>
      <c r="K39" s="18">
        <v>2</v>
      </c>
      <c r="L39" s="18">
        <v>3</v>
      </c>
      <c r="M39" s="18">
        <v>1</v>
      </c>
      <c r="N39" s="18">
        <v>2.50</v>
      </c>
      <c r="O39" s="18">
        <v>0.50</v>
      </c>
      <c r="P39" s="51">
        <f t="shared" si="4"/>
        <v>9</v>
      </c>
      <c r="Q39" s="116">
        <f t="shared" si="5"/>
        <v>0.45</v>
      </c>
      <c r="R39" s="105">
        <f t="shared" si="9"/>
        <v>0.70</v>
      </c>
      <c r="S39" s="105">
        <f t="shared" si="9"/>
        <v>0.90</v>
      </c>
      <c r="T39" s="105">
        <f t="shared" si="9"/>
        <v>0.80</v>
      </c>
      <c r="U39" s="105">
        <f t="shared" si="9"/>
        <v>0.425</v>
      </c>
      <c r="V39" s="105">
        <f t="shared" si="9"/>
        <v>0.925</v>
      </c>
      <c r="W39" s="117">
        <f t="shared" si="1"/>
        <v>31</v>
      </c>
      <c r="X39" s="117">
        <f t="shared" si="6"/>
        <v>6.20</v>
      </c>
      <c r="Y39" s="266">
        <v>21</v>
      </c>
      <c r="Z39" s="116">
        <f t="shared" si="7"/>
        <v>16.80</v>
      </c>
      <c r="AA39" s="245"/>
    </row>
    <row r="40" spans="1:27" ht="19.9" customHeight="1">
      <c r="A40" s="138">
        <v>33</v>
      </c>
      <c r="B40" s="165">
        <v>263505</v>
      </c>
      <c r="C40" s="148" t="s">
        <v>197</v>
      </c>
      <c r="D40" s="10">
        <v>6</v>
      </c>
      <c r="E40" s="10">
        <v>0</v>
      </c>
      <c r="F40" s="10">
        <v>5</v>
      </c>
      <c r="G40" s="10">
        <v>0</v>
      </c>
      <c r="H40" s="10">
        <v>1</v>
      </c>
      <c r="I40" s="51">
        <f t="shared" si="2"/>
        <v>12</v>
      </c>
      <c r="J40" s="10">
        <f t="shared" si="8"/>
        <v>1.7999999999999998</v>
      </c>
      <c r="K40" s="18">
        <v>1.50</v>
      </c>
      <c r="L40" s="18">
        <v>5</v>
      </c>
      <c r="M40" s="18">
        <v>1</v>
      </c>
      <c r="N40" s="18">
        <v>2</v>
      </c>
      <c r="O40" s="18">
        <v>0</v>
      </c>
      <c r="P40" s="51">
        <f t="shared" si="4"/>
        <v>9.50</v>
      </c>
      <c r="Q40" s="116">
        <f t="shared" si="5"/>
        <v>0.475</v>
      </c>
      <c r="R40" s="105">
        <f t="shared" si="9"/>
        <v>0.97499999999999987</v>
      </c>
      <c r="S40" s="105">
        <f t="shared" si="9"/>
        <v>0.25</v>
      </c>
      <c r="T40" s="105">
        <f t="shared" si="9"/>
        <v>0.80</v>
      </c>
      <c r="U40" s="105">
        <f t="shared" si="9"/>
        <v>0.10</v>
      </c>
      <c r="V40" s="105">
        <f t="shared" si="9"/>
        <v>0.15</v>
      </c>
      <c r="W40" s="117">
        <f t="shared" si="1"/>
        <v>21.50</v>
      </c>
      <c r="X40" s="117">
        <f t="shared" si="6"/>
        <v>4.30</v>
      </c>
      <c r="Y40" s="266">
        <v>6</v>
      </c>
      <c r="Z40" s="116">
        <f t="shared" si="7"/>
        <v>4.8000000000000007</v>
      </c>
      <c r="AA40" s="245"/>
    </row>
    <row r="41" spans="1:27" ht="19.9" customHeight="1">
      <c r="A41" s="138">
        <v>34</v>
      </c>
      <c r="B41" s="165">
        <v>263506</v>
      </c>
      <c r="C41" s="148" t="s">
        <v>198</v>
      </c>
      <c r="D41" s="10">
        <v>3</v>
      </c>
      <c r="E41" s="10">
        <v>8</v>
      </c>
      <c r="F41" s="10">
        <v>7</v>
      </c>
      <c r="G41" s="10">
        <v>5</v>
      </c>
      <c r="H41" s="10">
        <v>4</v>
      </c>
      <c r="I41" s="51">
        <f t="shared" si="2"/>
        <v>27</v>
      </c>
      <c r="J41" s="10">
        <f t="shared" si="8"/>
        <v>4.05</v>
      </c>
      <c r="K41" s="18">
        <v>3.50</v>
      </c>
      <c r="L41" s="18">
        <v>3.50</v>
      </c>
      <c r="M41" s="18">
        <v>4</v>
      </c>
      <c r="N41" s="18">
        <v>2.50</v>
      </c>
      <c r="O41" s="18">
        <v>5</v>
      </c>
      <c r="P41" s="51">
        <f t="shared" si="4"/>
        <v>18.50</v>
      </c>
      <c r="Q41" s="116">
        <f t="shared" si="5"/>
        <v>0.925</v>
      </c>
      <c r="R41" s="105">
        <f t="shared" si="9"/>
        <v>0.625</v>
      </c>
      <c r="S41" s="105">
        <f t="shared" si="9"/>
        <v>1.375</v>
      </c>
      <c r="T41" s="105">
        <f t="shared" si="9"/>
        <v>1.25</v>
      </c>
      <c r="U41" s="105">
        <f t="shared" si="9"/>
        <v>0.875</v>
      </c>
      <c r="V41" s="105">
        <f t="shared" si="9"/>
        <v>0.85</v>
      </c>
      <c r="W41" s="117">
        <f t="shared" si="1"/>
        <v>45.50</v>
      </c>
      <c r="X41" s="117">
        <f t="shared" si="6"/>
        <v>9.10</v>
      </c>
      <c r="Y41" s="266">
        <v>15</v>
      </c>
      <c r="Z41" s="116">
        <f t="shared" si="7"/>
        <v>12</v>
      </c>
      <c r="AA41" s="245"/>
    </row>
    <row r="42" spans="1:27" ht="19.9" customHeight="1">
      <c r="A42" s="138">
        <v>35</v>
      </c>
      <c r="B42" s="165">
        <v>263508</v>
      </c>
      <c r="C42" s="148" t="s">
        <v>199</v>
      </c>
      <c r="D42" s="10">
        <v>6</v>
      </c>
      <c r="E42" s="10">
        <v>8</v>
      </c>
      <c r="F42" s="10">
        <v>6</v>
      </c>
      <c r="G42" s="10">
        <v>7</v>
      </c>
      <c r="H42" s="10">
        <v>8</v>
      </c>
      <c r="I42" s="51">
        <f t="shared" si="2"/>
        <v>35</v>
      </c>
      <c r="J42" s="10">
        <f t="shared" si="8"/>
        <v>5.25</v>
      </c>
      <c r="K42" s="18">
        <v>4</v>
      </c>
      <c r="L42" s="18">
        <v>4.50</v>
      </c>
      <c r="M42" s="18">
        <v>3</v>
      </c>
      <c r="N42" s="18">
        <v>5</v>
      </c>
      <c r="O42" s="18">
        <v>1.50</v>
      </c>
      <c r="P42" s="51">
        <f t="shared" si="4"/>
        <v>18</v>
      </c>
      <c r="Q42" s="116">
        <f t="shared" si="5"/>
        <v>0.90</v>
      </c>
      <c r="R42" s="105">
        <f t="shared" si="9"/>
        <v>1.0999999999999999</v>
      </c>
      <c r="S42" s="105">
        <f t="shared" si="9"/>
        <v>1.425</v>
      </c>
      <c r="T42" s="105">
        <f t="shared" si="9"/>
        <v>1.0499999999999998</v>
      </c>
      <c r="U42" s="105">
        <f t="shared" si="9"/>
        <v>1.30</v>
      </c>
      <c r="V42" s="105">
        <f t="shared" si="9"/>
        <v>1.2749999999999999</v>
      </c>
      <c r="W42" s="117">
        <f t="shared" si="1"/>
        <v>53</v>
      </c>
      <c r="X42" s="117">
        <f t="shared" si="6"/>
        <v>10.60</v>
      </c>
      <c r="Y42" s="266">
        <v>28</v>
      </c>
      <c r="Z42" s="116">
        <f t="shared" si="7"/>
        <v>22.40</v>
      </c>
      <c r="AA42" s="245"/>
    </row>
    <row r="43" spans="1:27" ht="19.9" customHeight="1">
      <c r="A43" s="138">
        <v>36</v>
      </c>
      <c r="B43" s="165">
        <v>263509</v>
      </c>
      <c r="C43" s="148" t="s">
        <v>200</v>
      </c>
      <c r="D43" s="10">
        <v>4</v>
      </c>
      <c r="E43" s="10">
        <v>9</v>
      </c>
      <c r="F43" s="10">
        <v>7</v>
      </c>
      <c r="G43" s="10">
        <v>0</v>
      </c>
      <c r="H43" s="10">
        <v>4</v>
      </c>
      <c r="I43" s="51">
        <f t="shared" si="2"/>
        <v>24</v>
      </c>
      <c r="J43" s="10">
        <f t="shared" si="8"/>
        <v>3.5999999999999996</v>
      </c>
      <c r="K43" s="18">
        <v>3</v>
      </c>
      <c r="L43" s="18">
        <v>3</v>
      </c>
      <c r="M43" s="18">
        <v>1</v>
      </c>
      <c r="N43" s="18">
        <v>2.50</v>
      </c>
      <c r="O43" s="18">
        <v>4</v>
      </c>
      <c r="P43" s="51">
        <f t="shared" si="4"/>
        <v>13.50</v>
      </c>
      <c r="Q43" s="116">
        <f t="shared" si="5"/>
        <v>0.675</v>
      </c>
      <c r="R43" s="105">
        <f t="shared" si="9"/>
        <v>0.75</v>
      </c>
      <c r="S43" s="105">
        <f t="shared" si="9"/>
        <v>1.50</v>
      </c>
      <c r="T43" s="105">
        <f t="shared" si="9"/>
        <v>1.1000000000000001</v>
      </c>
      <c r="U43" s="105">
        <f t="shared" si="9"/>
        <v>0.125</v>
      </c>
      <c r="V43" s="105">
        <f t="shared" si="9"/>
        <v>0.80</v>
      </c>
      <c r="W43" s="117">
        <f t="shared" si="1"/>
        <v>37.50</v>
      </c>
      <c r="X43" s="117">
        <f t="shared" si="6"/>
        <v>7.50</v>
      </c>
      <c r="Y43" s="266">
        <v>14</v>
      </c>
      <c r="Z43" s="116">
        <f t="shared" si="7"/>
        <v>11.20</v>
      </c>
      <c r="AA43" s="245"/>
    </row>
    <row r="44" spans="1:27" ht="19.9" customHeight="1">
      <c r="A44" s="138">
        <v>37</v>
      </c>
      <c r="B44" s="165">
        <v>263511</v>
      </c>
      <c r="C44" s="148" t="s">
        <v>201</v>
      </c>
      <c r="D44" s="10">
        <v>3</v>
      </c>
      <c r="E44" s="10">
        <v>5</v>
      </c>
      <c r="F44" s="10">
        <v>4</v>
      </c>
      <c r="G44" s="10">
        <v>2</v>
      </c>
      <c r="H44" s="10">
        <v>0</v>
      </c>
      <c r="I44" s="51">
        <f t="shared" si="2"/>
        <v>14</v>
      </c>
      <c r="J44" s="10">
        <f t="shared" si="8"/>
        <v>2.10</v>
      </c>
      <c r="K44" s="18">
        <v>2</v>
      </c>
      <c r="L44" s="18">
        <v>2</v>
      </c>
      <c r="M44" s="18">
        <v>1</v>
      </c>
      <c r="N44" s="18">
        <v>0</v>
      </c>
      <c r="O44" s="18">
        <v>2.50</v>
      </c>
      <c r="P44" s="51">
        <f t="shared" si="4"/>
        <v>7.50</v>
      </c>
      <c r="Q44" s="116">
        <f t="shared" si="5"/>
        <v>0.375</v>
      </c>
      <c r="R44" s="105">
        <f t="shared" si="9"/>
        <v>0.54999999999999993</v>
      </c>
      <c r="S44" s="105">
        <f t="shared" si="9"/>
        <v>0.85</v>
      </c>
      <c r="T44" s="105">
        <f t="shared" si="9"/>
        <v>0.65</v>
      </c>
      <c r="U44" s="105">
        <f t="shared" si="9"/>
        <v>0.30</v>
      </c>
      <c r="V44" s="105">
        <f t="shared" si="9"/>
        <v>0.125</v>
      </c>
      <c r="W44" s="117">
        <f t="shared" si="1"/>
        <v>21.50</v>
      </c>
      <c r="X44" s="117">
        <f t="shared" si="6"/>
        <v>4.30</v>
      </c>
      <c r="Y44" s="266">
        <v>8</v>
      </c>
      <c r="Z44" s="116">
        <f t="shared" si="7"/>
        <v>6.40</v>
      </c>
      <c r="AA44" s="245"/>
    </row>
    <row r="45" spans="1:27" ht="19.9" customHeight="1">
      <c r="A45" s="138">
        <v>38</v>
      </c>
      <c r="B45" s="165">
        <v>263512</v>
      </c>
      <c r="C45" s="148" t="s">
        <v>202</v>
      </c>
      <c r="D45" s="10">
        <v>0</v>
      </c>
      <c r="E45" s="10">
        <v>8</v>
      </c>
      <c r="F45" s="10">
        <v>5</v>
      </c>
      <c r="G45" s="10">
        <v>4</v>
      </c>
      <c r="H45" s="10">
        <v>3</v>
      </c>
      <c r="I45" s="51">
        <f t="shared" si="2"/>
        <v>20</v>
      </c>
      <c r="J45" s="10">
        <f t="shared" si="8"/>
        <v>3</v>
      </c>
      <c r="K45" s="18">
        <v>3.50</v>
      </c>
      <c r="L45" s="18">
        <v>1</v>
      </c>
      <c r="M45" s="18">
        <v>2.50</v>
      </c>
      <c r="N45" s="18">
        <v>0</v>
      </c>
      <c r="O45" s="18">
        <v>3.50</v>
      </c>
      <c r="P45" s="51">
        <f t="shared" si="4"/>
        <v>10.50</v>
      </c>
      <c r="Q45" s="116">
        <f t="shared" si="5"/>
        <v>0.525</v>
      </c>
      <c r="R45" s="105">
        <f t="shared" si="9"/>
        <v>0.17500000000000002</v>
      </c>
      <c r="S45" s="105">
        <f t="shared" si="9"/>
        <v>1.25</v>
      </c>
      <c r="T45" s="105">
        <f t="shared" si="9"/>
        <v>0.875</v>
      </c>
      <c r="U45" s="105">
        <f t="shared" si="9"/>
        <v>0.60</v>
      </c>
      <c r="V45" s="105">
        <f t="shared" si="9"/>
        <v>0.625</v>
      </c>
      <c r="W45" s="117">
        <f t="shared" si="1"/>
        <v>30.50</v>
      </c>
      <c r="X45" s="117">
        <f t="shared" si="6"/>
        <v>6.10</v>
      </c>
      <c r="Y45" s="266">
        <v>18</v>
      </c>
      <c r="Z45" s="116">
        <f t="shared" si="7"/>
        <v>14.40</v>
      </c>
      <c r="AA45" s="245"/>
    </row>
    <row r="46" spans="1:27" ht="19.9" customHeight="1">
      <c r="A46" s="138">
        <v>39</v>
      </c>
      <c r="B46" s="165">
        <v>263515</v>
      </c>
      <c r="C46" s="148" t="s">
        <v>272</v>
      </c>
      <c r="D46" s="10">
        <v>5</v>
      </c>
      <c r="E46" s="10">
        <v>5</v>
      </c>
      <c r="F46" s="10">
        <v>6</v>
      </c>
      <c r="G46" s="10">
        <v>5</v>
      </c>
      <c r="H46" s="10">
        <v>7</v>
      </c>
      <c r="I46" s="51">
        <f t="shared" si="2"/>
        <v>28</v>
      </c>
      <c r="J46" s="10">
        <f t="shared" si="8"/>
        <v>4.20</v>
      </c>
      <c r="K46" s="18">
        <v>2</v>
      </c>
      <c r="L46" s="18">
        <v>4</v>
      </c>
      <c r="M46" s="18">
        <v>0</v>
      </c>
      <c r="N46" s="18">
        <v>3.50</v>
      </c>
      <c r="O46" s="18">
        <v>1</v>
      </c>
      <c r="P46" s="51">
        <f t="shared" si="4"/>
        <v>10.50</v>
      </c>
      <c r="Q46" s="116">
        <f t="shared" si="5"/>
        <v>0.525</v>
      </c>
      <c r="R46" s="105">
        <f t="shared" si="9"/>
        <v>0.85</v>
      </c>
      <c r="S46" s="105">
        <f t="shared" si="9"/>
        <v>0.95</v>
      </c>
      <c r="T46" s="105">
        <f t="shared" si="9"/>
        <v>0.89999999999999991</v>
      </c>
      <c r="U46" s="105">
        <f t="shared" si="9"/>
        <v>0.925</v>
      </c>
      <c r="V46" s="105">
        <f t="shared" si="9"/>
        <v>1.1000000000000001</v>
      </c>
      <c r="W46" s="117">
        <f t="shared" si="1"/>
        <v>38.50</v>
      </c>
      <c r="X46" s="117">
        <f t="shared" si="6"/>
        <v>7.70</v>
      </c>
      <c r="Y46" s="266">
        <v>25</v>
      </c>
      <c r="Z46" s="116">
        <f t="shared" si="7"/>
        <v>20</v>
      </c>
      <c r="AA46" s="245"/>
    </row>
    <row r="47" spans="1:27" ht="19.9" customHeight="1">
      <c r="A47" s="138">
        <v>40</v>
      </c>
      <c r="B47" s="165">
        <v>263516</v>
      </c>
      <c r="C47" s="148" t="s">
        <v>203</v>
      </c>
      <c r="D47" s="10">
        <v>3</v>
      </c>
      <c r="E47" s="10">
        <v>2</v>
      </c>
      <c r="F47" s="10">
        <v>5</v>
      </c>
      <c r="G47" s="10">
        <v>4</v>
      </c>
      <c r="H47" s="10">
        <v>1</v>
      </c>
      <c r="I47" s="51">
        <f t="shared" si="2"/>
        <v>15</v>
      </c>
      <c r="J47" s="10">
        <f t="shared" si="8"/>
        <v>2.25</v>
      </c>
      <c r="K47" s="18">
        <v>3</v>
      </c>
      <c r="L47" s="18">
        <v>0</v>
      </c>
      <c r="M47" s="18">
        <v>1</v>
      </c>
      <c r="N47" s="18">
        <v>3.50</v>
      </c>
      <c r="O47" s="18">
        <v>0</v>
      </c>
      <c r="P47" s="51">
        <f t="shared" si="4"/>
        <v>7.50</v>
      </c>
      <c r="Q47" s="116">
        <f t="shared" si="5"/>
        <v>0.375</v>
      </c>
      <c r="R47" s="105">
        <f t="shared" si="9"/>
        <v>0.60</v>
      </c>
      <c r="S47" s="105">
        <f t="shared" si="9"/>
        <v>0.30</v>
      </c>
      <c r="T47" s="105">
        <f t="shared" si="9"/>
        <v>0.80</v>
      </c>
      <c r="U47" s="105">
        <f t="shared" si="9"/>
        <v>0.775</v>
      </c>
      <c r="V47" s="105">
        <f t="shared" si="9"/>
        <v>0.15</v>
      </c>
      <c r="W47" s="117">
        <f t="shared" si="1"/>
        <v>22.50</v>
      </c>
      <c r="X47" s="117">
        <f t="shared" si="6"/>
        <v>4.50</v>
      </c>
      <c r="Y47" s="266">
        <v>6</v>
      </c>
      <c r="Z47" s="116">
        <f t="shared" si="7"/>
        <v>4.8000000000000007</v>
      </c>
      <c r="AA47" s="245"/>
    </row>
    <row r="48" spans="1:27" ht="19.9" customHeight="1">
      <c r="A48" s="138">
        <v>41</v>
      </c>
      <c r="B48" s="165">
        <v>263518</v>
      </c>
      <c r="C48" s="148" t="s">
        <v>204</v>
      </c>
      <c r="D48" s="10">
        <v>1</v>
      </c>
      <c r="E48" s="10">
        <v>8</v>
      </c>
      <c r="F48" s="10">
        <v>3</v>
      </c>
      <c r="G48" s="10">
        <v>7</v>
      </c>
      <c r="H48" s="10">
        <v>5</v>
      </c>
      <c r="I48" s="51">
        <f t="shared" si="2"/>
        <v>24</v>
      </c>
      <c r="J48" s="10">
        <f t="shared" si="8"/>
        <v>3.5999999999999996</v>
      </c>
      <c r="K48" s="18">
        <v>4</v>
      </c>
      <c r="L48" s="18">
        <v>2</v>
      </c>
      <c r="M48" s="18">
        <v>3.50</v>
      </c>
      <c r="N48" s="18">
        <v>4</v>
      </c>
      <c r="O48" s="18">
        <v>2</v>
      </c>
      <c r="P48" s="51">
        <f t="shared" si="4"/>
        <v>15.50</v>
      </c>
      <c r="Q48" s="116">
        <f t="shared" si="5"/>
        <v>0.775</v>
      </c>
      <c r="R48" s="105">
        <f t="shared" si="9"/>
        <v>0.35</v>
      </c>
      <c r="S48" s="105">
        <f t="shared" si="9"/>
        <v>1.30</v>
      </c>
      <c r="T48" s="105">
        <f t="shared" si="9"/>
        <v>0.625</v>
      </c>
      <c r="U48" s="105">
        <f t="shared" si="9"/>
        <v>1.25</v>
      </c>
      <c r="V48" s="105">
        <f t="shared" si="9"/>
        <v>0.85</v>
      </c>
      <c r="W48" s="117">
        <f t="shared" si="1"/>
        <v>39.50</v>
      </c>
      <c r="X48" s="117">
        <f t="shared" si="6"/>
        <v>7.90</v>
      </c>
      <c r="Y48" s="266">
        <v>19</v>
      </c>
      <c r="Z48" s="116">
        <f t="shared" si="7"/>
        <v>15.20</v>
      </c>
      <c r="AA48" s="245"/>
    </row>
    <row r="49" spans="1:27" ht="19.9" customHeight="1">
      <c r="A49" s="138">
        <v>42</v>
      </c>
      <c r="B49" s="165">
        <v>263519</v>
      </c>
      <c r="C49" s="148" t="s">
        <v>205</v>
      </c>
      <c r="D49" s="10">
        <v>3</v>
      </c>
      <c r="E49" s="10">
        <v>2.50</v>
      </c>
      <c r="F49" s="10">
        <v>4</v>
      </c>
      <c r="G49" s="10">
        <v>5.50</v>
      </c>
      <c r="H49" s="10">
        <v>8</v>
      </c>
      <c r="I49" s="51">
        <f t="shared" si="2"/>
        <v>23</v>
      </c>
      <c r="J49" s="10">
        <f t="shared" si="8"/>
        <v>3.4499999999999997</v>
      </c>
      <c r="K49" s="18">
        <v>2</v>
      </c>
      <c r="L49" s="18">
        <v>3.50</v>
      </c>
      <c r="M49" s="18">
        <v>2</v>
      </c>
      <c r="N49" s="18">
        <v>2.50</v>
      </c>
      <c r="O49" s="18">
        <v>1</v>
      </c>
      <c r="P49" s="51">
        <f t="shared" si="4"/>
        <v>11</v>
      </c>
      <c r="Q49" s="116">
        <f t="shared" si="5"/>
        <v>0.55000000000000004</v>
      </c>
      <c r="R49" s="105">
        <f t="shared" si="9"/>
        <v>0.54999999999999993</v>
      </c>
      <c r="S49" s="105">
        <f t="shared" si="9"/>
        <v>0.55000000000000004</v>
      </c>
      <c r="T49" s="105">
        <f t="shared" si="9"/>
        <v>0.70</v>
      </c>
      <c r="U49" s="105">
        <f t="shared" si="9"/>
        <v>0.95</v>
      </c>
      <c r="V49" s="105">
        <f t="shared" si="9"/>
        <v>1.25</v>
      </c>
      <c r="W49" s="117">
        <f t="shared" si="1"/>
        <v>34</v>
      </c>
      <c r="X49" s="117">
        <f t="shared" si="6"/>
        <v>6.8000000000000007</v>
      </c>
      <c r="Y49" s="266">
        <v>18</v>
      </c>
      <c r="Z49" s="116">
        <f t="shared" si="7"/>
        <v>14.40</v>
      </c>
      <c r="AA49" s="245"/>
    </row>
    <row r="50" spans="1:27" ht="19.9" customHeight="1">
      <c r="A50" s="138">
        <v>43</v>
      </c>
      <c r="B50" s="165">
        <v>263520</v>
      </c>
      <c r="C50" s="148" t="s">
        <v>206</v>
      </c>
      <c r="D50" s="10">
        <v>3</v>
      </c>
      <c r="E50" s="10">
        <v>6</v>
      </c>
      <c r="F50" s="10">
        <v>5</v>
      </c>
      <c r="G50" s="10">
        <v>8</v>
      </c>
      <c r="H50" s="10">
        <v>7</v>
      </c>
      <c r="I50" s="51">
        <f t="shared" si="2"/>
        <v>29</v>
      </c>
      <c r="J50" s="10">
        <f t="shared" si="8"/>
        <v>4.3499999999999996</v>
      </c>
      <c r="K50" s="18">
        <v>3.50</v>
      </c>
      <c r="L50" s="18">
        <v>4.50</v>
      </c>
      <c r="M50" s="18">
        <v>4</v>
      </c>
      <c r="N50" s="18">
        <v>5</v>
      </c>
      <c r="O50" s="18">
        <v>2</v>
      </c>
      <c r="P50" s="51">
        <f t="shared" si="4"/>
        <v>19</v>
      </c>
      <c r="Q50" s="116">
        <f t="shared" si="5"/>
        <v>0.95</v>
      </c>
      <c r="R50" s="105">
        <f t="shared" si="9"/>
        <v>0.625</v>
      </c>
      <c r="S50" s="105">
        <f t="shared" si="9"/>
        <v>1.125</v>
      </c>
      <c r="T50" s="105">
        <f t="shared" si="9"/>
        <v>0.95</v>
      </c>
      <c r="U50" s="105">
        <f t="shared" si="9"/>
        <v>1.45</v>
      </c>
      <c r="V50" s="105">
        <f t="shared" si="9"/>
        <v>1.1500000000000001</v>
      </c>
      <c r="W50" s="117">
        <f t="shared" si="1"/>
        <v>48</v>
      </c>
      <c r="X50" s="117">
        <f t="shared" si="6"/>
        <v>9.6000000000000014</v>
      </c>
      <c r="Y50" s="266">
        <v>27</v>
      </c>
      <c r="Z50" s="116">
        <f t="shared" si="7"/>
        <v>21.60</v>
      </c>
      <c r="AA50" s="245"/>
    </row>
    <row r="51" spans="1:27" ht="19.9" customHeight="1">
      <c r="A51" s="138">
        <v>44</v>
      </c>
      <c r="B51" s="165">
        <v>263521</v>
      </c>
      <c r="C51" s="148" t="s">
        <v>207</v>
      </c>
      <c r="D51" s="10">
        <v>2</v>
      </c>
      <c r="E51" s="10">
        <v>5</v>
      </c>
      <c r="F51" s="10">
        <v>5</v>
      </c>
      <c r="G51" s="10">
        <v>3</v>
      </c>
      <c r="H51" s="10">
        <v>2</v>
      </c>
      <c r="I51" s="51">
        <f t="shared" si="2"/>
        <v>17</v>
      </c>
      <c r="J51" s="10">
        <f t="shared" si="8"/>
        <v>2.5499999999999998</v>
      </c>
      <c r="K51" s="18">
        <v>2</v>
      </c>
      <c r="L51" s="18">
        <v>0</v>
      </c>
      <c r="M51" s="18">
        <v>3.50</v>
      </c>
      <c r="N51" s="18">
        <v>2</v>
      </c>
      <c r="O51" s="18">
        <v>1</v>
      </c>
      <c r="P51" s="51">
        <f t="shared" si="4"/>
        <v>8.50</v>
      </c>
      <c r="Q51" s="116">
        <f t="shared" si="5"/>
        <v>0.42500000000000004</v>
      </c>
      <c r="R51" s="105">
        <f t="shared" si="9"/>
        <v>0.40</v>
      </c>
      <c r="S51" s="105">
        <f t="shared" si="9"/>
        <v>0.75</v>
      </c>
      <c r="T51" s="105">
        <f t="shared" si="9"/>
        <v>0.925</v>
      </c>
      <c r="U51" s="105">
        <f t="shared" si="9"/>
        <v>0.54999999999999993</v>
      </c>
      <c r="V51" s="105">
        <f t="shared" si="9"/>
        <v>0.35</v>
      </c>
      <c r="W51" s="117">
        <f t="shared" si="1"/>
        <v>25.50</v>
      </c>
      <c r="X51" s="117">
        <f t="shared" si="6"/>
        <v>5.1000000000000005</v>
      </c>
      <c r="Y51" s="266">
        <v>14</v>
      </c>
      <c r="Z51" s="116">
        <f t="shared" si="7"/>
        <v>11.20</v>
      </c>
      <c r="AA51" s="245"/>
    </row>
    <row r="52" spans="1:27" ht="19.9" customHeight="1">
      <c r="A52" s="138">
        <v>45</v>
      </c>
      <c r="B52" s="165">
        <v>263525</v>
      </c>
      <c r="C52" s="148" t="s">
        <v>208</v>
      </c>
      <c r="D52" s="10">
        <v>3</v>
      </c>
      <c r="E52" s="10">
        <v>0</v>
      </c>
      <c r="F52" s="10">
        <v>5</v>
      </c>
      <c r="G52" s="10">
        <v>4</v>
      </c>
      <c r="H52" s="10">
        <v>3</v>
      </c>
      <c r="I52" s="51">
        <f t="shared" si="2"/>
        <v>15</v>
      </c>
      <c r="J52" s="10">
        <f t="shared" si="8"/>
        <v>2.25</v>
      </c>
      <c r="K52" s="18">
        <v>2.50</v>
      </c>
      <c r="L52" s="18">
        <v>2</v>
      </c>
      <c r="M52" s="18">
        <v>2.50</v>
      </c>
      <c r="N52" s="18">
        <v>0</v>
      </c>
      <c r="O52" s="18">
        <v>4</v>
      </c>
      <c r="P52" s="51">
        <f t="shared" si="4"/>
        <v>11</v>
      </c>
      <c r="Q52" s="116">
        <f t="shared" si="5"/>
        <v>0.55000000000000004</v>
      </c>
      <c r="R52" s="105">
        <f t="shared" si="9"/>
        <v>0.57499999999999996</v>
      </c>
      <c r="S52" s="105">
        <f t="shared" si="9"/>
        <v>0.10</v>
      </c>
      <c r="T52" s="105">
        <f t="shared" si="9"/>
        <v>0.875</v>
      </c>
      <c r="U52" s="105">
        <f t="shared" si="9"/>
        <v>0.60</v>
      </c>
      <c r="V52" s="105">
        <f t="shared" si="9"/>
        <v>0.64999999999999991</v>
      </c>
      <c r="W52" s="117">
        <f t="shared" si="1"/>
        <v>26</v>
      </c>
      <c r="X52" s="117">
        <f t="shared" si="6"/>
        <v>5.20</v>
      </c>
      <c r="Y52" s="266">
        <v>6</v>
      </c>
      <c r="Z52" s="116">
        <f t="shared" si="7"/>
        <v>4.8000000000000007</v>
      </c>
      <c r="AA52" s="245"/>
    </row>
    <row r="53" spans="1:27" ht="19.9" customHeight="1">
      <c r="A53" s="138">
        <v>46</v>
      </c>
      <c r="B53" s="165">
        <v>263526</v>
      </c>
      <c r="C53" s="148" t="s">
        <v>209</v>
      </c>
      <c r="D53" s="10">
        <v>1</v>
      </c>
      <c r="E53" s="10">
        <v>6</v>
      </c>
      <c r="F53" s="10">
        <v>7</v>
      </c>
      <c r="G53" s="10">
        <v>5</v>
      </c>
      <c r="H53" s="10">
        <v>4</v>
      </c>
      <c r="I53" s="51">
        <f t="shared" si="2"/>
        <v>23</v>
      </c>
      <c r="J53" s="10">
        <f t="shared" si="8"/>
        <v>3.4499999999999997</v>
      </c>
      <c r="K53" s="18">
        <v>3</v>
      </c>
      <c r="L53" s="18">
        <v>3</v>
      </c>
      <c r="M53" s="18">
        <v>3.50</v>
      </c>
      <c r="N53" s="18">
        <v>1</v>
      </c>
      <c r="O53" s="18">
        <v>2</v>
      </c>
      <c r="P53" s="51">
        <f t="shared" si="4"/>
        <v>12.50</v>
      </c>
      <c r="Q53" s="116">
        <f t="shared" si="5"/>
        <v>0.625</v>
      </c>
      <c r="R53" s="105">
        <f t="shared" si="9"/>
        <v>0.30000000000000004</v>
      </c>
      <c r="S53" s="105">
        <f t="shared" si="9"/>
        <v>1.0499999999999998</v>
      </c>
      <c r="T53" s="105">
        <f t="shared" si="9"/>
        <v>1.2250000000000001</v>
      </c>
      <c r="U53" s="105">
        <f t="shared" si="9"/>
        <v>0.80</v>
      </c>
      <c r="V53" s="105">
        <f t="shared" si="9"/>
        <v>0.70</v>
      </c>
      <c r="W53" s="117">
        <f t="shared" si="1"/>
        <v>35.50</v>
      </c>
      <c r="X53" s="117">
        <f t="shared" si="6"/>
        <v>7.10</v>
      </c>
      <c r="Y53" s="266">
        <v>19</v>
      </c>
      <c r="Z53" s="116">
        <f t="shared" si="7"/>
        <v>15.20</v>
      </c>
      <c r="AA53" s="245"/>
    </row>
    <row r="54" spans="1:27" ht="19.9" customHeight="1">
      <c r="A54" s="138">
        <v>47</v>
      </c>
      <c r="B54" s="165">
        <v>263528</v>
      </c>
      <c r="C54" s="148" t="s">
        <v>210</v>
      </c>
      <c r="D54" s="10">
        <v>3</v>
      </c>
      <c r="E54" s="10">
        <v>5</v>
      </c>
      <c r="F54" s="10">
        <v>4</v>
      </c>
      <c r="G54" s="10">
        <v>2</v>
      </c>
      <c r="H54" s="10">
        <v>3</v>
      </c>
      <c r="I54" s="51">
        <f t="shared" si="2"/>
        <v>17</v>
      </c>
      <c r="J54" s="10">
        <f t="shared" si="8"/>
        <v>2.5499999999999998</v>
      </c>
      <c r="K54" s="18">
        <v>1</v>
      </c>
      <c r="L54" s="18">
        <v>2</v>
      </c>
      <c r="M54" s="18">
        <v>1.50</v>
      </c>
      <c r="N54" s="18">
        <v>2</v>
      </c>
      <c r="O54" s="18">
        <v>2.50</v>
      </c>
      <c r="P54" s="51">
        <f t="shared" si="4"/>
        <v>9</v>
      </c>
      <c r="Q54" s="116">
        <f t="shared" si="5"/>
        <v>0.45</v>
      </c>
      <c r="R54" s="105">
        <f t="shared" si="9"/>
        <v>0.49999999999999994</v>
      </c>
      <c r="S54" s="105">
        <f t="shared" si="9"/>
        <v>0.85</v>
      </c>
      <c r="T54" s="105">
        <f t="shared" si="9"/>
        <v>0.675</v>
      </c>
      <c r="U54" s="105">
        <f t="shared" si="9"/>
        <v>0.40</v>
      </c>
      <c r="V54" s="105">
        <f t="shared" si="9"/>
        <v>0.57499999999999996</v>
      </c>
      <c r="W54" s="117">
        <f t="shared" si="1"/>
        <v>26</v>
      </c>
      <c r="X54" s="117">
        <f t="shared" si="6"/>
        <v>5.20</v>
      </c>
      <c r="Y54" s="266">
        <v>7</v>
      </c>
      <c r="Z54" s="116">
        <f t="shared" si="7"/>
        <v>5.60</v>
      </c>
      <c r="AA54" s="245"/>
    </row>
    <row r="55" spans="1:27" ht="19.9" customHeight="1">
      <c r="A55" s="138">
        <v>48</v>
      </c>
      <c r="B55" s="165">
        <v>263529</v>
      </c>
      <c r="C55" s="148" t="s">
        <v>211</v>
      </c>
      <c r="D55" s="10">
        <v>1</v>
      </c>
      <c r="E55" s="10">
        <v>4</v>
      </c>
      <c r="F55" s="10">
        <v>1</v>
      </c>
      <c r="G55" s="10">
        <v>0</v>
      </c>
      <c r="H55" s="10">
        <v>6</v>
      </c>
      <c r="I55" s="51">
        <f t="shared" si="2"/>
        <v>12</v>
      </c>
      <c r="J55" s="10">
        <f t="shared" si="8"/>
        <v>1.7999999999999998</v>
      </c>
      <c r="K55" s="18">
        <v>1</v>
      </c>
      <c r="L55" s="18">
        <v>2.50</v>
      </c>
      <c r="M55" s="18">
        <v>2.50</v>
      </c>
      <c r="N55" s="18">
        <v>2</v>
      </c>
      <c r="O55" s="18">
        <v>1</v>
      </c>
      <c r="P55" s="51">
        <f t="shared" si="4"/>
        <v>9</v>
      </c>
      <c r="Q55" s="116">
        <f t="shared" si="5"/>
        <v>0.45</v>
      </c>
      <c r="R55" s="105">
        <f t="shared" si="9"/>
        <v>0.20</v>
      </c>
      <c r="S55" s="105">
        <f t="shared" si="9"/>
        <v>0.725</v>
      </c>
      <c r="T55" s="105">
        <f t="shared" si="9"/>
        <v>0.27500000000000002</v>
      </c>
      <c r="U55" s="105">
        <f t="shared" si="9"/>
        <v>0.10</v>
      </c>
      <c r="V55" s="105">
        <f t="shared" si="9"/>
        <v>0.95</v>
      </c>
      <c r="W55" s="117">
        <f t="shared" si="1"/>
        <v>21</v>
      </c>
      <c r="X55" s="117">
        <f t="shared" si="6"/>
        <v>4.20</v>
      </c>
      <c r="Y55" s="266">
        <v>7</v>
      </c>
      <c r="Z55" s="116">
        <f t="shared" si="7"/>
        <v>5.60</v>
      </c>
      <c r="AA55" s="245"/>
    </row>
    <row r="56" spans="1:27" ht="19.9" customHeight="1">
      <c r="A56" s="138">
        <v>49</v>
      </c>
      <c r="B56" s="165">
        <v>263531</v>
      </c>
      <c r="C56" s="148" t="s">
        <v>212</v>
      </c>
      <c r="D56" s="10">
        <v>4</v>
      </c>
      <c r="E56" s="10">
        <v>5</v>
      </c>
      <c r="F56" s="10">
        <v>2.50</v>
      </c>
      <c r="G56" s="10">
        <v>1</v>
      </c>
      <c r="H56" s="10">
        <v>7</v>
      </c>
      <c r="I56" s="51">
        <f t="shared" si="2"/>
        <v>19.50</v>
      </c>
      <c r="J56" s="10">
        <f t="shared" si="8"/>
        <v>2.925</v>
      </c>
      <c r="K56" s="18">
        <v>3</v>
      </c>
      <c r="L56" s="18">
        <v>2.50</v>
      </c>
      <c r="M56" s="18">
        <v>1</v>
      </c>
      <c r="N56" s="18">
        <v>2.50</v>
      </c>
      <c r="O56" s="18">
        <v>2</v>
      </c>
      <c r="P56" s="51">
        <f t="shared" si="4"/>
        <v>11</v>
      </c>
      <c r="Q56" s="116">
        <f t="shared" si="5"/>
        <v>0.55000000000000004</v>
      </c>
      <c r="R56" s="105">
        <f t="shared" si="9"/>
        <v>0.75</v>
      </c>
      <c r="S56" s="105">
        <f t="shared" si="9"/>
        <v>0.875</v>
      </c>
      <c r="T56" s="105">
        <f t="shared" si="9"/>
        <v>0.425</v>
      </c>
      <c r="U56" s="105">
        <f t="shared" si="9"/>
        <v>0.27500000000000002</v>
      </c>
      <c r="V56" s="105">
        <f t="shared" si="9"/>
        <v>1.1500000000000001</v>
      </c>
      <c r="W56" s="117">
        <f t="shared" si="1"/>
        <v>30.50</v>
      </c>
      <c r="X56" s="117">
        <f t="shared" si="6"/>
        <v>6.10</v>
      </c>
      <c r="Y56" s="266">
        <v>11</v>
      </c>
      <c r="Z56" s="116">
        <f t="shared" si="7"/>
        <v>8.8000000000000007</v>
      </c>
      <c r="AA56" s="245"/>
    </row>
    <row r="57" spans="1:27" s="131" customFormat="1" ht="19.9" customHeight="1">
      <c r="A57" s="138">
        <v>50</v>
      </c>
      <c r="B57" s="165">
        <v>263532</v>
      </c>
      <c r="C57" s="148" t="s">
        <v>213</v>
      </c>
      <c r="D57" s="10">
        <v>3.50</v>
      </c>
      <c r="E57" s="10">
        <v>1</v>
      </c>
      <c r="F57" s="10">
        <v>7</v>
      </c>
      <c r="G57" s="10">
        <v>5</v>
      </c>
      <c r="H57" s="10">
        <v>4</v>
      </c>
      <c r="I57" s="51">
        <f t="shared" si="2"/>
        <v>20.50</v>
      </c>
      <c r="J57" s="10">
        <f t="shared" si="8"/>
        <v>3.0749999999999997</v>
      </c>
      <c r="K57" s="18">
        <v>0</v>
      </c>
      <c r="L57" s="18">
        <v>3</v>
      </c>
      <c r="M57" s="18">
        <v>2.50</v>
      </c>
      <c r="N57" s="18">
        <v>2.50</v>
      </c>
      <c r="O57" s="18">
        <v>2</v>
      </c>
      <c r="P57" s="51">
        <f t="shared" si="4"/>
        <v>10</v>
      </c>
      <c r="Q57" s="116">
        <f t="shared" si="5"/>
        <v>0.50</v>
      </c>
      <c r="R57" s="105">
        <f t="shared" si="9"/>
        <v>0.525</v>
      </c>
      <c r="S57" s="105">
        <f t="shared" si="9"/>
        <v>0.30000000000000004</v>
      </c>
      <c r="T57" s="105">
        <f t="shared" si="9"/>
        <v>1.175</v>
      </c>
      <c r="U57" s="105">
        <f t="shared" si="9"/>
        <v>0.875</v>
      </c>
      <c r="V57" s="105">
        <f t="shared" si="9"/>
        <v>0.70</v>
      </c>
      <c r="W57" s="117">
        <f t="shared" si="1"/>
        <v>30.50</v>
      </c>
      <c r="X57" s="117">
        <f t="shared" si="6"/>
        <v>6.10</v>
      </c>
      <c r="Y57" s="266">
        <v>11</v>
      </c>
      <c r="Z57" s="116">
        <f t="shared" si="7"/>
        <v>8.8000000000000007</v>
      </c>
      <c r="AA57" s="246"/>
    </row>
    <row r="58" spans="1:27" ht="19.9" customHeight="1">
      <c r="A58" s="138">
        <v>51</v>
      </c>
      <c r="B58" s="165">
        <v>263533</v>
      </c>
      <c r="C58" s="148" t="s">
        <v>214</v>
      </c>
      <c r="D58" s="10">
        <v>4</v>
      </c>
      <c r="E58" s="10">
        <v>8</v>
      </c>
      <c r="F58" s="10">
        <v>4</v>
      </c>
      <c r="G58" s="10">
        <v>6</v>
      </c>
      <c r="H58" s="10">
        <v>5</v>
      </c>
      <c r="I58" s="51">
        <f t="shared" si="2"/>
        <v>27</v>
      </c>
      <c r="J58" s="10">
        <f t="shared" si="8"/>
        <v>4.05</v>
      </c>
      <c r="K58" s="18">
        <v>2.50</v>
      </c>
      <c r="L58" s="18">
        <v>2.50</v>
      </c>
      <c r="M58" s="18">
        <v>3.50</v>
      </c>
      <c r="N58" s="18">
        <v>2</v>
      </c>
      <c r="O58" s="18">
        <v>0</v>
      </c>
      <c r="P58" s="51">
        <f t="shared" si="4"/>
        <v>10.50</v>
      </c>
      <c r="Q58" s="116">
        <f t="shared" si="5"/>
        <v>0.525</v>
      </c>
      <c r="R58" s="105">
        <f t="shared" si="9"/>
        <v>0.725</v>
      </c>
      <c r="S58" s="105">
        <f t="shared" si="9"/>
        <v>1.325</v>
      </c>
      <c r="T58" s="105">
        <f t="shared" si="9"/>
        <v>0.775</v>
      </c>
      <c r="U58" s="105">
        <f t="shared" si="9"/>
        <v>0.99999999999999989</v>
      </c>
      <c r="V58" s="105">
        <f t="shared" si="9"/>
        <v>0.75</v>
      </c>
      <c r="W58" s="117">
        <f t="shared" si="1"/>
        <v>37.50</v>
      </c>
      <c r="X58" s="117">
        <f t="shared" si="6"/>
        <v>7.50</v>
      </c>
      <c r="Y58" s="266">
        <v>26</v>
      </c>
      <c r="Z58" s="116">
        <f t="shared" si="7"/>
        <v>20.80</v>
      </c>
      <c r="AA58" s="245"/>
    </row>
    <row r="59" spans="1:27" ht="19.9" customHeight="1">
      <c r="A59" s="138">
        <v>52</v>
      </c>
      <c r="B59" s="165">
        <v>263534</v>
      </c>
      <c r="C59" s="148" t="s">
        <v>273</v>
      </c>
      <c r="D59" s="10">
        <v>4</v>
      </c>
      <c r="E59" s="10">
        <v>3</v>
      </c>
      <c r="F59" s="10">
        <v>6</v>
      </c>
      <c r="G59" s="10">
        <v>5</v>
      </c>
      <c r="H59" s="10">
        <v>0</v>
      </c>
      <c r="I59" s="51">
        <f t="shared" si="2"/>
        <v>18</v>
      </c>
      <c r="J59" s="10">
        <f t="shared" si="8"/>
        <v>2.6999999999999997</v>
      </c>
      <c r="K59" s="18">
        <v>2.50</v>
      </c>
      <c r="L59" s="18">
        <v>2</v>
      </c>
      <c r="M59" s="18">
        <v>0</v>
      </c>
      <c r="N59" s="18">
        <v>2.50</v>
      </c>
      <c r="O59" s="18">
        <v>3</v>
      </c>
      <c r="P59" s="51">
        <f t="shared" si="4"/>
        <v>10</v>
      </c>
      <c r="Q59" s="116">
        <f t="shared" si="5"/>
        <v>0.50</v>
      </c>
      <c r="R59" s="105">
        <f t="shared" si="9"/>
        <v>0.725</v>
      </c>
      <c r="S59" s="105">
        <f t="shared" si="9"/>
        <v>0.54999999999999993</v>
      </c>
      <c r="T59" s="105">
        <f t="shared" si="9"/>
        <v>0.89999999999999991</v>
      </c>
      <c r="U59" s="105">
        <f t="shared" si="9"/>
        <v>0.875</v>
      </c>
      <c r="V59" s="105">
        <f t="shared" si="9"/>
        <v>0.15000000000000002</v>
      </c>
      <c r="W59" s="117">
        <f t="shared" si="1"/>
        <v>28</v>
      </c>
      <c r="X59" s="117">
        <f t="shared" si="6"/>
        <v>5.60</v>
      </c>
      <c r="Y59" s="266">
        <v>17</v>
      </c>
      <c r="Z59" s="116">
        <f t="shared" si="7"/>
        <v>13.60</v>
      </c>
      <c r="AA59" s="245"/>
    </row>
    <row r="60" spans="1:27" ht="19.9" customHeight="1">
      <c r="A60" s="138">
        <v>53</v>
      </c>
      <c r="B60" s="165">
        <v>263535</v>
      </c>
      <c r="C60" s="148" t="s">
        <v>274</v>
      </c>
      <c r="D60" s="10">
        <v>4</v>
      </c>
      <c r="E60" s="10">
        <v>1</v>
      </c>
      <c r="F60" s="10">
        <v>1</v>
      </c>
      <c r="G60" s="10">
        <v>6</v>
      </c>
      <c r="H60" s="10">
        <v>2</v>
      </c>
      <c r="I60" s="51">
        <f t="shared" si="2"/>
        <v>14</v>
      </c>
      <c r="J60" s="10">
        <f t="shared" si="8"/>
        <v>2.10</v>
      </c>
      <c r="K60" s="18">
        <v>1</v>
      </c>
      <c r="L60" s="18">
        <v>3.50</v>
      </c>
      <c r="M60" s="18">
        <v>3</v>
      </c>
      <c r="N60" s="18">
        <v>0</v>
      </c>
      <c r="O60" s="18">
        <v>2.50</v>
      </c>
      <c r="P60" s="51">
        <f t="shared" si="4"/>
        <v>10</v>
      </c>
      <c r="Q60" s="116">
        <f t="shared" si="5"/>
        <v>0.50</v>
      </c>
      <c r="R60" s="105">
        <f t="shared" si="9"/>
        <v>0.65</v>
      </c>
      <c r="S60" s="105">
        <f t="shared" si="9"/>
        <v>0.325</v>
      </c>
      <c r="T60" s="105">
        <f t="shared" si="9"/>
        <v>0.30000000000000004</v>
      </c>
      <c r="U60" s="105">
        <f t="shared" si="9"/>
        <v>0.89999999999999991</v>
      </c>
      <c r="V60" s="105">
        <f t="shared" si="9"/>
        <v>0.425</v>
      </c>
      <c r="W60" s="117">
        <f t="shared" si="1"/>
        <v>24</v>
      </c>
      <c r="X60" s="117">
        <f t="shared" si="6"/>
        <v>4.8000000000000007</v>
      </c>
      <c r="Y60" s="266">
        <v>8</v>
      </c>
      <c r="Z60" s="116">
        <f t="shared" si="7"/>
        <v>6.40</v>
      </c>
      <c r="AA60" s="245"/>
    </row>
    <row r="61" spans="1:27" ht="19.9" customHeight="1">
      <c r="A61" s="138">
        <v>54</v>
      </c>
      <c r="B61" s="165">
        <v>263537</v>
      </c>
      <c r="C61" s="148" t="s">
        <v>215</v>
      </c>
      <c r="D61" s="10">
        <v>1</v>
      </c>
      <c r="E61" s="10">
        <v>1</v>
      </c>
      <c r="F61" s="10">
        <v>6</v>
      </c>
      <c r="G61" s="10">
        <v>0</v>
      </c>
      <c r="H61" s="10">
        <v>7</v>
      </c>
      <c r="I61" s="51">
        <f t="shared" si="2"/>
        <v>15</v>
      </c>
      <c r="J61" s="10">
        <f t="shared" si="8"/>
        <v>2.25</v>
      </c>
      <c r="K61" s="18">
        <v>2</v>
      </c>
      <c r="L61" s="18">
        <v>3.50</v>
      </c>
      <c r="M61" s="18">
        <v>1</v>
      </c>
      <c r="N61" s="18">
        <v>0</v>
      </c>
      <c r="O61" s="18">
        <v>5</v>
      </c>
      <c r="P61" s="51">
        <f t="shared" si="4"/>
        <v>11.50</v>
      </c>
      <c r="Q61" s="116">
        <f t="shared" si="5"/>
        <v>0.57500000000000007</v>
      </c>
      <c r="R61" s="105">
        <f t="shared" si="9"/>
        <v>0.25</v>
      </c>
      <c r="S61" s="105">
        <f t="shared" si="9"/>
        <v>0.325</v>
      </c>
      <c r="T61" s="105">
        <f t="shared" si="9"/>
        <v>0.95</v>
      </c>
      <c r="U61" s="105">
        <f t="shared" si="9"/>
        <v>0</v>
      </c>
      <c r="V61" s="105">
        <f t="shared" si="9"/>
        <v>1.30</v>
      </c>
      <c r="W61" s="117">
        <f t="shared" si="1"/>
        <v>26.50</v>
      </c>
      <c r="X61" s="117">
        <f t="shared" si="6"/>
        <v>5.3000000000000007</v>
      </c>
      <c r="Y61" s="266">
        <v>7</v>
      </c>
      <c r="Z61" s="116">
        <f t="shared" si="7"/>
        <v>5.60</v>
      </c>
      <c r="AA61" s="245"/>
    </row>
    <row r="62" spans="1:27" ht="19.9" customHeight="1">
      <c r="A62" s="138">
        <v>55</v>
      </c>
      <c r="B62" s="165">
        <v>263539</v>
      </c>
      <c r="C62" s="148" t="s">
        <v>216</v>
      </c>
      <c r="D62" s="10">
        <v>1</v>
      </c>
      <c r="E62" s="10">
        <v>2</v>
      </c>
      <c r="F62" s="10">
        <v>1</v>
      </c>
      <c r="G62" s="10">
        <v>0</v>
      </c>
      <c r="H62" s="10">
        <v>1</v>
      </c>
      <c r="I62" s="51">
        <f t="shared" si="2"/>
        <v>5</v>
      </c>
      <c r="J62" s="10">
        <f t="shared" si="8"/>
        <v>0.75</v>
      </c>
      <c r="K62" s="18">
        <v>2.50</v>
      </c>
      <c r="L62" s="18">
        <v>0</v>
      </c>
      <c r="M62" s="18">
        <v>2.50</v>
      </c>
      <c r="N62" s="18">
        <v>0</v>
      </c>
      <c r="O62" s="18">
        <v>1</v>
      </c>
      <c r="P62" s="51">
        <f t="shared" si="4"/>
        <v>6</v>
      </c>
      <c r="Q62" s="116">
        <f t="shared" si="5"/>
        <v>0.30000000000000004</v>
      </c>
      <c r="R62" s="105">
        <f t="shared" si="9"/>
        <v>0.27500000000000002</v>
      </c>
      <c r="S62" s="105">
        <f t="shared" si="9"/>
        <v>0.30</v>
      </c>
      <c r="T62" s="105">
        <f t="shared" si="9"/>
        <v>0.27500000000000002</v>
      </c>
      <c r="U62" s="105">
        <f t="shared" si="9"/>
        <v>0</v>
      </c>
      <c r="V62" s="105">
        <f t="shared" si="9"/>
        <v>0.20</v>
      </c>
      <c r="W62" s="117">
        <f t="shared" si="1"/>
        <v>11</v>
      </c>
      <c r="X62" s="117">
        <f t="shared" si="6"/>
        <v>2.2000000000000002</v>
      </c>
      <c r="Y62" s="266">
        <v>0</v>
      </c>
      <c r="Z62" s="116">
        <f t="shared" si="7"/>
        <v>0</v>
      </c>
      <c r="AA62" s="245"/>
    </row>
    <row r="63" spans="1:27" ht="19.9" customHeight="1">
      <c r="A63" s="138">
        <v>56</v>
      </c>
      <c r="B63" s="165">
        <v>263540</v>
      </c>
      <c r="C63" s="148" t="s">
        <v>217</v>
      </c>
      <c r="D63" s="10">
        <v>5</v>
      </c>
      <c r="E63" s="10">
        <v>5</v>
      </c>
      <c r="F63" s="10">
        <v>4</v>
      </c>
      <c r="G63" s="10">
        <v>2</v>
      </c>
      <c r="H63" s="10">
        <v>5</v>
      </c>
      <c r="I63" s="51">
        <f t="shared" si="2"/>
        <v>21</v>
      </c>
      <c r="J63" s="10">
        <f t="shared" si="8"/>
        <v>3.15</v>
      </c>
      <c r="K63" s="18">
        <v>3.50</v>
      </c>
      <c r="L63" s="18">
        <v>2.50</v>
      </c>
      <c r="M63" s="18">
        <v>2</v>
      </c>
      <c r="N63" s="18">
        <v>4</v>
      </c>
      <c r="O63" s="18">
        <v>2</v>
      </c>
      <c r="P63" s="51">
        <f t="shared" si="4"/>
        <v>14</v>
      </c>
      <c r="Q63" s="116">
        <f t="shared" si="5"/>
        <v>0.70</v>
      </c>
      <c r="R63" s="105">
        <f t="shared" si="9"/>
        <v>0.925</v>
      </c>
      <c r="S63" s="105">
        <f t="shared" si="9"/>
        <v>0.875</v>
      </c>
      <c r="T63" s="105">
        <f t="shared" si="9"/>
        <v>0.70</v>
      </c>
      <c r="U63" s="105">
        <f t="shared" si="9"/>
        <v>0.50</v>
      </c>
      <c r="V63" s="105">
        <f t="shared" si="9"/>
        <v>0.85</v>
      </c>
      <c r="W63" s="117">
        <f t="shared" si="1"/>
        <v>35</v>
      </c>
      <c r="X63" s="117">
        <f t="shared" si="6"/>
        <v>7</v>
      </c>
      <c r="Y63" s="266">
        <v>17</v>
      </c>
      <c r="Z63" s="116">
        <f t="shared" si="7"/>
        <v>13.60</v>
      </c>
      <c r="AA63" s="245"/>
    </row>
    <row r="64" spans="1:27" ht="19.9" customHeight="1">
      <c r="A64" s="138">
        <v>57</v>
      </c>
      <c r="B64" s="165">
        <v>263541</v>
      </c>
      <c r="C64" s="148" t="s">
        <v>218</v>
      </c>
      <c r="D64" s="10">
        <v>5</v>
      </c>
      <c r="E64" s="10">
        <v>5</v>
      </c>
      <c r="F64" s="10">
        <v>6</v>
      </c>
      <c r="G64" s="10">
        <v>5</v>
      </c>
      <c r="H64" s="10">
        <v>3</v>
      </c>
      <c r="I64" s="51">
        <f t="shared" si="2"/>
        <v>24</v>
      </c>
      <c r="J64" s="10">
        <f t="shared" si="8"/>
        <v>3.5999999999999996</v>
      </c>
      <c r="K64" s="18">
        <v>1</v>
      </c>
      <c r="L64" s="18">
        <v>0</v>
      </c>
      <c r="M64" s="18">
        <v>4.50</v>
      </c>
      <c r="N64" s="18">
        <v>2.50</v>
      </c>
      <c r="O64" s="18">
        <v>3</v>
      </c>
      <c r="P64" s="51">
        <f t="shared" si="4"/>
        <v>11</v>
      </c>
      <c r="Q64" s="116">
        <f t="shared" si="5"/>
        <v>0.55000000000000004</v>
      </c>
      <c r="R64" s="105">
        <f t="shared" si="9"/>
        <v>0.80</v>
      </c>
      <c r="S64" s="105">
        <f t="shared" si="9"/>
        <v>0.75</v>
      </c>
      <c r="T64" s="105">
        <f t="shared" si="9"/>
        <v>1.125</v>
      </c>
      <c r="U64" s="105">
        <f t="shared" si="9"/>
        <v>0.875</v>
      </c>
      <c r="V64" s="105">
        <f t="shared" si="9"/>
        <v>0.60</v>
      </c>
      <c r="W64" s="117">
        <f t="shared" si="1"/>
        <v>35</v>
      </c>
      <c r="X64" s="117">
        <f t="shared" si="6"/>
        <v>7</v>
      </c>
      <c r="Y64" s="266">
        <v>21</v>
      </c>
      <c r="Z64" s="116">
        <f t="shared" si="7"/>
        <v>16.80</v>
      </c>
      <c r="AA64" s="245"/>
    </row>
    <row r="65" spans="1:27" ht="19.9" customHeight="1">
      <c r="A65" s="138">
        <v>58</v>
      </c>
      <c r="B65" s="165">
        <v>263542</v>
      </c>
      <c r="C65" s="148" t="s">
        <v>219</v>
      </c>
      <c r="D65" s="10">
        <v>5</v>
      </c>
      <c r="E65" s="10">
        <v>1</v>
      </c>
      <c r="F65" s="10">
        <v>6</v>
      </c>
      <c r="G65" s="10">
        <v>3</v>
      </c>
      <c r="H65" s="10">
        <v>1</v>
      </c>
      <c r="I65" s="51">
        <f t="shared" si="2"/>
        <v>16</v>
      </c>
      <c r="J65" s="10">
        <f t="shared" si="8"/>
        <v>2.40</v>
      </c>
      <c r="K65" s="18">
        <v>2.50</v>
      </c>
      <c r="L65" s="18">
        <v>2.50</v>
      </c>
      <c r="M65" s="18">
        <v>1</v>
      </c>
      <c r="N65" s="18">
        <v>1</v>
      </c>
      <c r="O65" s="18">
        <v>2.50</v>
      </c>
      <c r="P65" s="51">
        <f t="shared" si="4"/>
        <v>9.50</v>
      </c>
      <c r="Q65" s="116">
        <f t="shared" si="5"/>
        <v>0.475</v>
      </c>
      <c r="R65" s="105">
        <f t="shared" si="9"/>
        <v>0.875</v>
      </c>
      <c r="S65" s="105">
        <f t="shared" si="9"/>
        <v>0.27500000000000002</v>
      </c>
      <c r="T65" s="105">
        <f t="shared" si="9"/>
        <v>0.95</v>
      </c>
      <c r="U65" s="105">
        <f t="shared" si="9"/>
        <v>0.49999999999999994</v>
      </c>
      <c r="V65" s="105">
        <f t="shared" si="9"/>
        <v>0.27500000000000002</v>
      </c>
      <c r="W65" s="117">
        <f t="shared" si="1"/>
        <v>25.50</v>
      </c>
      <c r="X65" s="117">
        <f t="shared" si="6"/>
        <v>5.1000000000000005</v>
      </c>
      <c r="Y65" s="266">
        <v>12</v>
      </c>
      <c r="Z65" s="116">
        <f t="shared" si="7"/>
        <v>9.6000000000000014</v>
      </c>
      <c r="AA65" s="245"/>
    </row>
    <row r="66" spans="1:27" ht="19.9" customHeight="1">
      <c r="A66" s="138">
        <v>59</v>
      </c>
      <c r="B66" s="165">
        <v>263546</v>
      </c>
      <c r="C66" s="148" t="s">
        <v>220</v>
      </c>
      <c r="D66" s="10">
        <v>5</v>
      </c>
      <c r="E66" s="10">
        <v>4</v>
      </c>
      <c r="F66" s="10">
        <v>3</v>
      </c>
      <c r="G66" s="10">
        <v>6</v>
      </c>
      <c r="H66" s="10">
        <v>1</v>
      </c>
      <c r="I66" s="51">
        <f t="shared" si="2"/>
        <v>19</v>
      </c>
      <c r="J66" s="10">
        <f t="shared" si="8"/>
        <v>2.85</v>
      </c>
      <c r="K66" s="18">
        <v>3</v>
      </c>
      <c r="L66" s="18">
        <v>3</v>
      </c>
      <c r="M66" s="18">
        <v>3.50</v>
      </c>
      <c r="N66" s="18">
        <v>0</v>
      </c>
      <c r="O66" s="18">
        <v>2</v>
      </c>
      <c r="P66" s="51">
        <f t="shared" si="4"/>
        <v>11.50</v>
      </c>
      <c r="Q66" s="116">
        <f t="shared" si="5"/>
        <v>0.57500000000000007</v>
      </c>
      <c r="R66" s="105">
        <f t="shared" si="9"/>
        <v>0.90</v>
      </c>
      <c r="S66" s="105">
        <f t="shared" si="9"/>
        <v>0.75</v>
      </c>
      <c r="T66" s="105">
        <f t="shared" si="9"/>
        <v>0.625</v>
      </c>
      <c r="U66" s="105">
        <f t="shared" si="9"/>
        <v>0.89999999999999991</v>
      </c>
      <c r="V66" s="105">
        <f t="shared" si="9"/>
        <v>0.25</v>
      </c>
      <c r="W66" s="117">
        <f t="shared" si="1"/>
        <v>30.50</v>
      </c>
      <c r="X66" s="117">
        <f t="shared" si="6"/>
        <v>6.10</v>
      </c>
      <c r="Y66" s="266">
        <v>15</v>
      </c>
      <c r="Z66" s="116">
        <f t="shared" si="7"/>
        <v>12</v>
      </c>
      <c r="AA66" s="245"/>
    </row>
    <row r="67" spans="1:27" ht="19.9" customHeight="1">
      <c r="A67" s="138">
        <v>60</v>
      </c>
      <c r="B67" s="165">
        <v>263547</v>
      </c>
      <c r="C67" s="148" t="s">
        <v>221</v>
      </c>
      <c r="D67" s="10">
        <v>5</v>
      </c>
      <c r="E67" s="10">
        <v>1</v>
      </c>
      <c r="F67" s="10">
        <v>5</v>
      </c>
      <c r="G67" s="10">
        <v>0</v>
      </c>
      <c r="H67" s="10">
        <v>4</v>
      </c>
      <c r="I67" s="51">
        <f t="shared" si="2"/>
        <v>15</v>
      </c>
      <c r="J67" s="10">
        <f t="shared" si="8"/>
        <v>2.25</v>
      </c>
      <c r="K67" s="18">
        <v>3.50</v>
      </c>
      <c r="L67" s="18">
        <v>3.50</v>
      </c>
      <c r="M67" s="18">
        <v>1</v>
      </c>
      <c r="N67" s="18">
        <v>2.50</v>
      </c>
      <c r="O67" s="18">
        <v>0</v>
      </c>
      <c r="P67" s="51">
        <f t="shared" si="4"/>
        <v>10.50</v>
      </c>
      <c r="Q67" s="116">
        <f t="shared" si="5"/>
        <v>0.525</v>
      </c>
      <c r="R67" s="105">
        <f t="shared" si="9"/>
        <v>0.925</v>
      </c>
      <c r="S67" s="105">
        <f t="shared" si="9"/>
        <v>0.325</v>
      </c>
      <c r="T67" s="105">
        <f t="shared" si="9"/>
        <v>0.80</v>
      </c>
      <c r="U67" s="105">
        <f t="shared" si="9"/>
        <v>0.125</v>
      </c>
      <c r="V67" s="105">
        <f t="shared" si="9"/>
        <v>0.60</v>
      </c>
      <c r="W67" s="117">
        <f t="shared" si="1"/>
        <v>25.50</v>
      </c>
      <c r="X67" s="117">
        <f t="shared" si="6"/>
        <v>5.1000000000000005</v>
      </c>
      <c r="Y67" s="266">
        <v>7</v>
      </c>
      <c r="Z67" s="116">
        <f t="shared" si="7"/>
        <v>5.60</v>
      </c>
      <c r="AA67" s="245"/>
    </row>
    <row r="68" spans="1:27" ht="19.9" customHeight="1">
      <c r="A68" s="138">
        <v>61</v>
      </c>
      <c r="B68" s="165">
        <v>263548</v>
      </c>
      <c r="C68" s="148" t="s">
        <v>222</v>
      </c>
      <c r="D68" s="10">
        <v>1</v>
      </c>
      <c r="E68" s="10">
        <v>5</v>
      </c>
      <c r="F68" s="10">
        <v>1</v>
      </c>
      <c r="G68" s="10">
        <v>3</v>
      </c>
      <c r="H68" s="10">
        <v>2</v>
      </c>
      <c r="I68" s="51">
        <f t="shared" si="2"/>
        <v>12</v>
      </c>
      <c r="J68" s="10">
        <f t="shared" si="8"/>
        <v>1.7999999999999998</v>
      </c>
      <c r="K68" s="18">
        <v>1.50</v>
      </c>
      <c r="L68" s="18">
        <v>2.50</v>
      </c>
      <c r="M68" s="18">
        <v>2</v>
      </c>
      <c r="N68" s="18">
        <v>3.50</v>
      </c>
      <c r="O68" s="18">
        <v>1</v>
      </c>
      <c r="P68" s="51">
        <f t="shared" si="4"/>
        <v>10.50</v>
      </c>
      <c r="Q68" s="116">
        <f t="shared" si="5"/>
        <v>0.525</v>
      </c>
      <c r="R68" s="105">
        <f t="shared" si="9"/>
        <v>0.225</v>
      </c>
      <c r="S68" s="105">
        <f t="shared" si="9"/>
        <v>0.875</v>
      </c>
      <c r="T68" s="105">
        <f t="shared" si="9"/>
        <v>0.25</v>
      </c>
      <c r="U68" s="105">
        <f t="shared" si="9"/>
        <v>0.625</v>
      </c>
      <c r="V68" s="105">
        <f t="shared" si="9"/>
        <v>0.35</v>
      </c>
      <c r="W68" s="117">
        <f t="shared" si="1"/>
        <v>22.50</v>
      </c>
      <c r="X68" s="117">
        <f t="shared" si="6"/>
        <v>4.50</v>
      </c>
      <c r="Y68" s="266">
        <v>7</v>
      </c>
      <c r="Z68" s="116">
        <f t="shared" si="7"/>
        <v>5.60</v>
      </c>
      <c r="AA68" s="245"/>
    </row>
    <row r="69" spans="1:27" ht="19.9" customHeight="1">
      <c r="A69" s="138">
        <v>62</v>
      </c>
      <c r="B69" s="165">
        <v>263550</v>
      </c>
      <c r="C69" s="148" t="s">
        <v>223</v>
      </c>
      <c r="D69" s="10">
        <v>1</v>
      </c>
      <c r="E69" s="10">
        <v>0</v>
      </c>
      <c r="F69" s="10">
        <v>3</v>
      </c>
      <c r="G69" s="10">
        <v>2</v>
      </c>
      <c r="H69" s="10">
        <v>1</v>
      </c>
      <c r="I69" s="51">
        <f t="shared" si="2"/>
        <v>7</v>
      </c>
      <c r="J69" s="10">
        <f t="shared" si="8"/>
        <v>1.05</v>
      </c>
      <c r="K69" s="18">
        <v>1</v>
      </c>
      <c r="L69" s="18">
        <v>2.50</v>
      </c>
      <c r="M69" s="18">
        <v>1</v>
      </c>
      <c r="N69" s="18">
        <v>0</v>
      </c>
      <c r="O69" s="18">
        <v>1</v>
      </c>
      <c r="P69" s="51">
        <f t="shared" si="4"/>
        <v>5.50</v>
      </c>
      <c r="Q69" s="116">
        <f t="shared" si="5"/>
        <v>0.27500000000000002</v>
      </c>
      <c r="R69" s="105">
        <f t="shared" si="9"/>
        <v>0.20</v>
      </c>
      <c r="S69" s="105">
        <f t="shared" si="9"/>
        <v>0.125</v>
      </c>
      <c r="T69" s="105">
        <f t="shared" si="9"/>
        <v>0.49999999999999994</v>
      </c>
      <c r="U69" s="105">
        <f t="shared" si="9"/>
        <v>0.30</v>
      </c>
      <c r="V69" s="105">
        <f t="shared" si="9"/>
        <v>0.20</v>
      </c>
      <c r="W69" s="117">
        <f t="shared" si="1"/>
        <v>12.50</v>
      </c>
      <c r="X69" s="117">
        <f t="shared" si="6"/>
        <v>2.50</v>
      </c>
      <c r="Y69" s="266">
        <v>0</v>
      </c>
      <c r="Z69" s="116">
        <f t="shared" si="7"/>
        <v>0</v>
      </c>
      <c r="AA69" s="245"/>
    </row>
    <row r="70" spans="1:27" ht="19.9" customHeight="1">
      <c r="A70" s="138">
        <v>63</v>
      </c>
      <c r="B70" s="165">
        <v>263551</v>
      </c>
      <c r="C70" s="148" t="s">
        <v>224</v>
      </c>
      <c r="D70" s="10">
        <v>5</v>
      </c>
      <c r="E70" s="10">
        <v>4</v>
      </c>
      <c r="F70" s="10">
        <v>2</v>
      </c>
      <c r="G70" s="10">
        <v>7</v>
      </c>
      <c r="H70" s="10">
        <v>0</v>
      </c>
      <c r="I70" s="51">
        <f t="shared" si="2"/>
        <v>18</v>
      </c>
      <c r="J70" s="10">
        <f t="shared" si="8"/>
        <v>2.6999999999999997</v>
      </c>
      <c r="K70" s="18">
        <v>1</v>
      </c>
      <c r="L70" s="18">
        <v>2</v>
      </c>
      <c r="M70" s="18">
        <v>3</v>
      </c>
      <c r="N70" s="18">
        <v>1</v>
      </c>
      <c r="O70" s="18">
        <v>2.50</v>
      </c>
      <c r="P70" s="51">
        <f t="shared" si="4"/>
        <v>9.50</v>
      </c>
      <c r="Q70" s="116">
        <f t="shared" si="5"/>
        <v>0.475</v>
      </c>
      <c r="R70" s="105">
        <f t="shared" si="9"/>
        <v>0.80</v>
      </c>
      <c r="S70" s="105">
        <f t="shared" si="9"/>
        <v>0.70</v>
      </c>
      <c r="T70" s="105">
        <f t="shared" si="9"/>
        <v>0.45</v>
      </c>
      <c r="U70" s="105">
        <f t="shared" si="9"/>
        <v>1.1000000000000001</v>
      </c>
      <c r="V70" s="105">
        <f t="shared" si="9"/>
        <v>0.125</v>
      </c>
      <c r="W70" s="117">
        <f t="shared" si="1"/>
        <v>27.50</v>
      </c>
      <c r="X70" s="117">
        <f t="shared" si="6"/>
        <v>5.50</v>
      </c>
      <c r="Y70" s="266">
        <v>17</v>
      </c>
      <c r="Z70" s="116">
        <f t="shared" si="7"/>
        <v>13.60</v>
      </c>
      <c r="AA70" s="245"/>
    </row>
    <row r="71" spans="1:27" ht="19.9" customHeight="1">
      <c r="A71" s="138">
        <v>64</v>
      </c>
      <c r="B71" s="165">
        <v>263552</v>
      </c>
      <c r="C71" s="148" t="s">
        <v>225</v>
      </c>
      <c r="D71" s="10">
        <v>6</v>
      </c>
      <c r="E71" s="10">
        <v>7</v>
      </c>
      <c r="F71" s="10">
        <v>2</v>
      </c>
      <c r="G71" s="10">
        <v>4</v>
      </c>
      <c r="H71" s="10">
        <v>5</v>
      </c>
      <c r="I71" s="51">
        <f t="shared" si="2"/>
        <v>24</v>
      </c>
      <c r="J71" s="10">
        <f t="shared" si="8"/>
        <v>3.5999999999999996</v>
      </c>
      <c r="K71" s="18">
        <v>4</v>
      </c>
      <c r="L71" s="18">
        <v>4</v>
      </c>
      <c r="M71" s="18">
        <v>1</v>
      </c>
      <c r="N71" s="18">
        <v>2.50</v>
      </c>
      <c r="O71" s="18">
        <v>3</v>
      </c>
      <c r="P71" s="51">
        <f t="shared" si="4"/>
        <v>14.50</v>
      </c>
      <c r="Q71" s="116">
        <f t="shared" si="5"/>
        <v>0.72500000000000009</v>
      </c>
      <c r="R71" s="105">
        <f t="shared" si="9"/>
        <v>1.0999999999999999</v>
      </c>
      <c r="S71" s="105">
        <f t="shared" si="9"/>
        <v>1.25</v>
      </c>
      <c r="T71" s="105">
        <f t="shared" si="9"/>
        <v>0.35</v>
      </c>
      <c r="U71" s="105">
        <f t="shared" si="9"/>
        <v>0.725</v>
      </c>
      <c r="V71" s="105">
        <f t="shared" si="9"/>
        <v>0.90</v>
      </c>
      <c r="W71" s="117">
        <f t="shared" si="1"/>
        <v>38.50</v>
      </c>
      <c r="X71" s="117">
        <f t="shared" si="6"/>
        <v>7.70</v>
      </c>
      <c r="Y71" s="266">
        <v>11</v>
      </c>
      <c r="Z71" s="116">
        <f t="shared" si="7"/>
        <v>8.8000000000000007</v>
      </c>
      <c r="AA71" s="245"/>
    </row>
    <row r="72" spans="1:27" ht="19.9" customHeight="1">
      <c r="A72" s="138">
        <v>65</v>
      </c>
      <c r="B72" s="165">
        <v>263553</v>
      </c>
      <c r="C72" s="148" t="s">
        <v>226</v>
      </c>
      <c r="D72" s="10">
        <v>6</v>
      </c>
      <c r="E72" s="10">
        <v>2</v>
      </c>
      <c r="F72" s="10">
        <v>5</v>
      </c>
      <c r="G72" s="10">
        <v>1</v>
      </c>
      <c r="H72" s="10">
        <v>2</v>
      </c>
      <c r="I72" s="51">
        <f t="shared" si="2"/>
        <v>16</v>
      </c>
      <c r="J72" s="10">
        <f t="shared" si="8"/>
        <v>2.40</v>
      </c>
      <c r="K72" s="18">
        <v>3</v>
      </c>
      <c r="L72" s="18">
        <v>1</v>
      </c>
      <c r="M72" s="18">
        <v>4</v>
      </c>
      <c r="N72" s="18">
        <v>2</v>
      </c>
      <c r="O72" s="18">
        <v>1</v>
      </c>
      <c r="P72" s="51">
        <f t="shared" si="4"/>
        <v>11</v>
      </c>
      <c r="Q72" s="116">
        <f t="shared" si="5"/>
        <v>0.55000000000000004</v>
      </c>
      <c r="R72" s="105">
        <f t="shared" si="9"/>
        <v>1.0499999999999998</v>
      </c>
      <c r="S72" s="105">
        <f t="shared" si="9"/>
        <v>0.35</v>
      </c>
      <c r="T72" s="105">
        <f t="shared" si="9"/>
        <v>0.95</v>
      </c>
      <c r="U72" s="105">
        <f t="shared" si="9"/>
        <v>0.25</v>
      </c>
      <c r="V72" s="105">
        <f t="shared" si="9"/>
        <v>0.35</v>
      </c>
      <c r="W72" s="117">
        <f t="shared" si="10" ref="W72:W117">I72+P72</f>
        <v>27</v>
      </c>
      <c r="X72" s="117">
        <f t="shared" si="6"/>
        <v>5.40</v>
      </c>
      <c r="Y72" s="266">
        <v>12</v>
      </c>
      <c r="Z72" s="116">
        <f t="shared" si="7"/>
        <v>9.6000000000000014</v>
      </c>
      <c r="AA72" s="245"/>
    </row>
    <row r="73" spans="1:27" ht="19.9" customHeight="1">
      <c r="A73" s="138">
        <v>66</v>
      </c>
      <c r="B73" s="165">
        <v>263554</v>
      </c>
      <c r="C73" s="148" t="s">
        <v>227</v>
      </c>
      <c r="D73" s="10">
        <v>1</v>
      </c>
      <c r="E73" s="10">
        <v>3</v>
      </c>
      <c r="F73" s="10">
        <v>1</v>
      </c>
      <c r="G73" s="10">
        <v>4</v>
      </c>
      <c r="H73" s="10">
        <v>5</v>
      </c>
      <c r="I73" s="51">
        <f t="shared" si="11" ref="I73:I117">SUM(D73:H73)</f>
        <v>14</v>
      </c>
      <c r="J73" s="10">
        <f t="shared" si="12" ref="J73:J117">I73*0.15</f>
        <v>2.10</v>
      </c>
      <c r="K73" s="18">
        <v>4</v>
      </c>
      <c r="L73" s="18">
        <v>1</v>
      </c>
      <c r="M73" s="18">
        <v>3.50</v>
      </c>
      <c r="N73" s="18">
        <v>0</v>
      </c>
      <c r="O73" s="18">
        <v>1</v>
      </c>
      <c r="P73" s="51">
        <f t="shared" si="13" ref="P73:P117">SUM(K73:O73)</f>
        <v>9.50</v>
      </c>
      <c r="Q73" s="116">
        <f t="shared" si="14" ref="Q73:Q117">P73*0.05</f>
        <v>0.475</v>
      </c>
      <c r="R73" s="105">
        <f t="shared" si="9"/>
        <v>0.35</v>
      </c>
      <c r="S73" s="105">
        <f t="shared" si="9"/>
        <v>0.49999999999999994</v>
      </c>
      <c r="T73" s="105">
        <f t="shared" si="9"/>
        <v>0.325</v>
      </c>
      <c r="U73" s="105">
        <f t="shared" si="9"/>
        <v>0.60</v>
      </c>
      <c r="V73" s="105">
        <f t="shared" si="9"/>
        <v>0.80</v>
      </c>
      <c r="W73" s="117">
        <f t="shared" si="10"/>
        <v>23.50</v>
      </c>
      <c r="X73" s="117">
        <f t="shared" si="15" ref="X73:X117">(W73*0.2)</f>
        <v>4.70</v>
      </c>
      <c r="Y73" s="266">
        <v>6</v>
      </c>
      <c r="Z73" s="116">
        <f t="shared" si="16" ref="Z73:Z117">Y73*0.8</f>
        <v>4.8000000000000007</v>
      </c>
      <c r="AA73" s="245"/>
    </row>
    <row r="74" spans="1:27" ht="19.9" customHeight="1">
      <c r="A74" s="138">
        <v>67</v>
      </c>
      <c r="B74" s="165">
        <v>263555</v>
      </c>
      <c r="C74" s="148" t="s">
        <v>227</v>
      </c>
      <c r="D74" s="10">
        <v>6</v>
      </c>
      <c r="E74" s="10">
        <v>0</v>
      </c>
      <c r="F74" s="10">
        <v>5</v>
      </c>
      <c r="G74" s="10">
        <v>3</v>
      </c>
      <c r="H74" s="10">
        <v>4</v>
      </c>
      <c r="I74" s="51">
        <f t="shared" si="11"/>
        <v>18</v>
      </c>
      <c r="J74" s="10">
        <f t="shared" si="12"/>
        <v>2.6999999999999997</v>
      </c>
      <c r="K74" s="18">
        <v>2</v>
      </c>
      <c r="L74" s="18">
        <v>2</v>
      </c>
      <c r="M74" s="18">
        <v>1</v>
      </c>
      <c r="N74" s="18">
        <v>2.50</v>
      </c>
      <c r="O74" s="18">
        <v>1.50</v>
      </c>
      <c r="P74" s="51">
        <f t="shared" si="13"/>
        <v>9</v>
      </c>
      <c r="Q74" s="116">
        <f t="shared" si="14"/>
        <v>0.45</v>
      </c>
      <c r="R74" s="105">
        <f t="shared" si="9"/>
        <v>0.99999999999999989</v>
      </c>
      <c r="S74" s="105">
        <f t="shared" si="9"/>
        <v>0.10</v>
      </c>
      <c r="T74" s="105">
        <f t="shared" si="9"/>
        <v>0.80</v>
      </c>
      <c r="U74" s="105">
        <f t="shared" si="9"/>
        <v>0.57499999999999996</v>
      </c>
      <c r="V74" s="105">
        <f t="shared" si="9"/>
        <v>0.675</v>
      </c>
      <c r="W74" s="117">
        <f t="shared" si="10"/>
        <v>27</v>
      </c>
      <c r="X74" s="117">
        <f t="shared" si="15"/>
        <v>5.40</v>
      </c>
      <c r="Y74" s="266">
        <v>18</v>
      </c>
      <c r="Z74" s="116">
        <f t="shared" si="16"/>
        <v>14.40</v>
      </c>
      <c r="AA74" s="245"/>
    </row>
    <row r="75" spans="1:27" ht="19.9" customHeight="1">
      <c r="A75" s="138">
        <v>68</v>
      </c>
      <c r="B75" s="165">
        <v>263558</v>
      </c>
      <c r="C75" s="148" t="s">
        <v>228</v>
      </c>
      <c r="D75" s="10">
        <v>6</v>
      </c>
      <c r="E75" s="10">
        <v>5</v>
      </c>
      <c r="F75" s="10">
        <v>3</v>
      </c>
      <c r="G75" s="10">
        <v>8</v>
      </c>
      <c r="H75" s="10">
        <v>4</v>
      </c>
      <c r="I75" s="51">
        <f t="shared" si="11"/>
        <v>26</v>
      </c>
      <c r="J75" s="10">
        <f t="shared" si="12"/>
        <v>3.90</v>
      </c>
      <c r="K75" s="18">
        <v>1</v>
      </c>
      <c r="L75" s="18">
        <v>3.50</v>
      </c>
      <c r="M75" s="18">
        <v>5</v>
      </c>
      <c r="N75" s="18">
        <v>1</v>
      </c>
      <c r="O75" s="18">
        <v>1.50</v>
      </c>
      <c r="P75" s="51">
        <f t="shared" si="13"/>
        <v>12</v>
      </c>
      <c r="Q75" s="116">
        <f t="shared" si="14"/>
        <v>0.60000000000000009</v>
      </c>
      <c r="R75" s="105">
        <f t="shared" si="17" ref="R75:V117">(D75*0.15+K75*0.05)</f>
        <v>0.95</v>
      </c>
      <c r="S75" s="105">
        <f t="shared" si="17"/>
        <v>0.925</v>
      </c>
      <c r="T75" s="105">
        <f t="shared" si="17"/>
        <v>0.70</v>
      </c>
      <c r="U75" s="105">
        <f t="shared" si="17"/>
        <v>1.25</v>
      </c>
      <c r="V75" s="105">
        <f t="shared" si="17"/>
        <v>0.675</v>
      </c>
      <c r="W75" s="117">
        <f t="shared" si="10"/>
        <v>38</v>
      </c>
      <c r="X75" s="117">
        <f t="shared" si="15"/>
        <v>7.60</v>
      </c>
      <c r="Y75" s="266">
        <v>23</v>
      </c>
      <c r="Z75" s="116">
        <f t="shared" si="16"/>
        <v>18.400000000000002</v>
      </c>
      <c r="AA75" s="245"/>
    </row>
    <row r="76" spans="1:27" ht="19.9" customHeight="1">
      <c r="A76" s="138">
        <v>69</v>
      </c>
      <c r="B76" s="165">
        <v>263559</v>
      </c>
      <c r="C76" s="148" t="s">
        <v>229</v>
      </c>
      <c r="D76" s="10">
        <v>6</v>
      </c>
      <c r="E76" s="10">
        <v>4</v>
      </c>
      <c r="F76" s="10">
        <v>5</v>
      </c>
      <c r="G76" s="10">
        <v>2</v>
      </c>
      <c r="H76" s="10">
        <v>2</v>
      </c>
      <c r="I76" s="51">
        <f t="shared" si="11"/>
        <v>19</v>
      </c>
      <c r="J76" s="10">
        <f t="shared" si="12"/>
        <v>2.85</v>
      </c>
      <c r="K76" s="18">
        <v>2</v>
      </c>
      <c r="L76" s="18">
        <v>1</v>
      </c>
      <c r="M76" s="18">
        <v>2.50</v>
      </c>
      <c r="N76" s="18">
        <v>3.50</v>
      </c>
      <c r="O76" s="18">
        <v>1</v>
      </c>
      <c r="P76" s="51">
        <f t="shared" si="13"/>
        <v>10</v>
      </c>
      <c r="Q76" s="116">
        <f t="shared" si="14"/>
        <v>0.50</v>
      </c>
      <c r="R76" s="105">
        <f t="shared" si="17"/>
        <v>0.99999999999999989</v>
      </c>
      <c r="S76" s="105">
        <f t="shared" si="17"/>
        <v>0.65</v>
      </c>
      <c r="T76" s="105">
        <f t="shared" si="17"/>
        <v>0.875</v>
      </c>
      <c r="U76" s="105">
        <f t="shared" si="17"/>
        <v>0.475</v>
      </c>
      <c r="V76" s="105">
        <f t="shared" si="17"/>
        <v>0.35</v>
      </c>
      <c r="W76" s="117">
        <f t="shared" si="10"/>
        <v>29</v>
      </c>
      <c r="X76" s="117">
        <f t="shared" si="15"/>
        <v>5.8000000000000007</v>
      </c>
      <c r="Y76" s="266">
        <v>13</v>
      </c>
      <c r="Z76" s="116">
        <f t="shared" si="16"/>
        <v>10.40</v>
      </c>
      <c r="AA76" s="245"/>
    </row>
    <row r="77" spans="1:27" ht="19.9" customHeight="1">
      <c r="A77" s="138">
        <v>70</v>
      </c>
      <c r="B77" s="165">
        <v>263560</v>
      </c>
      <c r="C77" s="148" t="s">
        <v>230</v>
      </c>
      <c r="D77" s="10">
        <v>6</v>
      </c>
      <c r="E77" s="10">
        <v>0</v>
      </c>
      <c r="F77" s="10">
        <v>2</v>
      </c>
      <c r="G77" s="10">
        <v>4</v>
      </c>
      <c r="H77" s="10">
        <v>7</v>
      </c>
      <c r="I77" s="51">
        <f t="shared" si="11"/>
        <v>19</v>
      </c>
      <c r="J77" s="10">
        <f t="shared" si="12"/>
        <v>2.85</v>
      </c>
      <c r="K77" s="18">
        <v>1</v>
      </c>
      <c r="L77" s="18">
        <v>3</v>
      </c>
      <c r="M77" s="18">
        <v>2.50</v>
      </c>
      <c r="N77" s="18">
        <v>4</v>
      </c>
      <c r="O77" s="18">
        <v>0</v>
      </c>
      <c r="P77" s="51">
        <f t="shared" si="13"/>
        <v>10.50</v>
      </c>
      <c r="Q77" s="116">
        <f t="shared" si="14"/>
        <v>0.525</v>
      </c>
      <c r="R77" s="105">
        <f t="shared" si="17"/>
        <v>0.95</v>
      </c>
      <c r="S77" s="105">
        <f t="shared" si="17"/>
        <v>0.15000000000000002</v>
      </c>
      <c r="T77" s="105">
        <f t="shared" si="17"/>
        <v>0.425</v>
      </c>
      <c r="U77" s="105">
        <f t="shared" si="17"/>
        <v>0.80</v>
      </c>
      <c r="V77" s="105">
        <f t="shared" si="17"/>
        <v>1.05</v>
      </c>
      <c r="W77" s="117">
        <f t="shared" si="10"/>
        <v>29.50</v>
      </c>
      <c r="X77" s="117">
        <f t="shared" si="15"/>
        <v>5.90</v>
      </c>
      <c r="Y77" s="266">
        <v>15</v>
      </c>
      <c r="Z77" s="116">
        <f t="shared" si="16"/>
        <v>12</v>
      </c>
      <c r="AA77" s="245"/>
    </row>
    <row r="78" spans="1:27" ht="19.9" customHeight="1">
      <c r="A78" s="138">
        <v>71</v>
      </c>
      <c r="B78" s="165">
        <v>263561</v>
      </c>
      <c r="C78" s="148" t="s">
        <v>231</v>
      </c>
      <c r="D78" s="10">
        <v>0</v>
      </c>
      <c r="E78" s="10">
        <v>1</v>
      </c>
      <c r="F78" s="10">
        <v>0</v>
      </c>
      <c r="G78" s="10">
        <v>1</v>
      </c>
      <c r="H78" s="10">
        <v>0</v>
      </c>
      <c r="I78" s="51">
        <f t="shared" si="11"/>
        <v>2</v>
      </c>
      <c r="J78" s="10">
        <f t="shared" si="12"/>
        <v>0.30</v>
      </c>
      <c r="K78" s="18">
        <v>1</v>
      </c>
      <c r="L78" s="18">
        <v>1.50</v>
      </c>
      <c r="M78" s="18">
        <v>2.50</v>
      </c>
      <c r="N78" s="18">
        <v>1</v>
      </c>
      <c r="O78" s="18">
        <v>0</v>
      </c>
      <c r="P78" s="51">
        <f t="shared" si="13"/>
        <v>6</v>
      </c>
      <c r="Q78" s="116">
        <f t="shared" si="14"/>
        <v>0.30000000000000004</v>
      </c>
      <c r="R78" s="105">
        <f t="shared" si="17"/>
        <v>0.05</v>
      </c>
      <c r="S78" s="105">
        <f t="shared" si="17"/>
        <v>0.225</v>
      </c>
      <c r="T78" s="105">
        <f t="shared" si="17"/>
        <v>0.125</v>
      </c>
      <c r="U78" s="105">
        <f t="shared" si="17"/>
        <v>0.20</v>
      </c>
      <c r="V78" s="105">
        <f t="shared" si="17"/>
        <v>0</v>
      </c>
      <c r="W78" s="117">
        <f t="shared" si="10"/>
        <v>8</v>
      </c>
      <c r="X78" s="117">
        <f t="shared" si="15"/>
        <v>1.60</v>
      </c>
      <c r="Y78" s="266">
        <v>0</v>
      </c>
      <c r="Z78" s="116">
        <f t="shared" si="16"/>
        <v>0</v>
      </c>
      <c r="AA78" s="245"/>
    </row>
    <row r="79" spans="1:27" ht="19.9" customHeight="1">
      <c r="A79" s="138">
        <v>72</v>
      </c>
      <c r="B79" s="165">
        <v>263562</v>
      </c>
      <c r="C79" s="148" t="s">
        <v>232</v>
      </c>
      <c r="D79" s="10">
        <v>6</v>
      </c>
      <c r="E79" s="10">
        <v>1</v>
      </c>
      <c r="F79" s="10">
        <v>3</v>
      </c>
      <c r="G79" s="10">
        <v>0</v>
      </c>
      <c r="H79" s="10">
        <v>5</v>
      </c>
      <c r="I79" s="51">
        <f t="shared" si="11"/>
        <v>15</v>
      </c>
      <c r="J79" s="10">
        <f t="shared" si="12"/>
        <v>2.25</v>
      </c>
      <c r="K79" s="18">
        <v>3</v>
      </c>
      <c r="L79" s="18">
        <v>1.50</v>
      </c>
      <c r="M79" s="18">
        <v>1</v>
      </c>
      <c r="N79" s="18">
        <v>2.50</v>
      </c>
      <c r="O79" s="18">
        <v>1</v>
      </c>
      <c r="P79" s="51">
        <f t="shared" si="13"/>
        <v>9</v>
      </c>
      <c r="Q79" s="116">
        <f t="shared" si="14"/>
        <v>0.45</v>
      </c>
      <c r="R79" s="105">
        <f t="shared" si="17"/>
        <v>1.0499999999999998</v>
      </c>
      <c r="S79" s="105">
        <f t="shared" si="17"/>
        <v>0.225</v>
      </c>
      <c r="T79" s="105">
        <f t="shared" si="17"/>
        <v>0.49999999999999994</v>
      </c>
      <c r="U79" s="105">
        <f t="shared" si="17"/>
        <v>0.125</v>
      </c>
      <c r="V79" s="105">
        <f t="shared" si="17"/>
        <v>0.80</v>
      </c>
      <c r="W79" s="117">
        <f t="shared" si="10"/>
        <v>24</v>
      </c>
      <c r="X79" s="117">
        <f t="shared" si="15"/>
        <v>4.8000000000000007</v>
      </c>
      <c r="Y79" s="266">
        <v>6</v>
      </c>
      <c r="Z79" s="116">
        <f t="shared" si="16"/>
        <v>4.8000000000000007</v>
      </c>
      <c r="AA79" s="245"/>
    </row>
    <row r="80" spans="1:27" ht="19.9" customHeight="1">
      <c r="A80" s="138">
        <v>73</v>
      </c>
      <c r="B80" s="165">
        <v>263564</v>
      </c>
      <c r="C80" s="148" t="s">
        <v>233</v>
      </c>
      <c r="D80" s="10">
        <v>6</v>
      </c>
      <c r="E80" s="10">
        <v>8</v>
      </c>
      <c r="F80" s="10">
        <v>1</v>
      </c>
      <c r="G80" s="10">
        <v>0</v>
      </c>
      <c r="H80" s="10">
        <v>1</v>
      </c>
      <c r="I80" s="51">
        <f t="shared" si="11"/>
        <v>16</v>
      </c>
      <c r="J80" s="10">
        <f t="shared" si="12"/>
        <v>2.40</v>
      </c>
      <c r="K80" s="18">
        <v>1</v>
      </c>
      <c r="L80" s="18">
        <v>2.50</v>
      </c>
      <c r="M80" s="18">
        <v>5</v>
      </c>
      <c r="N80" s="18">
        <v>4.50</v>
      </c>
      <c r="O80" s="18">
        <v>3</v>
      </c>
      <c r="P80" s="51">
        <f t="shared" si="13"/>
        <v>16</v>
      </c>
      <c r="Q80" s="116">
        <f t="shared" si="14"/>
        <v>0.80</v>
      </c>
      <c r="R80" s="105">
        <f t="shared" si="17"/>
        <v>0.95</v>
      </c>
      <c r="S80" s="105">
        <f t="shared" si="17"/>
        <v>1.325</v>
      </c>
      <c r="T80" s="105">
        <f t="shared" si="17"/>
        <v>0.40</v>
      </c>
      <c r="U80" s="105">
        <f t="shared" si="17"/>
        <v>0.225</v>
      </c>
      <c r="V80" s="105">
        <f t="shared" si="17"/>
        <v>0.30000000000000004</v>
      </c>
      <c r="W80" s="117">
        <f t="shared" si="10"/>
        <v>32</v>
      </c>
      <c r="X80" s="117">
        <f t="shared" si="15"/>
        <v>6.40</v>
      </c>
      <c r="Y80" s="266">
        <v>15</v>
      </c>
      <c r="Z80" s="116">
        <f t="shared" si="16"/>
        <v>12</v>
      </c>
      <c r="AA80" s="245"/>
    </row>
    <row r="81" spans="1:27" ht="19.9" customHeight="1">
      <c r="A81" s="138">
        <v>74</v>
      </c>
      <c r="B81" s="165">
        <v>263567</v>
      </c>
      <c r="C81" s="148" t="s">
        <v>234</v>
      </c>
      <c r="D81" s="10">
        <v>0</v>
      </c>
      <c r="E81" s="10">
        <v>1</v>
      </c>
      <c r="F81" s="10">
        <v>1</v>
      </c>
      <c r="G81" s="10">
        <v>0</v>
      </c>
      <c r="H81" s="10">
        <v>4</v>
      </c>
      <c r="I81" s="51">
        <f t="shared" si="11"/>
        <v>6</v>
      </c>
      <c r="J81" s="10">
        <f t="shared" si="12"/>
        <v>0.89999999999999991</v>
      </c>
      <c r="K81" s="18">
        <v>0</v>
      </c>
      <c r="L81" s="18">
        <v>1</v>
      </c>
      <c r="M81" s="18">
        <v>0</v>
      </c>
      <c r="N81" s="18">
        <v>1</v>
      </c>
      <c r="O81" s="18">
        <v>1</v>
      </c>
      <c r="P81" s="51">
        <f t="shared" si="13"/>
        <v>3</v>
      </c>
      <c r="Q81" s="116">
        <f t="shared" si="14"/>
        <v>0.15000000000000002</v>
      </c>
      <c r="R81" s="105">
        <f t="shared" si="17"/>
        <v>0</v>
      </c>
      <c r="S81" s="105">
        <f t="shared" si="17"/>
        <v>0.20</v>
      </c>
      <c r="T81" s="105">
        <f t="shared" si="17"/>
        <v>0.15</v>
      </c>
      <c r="U81" s="105">
        <f t="shared" si="17"/>
        <v>0.05</v>
      </c>
      <c r="V81" s="105">
        <f t="shared" si="17"/>
        <v>0.65</v>
      </c>
      <c r="W81" s="117">
        <f t="shared" si="10"/>
        <v>9</v>
      </c>
      <c r="X81" s="117">
        <f t="shared" si="15"/>
        <v>1.80</v>
      </c>
      <c r="Y81" s="266" t="s">
        <v>99</v>
      </c>
      <c r="Z81" s="116" t="e">
        <f t="shared" si="16"/>
        <v>#VALUE!</v>
      </c>
      <c r="AA81" s="245"/>
    </row>
    <row r="82" spans="1:27" ht="19.9" customHeight="1">
      <c r="A82" s="138">
        <v>75</v>
      </c>
      <c r="B82" s="165">
        <v>263569</v>
      </c>
      <c r="C82" s="148" t="s">
        <v>235</v>
      </c>
      <c r="D82" s="10">
        <v>1</v>
      </c>
      <c r="E82" s="10">
        <v>3</v>
      </c>
      <c r="F82" s="10">
        <v>0</v>
      </c>
      <c r="G82" s="10">
        <v>2</v>
      </c>
      <c r="H82" s="10">
        <v>0</v>
      </c>
      <c r="I82" s="51">
        <f t="shared" si="11"/>
        <v>6</v>
      </c>
      <c r="J82" s="10">
        <f t="shared" si="12"/>
        <v>0.89999999999999991</v>
      </c>
      <c r="K82" s="18">
        <v>0</v>
      </c>
      <c r="L82" s="18">
        <v>1.50</v>
      </c>
      <c r="M82" s="18">
        <v>1</v>
      </c>
      <c r="N82" s="18">
        <v>1</v>
      </c>
      <c r="O82" s="18">
        <v>1</v>
      </c>
      <c r="P82" s="51">
        <f t="shared" si="13"/>
        <v>4.50</v>
      </c>
      <c r="Q82" s="116">
        <f t="shared" si="14"/>
        <v>0.225</v>
      </c>
      <c r="R82" s="105">
        <f t="shared" si="17"/>
        <v>0.15</v>
      </c>
      <c r="S82" s="105">
        <f t="shared" si="17"/>
        <v>0.52499999999999991</v>
      </c>
      <c r="T82" s="105">
        <f t="shared" si="17"/>
        <v>0.05</v>
      </c>
      <c r="U82" s="105">
        <f t="shared" si="17"/>
        <v>0.35</v>
      </c>
      <c r="V82" s="105">
        <f t="shared" si="17"/>
        <v>0.05</v>
      </c>
      <c r="W82" s="117">
        <f t="shared" si="10"/>
        <v>10.50</v>
      </c>
      <c r="X82" s="117">
        <f t="shared" si="15"/>
        <v>2.10</v>
      </c>
      <c r="Y82" s="266">
        <v>0</v>
      </c>
      <c r="Z82" s="116">
        <f t="shared" si="16"/>
        <v>0</v>
      </c>
      <c r="AA82" s="245"/>
    </row>
    <row r="83" spans="1:27" ht="19.9" customHeight="1">
      <c r="A83" s="138">
        <v>76</v>
      </c>
      <c r="B83" s="165">
        <v>263570</v>
      </c>
      <c r="C83" s="148" t="s">
        <v>235</v>
      </c>
      <c r="D83" s="10">
        <v>0</v>
      </c>
      <c r="E83" s="10">
        <v>1</v>
      </c>
      <c r="F83" s="10">
        <v>0</v>
      </c>
      <c r="G83" s="10">
        <v>1</v>
      </c>
      <c r="H83" s="10">
        <v>0</v>
      </c>
      <c r="I83" s="51">
        <f t="shared" si="11"/>
        <v>2</v>
      </c>
      <c r="J83" s="10">
        <f t="shared" si="12"/>
        <v>0.30</v>
      </c>
      <c r="K83" s="18">
        <v>2.50</v>
      </c>
      <c r="L83" s="18">
        <v>0</v>
      </c>
      <c r="M83" s="18">
        <v>1</v>
      </c>
      <c r="N83" s="18">
        <v>1</v>
      </c>
      <c r="O83" s="18">
        <v>1.50</v>
      </c>
      <c r="P83" s="51">
        <f t="shared" si="13"/>
        <v>6</v>
      </c>
      <c r="Q83" s="116">
        <f t="shared" si="14"/>
        <v>0.30000000000000004</v>
      </c>
      <c r="R83" s="105">
        <f t="shared" si="17"/>
        <v>0.125</v>
      </c>
      <c r="S83" s="105">
        <f t="shared" si="17"/>
        <v>0.15</v>
      </c>
      <c r="T83" s="105">
        <f t="shared" si="17"/>
        <v>0.05</v>
      </c>
      <c r="U83" s="105">
        <f t="shared" si="17"/>
        <v>0.20</v>
      </c>
      <c r="V83" s="105">
        <f t="shared" si="17"/>
        <v>0.075000000000000011</v>
      </c>
      <c r="W83" s="117">
        <f t="shared" si="10"/>
        <v>8</v>
      </c>
      <c r="X83" s="117">
        <f t="shared" si="15"/>
        <v>1.60</v>
      </c>
      <c r="Y83" s="266">
        <v>0</v>
      </c>
      <c r="Z83" s="116">
        <f t="shared" si="16"/>
        <v>0</v>
      </c>
      <c r="AA83" s="245"/>
    </row>
    <row r="84" spans="1:27" ht="19.9" customHeight="1">
      <c r="A84" s="138">
        <v>77</v>
      </c>
      <c r="B84" s="165">
        <v>263571</v>
      </c>
      <c r="C84" s="148" t="s">
        <v>236</v>
      </c>
      <c r="D84" s="10">
        <v>6</v>
      </c>
      <c r="E84" s="10">
        <v>6</v>
      </c>
      <c r="F84" s="10">
        <v>8</v>
      </c>
      <c r="G84" s="10">
        <v>6</v>
      </c>
      <c r="H84" s="10">
        <v>8</v>
      </c>
      <c r="I84" s="51">
        <f t="shared" si="11"/>
        <v>34</v>
      </c>
      <c r="J84" s="10">
        <f t="shared" si="12"/>
        <v>5.0999999999999996</v>
      </c>
      <c r="K84" s="18">
        <v>3.50</v>
      </c>
      <c r="L84" s="18">
        <v>1.50</v>
      </c>
      <c r="M84" s="18">
        <v>4</v>
      </c>
      <c r="N84" s="18">
        <v>3</v>
      </c>
      <c r="O84" s="18">
        <v>4</v>
      </c>
      <c r="P84" s="51">
        <f t="shared" si="13"/>
        <v>16</v>
      </c>
      <c r="Q84" s="116">
        <f t="shared" si="14"/>
        <v>0.80</v>
      </c>
      <c r="R84" s="105">
        <f t="shared" si="17"/>
        <v>1.075</v>
      </c>
      <c r="S84" s="105">
        <f t="shared" si="17"/>
        <v>0.97499999999999987</v>
      </c>
      <c r="T84" s="105">
        <f t="shared" si="17"/>
        <v>1.40</v>
      </c>
      <c r="U84" s="105">
        <f t="shared" si="17"/>
        <v>1.0499999999999998</v>
      </c>
      <c r="V84" s="105">
        <f t="shared" si="17"/>
        <v>1.40</v>
      </c>
      <c r="W84" s="117">
        <f t="shared" si="10"/>
        <v>50</v>
      </c>
      <c r="X84" s="117">
        <f t="shared" si="15"/>
        <v>10</v>
      </c>
      <c r="Y84" s="266">
        <v>33</v>
      </c>
      <c r="Z84" s="116">
        <f t="shared" si="16"/>
        <v>26.40</v>
      </c>
      <c r="AA84" s="245"/>
    </row>
    <row r="85" spans="1:27" ht="19.9" customHeight="1">
      <c r="A85" s="138">
        <v>78</v>
      </c>
      <c r="B85" s="165">
        <v>263573</v>
      </c>
      <c r="C85" s="148" t="s">
        <v>237</v>
      </c>
      <c r="D85" s="10">
        <v>1</v>
      </c>
      <c r="E85" s="10">
        <v>2</v>
      </c>
      <c r="F85" s="10">
        <v>1</v>
      </c>
      <c r="G85" s="10">
        <v>4</v>
      </c>
      <c r="H85" s="10">
        <v>0</v>
      </c>
      <c r="I85" s="51">
        <f t="shared" si="11"/>
        <v>8</v>
      </c>
      <c r="J85" s="10">
        <f t="shared" si="12"/>
        <v>1.20</v>
      </c>
      <c r="K85" s="18">
        <v>0</v>
      </c>
      <c r="L85" s="18">
        <v>2.50</v>
      </c>
      <c r="M85" s="18">
        <v>1</v>
      </c>
      <c r="N85" s="18">
        <v>0</v>
      </c>
      <c r="O85" s="18">
        <v>1.50</v>
      </c>
      <c r="P85" s="51">
        <f t="shared" si="13"/>
        <v>5</v>
      </c>
      <c r="Q85" s="116">
        <f t="shared" si="14"/>
        <v>0.25</v>
      </c>
      <c r="R85" s="105">
        <f t="shared" si="17"/>
        <v>0.15</v>
      </c>
      <c r="S85" s="105">
        <f t="shared" si="17"/>
        <v>0.425</v>
      </c>
      <c r="T85" s="105">
        <f t="shared" si="17"/>
        <v>0.20</v>
      </c>
      <c r="U85" s="105">
        <f t="shared" si="17"/>
        <v>0.60</v>
      </c>
      <c r="V85" s="105">
        <f t="shared" si="17"/>
        <v>0.075000000000000011</v>
      </c>
      <c r="W85" s="117">
        <f t="shared" si="10"/>
        <v>13</v>
      </c>
      <c r="X85" s="117">
        <f t="shared" si="15"/>
        <v>2.60</v>
      </c>
      <c r="Y85" s="266">
        <v>4</v>
      </c>
      <c r="Z85" s="116">
        <f t="shared" si="16"/>
        <v>3.20</v>
      </c>
      <c r="AA85" s="245"/>
    </row>
    <row r="86" spans="1:27" ht="19.9" customHeight="1">
      <c r="A86" s="138">
        <v>79</v>
      </c>
      <c r="B86" s="165">
        <v>263574</v>
      </c>
      <c r="C86" s="148" t="s">
        <v>238</v>
      </c>
      <c r="D86" s="10">
        <v>7</v>
      </c>
      <c r="E86" s="10">
        <v>5</v>
      </c>
      <c r="F86" s="10">
        <v>5</v>
      </c>
      <c r="G86" s="10">
        <v>2</v>
      </c>
      <c r="H86" s="10">
        <v>1</v>
      </c>
      <c r="I86" s="51">
        <f t="shared" si="11"/>
        <v>20</v>
      </c>
      <c r="J86" s="10">
        <f t="shared" si="12"/>
        <v>3</v>
      </c>
      <c r="K86" s="18">
        <v>2</v>
      </c>
      <c r="L86" s="18">
        <v>2</v>
      </c>
      <c r="M86" s="18">
        <v>1.50</v>
      </c>
      <c r="N86" s="18">
        <v>0.50</v>
      </c>
      <c r="O86" s="18">
        <v>4</v>
      </c>
      <c r="P86" s="51">
        <f t="shared" si="13"/>
        <v>10</v>
      </c>
      <c r="Q86" s="116">
        <f t="shared" si="14"/>
        <v>0.50</v>
      </c>
      <c r="R86" s="105">
        <f t="shared" si="17"/>
        <v>1.1500000000000001</v>
      </c>
      <c r="S86" s="105">
        <f t="shared" si="17"/>
        <v>0.85</v>
      </c>
      <c r="T86" s="105">
        <f t="shared" si="17"/>
        <v>0.825</v>
      </c>
      <c r="U86" s="105">
        <f t="shared" si="17"/>
        <v>0.325</v>
      </c>
      <c r="V86" s="105">
        <f t="shared" si="17"/>
        <v>0.35</v>
      </c>
      <c r="W86" s="117">
        <f t="shared" si="10"/>
        <v>30</v>
      </c>
      <c r="X86" s="117">
        <f t="shared" si="15"/>
        <v>6</v>
      </c>
      <c r="Y86" s="266">
        <v>16</v>
      </c>
      <c r="Z86" s="116">
        <f t="shared" si="16"/>
        <v>12.80</v>
      </c>
      <c r="AA86" s="245"/>
    </row>
    <row r="87" spans="1:27" ht="19.9" customHeight="1">
      <c r="A87" s="138">
        <v>80</v>
      </c>
      <c r="B87" s="165">
        <v>263575</v>
      </c>
      <c r="C87" s="148" t="s">
        <v>239</v>
      </c>
      <c r="D87" s="10">
        <v>1</v>
      </c>
      <c r="E87" s="10">
        <v>4</v>
      </c>
      <c r="F87" s="10">
        <v>0</v>
      </c>
      <c r="G87" s="10">
        <v>5</v>
      </c>
      <c r="H87" s="10">
        <v>3</v>
      </c>
      <c r="I87" s="51">
        <f t="shared" si="11"/>
        <v>13</v>
      </c>
      <c r="J87" s="10">
        <f t="shared" si="12"/>
        <v>1.95</v>
      </c>
      <c r="K87" s="18">
        <v>1</v>
      </c>
      <c r="L87" s="18">
        <v>1.50</v>
      </c>
      <c r="M87" s="18">
        <v>2</v>
      </c>
      <c r="N87" s="18">
        <v>1</v>
      </c>
      <c r="O87" s="18">
        <v>1</v>
      </c>
      <c r="P87" s="51">
        <f t="shared" si="13"/>
        <v>6.50</v>
      </c>
      <c r="Q87" s="116">
        <f t="shared" si="14"/>
        <v>0.325</v>
      </c>
      <c r="R87" s="105">
        <f t="shared" si="17"/>
        <v>0.20</v>
      </c>
      <c r="S87" s="105">
        <f t="shared" si="17"/>
        <v>0.675</v>
      </c>
      <c r="T87" s="105">
        <f t="shared" si="17"/>
        <v>0.10</v>
      </c>
      <c r="U87" s="105">
        <f t="shared" si="17"/>
        <v>0.80</v>
      </c>
      <c r="V87" s="105">
        <f t="shared" si="17"/>
        <v>0.49999999999999994</v>
      </c>
      <c r="W87" s="117">
        <f t="shared" si="10"/>
        <v>19.50</v>
      </c>
      <c r="X87" s="117">
        <f t="shared" si="15"/>
        <v>3.9000000000000004</v>
      </c>
      <c r="Y87" s="266">
        <v>5</v>
      </c>
      <c r="Z87" s="116">
        <f t="shared" si="16"/>
        <v>4</v>
      </c>
      <c r="AA87" s="245"/>
    </row>
    <row r="88" spans="1:27" ht="19.9" customHeight="1">
      <c r="A88" s="138">
        <v>81</v>
      </c>
      <c r="B88" s="165">
        <v>263576</v>
      </c>
      <c r="C88" s="148" t="s">
        <v>240</v>
      </c>
      <c r="D88" s="10">
        <v>0</v>
      </c>
      <c r="E88" s="10">
        <v>2</v>
      </c>
      <c r="F88" s="10">
        <v>4</v>
      </c>
      <c r="G88" s="10">
        <v>5</v>
      </c>
      <c r="H88" s="10">
        <v>0</v>
      </c>
      <c r="I88" s="51">
        <f t="shared" si="11"/>
        <v>11</v>
      </c>
      <c r="J88" s="10">
        <f t="shared" si="12"/>
        <v>1.65</v>
      </c>
      <c r="K88" s="18">
        <v>1</v>
      </c>
      <c r="L88" s="18">
        <v>3.50</v>
      </c>
      <c r="M88" s="18">
        <v>2</v>
      </c>
      <c r="N88" s="18">
        <v>2.50</v>
      </c>
      <c r="O88" s="18">
        <v>0</v>
      </c>
      <c r="P88" s="51">
        <f t="shared" si="13"/>
        <v>9</v>
      </c>
      <c r="Q88" s="116">
        <f t="shared" si="14"/>
        <v>0.45</v>
      </c>
      <c r="R88" s="105">
        <f t="shared" si="17"/>
        <v>0.05</v>
      </c>
      <c r="S88" s="105">
        <f t="shared" si="17"/>
        <v>0.475</v>
      </c>
      <c r="T88" s="105">
        <f t="shared" si="17"/>
        <v>0.70</v>
      </c>
      <c r="U88" s="105">
        <f t="shared" si="17"/>
        <v>0.875</v>
      </c>
      <c r="V88" s="105">
        <f t="shared" si="17"/>
        <v>0</v>
      </c>
      <c r="W88" s="117">
        <f t="shared" si="10"/>
        <v>20</v>
      </c>
      <c r="X88" s="117">
        <f t="shared" si="15"/>
        <v>4</v>
      </c>
      <c r="Y88" s="266">
        <v>0</v>
      </c>
      <c r="Z88" s="116">
        <f t="shared" si="16"/>
        <v>0</v>
      </c>
      <c r="AA88" s="245"/>
    </row>
    <row r="89" spans="1:27" ht="19.9" customHeight="1">
      <c r="A89" s="138">
        <v>82</v>
      </c>
      <c r="B89" s="165">
        <v>263577</v>
      </c>
      <c r="C89" s="148" t="s">
        <v>241</v>
      </c>
      <c r="D89" s="10">
        <v>7</v>
      </c>
      <c r="E89" s="10">
        <v>0</v>
      </c>
      <c r="F89" s="10">
        <v>1</v>
      </c>
      <c r="G89" s="10">
        <v>0</v>
      </c>
      <c r="H89" s="10">
        <v>2</v>
      </c>
      <c r="I89" s="51">
        <f t="shared" si="11"/>
        <v>10</v>
      </c>
      <c r="J89" s="10">
        <f t="shared" si="12"/>
        <v>1.50</v>
      </c>
      <c r="K89" s="18">
        <v>1.50</v>
      </c>
      <c r="L89" s="18">
        <v>1</v>
      </c>
      <c r="M89" s="18">
        <v>0</v>
      </c>
      <c r="N89" s="18">
        <v>0</v>
      </c>
      <c r="O89" s="18">
        <v>2</v>
      </c>
      <c r="P89" s="51">
        <f t="shared" si="13"/>
        <v>4.50</v>
      </c>
      <c r="Q89" s="116">
        <f t="shared" si="14"/>
        <v>0.225</v>
      </c>
      <c r="R89" s="105">
        <f t="shared" si="17"/>
        <v>1.125</v>
      </c>
      <c r="S89" s="105">
        <f t="shared" si="17"/>
        <v>0.05</v>
      </c>
      <c r="T89" s="105">
        <f t="shared" si="17"/>
        <v>0.15</v>
      </c>
      <c r="U89" s="105">
        <f t="shared" si="17"/>
        <v>0</v>
      </c>
      <c r="V89" s="105">
        <f t="shared" si="17"/>
        <v>0.40</v>
      </c>
      <c r="W89" s="117">
        <f t="shared" si="10"/>
        <v>14.50</v>
      </c>
      <c r="X89" s="117">
        <f t="shared" si="15"/>
        <v>2.9000000000000004</v>
      </c>
      <c r="Y89" s="266">
        <v>4</v>
      </c>
      <c r="Z89" s="116">
        <f t="shared" si="16"/>
        <v>3.20</v>
      </c>
      <c r="AA89" s="245"/>
    </row>
    <row r="90" spans="1:27" ht="19.9" customHeight="1">
      <c r="A90" s="138">
        <v>83</v>
      </c>
      <c r="B90" s="165">
        <v>263578</v>
      </c>
      <c r="C90" s="148" t="s">
        <v>242</v>
      </c>
      <c r="D90" s="10">
        <v>1</v>
      </c>
      <c r="E90" s="10">
        <v>3</v>
      </c>
      <c r="F90" s="10">
        <v>2</v>
      </c>
      <c r="G90" s="10">
        <v>6</v>
      </c>
      <c r="H90" s="10">
        <v>4</v>
      </c>
      <c r="I90" s="51">
        <f t="shared" si="11"/>
        <v>16</v>
      </c>
      <c r="J90" s="10">
        <f t="shared" si="12"/>
        <v>2.40</v>
      </c>
      <c r="K90" s="18">
        <v>2</v>
      </c>
      <c r="L90" s="18">
        <v>2.50</v>
      </c>
      <c r="M90" s="18">
        <v>3.50</v>
      </c>
      <c r="N90" s="18">
        <v>1</v>
      </c>
      <c r="O90" s="18">
        <v>4.50</v>
      </c>
      <c r="P90" s="51">
        <f t="shared" si="13"/>
        <v>13.50</v>
      </c>
      <c r="Q90" s="116">
        <f t="shared" si="14"/>
        <v>0.675</v>
      </c>
      <c r="R90" s="105">
        <f t="shared" si="17"/>
        <v>0.25</v>
      </c>
      <c r="S90" s="105">
        <f t="shared" si="17"/>
        <v>0.57499999999999996</v>
      </c>
      <c r="T90" s="105">
        <f t="shared" si="17"/>
        <v>0.475</v>
      </c>
      <c r="U90" s="105">
        <f t="shared" si="17"/>
        <v>0.95</v>
      </c>
      <c r="V90" s="105">
        <f t="shared" si="17"/>
        <v>0.825</v>
      </c>
      <c r="W90" s="117">
        <f t="shared" si="10"/>
        <v>29.50</v>
      </c>
      <c r="X90" s="117">
        <f t="shared" si="15"/>
        <v>5.90</v>
      </c>
      <c r="Y90" s="266">
        <v>6</v>
      </c>
      <c r="Z90" s="116">
        <f t="shared" si="16"/>
        <v>4.8000000000000007</v>
      </c>
      <c r="AA90" s="245"/>
    </row>
    <row r="91" spans="1:27" ht="19.9" customHeight="1">
      <c r="A91" s="138">
        <v>84</v>
      </c>
      <c r="B91" s="165">
        <v>263580</v>
      </c>
      <c r="C91" s="148" t="s">
        <v>243</v>
      </c>
      <c r="D91" s="10">
        <v>0</v>
      </c>
      <c r="E91" s="10">
        <v>1</v>
      </c>
      <c r="F91" s="10">
        <v>5</v>
      </c>
      <c r="G91" s="10">
        <v>1.50</v>
      </c>
      <c r="H91" s="10">
        <v>1</v>
      </c>
      <c r="I91" s="51">
        <f t="shared" si="11"/>
        <v>8.50</v>
      </c>
      <c r="J91" s="10">
        <f t="shared" si="12"/>
        <v>1.2749999999999999</v>
      </c>
      <c r="K91" s="18">
        <v>3</v>
      </c>
      <c r="L91" s="18">
        <v>3.50</v>
      </c>
      <c r="M91" s="18">
        <v>3</v>
      </c>
      <c r="N91" s="18">
        <v>1</v>
      </c>
      <c r="O91" s="18">
        <v>5</v>
      </c>
      <c r="P91" s="51">
        <f t="shared" si="13"/>
        <v>15.50</v>
      </c>
      <c r="Q91" s="116">
        <f t="shared" si="14"/>
        <v>0.775</v>
      </c>
      <c r="R91" s="105">
        <f t="shared" si="17"/>
        <v>0.15000000000000002</v>
      </c>
      <c r="S91" s="105">
        <f t="shared" si="17"/>
        <v>0.325</v>
      </c>
      <c r="T91" s="105">
        <f t="shared" si="17"/>
        <v>0.90</v>
      </c>
      <c r="U91" s="105">
        <f t="shared" si="17"/>
        <v>0.27499999999999997</v>
      </c>
      <c r="V91" s="105">
        <f t="shared" si="17"/>
        <v>0.40</v>
      </c>
      <c r="W91" s="117">
        <f t="shared" si="10"/>
        <v>24</v>
      </c>
      <c r="X91" s="117">
        <f t="shared" si="15"/>
        <v>4.8000000000000007</v>
      </c>
      <c r="Y91" s="266">
        <v>4</v>
      </c>
      <c r="Z91" s="116">
        <f t="shared" si="16"/>
        <v>3.20</v>
      </c>
      <c r="AA91" s="245"/>
    </row>
    <row r="92" spans="1:27" ht="19.9" customHeight="1">
      <c r="A92" s="138">
        <v>85</v>
      </c>
      <c r="B92" s="165">
        <v>263581</v>
      </c>
      <c r="C92" s="148" t="s">
        <v>244</v>
      </c>
      <c r="D92" s="10">
        <v>1</v>
      </c>
      <c r="E92" s="10">
        <v>5</v>
      </c>
      <c r="F92" s="10">
        <v>4</v>
      </c>
      <c r="G92" s="10">
        <v>1</v>
      </c>
      <c r="H92" s="10">
        <v>1</v>
      </c>
      <c r="I92" s="51">
        <f t="shared" si="11"/>
        <v>12</v>
      </c>
      <c r="J92" s="10">
        <f t="shared" si="12"/>
        <v>1.7999999999999998</v>
      </c>
      <c r="K92" s="18">
        <v>1</v>
      </c>
      <c r="L92" s="18">
        <v>3</v>
      </c>
      <c r="M92" s="18">
        <v>1.50</v>
      </c>
      <c r="N92" s="18">
        <v>1</v>
      </c>
      <c r="O92" s="18">
        <v>2</v>
      </c>
      <c r="P92" s="51">
        <f t="shared" si="13"/>
        <v>8.50</v>
      </c>
      <c r="Q92" s="116">
        <f t="shared" si="14"/>
        <v>0.42500000000000004</v>
      </c>
      <c r="R92" s="105">
        <f t="shared" si="17"/>
        <v>0.20</v>
      </c>
      <c r="S92" s="105">
        <f t="shared" si="17"/>
        <v>0.90</v>
      </c>
      <c r="T92" s="105">
        <f t="shared" si="17"/>
        <v>0.675</v>
      </c>
      <c r="U92" s="105">
        <f t="shared" si="17"/>
        <v>0.20</v>
      </c>
      <c r="V92" s="105">
        <f t="shared" si="17"/>
        <v>0.25</v>
      </c>
      <c r="W92" s="117">
        <f t="shared" si="10"/>
        <v>20.50</v>
      </c>
      <c r="X92" s="117">
        <f t="shared" si="15"/>
        <v>4.1000000000000005</v>
      </c>
      <c r="Y92" s="266">
        <v>9</v>
      </c>
      <c r="Z92" s="116">
        <f t="shared" si="16"/>
        <v>7.20</v>
      </c>
      <c r="AA92" s="245"/>
    </row>
    <row r="93" spans="1:27" ht="19.9" customHeight="1">
      <c r="A93" s="138">
        <v>86</v>
      </c>
      <c r="B93" s="165">
        <v>263582</v>
      </c>
      <c r="C93" s="148" t="s">
        <v>245</v>
      </c>
      <c r="D93" s="10">
        <v>1</v>
      </c>
      <c r="E93" s="10">
        <v>0</v>
      </c>
      <c r="F93" s="10">
        <v>1</v>
      </c>
      <c r="G93" s="10">
        <v>0</v>
      </c>
      <c r="H93" s="10">
        <v>7</v>
      </c>
      <c r="I93" s="51">
        <f t="shared" si="11"/>
        <v>9</v>
      </c>
      <c r="J93" s="10">
        <f t="shared" si="12"/>
        <v>1.35</v>
      </c>
      <c r="K93" s="18">
        <v>0</v>
      </c>
      <c r="L93" s="18">
        <v>0</v>
      </c>
      <c r="M93" s="18">
        <v>1.50</v>
      </c>
      <c r="N93" s="18">
        <v>2</v>
      </c>
      <c r="O93" s="18">
        <v>1</v>
      </c>
      <c r="P93" s="51">
        <f t="shared" si="13"/>
        <v>4.50</v>
      </c>
      <c r="Q93" s="116">
        <f t="shared" si="14"/>
        <v>0.225</v>
      </c>
      <c r="R93" s="105">
        <f t="shared" si="17"/>
        <v>0.15</v>
      </c>
      <c r="S93" s="105">
        <f t="shared" si="17"/>
        <v>0</v>
      </c>
      <c r="T93" s="105">
        <f t="shared" si="17"/>
        <v>0.225</v>
      </c>
      <c r="U93" s="105">
        <f t="shared" si="17"/>
        <v>0.10</v>
      </c>
      <c r="V93" s="105">
        <f t="shared" si="17"/>
        <v>1.1000000000000001</v>
      </c>
      <c r="W93" s="117">
        <f t="shared" si="10"/>
        <v>13.50</v>
      </c>
      <c r="X93" s="117">
        <f t="shared" si="15"/>
        <v>2.70</v>
      </c>
      <c r="Y93" s="266">
        <v>6</v>
      </c>
      <c r="Z93" s="116">
        <f t="shared" si="16"/>
        <v>4.8000000000000007</v>
      </c>
      <c r="AA93" s="245"/>
    </row>
    <row r="94" spans="1:27" ht="19.9" customHeight="1">
      <c r="A94" s="138">
        <v>87</v>
      </c>
      <c r="B94" s="165">
        <v>263583</v>
      </c>
      <c r="C94" s="148" t="s">
        <v>246</v>
      </c>
      <c r="D94" s="10">
        <v>0</v>
      </c>
      <c r="E94" s="10">
        <v>5</v>
      </c>
      <c r="F94" s="10">
        <v>4</v>
      </c>
      <c r="G94" s="10">
        <v>3</v>
      </c>
      <c r="H94" s="10">
        <v>0</v>
      </c>
      <c r="I94" s="51">
        <f t="shared" si="11"/>
        <v>12</v>
      </c>
      <c r="J94" s="10">
        <f t="shared" si="12"/>
        <v>1.7999999999999998</v>
      </c>
      <c r="K94" s="18">
        <v>2</v>
      </c>
      <c r="L94" s="18">
        <v>2</v>
      </c>
      <c r="M94" s="18">
        <v>3</v>
      </c>
      <c r="N94" s="18">
        <v>3.50</v>
      </c>
      <c r="O94" s="18">
        <v>2</v>
      </c>
      <c r="P94" s="51">
        <f t="shared" si="13"/>
        <v>12.50</v>
      </c>
      <c r="Q94" s="116">
        <f t="shared" si="14"/>
        <v>0.625</v>
      </c>
      <c r="R94" s="105">
        <f t="shared" si="17"/>
        <v>0.10</v>
      </c>
      <c r="S94" s="105">
        <f t="shared" si="17"/>
        <v>0.85</v>
      </c>
      <c r="T94" s="105">
        <f t="shared" si="17"/>
        <v>0.75</v>
      </c>
      <c r="U94" s="105">
        <f t="shared" si="17"/>
        <v>0.625</v>
      </c>
      <c r="V94" s="105">
        <f t="shared" si="17"/>
        <v>0.10</v>
      </c>
      <c r="W94" s="117">
        <f t="shared" si="10"/>
        <v>24.50</v>
      </c>
      <c r="X94" s="117">
        <f t="shared" si="15"/>
        <v>4.9000000000000004</v>
      </c>
      <c r="Y94" s="266">
        <v>7</v>
      </c>
      <c r="Z94" s="116">
        <f t="shared" si="16"/>
        <v>5.60</v>
      </c>
      <c r="AA94" s="245"/>
    </row>
    <row r="95" spans="1:27" ht="19.9" customHeight="1">
      <c r="A95" s="138">
        <v>88</v>
      </c>
      <c r="B95" s="165">
        <v>263586</v>
      </c>
      <c r="C95" s="148" t="s">
        <v>247</v>
      </c>
      <c r="D95" s="10">
        <v>0</v>
      </c>
      <c r="E95" s="10">
        <v>1</v>
      </c>
      <c r="F95" s="10">
        <v>8</v>
      </c>
      <c r="G95" s="10">
        <v>6</v>
      </c>
      <c r="H95" s="10">
        <v>2</v>
      </c>
      <c r="I95" s="51">
        <f t="shared" si="11"/>
        <v>17</v>
      </c>
      <c r="J95" s="10">
        <f t="shared" si="12"/>
        <v>2.5499999999999998</v>
      </c>
      <c r="K95" s="18">
        <v>4</v>
      </c>
      <c r="L95" s="18">
        <v>1</v>
      </c>
      <c r="M95" s="18">
        <v>0.50</v>
      </c>
      <c r="N95" s="18">
        <v>2</v>
      </c>
      <c r="O95" s="18">
        <v>3</v>
      </c>
      <c r="P95" s="51">
        <f t="shared" si="13"/>
        <v>10.50</v>
      </c>
      <c r="Q95" s="116">
        <f t="shared" si="14"/>
        <v>0.525</v>
      </c>
      <c r="R95" s="105">
        <f t="shared" si="17"/>
        <v>0.20</v>
      </c>
      <c r="S95" s="105">
        <f t="shared" si="17"/>
        <v>0.20</v>
      </c>
      <c r="T95" s="105">
        <f t="shared" si="17"/>
        <v>1.2249999999999999</v>
      </c>
      <c r="U95" s="105">
        <f t="shared" si="17"/>
        <v>0.99999999999999989</v>
      </c>
      <c r="V95" s="105">
        <f t="shared" si="17"/>
        <v>0.45</v>
      </c>
      <c r="W95" s="117">
        <f t="shared" si="10"/>
        <v>27.50</v>
      </c>
      <c r="X95" s="117">
        <f t="shared" si="15"/>
        <v>5.50</v>
      </c>
      <c r="Y95" s="266">
        <v>15</v>
      </c>
      <c r="Z95" s="116">
        <f t="shared" si="16"/>
        <v>12</v>
      </c>
      <c r="AA95" s="245"/>
    </row>
    <row r="96" spans="1:27" ht="19.9" customHeight="1">
      <c r="A96" s="138">
        <v>89</v>
      </c>
      <c r="B96" s="165">
        <v>263587</v>
      </c>
      <c r="C96" s="148" t="s">
        <v>248</v>
      </c>
      <c r="D96" s="10">
        <v>0</v>
      </c>
      <c r="E96" s="10">
        <v>5</v>
      </c>
      <c r="F96" s="10">
        <v>4</v>
      </c>
      <c r="G96" s="10">
        <v>6</v>
      </c>
      <c r="H96" s="10">
        <v>1</v>
      </c>
      <c r="I96" s="51">
        <f t="shared" si="11"/>
        <v>16</v>
      </c>
      <c r="J96" s="10">
        <f t="shared" si="12"/>
        <v>2.40</v>
      </c>
      <c r="K96" s="18">
        <v>3.50</v>
      </c>
      <c r="L96" s="18">
        <v>3</v>
      </c>
      <c r="M96" s="18">
        <v>2.50</v>
      </c>
      <c r="N96" s="18">
        <v>2.50</v>
      </c>
      <c r="O96" s="18">
        <v>1</v>
      </c>
      <c r="P96" s="51">
        <f t="shared" si="13"/>
        <v>12.50</v>
      </c>
      <c r="Q96" s="116">
        <f t="shared" si="14"/>
        <v>0.625</v>
      </c>
      <c r="R96" s="105">
        <f t="shared" si="17"/>
        <v>0.17500000000000002</v>
      </c>
      <c r="S96" s="105">
        <f t="shared" si="17"/>
        <v>0.90</v>
      </c>
      <c r="T96" s="105">
        <f t="shared" si="17"/>
        <v>0.725</v>
      </c>
      <c r="U96" s="105">
        <f t="shared" si="17"/>
        <v>1.0249999999999999</v>
      </c>
      <c r="V96" s="105">
        <f t="shared" si="17"/>
        <v>0.20</v>
      </c>
      <c r="W96" s="117">
        <f t="shared" si="10"/>
        <v>28.50</v>
      </c>
      <c r="X96" s="117">
        <f t="shared" si="15"/>
        <v>5.70</v>
      </c>
      <c r="Y96" s="266">
        <v>12</v>
      </c>
      <c r="Z96" s="116">
        <f t="shared" si="16"/>
        <v>9.6000000000000014</v>
      </c>
      <c r="AA96" s="245"/>
    </row>
    <row r="97" spans="1:27" ht="19.9" customHeight="1">
      <c r="A97" s="138">
        <v>90</v>
      </c>
      <c r="B97" s="165">
        <v>263588</v>
      </c>
      <c r="C97" s="148" t="s">
        <v>249</v>
      </c>
      <c r="D97" s="10">
        <v>1</v>
      </c>
      <c r="E97" s="10">
        <v>4</v>
      </c>
      <c r="F97" s="10">
        <v>5</v>
      </c>
      <c r="G97" s="10">
        <v>1</v>
      </c>
      <c r="H97" s="10">
        <v>0</v>
      </c>
      <c r="I97" s="51">
        <f t="shared" si="11"/>
        <v>11</v>
      </c>
      <c r="J97" s="10">
        <f t="shared" si="12"/>
        <v>1.65</v>
      </c>
      <c r="K97" s="18">
        <v>2</v>
      </c>
      <c r="L97" s="18">
        <v>2.50</v>
      </c>
      <c r="M97" s="18">
        <v>1</v>
      </c>
      <c r="N97" s="18">
        <v>4</v>
      </c>
      <c r="O97" s="18">
        <v>2</v>
      </c>
      <c r="P97" s="51">
        <f t="shared" si="13"/>
        <v>11.50</v>
      </c>
      <c r="Q97" s="116">
        <f t="shared" si="14"/>
        <v>0.57500000000000007</v>
      </c>
      <c r="R97" s="105">
        <f t="shared" si="17"/>
        <v>0.25</v>
      </c>
      <c r="S97" s="105">
        <f t="shared" si="17"/>
        <v>0.725</v>
      </c>
      <c r="T97" s="105">
        <f t="shared" si="17"/>
        <v>0.80</v>
      </c>
      <c r="U97" s="105">
        <f t="shared" si="17"/>
        <v>0.35</v>
      </c>
      <c r="V97" s="105">
        <f t="shared" si="17"/>
        <v>0.10</v>
      </c>
      <c r="W97" s="117">
        <f t="shared" si="10"/>
        <v>22.50</v>
      </c>
      <c r="X97" s="117">
        <f t="shared" si="15"/>
        <v>4.50</v>
      </c>
      <c r="Y97" s="266">
        <v>4</v>
      </c>
      <c r="Z97" s="116">
        <f t="shared" si="16"/>
        <v>3.20</v>
      </c>
      <c r="AA97" s="245"/>
    </row>
    <row r="98" spans="1:27" ht="19.9" customHeight="1">
      <c r="A98" s="138">
        <v>91</v>
      </c>
      <c r="B98" s="165">
        <v>263589</v>
      </c>
      <c r="C98" s="148" t="s">
        <v>250</v>
      </c>
      <c r="D98" s="10">
        <v>8</v>
      </c>
      <c r="E98" s="10">
        <v>2</v>
      </c>
      <c r="F98" s="10">
        <v>8</v>
      </c>
      <c r="G98" s="10">
        <v>1</v>
      </c>
      <c r="H98" s="10">
        <v>2</v>
      </c>
      <c r="I98" s="51">
        <f t="shared" si="11"/>
        <v>21</v>
      </c>
      <c r="J98" s="10">
        <f t="shared" si="12"/>
        <v>3.15</v>
      </c>
      <c r="K98" s="18">
        <v>1.50</v>
      </c>
      <c r="L98" s="18">
        <v>0</v>
      </c>
      <c r="M98" s="18">
        <v>1.50</v>
      </c>
      <c r="N98" s="18">
        <v>2</v>
      </c>
      <c r="O98" s="18">
        <v>4</v>
      </c>
      <c r="P98" s="51">
        <f t="shared" si="13"/>
        <v>9</v>
      </c>
      <c r="Q98" s="116">
        <f t="shared" si="14"/>
        <v>0.45</v>
      </c>
      <c r="R98" s="105">
        <f t="shared" si="17"/>
        <v>1.2749999999999999</v>
      </c>
      <c r="S98" s="105">
        <f t="shared" si="17"/>
        <v>0.30</v>
      </c>
      <c r="T98" s="105">
        <f t="shared" si="17"/>
        <v>1.2749999999999999</v>
      </c>
      <c r="U98" s="105">
        <f t="shared" si="17"/>
        <v>0.25</v>
      </c>
      <c r="V98" s="105">
        <f t="shared" si="17"/>
        <v>0.50</v>
      </c>
      <c r="W98" s="117">
        <f t="shared" si="10"/>
        <v>30</v>
      </c>
      <c r="X98" s="117">
        <f t="shared" si="15"/>
        <v>6</v>
      </c>
      <c r="Y98" s="266">
        <v>15</v>
      </c>
      <c r="Z98" s="116">
        <f t="shared" si="16"/>
        <v>12</v>
      </c>
      <c r="AA98" s="245"/>
    </row>
    <row r="99" spans="1:27" ht="19.9" customHeight="1">
      <c r="A99" s="138">
        <v>92</v>
      </c>
      <c r="B99" s="165">
        <v>263592</v>
      </c>
      <c r="C99" s="148" t="s">
        <v>251</v>
      </c>
      <c r="D99" s="10">
        <v>1</v>
      </c>
      <c r="E99" s="10">
        <v>0</v>
      </c>
      <c r="F99" s="10">
        <v>1</v>
      </c>
      <c r="G99" s="10">
        <v>2</v>
      </c>
      <c r="H99" s="10">
        <v>0</v>
      </c>
      <c r="I99" s="51">
        <f t="shared" si="11"/>
        <v>4</v>
      </c>
      <c r="J99" s="10">
        <f t="shared" si="12"/>
        <v>0.60</v>
      </c>
      <c r="K99" s="18">
        <v>2</v>
      </c>
      <c r="L99" s="18">
        <v>1</v>
      </c>
      <c r="M99" s="18">
        <v>0.50</v>
      </c>
      <c r="N99" s="18">
        <v>0</v>
      </c>
      <c r="O99" s="18">
        <v>0</v>
      </c>
      <c r="P99" s="51">
        <f t="shared" si="13"/>
        <v>3.50</v>
      </c>
      <c r="Q99" s="116">
        <f t="shared" si="14"/>
        <v>0.17500000000000002</v>
      </c>
      <c r="R99" s="105">
        <f t="shared" si="17"/>
        <v>0.25</v>
      </c>
      <c r="S99" s="105">
        <f t="shared" si="17"/>
        <v>0.05</v>
      </c>
      <c r="T99" s="105">
        <f t="shared" si="17"/>
        <v>0.175</v>
      </c>
      <c r="U99" s="105">
        <f t="shared" si="17"/>
        <v>0.30</v>
      </c>
      <c r="V99" s="105">
        <f t="shared" si="17"/>
        <v>0</v>
      </c>
      <c r="W99" s="117">
        <f t="shared" si="10"/>
        <v>7.50</v>
      </c>
      <c r="X99" s="117">
        <f t="shared" si="15"/>
        <v>1.50</v>
      </c>
      <c r="Y99" s="266">
        <v>2</v>
      </c>
      <c r="Z99" s="116">
        <f t="shared" si="16"/>
        <v>1.60</v>
      </c>
      <c r="AA99" s="245"/>
    </row>
    <row r="100" spans="1:27" ht="19.9" customHeight="1">
      <c r="A100" s="138">
        <v>93</v>
      </c>
      <c r="B100" s="165">
        <v>263593</v>
      </c>
      <c r="C100" s="148" t="s">
        <v>252</v>
      </c>
      <c r="D100" s="10">
        <v>0</v>
      </c>
      <c r="E100" s="10">
        <v>0</v>
      </c>
      <c r="F100" s="10">
        <v>1</v>
      </c>
      <c r="G100" s="10">
        <v>2</v>
      </c>
      <c r="H100" s="10">
        <v>1</v>
      </c>
      <c r="I100" s="51">
        <f t="shared" si="11"/>
        <v>4</v>
      </c>
      <c r="J100" s="10">
        <f t="shared" si="12"/>
        <v>0.60</v>
      </c>
      <c r="K100" s="18">
        <v>0</v>
      </c>
      <c r="L100" s="18">
        <v>0</v>
      </c>
      <c r="M100" s="18">
        <v>2</v>
      </c>
      <c r="N100" s="18">
        <v>2.50</v>
      </c>
      <c r="O100" s="18">
        <v>1</v>
      </c>
      <c r="P100" s="51">
        <f t="shared" si="13"/>
        <v>5.50</v>
      </c>
      <c r="Q100" s="116">
        <f t="shared" si="14"/>
        <v>0.27500000000000002</v>
      </c>
      <c r="R100" s="105">
        <f t="shared" si="17"/>
        <v>0</v>
      </c>
      <c r="S100" s="105">
        <f t="shared" si="17"/>
        <v>0</v>
      </c>
      <c r="T100" s="105">
        <f t="shared" si="17"/>
        <v>0.25</v>
      </c>
      <c r="U100" s="105">
        <f t="shared" si="17"/>
        <v>0.425</v>
      </c>
      <c r="V100" s="105">
        <f t="shared" si="17"/>
        <v>0.20</v>
      </c>
      <c r="W100" s="117">
        <f t="shared" si="10"/>
        <v>9.50</v>
      </c>
      <c r="X100" s="117">
        <f t="shared" si="15"/>
        <v>1.90</v>
      </c>
      <c r="Y100" s="266">
        <v>3</v>
      </c>
      <c r="Z100" s="116">
        <f t="shared" si="16"/>
        <v>2.4000000000000004</v>
      </c>
      <c r="AA100" s="245"/>
    </row>
    <row r="101" spans="1:27" ht="19.9" customHeight="1">
      <c r="A101" s="138">
        <v>94</v>
      </c>
      <c r="B101" s="165">
        <v>263594</v>
      </c>
      <c r="C101" s="148" t="s">
        <v>253</v>
      </c>
      <c r="D101" s="10">
        <v>0</v>
      </c>
      <c r="E101" s="10">
        <v>5</v>
      </c>
      <c r="F101" s="10">
        <v>7</v>
      </c>
      <c r="G101" s="10">
        <v>1</v>
      </c>
      <c r="H101" s="10">
        <v>2</v>
      </c>
      <c r="I101" s="51">
        <f t="shared" si="11"/>
        <v>15</v>
      </c>
      <c r="J101" s="10">
        <f t="shared" si="12"/>
        <v>2.25</v>
      </c>
      <c r="K101" s="18">
        <v>2</v>
      </c>
      <c r="L101" s="18">
        <v>3</v>
      </c>
      <c r="M101" s="18">
        <v>3.50</v>
      </c>
      <c r="N101" s="18">
        <v>1</v>
      </c>
      <c r="O101" s="18">
        <v>1</v>
      </c>
      <c r="P101" s="51">
        <f t="shared" si="13"/>
        <v>10.50</v>
      </c>
      <c r="Q101" s="116">
        <f t="shared" si="14"/>
        <v>0.525</v>
      </c>
      <c r="R101" s="105">
        <f t="shared" si="17"/>
        <v>0.10</v>
      </c>
      <c r="S101" s="105">
        <f t="shared" si="17"/>
        <v>0.90</v>
      </c>
      <c r="T101" s="105">
        <f t="shared" si="17"/>
        <v>1.2250000000000001</v>
      </c>
      <c r="U101" s="105">
        <f t="shared" si="17"/>
        <v>0.20</v>
      </c>
      <c r="V101" s="105">
        <f t="shared" si="17"/>
        <v>0.35</v>
      </c>
      <c r="W101" s="117">
        <f t="shared" si="10"/>
        <v>25.50</v>
      </c>
      <c r="X101" s="117">
        <f t="shared" si="15"/>
        <v>5.1000000000000005</v>
      </c>
      <c r="Y101" s="266">
        <v>9</v>
      </c>
      <c r="Z101" s="116">
        <f t="shared" si="16"/>
        <v>7.20</v>
      </c>
      <c r="AA101" s="245"/>
    </row>
    <row r="102" spans="1:27" ht="19.9" customHeight="1">
      <c r="A102" s="138">
        <v>95</v>
      </c>
      <c r="B102" s="165">
        <v>263597</v>
      </c>
      <c r="C102" s="148" t="s">
        <v>254</v>
      </c>
      <c r="D102" s="10">
        <v>1</v>
      </c>
      <c r="E102" s="10">
        <v>4</v>
      </c>
      <c r="F102" s="10">
        <v>1</v>
      </c>
      <c r="G102" s="10">
        <v>5</v>
      </c>
      <c r="H102" s="10">
        <v>1</v>
      </c>
      <c r="I102" s="51">
        <f t="shared" si="11"/>
        <v>12</v>
      </c>
      <c r="J102" s="10">
        <f t="shared" si="12"/>
        <v>1.7999999999999998</v>
      </c>
      <c r="K102" s="18">
        <v>1</v>
      </c>
      <c r="L102" s="18">
        <v>2</v>
      </c>
      <c r="M102" s="18">
        <v>3</v>
      </c>
      <c r="N102" s="18">
        <v>2.50</v>
      </c>
      <c r="O102" s="18">
        <v>1.50</v>
      </c>
      <c r="P102" s="51">
        <f t="shared" si="13"/>
        <v>10</v>
      </c>
      <c r="Q102" s="116">
        <f t="shared" si="14"/>
        <v>0.50</v>
      </c>
      <c r="R102" s="105">
        <f t="shared" si="17"/>
        <v>0.20</v>
      </c>
      <c r="S102" s="105">
        <f t="shared" si="17"/>
        <v>0.70</v>
      </c>
      <c r="T102" s="105">
        <f t="shared" si="17"/>
        <v>0.30000000000000004</v>
      </c>
      <c r="U102" s="105">
        <f t="shared" si="17"/>
        <v>0.875</v>
      </c>
      <c r="V102" s="105">
        <f t="shared" si="17"/>
        <v>0.225</v>
      </c>
      <c r="W102" s="117">
        <f t="shared" si="10"/>
        <v>22</v>
      </c>
      <c r="X102" s="117">
        <f t="shared" si="15"/>
        <v>4.4000000000000004</v>
      </c>
      <c r="Y102" s="266">
        <v>7</v>
      </c>
      <c r="Z102" s="116">
        <f t="shared" si="16"/>
        <v>5.60</v>
      </c>
      <c r="AA102" s="245"/>
    </row>
    <row r="103" spans="1:27" ht="19.9" customHeight="1">
      <c r="A103" s="138">
        <v>96</v>
      </c>
      <c r="B103" s="165">
        <v>263598</v>
      </c>
      <c r="C103" s="148" t="s">
        <v>255</v>
      </c>
      <c r="D103" s="10">
        <v>1</v>
      </c>
      <c r="E103" s="10">
        <v>5</v>
      </c>
      <c r="F103" s="10">
        <v>4</v>
      </c>
      <c r="G103" s="10">
        <v>1</v>
      </c>
      <c r="H103" s="10">
        <v>7</v>
      </c>
      <c r="I103" s="51">
        <f t="shared" si="11"/>
        <v>18</v>
      </c>
      <c r="J103" s="10">
        <f t="shared" si="12"/>
        <v>2.6999999999999997</v>
      </c>
      <c r="K103" s="18">
        <v>2.50</v>
      </c>
      <c r="L103" s="18">
        <v>3</v>
      </c>
      <c r="M103" s="18">
        <v>2.50</v>
      </c>
      <c r="N103" s="18">
        <v>0</v>
      </c>
      <c r="O103" s="18">
        <v>0</v>
      </c>
      <c r="P103" s="51">
        <f t="shared" si="13"/>
        <v>8</v>
      </c>
      <c r="Q103" s="116">
        <f t="shared" si="14"/>
        <v>0.40</v>
      </c>
      <c r="R103" s="105">
        <f t="shared" si="17"/>
        <v>0.27500000000000002</v>
      </c>
      <c r="S103" s="105">
        <f t="shared" si="17"/>
        <v>0.90</v>
      </c>
      <c r="T103" s="105">
        <f t="shared" si="17"/>
        <v>0.725</v>
      </c>
      <c r="U103" s="105">
        <f t="shared" si="17"/>
        <v>0.15</v>
      </c>
      <c r="V103" s="105">
        <f t="shared" si="17"/>
        <v>1.05</v>
      </c>
      <c r="W103" s="117">
        <f t="shared" si="10"/>
        <v>26</v>
      </c>
      <c r="X103" s="117">
        <f t="shared" si="15"/>
        <v>5.20</v>
      </c>
      <c r="Y103" s="266">
        <v>15</v>
      </c>
      <c r="Z103" s="116">
        <f t="shared" si="16"/>
        <v>12</v>
      </c>
      <c r="AA103" s="245"/>
    </row>
    <row r="104" spans="1:27" ht="19.9" customHeight="1">
      <c r="A104" s="138">
        <v>97</v>
      </c>
      <c r="B104" s="165">
        <v>263599</v>
      </c>
      <c r="C104" s="148" t="s">
        <v>256</v>
      </c>
      <c r="D104" s="10">
        <v>0</v>
      </c>
      <c r="E104" s="10">
        <v>6</v>
      </c>
      <c r="F104" s="10">
        <v>1</v>
      </c>
      <c r="G104" s="10">
        <v>3</v>
      </c>
      <c r="H104" s="10">
        <v>5</v>
      </c>
      <c r="I104" s="51">
        <f t="shared" si="11"/>
        <v>15</v>
      </c>
      <c r="J104" s="10">
        <f t="shared" si="12"/>
        <v>2.25</v>
      </c>
      <c r="K104" s="18">
        <v>2</v>
      </c>
      <c r="L104" s="18">
        <v>0</v>
      </c>
      <c r="M104" s="18">
        <v>2</v>
      </c>
      <c r="N104" s="18">
        <v>4.50</v>
      </c>
      <c r="O104" s="18">
        <v>2.50</v>
      </c>
      <c r="P104" s="51">
        <f t="shared" si="13"/>
        <v>11</v>
      </c>
      <c r="Q104" s="116">
        <f t="shared" si="14"/>
        <v>0.55000000000000004</v>
      </c>
      <c r="R104" s="105">
        <f t="shared" si="17"/>
        <v>0.10</v>
      </c>
      <c r="S104" s="105">
        <f t="shared" si="17"/>
        <v>0.89999999999999991</v>
      </c>
      <c r="T104" s="105">
        <f t="shared" si="17"/>
        <v>0.25</v>
      </c>
      <c r="U104" s="105">
        <f t="shared" si="17"/>
        <v>0.675</v>
      </c>
      <c r="V104" s="105">
        <f t="shared" si="17"/>
        <v>0.875</v>
      </c>
      <c r="W104" s="117">
        <f t="shared" si="10"/>
        <v>26</v>
      </c>
      <c r="X104" s="117">
        <f t="shared" si="15"/>
        <v>5.20</v>
      </c>
      <c r="Y104" s="266">
        <v>6</v>
      </c>
      <c r="Z104" s="116">
        <f t="shared" si="16"/>
        <v>4.8000000000000007</v>
      </c>
      <c r="AA104" s="245"/>
    </row>
    <row r="105" spans="1:27" ht="19.9" customHeight="1">
      <c r="A105" s="138">
        <v>98</v>
      </c>
      <c r="B105" s="165">
        <v>263605</v>
      </c>
      <c r="C105" s="148" t="s">
        <v>257</v>
      </c>
      <c r="D105" s="10">
        <v>1</v>
      </c>
      <c r="E105" s="10">
        <v>1</v>
      </c>
      <c r="F105" s="10">
        <v>0</v>
      </c>
      <c r="G105" s="10">
        <v>4</v>
      </c>
      <c r="H105" s="10">
        <v>2</v>
      </c>
      <c r="I105" s="51">
        <f t="shared" si="11"/>
        <v>8</v>
      </c>
      <c r="J105" s="10">
        <f t="shared" si="12"/>
        <v>1.20</v>
      </c>
      <c r="K105" s="18">
        <v>1.50</v>
      </c>
      <c r="L105" s="18">
        <v>0</v>
      </c>
      <c r="M105" s="18">
        <v>2.50</v>
      </c>
      <c r="N105" s="18">
        <v>1</v>
      </c>
      <c r="O105" s="18">
        <v>1.50</v>
      </c>
      <c r="P105" s="51">
        <f t="shared" si="13"/>
        <v>6.50</v>
      </c>
      <c r="Q105" s="116">
        <f t="shared" si="14"/>
        <v>0.325</v>
      </c>
      <c r="R105" s="105">
        <f t="shared" si="17"/>
        <v>0.225</v>
      </c>
      <c r="S105" s="105">
        <f t="shared" si="17"/>
        <v>0.15</v>
      </c>
      <c r="T105" s="105">
        <f t="shared" si="17"/>
        <v>0.125</v>
      </c>
      <c r="U105" s="105">
        <f t="shared" si="17"/>
        <v>0.65</v>
      </c>
      <c r="V105" s="105">
        <f t="shared" si="17"/>
        <v>0.375</v>
      </c>
      <c r="W105" s="117">
        <f t="shared" si="10"/>
        <v>14.50</v>
      </c>
      <c r="X105" s="117">
        <f t="shared" si="15"/>
        <v>2.9000000000000004</v>
      </c>
      <c r="Y105" s="266">
        <v>2</v>
      </c>
      <c r="Z105" s="116">
        <f t="shared" si="16"/>
        <v>1.60</v>
      </c>
      <c r="AA105" s="245"/>
    </row>
    <row r="106" spans="1:27" ht="19.9" customHeight="1">
      <c r="A106" s="138">
        <v>99</v>
      </c>
      <c r="B106" s="165">
        <v>263609</v>
      </c>
      <c r="C106" s="148" t="s">
        <v>258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51">
        <f t="shared" si="11"/>
        <v>0</v>
      </c>
      <c r="J106" s="10">
        <f t="shared" si="12"/>
        <v>0</v>
      </c>
      <c r="K106" s="18">
        <v>0</v>
      </c>
      <c r="L106" s="18">
        <v>1</v>
      </c>
      <c r="M106" s="18">
        <v>1.50</v>
      </c>
      <c r="N106" s="18">
        <v>0</v>
      </c>
      <c r="O106" s="18">
        <v>0.50</v>
      </c>
      <c r="P106" s="51">
        <f t="shared" si="13"/>
        <v>3</v>
      </c>
      <c r="Q106" s="116">
        <f t="shared" si="14"/>
        <v>0.15000000000000002</v>
      </c>
      <c r="R106" s="105">
        <f t="shared" si="17"/>
        <v>0</v>
      </c>
      <c r="S106" s="105">
        <f t="shared" si="17"/>
        <v>0.05</v>
      </c>
      <c r="T106" s="105">
        <f t="shared" si="17"/>
        <v>0.075000000000000011</v>
      </c>
      <c r="U106" s="105">
        <f t="shared" si="17"/>
        <v>0</v>
      </c>
      <c r="V106" s="105">
        <f t="shared" si="17"/>
        <v>0.025000000000000001</v>
      </c>
      <c r="W106" s="117">
        <f t="shared" si="10"/>
        <v>3</v>
      </c>
      <c r="X106" s="117">
        <f t="shared" si="15"/>
        <v>0.60000000000000009</v>
      </c>
      <c r="Y106" s="266">
        <v>3</v>
      </c>
      <c r="Z106" s="116">
        <f t="shared" si="16"/>
        <v>2.4000000000000004</v>
      </c>
      <c r="AA106" s="245"/>
    </row>
    <row r="107" spans="1:27" ht="19.9" customHeight="1">
      <c r="A107" s="138">
        <v>100</v>
      </c>
      <c r="B107" s="165">
        <v>263610</v>
      </c>
      <c r="C107" s="148" t="s">
        <v>259</v>
      </c>
      <c r="D107" s="10">
        <v>0</v>
      </c>
      <c r="E107" s="10">
        <v>2</v>
      </c>
      <c r="F107" s="10">
        <v>4</v>
      </c>
      <c r="G107" s="10">
        <v>5</v>
      </c>
      <c r="H107" s="10">
        <v>6</v>
      </c>
      <c r="I107" s="51">
        <f t="shared" si="11"/>
        <v>17</v>
      </c>
      <c r="J107" s="10">
        <f t="shared" si="12"/>
        <v>2.5499999999999998</v>
      </c>
      <c r="K107" s="18">
        <v>2</v>
      </c>
      <c r="L107" s="18">
        <v>4</v>
      </c>
      <c r="M107" s="18">
        <v>1</v>
      </c>
      <c r="N107" s="18">
        <v>0.50</v>
      </c>
      <c r="O107" s="18">
        <v>1</v>
      </c>
      <c r="P107" s="51">
        <f t="shared" si="13"/>
        <v>8.50</v>
      </c>
      <c r="Q107" s="116">
        <f t="shared" si="14"/>
        <v>0.42500000000000004</v>
      </c>
      <c r="R107" s="105">
        <f t="shared" si="17"/>
        <v>0.10</v>
      </c>
      <c r="S107" s="105">
        <f t="shared" si="17"/>
        <v>0.50</v>
      </c>
      <c r="T107" s="105">
        <f t="shared" si="17"/>
        <v>0.65</v>
      </c>
      <c r="U107" s="105">
        <f t="shared" si="17"/>
        <v>0.775</v>
      </c>
      <c r="V107" s="105">
        <f t="shared" si="17"/>
        <v>0.95</v>
      </c>
      <c r="W107" s="117">
        <f t="shared" si="10"/>
        <v>25.50</v>
      </c>
      <c r="X107" s="117">
        <f t="shared" si="15"/>
        <v>5.1000000000000005</v>
      </c>
      <c r="Y107" s="266">
        <v>11</v>
      </c>
      <c r="Z107" s="116">
        <f t="shared" si="16"/>
        <v>8.8000000000000007</v>
      </c>
      <c r="AA107" s="245"/>
    </row>
    <row r="108" spans="1:27" ht="19.9" customHeight="1">
      <c r="A108" s="138">
        <v>101</v>
      </c>
      <c r="B108" s="165">
        <v>263611</v>
      </c>
      <c r="C108" s="148" t="s">
        <v>260</v>
      </c>
      <c r="D108" s="10">
        <v>1</v>
      </c>
      <c r="E108" s="10">
        <v>5</v>
      </c>
      <c r="F108" s="10">
        <v>7</v>
      </c>
      <c r="G108" s="10">
        <v>1</v>
      </c>
      <c r="H108" s="10">
        <v>6</v>
      </c>
      <c r="I108" s="51">
        <f t="shared" si="11"/>
        <v>20</v>
      </c>
      <c r="J108" s="10">
        <f t="shared" si="12"/>
        <v>3</v>
      </c>
      <c r="K108" s="18">
        <v>3</v>
      </c>
      <c r="L108" s="18">
        <v>3</v>
      </c>
      <c r="M108" s="18">
        <v>1.50</v>
      </c>
      <c r="N108" s="18">
        <v>2.50</v>
      </c>
      <c r="O108" s="18">
        <v>2</v>
      </c>
      <c r="P108" s="51">
        <f t="shared" si="13"/>
        <v>12</v>
      </c>
      <c r="Q108" s="116">
        <f t="shared" si="14"/>
        <v>0.60000000000000009</v>
      </c>
      <c r="R108" s="105">
        <f t="shared" si="17"/>
        <v>0.30000000000000004</v>
      </c>
      <c r="S108" s="105">
        <f t="shared" si="17"/>
        <v>0.90</v>
      </c>
      <c r="T108" s="105">
        <f t="shared" si="17"/>
        <v>1.125</v>
      </c>
      <c r="U108" s="105">
        <f t="shared" si="17"/>
        <v>0.27500000000000002</v>
      </c>
      <c r="V108" s="105">
        <f t="shared" si="17"/>
        <v>0.99999999999999989</v>
      </c>
      <c r="W108" s="117">
        <f t="shared" si="10"/>
        <v>32</v>
      </c>
      <c r="X108" s="117">
        <f t="shared" si="15"/>
        <v>6.40</v>
      </c>
      <c r="Y108" s="266">
        <v>16</v>
      </c>
      <c r="Z108" s="116">
        <f t="shared" si="16"/>
        <v>12.80</v>
      </c>
      <c r="AA108" s="245"/>
    </row>
    <row r="109" spans="1:27" ht="19.9" customHeight="1">
      <c r="A109" s="138">
        <v>102</v>
      </c>
      <c r="B109" s="165">
        <v>263612</v>
      </c>
      <c r="C109" s="148" t="s">
        <v>261</v>
      </c>
      <c r="D109" s="10">
        <v>1</v>
      </c>
      <c r="E109" s="10">
        <v>0</v>
      </c>
      <c r="F109" s="10">
        <v>0</v>
      </c>
      <c r="G109" s="10">
        <v>4</v>
      </c>
      <c r="H109" s="10">
        <v>0</v>
      </c>
      <c r="I109" s="51">
        <f t="shared" si="11"/>
        <v>5</v>
      </c>
      <c r="J109" s="10">
        <f t="shared" si="12"/>
        <v>0.75</v>
      </c>
      <c r="K109" s="18">
        <v>0</v>
      </c>
      <c r="L109" s="18">
        <v>1</v>
      </c>
      <c r="M109" s="18">
        <v>1</v>
      </c>
      <c r="N109" s="18">
        <v>1.50</v>
      </c>
      <c r="O109" s="18">
        <v>2</v>
      </c>
      <c r="P109" s="51">
        <f t="shared" si="13"/>
        <v>5.50</v>
      </c>
      <c r="Q109" s="116">
        <f t="shared" si="14"/>
        <v>0.27500000000000002</v>
      </c>
      <c r="R109" s="105">
        <f t="shared" si="17"/>
        <v>0.15</v>
      </c>
      <c r="S109" s="105">
        <f t="shared" si="17"/>
        <v>0.05</v>
      </c>
      <c r="T109" s="105">
        <f t="shared" si="17"/>
        <v>0.05</v>
      </c>
      <c r="U109" s="105">
        <f t="shared" si="17"/>
        <v>0.675</v>
      </c>
      <c r="V109" s="105">
        <f t="shared" si="17"/>
        <v>0.10</v>
      </c>
      <c r="W109" s="117">
        <f t="shared" si="10"/>
        <v>10.50</v>
      </c>
      <c r="X109" s="117">
        <f t="shared" si="15"/>
        <v>2.10</v>
      </c>
      <c r="Y109" s="266">
        <v>1</v>
      </c>
      <c r="Z109" s="116">
        <f t="shared" si="16"/>
        <v>0.80</v>
      </c>
      <c r="AA109" s="245"/>
    </row>
    <row r="110" spans="1:27" ht="19.9" customHeight="1">
      <c r="A110" s="138">
        <v>103</v>
      </c>
      <c r="B110" s="165">
        <v>263616</v>
      </c>
      <c r="C110" s="148" t="s">
        <v>262</v>
      </c>
      <c r="D110" s="10">
        <v>1</v>
      </c>
      <c r="E110" s="10">
        <v>2</v>
      </c>
      <c r="F110" s="10">
        <v>0</v>
      </c>
      <c r="G110" s="10">
        <v>1</v>
      </c>
      <c r="H110" s="10">
        <v>0</v>
      </c>
      <c r="I110" s="51">
        <f t="shared" si="11"/>
        <v>4</v>
      </c>
      <c r="J110" s="10">
        <f t="shared" si="12"/>
        <v>0.60</v>
      </c>
      <c r="K110" s="18">
        <v>0</v>
      </c>
      <c r="L110" s="18">
        <v>1</v>
      </c>
      <c r="M110" s="18">
        <v>1</v>
      </c>
      <c r="N110" s="18">
        <v>0</v>
      </c>
      <c r="O110" s="18">
        <v>1</v>
      </c>
      <c r="P110" s="51">
        <f t="shared" si="13"/>
        <v>3</v>
      </c>
      <c r="Q110" s="116">
        <f t="shared" si="14"/>
        <v>0.15000000000000002</v>
      </c>
      <c r="R110" s="105">
        <f t="shared" si="17"/>
        <v>0.15</v>
      </c>
      <c r="S110" s="105">
        <f t="shared" si="17"/>
        <v>0.35</v>
      </c>
      <c r="T110" s="105">
        <f t="shared" si="17"/>
        <v>0.05</v>
      </c>
      <c r="U110" s="105">
        <f t="shared" si="17"/>
        <v>0.15</v>
      </c>
      <c r="V110" s="105">
        <f t="shared" si="17"/>
        <v>0.05</v>
      </c>
      <c r="W110" s="117">
        <f t="shared" si="10"/>
        <v>7</v>
      </c>
      <c r="X110" s="117">
        <f t="shared" si="15"/>
        <v>1.40</v>
      </c>
      <c r="Y110" s="266">
        <v>8</v>
      </c>
      <c r="Z110" s="116">
        <f t="shared" si="16"/>
        <v>6.40</v>
      </c>
      <c r="AA110" s="245"/>
    </row>
    <row r="111" spans="1:27" ht="19.9" customHeight="1">
      <c r="A111" s="138">
        <v>104</v>
      </c>
      <c r="B111" s="250"/>
      <c r="C111" s="251" t="s">
        <v>276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51">
        <f t="shared" si="11"/>
        <v>0</v>
      </c>
      <c r="J111" s="10">
        <f t="shared" si="12"/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51">
        <f t="shared" si="13"/>
        <v>0</v>
      </c>
      <c r="Q111" s="116">
        <f t="shared" si="14"/>
        <v>0</v>
      </c>
      <c r="R111" s="105">
        <f t="shared" si="17"/>
        <v>0</v>
      </c>
      <c r="S111" s="105">
        <f t="shared" si="17"/>
        <v>0</v>
      </c>
      <c r="T111" s="105">
        <f t="shared" si="17"/>
        <v>0</v>
      </c>
      <c r="U111" s="105">
        <f t="shared" si="17"/>
        <v>0</v>
      </c>
      <c r="V111" s="105">
        <f t="shared" si="17"/>
        <v>0</v>
      </c>
      <c r="W111" s="117">
        <f t="shared" si="10"/>
        <v>0</v>
      </c>
      <c r="X111" s="117">
        <f t="shared" si="15"/>
        <v>0</v>
      </c>
      <c r="Y111" s="267"/>
      <c r="Z111" s="116">
        <f t="shared" si="16"/>
        <v>0</v>
      </c>
      <c r="AA111" s="245"/>
    </row>
    <row r="112" spans="1:27" ht="19.9" customHeight="1">
      <c r="A112" s="138">
        <v>105</v>
      </c>
      <c r="B112" s="165">
        <v>263618</v>
      </c>
      <c r="C112" s="149" t="s">
        <v>263</v>
      </c>
      <c r="D112" s="10">
        <v>0</v>
      </c>
      <c r="E112" s="10">
        <v>1</v>
      </c>
      <c r="F112" s="10">
        <v>2</v>
      </c>
      <c r="G112" s="10">
        <v>0</v>
      </c>
      <c r="H112" s="10">
        <v>1</v>
      </c>
      <c r="I112" s="51">
        <f t="shared" si="11"/>
        <v>4</v>
      </c>
      <c r="J112" s="10">
        <f t="shared" si="12"/>
        <v>0.60</v>
      </c>
      <c r="K112" s="18">
        <v>1</v>
      </c>
      <c r="L112" s="18">
        <v>0</v>
      </c>
      <c r="M112" s="18">
        <v>1</v>
      </c>
      <c r="N112" s="18">
        <v>1</v>
      </c>
      <c r="O112" s="18">
        <v>0</v>
      </c>
      <c r="P112" s="51">
        <f t="shared" si="13"/>
        <v>3</v>
      </c>
      <c r="Q112" s="116">
        <f t="shared" si="14"/>
        <v>0.15000000000000002</v>
      </c>
      <c r="R112" s="105">
        <f t="shared" si="17"/>
        <v>0.05</v>
      </c>
      <c r="S112" s="105">
        <f t="shared" si="17"/>
        <v>0.15</v>
      </c>
      <c r="T112" s="105">
        <f t="shared" si="17"/>
        <v>0.35</v>
      </c>
      <c r="U112" s="105">
        <f t="shared" si="17"/>
        <v>0.05</v>
      </c>
      <c r="V112" s="105">
        <f t="shared" si="17"/>
        <v>0.15</v>
      </c>
      <c r="W112" s="117">
        <f t="shared" si="10"/>
        <v>7</v>
      </c>
      <c r="X112" s="117">
        <f t="shared" si="15"/>
        <v>1.40</v>
      </c>
      <c r="Y112" s="268">
        <v>0</v>
      </c>
      <c r="Z112" s="116">
        <f t="shared" si="16"/>
        <v>0</v>
      </c>
      <c r="AA112" s="245"/>
    </row>
    <row r="113" spans="1:27" ht="19.9" customHeight="1">
      <c r="A113" s="138">
        <v>106</v>
      </c>
      <c r="B113" s="165">
        <v>263619</v>
      </c>
      <c r="C113" s="149" t="s">
        <v>263</v>
      </c>
      <c r="D113" s="10">
        <v>3</v>
      </c>
      <c r="E113" s="10">
        <v>5</v>
      </c>
      <c r="F113" s="10">
        <v>4</v>
      </c>
      <c r="G113" s="10">
        <v>2</v>
      </c>
      <c r="H113" s="10">
        <v>9</v>
      </c>
      <c r="I113" s="51">
        <f t="shared" si="11"/>
        <v>23</v>
      </c>
      <c r="J113" s="10">
        <f t="shared" si="12"/>
        <v>3.4499999999999997</v>
      </c>
      <c r="K113" s="18">
        <v>2</v>
      </c>
      <c r="L113" s="18">
        <v>3</v>
      </c>
      <c r="M113" s="18">
        <v>2</v>
      </c>
      <c r="N113" s="18">
        <v>3</v>
      </c>
      <c r="O113" s="18">
        <v>2</v>
      </c>
      <c r="P113" s="51">
        <f t="shared" si="13"/>
        <v>12</v>
      </c>
      <c r="Q113" s="116">
        <f t="shared" si="14"/>
        <v>0.60000000000000009</v>
      </c>
      <c r="R113" s="105">
        <f t="shared" si="17"/>
        <v>0.54999999999999993</v>
      </c>
      <c r="S113" s="105">
        <f t="shared" si="17"/>
        <v>0.90</v>
      </c>
      <c r="T113" s="105">
        <f t="shared" si="17"/>
        <v>0.70</v>
      </c>
      <c r="U113" s="105">
        <f t="shared" si="17"/>
        <v>0.45</v>
      </c>
      <c r="V113" s="105">
        <f t="shared" si="17"/>
        <v>1.45</v>
      </c>
      <c r="W113" s="117">
        <f t="shared" si="10"/>
        <v>35</v>
      </c>
      <c r="X113" s="117">
        <f t="shared" si="15"/>
        <v>7</v>
      </c>
      <c r="Y113" s="268">
        <v>15</v>
      </c>
      <c r="Z113" s="116">
        <f t="shared" si="16"/>
        <v>12</v>
      </c>
      <c r="AA113" s="245"/>
    </row>
    <row r="114" spans="1:27" ht="19.9" customHeight="1">
      <c r="A114" s="138">
        <v>107</v>
      </c>
      <c r="B114" s="165">
        <v>263620</v>
      </c>
      <c r="C114" s="149" t="s">
        <v>277</v>
      </c>
      <c r="D114" s="10">
        <v>0</v>
      </c>
      <c r="E114" s="10">
        <v>1</v>
      </c>
      <c r="F114" s="10">
        <v>0</v>
      </c>
      <c r="G114" s="10">
        <v>1</v>
      </c>
      <c r="H114" s="10">
        <v>1</v>
      </c>
      <c r="I114" s="51">
        <f t="shared" si="11"/>
        <v>3</v>
      </c>
      <c r="J114" s="10">
        <f t="shared" si="12"/>
        <v>0.44999999999999996</v>
      </c>
      <c r="K114" s="18">
        <v>1</v>
      </c>
      <c r="L114" s="18">
        <v>0</v>
      </c>
      <c r="M114" s="18">
        <v>1</v>
      </c>
      <c r="N114" s="18">
        <v>0</v>
      </c>
      <c r="O114" s="18">
        <v>1</v>
      </c>
      <c r="P114" s="51">
        <f t="shared" si="13"/>
        <v>3</v>
      </c>
      <c r="Q114" s="116">
        <f t="shared" si="14"/>
        <v>0.15000000000000002</v>
      </c>
      <c r="R114" s="105">
        <f t="shared" si="17"/>
        <v>0.05</v>
      </c>
      <c r="S114" s="105">
        <f t="shared" si="17"/>
        <v>0.15</v>
      </c>
      <c r="T114" s="105">
        <f t="shared" si="17"/>
        <v>0.05</v>
      </c>
      <c r="U114" s="105">
        <f t="shared" si="17"/>
        <v>0.15</v>
      </c>
      <c r="V114" s="105">
        <f t="shared" si="17"/>
        <v>0.20</v>
      </c>
      <c r="W114" s="117">
        <f t="shared" si="10"/>
        <v>6</v>
      </c>
      <c r="X114" s="117">
        <f t="shared" si="15"/>
        <v>1.2000000000000002</v>
      </c>
      <c r="Y114" s="268">
        <v>1</v>
      </c>
      <c r="Z114" s="116">
        <f t="shared" si="16"/>
        <v>0.80</v>
      </c>
      <c r="AA114" s="245"/>
    </row>
    <row r="115" spans="1:27" ht="19.9" customHeight="1">
      <c r="A115" s="138">
        <v>108</v>
      </c>
      <c r="B115" s="165">
        <v>263624</v>
      </c>
      <c r="C115" s="149" t="s">
        <v>264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51">
        <f t="shared" si="11"/>
        <v>0</v>
      </c>
      <c r="J115" s="10">
        <f t="shared" si="12"/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51">
        <f t="shared" si="13"/>
        <v>0</v>
      </c>
      <c r="Q115" s="116">
        <f t="shared" si="14"/>
        <v>0</v>
      </c>
      <c r="R115" s="105">
        <f t="shared" si="17"/>
        <v>0</v>
      </c>
      <c r="S115" s="105">
        <f t="shared" si="17"/>
        <v>0</v>
      </c>
      <c r="T115" s="105">
        <f t="shared" si="17"/>
        <v>0</v>
      </c>
      <c r="U115" s="105">
        <f t="shared" si="17"/>
        <v>0</v>
      </c>
      <c r="V115" s="105">
        <f t="shared" si="17"/>
        <v>0</v>
      </c>
      <c r="W115" s="117">
        <f t="shared" si="10"/>
        <v>0</v>
      </c>
      <c r="X115" s="117">
        <f t="shared" si="15"/>
        <v>0</v>
      </c>
      <c r="Y115" s="268">
        <v>0</v>
      </c>
      <c r="Z115" s="116">
        <f t="shared" si="16"/>
        <v>0</v>
      </c>
      <c r="AA115" s="245"/>
    </row>
    <row r="116" spans="1:27" ht="19.9" customHeight="1">
      <c r="A116" s="138">
        <v>109</v>
      </c>
      <c r="B116" s="165">
        <v>267776</v>
      </c>
      <c r="C116" s="148" t="s">
        <v>265</v>
      </c>
      <c r="D116" s="10">
        <v>2</v>
      </c>
      <c r="E116" s="10">
        <v>1</v>
      </c>
      <c r="F116" s="10">
        <v>0</v>
      </c>
      <c r="G116" s="10">
        <v>0</v>
      </c>
      <c r="H116" s="10">
        <v>1</v>
      </c>
      <c r="I116" s="51">
        <f t="shared" si="11"/>
        <v>4</v>
      </c>
      <c r="J116" s="10">
        <f t="shared" si="12"/>
        <v>0.60</v>
      </c>
      <c r="K116" s="18">
        <v>1</v>
      </c>
      <c r="L116" s="18">
        <v>0</v>
      </c>
      <c r="M116" s="18">
        <v>1</v>
      </c>
      <c r="N116" s="18">
        <v>0</v>
      </c>
      <c r="O116" s="18">
        <v>1</v>
      </c>
      <c r="P116" s="51">
        <f t="shared" si="13"/>
        <v>3</v>
      </c>
      <c r="Q116" s="116">
        <f t="shared" si="14"/>
        <v>0.15000000000000002</v>
      </c>
      <c r="R116" s="105">
        <f t="shared" si="17"/>
        <v>0.35</v>
      </c>
      <c r="S116" s="105">
        <f t="shared" si="17"/>
        <v>0.15</v>
      </c>
      <c r="T116" s="105">
        <f t="shared" si="17"/>
        <v>0.05</v>
      </c>
      <c r="U116" s="105">
        <f t="shared" si="17"/>
        <v>0</v>
      </c>
      <c r="V116" s="105">
        <f t="shared" si="17"/>
        <v>0.20</v>
      </c>
      <c r="W116" s="117">
        <f t="shared" si="10"/>
        <v>7</v>
      </c>
      <c r="X116" s="117">
        <f t="shared" si="15"/>
        <v>1.40</v>
      </c>
      <c r="Y116" s="266">
        <v>3</v>
      </c>
      <c r="Z116" s="116">
        <f t="shared" si="16"/>
        <v>2.4000000000000004</v>
      </c>
      <c r="AA116" s="245"/>
    </row>
    <row r="117" spans="1:27" ht="19.9" customHeight="1">
      <c r="A117" s="138">
        <v>110</v>
      </c>
      <c r="B117" s="165">
        <v>267777</v>
      </c>
      <c r="C117" s="148" t="s">
        <v>266</v>
      </c>
      <c r="D117" s="10">
        <v>10</v>
      </c>
      <c r="E117" s="10">
        <v>0</v>
      </c>
      <c r="F117" s="10">
        <v>0</v>
      </c>
      <c r="G117" s="10">
        <v>0</v>
      </c>
      <c r="H117" s="10">
        <v>0</v>
      </c>
      <c r="I117" s="51">
        <f t="shared" si="11"/>
        <v>10</v>
      </c>
      <c r="J117" s="10">
        <f t="shared" si="12"/>
        <v>1.50</v>
      </c>
      <c r="K117" s="18">
        <v>2</v>
      </c>
      <c r="L117" s="18">
        <v>0</v>
      </c>
      <c r="M117" s="18">
        <v>1</v>
      </c>
      <c r="N117" s="18">
        <v>0.50</v>
      </c>
      <c r="O117" s="18">
        <v>1.50</v>
      </c>
      <c r="P117" s="51">
        <f t="shared" si="13"/>
        <v>5</v>
      </c>
      <c r="Q117" s="116">
        <f t="shared" si="14"/>
        <v>0.25</v>
      </c>
      <c r="R117" s="105">
        <f t="shared" si="17"/>
        <v>1.60</v>
      </c>
      <c r="S117" s="105">
        <f t="shared" si="17"/>
        <v>0</v>
      </c>
      <c r="T117" s="105">
        <f t="shared" si="17"/>
        <v>0.05</v>
      </c>
      <c r="U117" s="105">
        <f t="shared" si="17"/>
        <v>0.025000000000000001</v>
      </c>
      <c r="V117" s="105">
        <f t="shared" si="17"/>
        <v>0.075000000000000011</v>
      </c>
      <c r="W117" s="117">
        <f t="shared" si="10"/>
        <v>15</v>
      </c>
      <c r="X117" s="117">
        <f t="shared" si="15"/>
        <v>3</v>
      </c>
      <c r="Y117" s="266">
        <v>0</v>
      </c>
      <c r="Z117" s="116">
        <f t="shared" si="16"/>
        <v>0</v>
      </c>
      <c r="AA117" s="245"/>
    </row>
    <row r="118" ht="21" thickBot="1"/>
    <row r="119" spans="1:26" ht="20.25">
      <c r="A119" s="183"/>
      <c r="B119" s="184"/>
      <c r="C119" s="185"/>
      <c r="D119" s="6">
        <f t="shared" si="18" ref="D119:Z119">COUNT(D8:D117)</f>
        <v>110</v>
      </c>
      <c r="E119" s="7">
        <f t="shared" si="18"/>
        <v>110</v>
      </c>
      <c r="F119" s="7">
        <f t="shared" si="18"/>
        <v>110</v>
      </c>
      <c r="G119" s="7">
        <f t="shared" si="18"/>
        <v>110</v>
      </c>
      <c r="H119" s="87">
        <f t="shared" si="18"/>
        <v>110</v>
      </c>
      <c r="I119" s="279">
        <f t="shared" si="18"/>
        <v>110</v>
      </c>
      <c r="J119" s="88">
        <f t="shared" si="18"/>
        <v>110</v>
      </c>
      <c r="K119" s="80">
        <f t="shared" si="18"/>
        <v>110</v>
      </c>
      <c r="L119" s="15">
        <f t="shared" si="18"/>
        <v>110</v>
      </c>
      <c r="M119" s="15">
        <f t="shared" si="18"/>
        <v>110</v>
      </c>
      <c r="N119" s="15">
        <f t="shared" si="18"/>
        <v>110</v>
      </c>
      <c r="O119" s="81">
        <f t="shared" si="18"/>
        <v>110</v>
      </c>
      <c r="P119" s="280">
        <f t="shared" si="18"/>
        <v>110</v>
      </c>
      <c r="Q119" s="94">
        <f t="shared" si="18"/>
        <v>110</v>
      </c>
      <c r="R119" s="97">
        <f t="shared" si="18"/>
        <v>110</v>
      </c>
      <c r="S119" s="22">
        <f t="shared" si="18"/>
        <v>110</v>
      </c>
      <c r="T119" s="22">
        <f t="shared" si="18"/>
        <v>110</v>
      </c>
      <c r="U119" s="22">
        <f t="shared" si="18"/>
        <v>110</v>
      </c>
      <c r="V119" s="23">
        <f t="shared" si="18"/>
        <v>110</v>
      </c>
      <c r="W119" s="106">
        <f t="shared" si="18"/>
        <v>110</v>
      </c>
      <c r="X119" s="100">
        <f t="shared" si="18"/>
        <v>110</v>
      </c>
      <c r="Y119" s="16">
        <f t="shared" si="18"/>
        <v>108</v>
      </c>
      <c r="Z119" s="104">
        <f t="shared" si="18"/>
        <v>109</v>
      </c>
    </row>
    <row r="120" spans="1:26" ht="21" customHeight="1">
      <c r="A120" s="174"/>
      <c r="B120" s="175"/>
      <c r="C120" s="176"/>
      <c r="D120" s="9">
        <v>10</v>
      </c>
      <c r="E120" s="10">
        <v>10</v>
      </c>
      <c r="F120" s="10">
        <v>10</v>
      </c>
      <c r="G120" s="10">
        <v>10</v>
      </c>
      <c r="H120" s="89">
        <v>10</v>
      </c>
      <c r="I120" s="281">
        <f>SUM(D120:H120)</f>
        <v>50</v>
      </c>
      <c r="J120" s="90">
        <f>I120*0.15</f>
        <v>7.50</v>
      </c>
      <c r="K120" s="82">
        <v>5</v>
      </c>
      <c r="L120" s="18">
        <v>5</v>
      </c>
      <c r="M120" s="18">
        <v>5</v>
      </c>
      <c r="N120" s="18">
        <v>5</v>
      </c>
      <c r="O120" s="83">
        <v>5</v>
      </c>
      <c r="P120" s="282">
        <f>SUM(K120:O120)</f>
        <v>25</v>
      </c>
      <c r="Q120" s="95">
        <f>P120*0.05</f>
        <v>1.25</v>
      </c>
      <c r="R120" s="98">
        <f>(D120*0.15+K120*0.05)</f>
        <v>1.75</v>
      </c>
      <c r="S120" s="24">
        <f>((E120*0.15+L120*0.05))</f>
        <v>1.75</v>
      </c>
      <c r="T120" s="24">
        <f t="shared" si="19" ref="T120:U120">((F120*0.15+M120*0.05))</f>
        <v>1.75</v>
      </c>
      <c r="U120" s="24">
        <f t="shared" si="19"/>
        <v>1.75</v>
      </c>
      <c r="V120" s="25">
        <f>((H120*0.15+O120*0.05))</f>
        <v>1.75</v>
      </c>
      <c r="W120" s="107">
        <v>75</v>
      </c>
      <c r="X120" s="101">
        <f>W120*0.2</f>
        <v>15</v>
      </c>
      <c r="Y120" s="19">
        <v>40</v>
      </c>
      <c r="Z120" s="84">
        <f>Y120*0.8</f>
        <v>32</v>
      </c>
    </row>
    <row r="121" spans="1:26" ht="20.25">
      <c r="A121" s="174" t="s">
        <v>72</v>
      </c>
      <c r="B121" s="175"/>
      <c r="C121" s="176"/>
      <c r="D121" s="9">
        <f>D120*0.4</f>
        <v>4</v>
      </c>
      <c r="E121" s="10">
        <f>E120*0.4</f>
        <v>4</v>
      </c>
      <c r="F121" s="10">
        <f t="shared" si="20" ref="F121:J121">F120*0.4</f>
        <v>4</v>
      </c>
      <c r="G121" s="10">
        <f t="shared" si="20"/>
        <v>4</v>
      </c>
      <c r="H121" s="89">
        <f t="shared" si="20"/>
        <v>4</v>
      </c>
      <c r="I121" s="281">
        <f t="shared" si="20"/>
        <v>20</v>
      </c>
      <c r="J121" s="90">
        <f t="shared" si="20"/>
        <v>3</v>
      </c>
      <c r="K121" s="82">
        <f>K120*0.4</f>
        <v>2</v>
      </c>
      <c r="L121" s="18">
        <f>L120*0.4</f>
        <v>2</v>
      </c>
      <c r="M121" s="18">
        <f t="shared" si="21" ref="M121:Z121">M120*0.4</f>
        <v>2</v>
      </c>
      <c r="N121" s="18">
        <f t="shared" si="21"/>
        <v>2</v>
      </c>
      <c r="O121" s="83">
        <f t="shared" si="21"/>
        <v>2</v>
      </c>
      <c r="P121" s="282">
        <f t="shared" si="21"/>
        <v>10</v>
      </c>
      <c r="Q121" s="95">
        <f t="shared" si="21"/>
        <v>0.50</v>
      </c>
      <c r="R121" s="98">
        <f t="shared" si="21"/>
        <v>0.70</v>
      </c>
      <c r="S121" s="24">
        <f t="shared" si="21"/>
        <v>0.70</v>
      </c>
      <c r="T121" s="24">
        <f t="shared" si="21"/>
        <v>0.70</v>
      </c>
      <c r="U121" s="24">
        <f t="shared" si="21"/>
        <v>0.70</v>
      </c>
      <c r="V121" s="25">
        <f t="shared" si="21"/>
        <v>0.70</v>
      </c>
      <c r="W121" s="107">
        <f t="shared" si="21"/>
        <v>30</v>
      </c>
      <c r="X121" s="101">
        <f t="shared" si="21"/>
        <v>6</v>
      </c>
      <c r="Y121" s="19">
        <f t="shared" si="21"/>
        <v>16</v>
      </c>
      <c r="Z121" s="84">
        <f t="shared" si="21"/>
        <v>12.80</v>
      </c>
    </row>
    <row r="122" spans="1:26" ht="21" customHeight="1">
      <c r="A122" s="174" t="s">
        <v>12</v>
      </c>
      <c r="B122" s="175"/>
      <c r="C122" s="176"/>
      <c r="D122" s="9">
        <f>COUNTIF(D8:D117,"&gt;=4")</f>
        <v>36</v>
      </c>
      <c r="E122" s="9">
        <f>COUNTIF(E8:E117,"&gt;=4")</f>
        <v>55</v>
      </c>
      <c r="F122" s="9">
        <f>COUNTIF(F8:F117,"&gt;=4")</f>
        <v>61</v>
      </c>
      <c r="G122" s="9">
        <f>COUNTIF(G8:G117,"&gt;=4")</f>
        <v>49</v>
      </c>
      <c r="H122" s="9">
        <f>COUNTIF(H8:H117,"&gt;=4")</f>
        <v>44</v>
      </c>
      <c r="I122" s="281">
        <f>COUNTIF(I8:I117,"&gt;=20")</f>
        <v>35</v>
      </c>
      <c r="J122" s="90">
        <f>COUNTIF(J8:J117,"&gt;=3")</f>
        <v>35</v>
      </c>
      <c r="K122" s="82">
        <f>COUNTIF(K8:K117,"&gt;=2")</f>
        <v>59</v>
      </c>
      <c r="L122" s="82">
        <f>COUNTIF(L8:L117,"&gt;=2")</f>
        <v>63</v>
      </c>
      <c r="M122" s="82">
        <f>COUNTIF(M8:M117,"&gt;=2")</f>
        <v>60</v>
      </c>
      <c r="N122" s="82">
        <f>COUNTIF(N8:N117,"&gt;=2")</f>
        <v>58</v>
      </c>
      <c r="O122" s="82">
        <f>COUNTIF(O8:O117,"&gt;=2")</f>
        <v>52</v>
      </c>
      <c r="P122" s="282">
        <f>COUNTIF(P8:P117,"&gt;=10")</f>
        <v>54</v>
      </c>
      <c r="Q122" s="95">
        <f>COUNTIF(Q8:Q117,"&gt;=0.5")</f>
        <v>54</v>
      </c>
      <c r="R122" s="98">
        <f>COUNTIF(R8:R117,"&gt;=.7")</f>
        <v>35</v>
      </c>
      <c r="S122" s="98">
        <f>COUNTIF(S8:S117,"&gt;=.7")</f>
        <v>52</v>
      </c>
      <c r="T122" s="98">
        <f>COUNTIF(T8:T117,"&gt;=.7")</f>
        <v>57</v>
      </c>
      <c r="U122" s="98">
        <f>COUNTIF(U8:U117,"&gt;=.7")</f>
        <v>41</v>
      </c>
      <c r="V122" s="98">
        <f>COUNTIF(V8:V117,"&gt;=.7")</f>
        <v>40</v>
      </c>
      <c r="W122" s="107">
        <f>COUNTIF(W8:W117,"&gt;=30")</f>
        <v>38</v>
      </c>
      <c r="X122" s="101">
        <f>COUNTIF(X8:X117,"&gt;=6")</f>
        <v>38</v>
      </c>
      <c r="Y122" s="19">
        <f>COUNTIF(Y8:Y117,"&gt;=13.2")</f>
        <v>42</v>
      </c>
      <c r="Z122" s="84">
        <f>COUNTIF(Z8:Z117,"&gt;=10.56")</f>
        <v>42</v>
      </c>
    </row>
    <row r="123" spans="1:26" ht="20.25">
      <c r="A123" s="174" t="s">
        <v>13</v>
      </c>
      <c r="B123" s="175"/>
      <c r="C123" s="176"/>
      <c r="D123" s="91" t="str">
        <f t="shared" si="22" ref="D123:Z123">IF(((D122/COUNT(D8:D117))*100)&gt;=60,"3",IF(AND(((D122/COUNT(D8:D117))*100)&lt;60,((D122/COUNT(D8:D117))*100)&gt;=50),"2",IF(AND(((D122/COUNT(D8:D117))*100)&lt;50,((D122/COUNT(D8:D117))*100)&gt;=40),"1","0")))</f>
        <v>0</v>
      </c>
      <c r="E123" s="10" t="str">
        <f t="shared" si="22"/>
        <v>2</v>
      </c>
      <c r="F123" s="10" t="str">
        <f t="shared" si="22"/>
        <v>2</v>
      </c>
      <c r="G123" s="10" t="str">
        <f t="shared" si="22"/>
        <v>1</v>
      </c>
      <c r="H123" s="89" t="str">
        <f t="shared" si="22"/>
        <v>1</v>
      </c>
      <c r="I123" s="281" t="str">
        <f t="shared" si="22"/>
        <v>0</v>
      </c>
      <c r="J123" s="90" t="str">
        <f t="shared" si="22"/>
        <v>0</v>
      </c>
      <c r="K123" s="82" t="str">
        <f t="shared" si="22"/>
        <v>2</v>
      </c>
      <c r="L123" s="17" t="str">
        <f t="shared" si="22"/>
        <v>2</v>
      </c>
      <c r="M123" s="17" t="str">
        <f t="shared" si="22"/>
        <v>2</v>
      </c>
      <c r="N123" s="17" t="str">
        <f t="shared" si="22"/>
        <v>2</v>
      </c>
      <c r="O123" s="84" t="str">
        <f t="shared" si="22"/>
        <v>1</v>
      </c>
      <c r="P123" s="282" t="str">
        <f t="shared" si="22"/>
        <v>1</v>
      </c>
      <c r="Q123" s="95" t="str">
        <f t="shared" si="22"/>
        <v>1</v>
      </c>
      <c r="R123" s="98" t="str">
        <f t="shared" si="22"/>
        <v>0</v>
      </c>
      <c r="S123" s="24" t="str">
        <f t="shared" si="22"/>
        <v>1</v>
      </c>
      <c r="T123" s="24" t="str">
        <f t="shared" si="22"/>
        <v>2</v>
      </c>
      <c r="U123" s="24" t="str">
        <f t="shared" si="22"/>
        <v>0</v>
      </c>
      <c r="V123" s="25" t="str">
        <f t="shared" si="22"/>
        <v>0</v>
      </c>
      <c r="W123" s="101" t="str">
        <f t="shared" si="22"/>
        <v>0</v>
      </c>
      <c r="X123" s="102" t="str">
        <f t="shared" si="22"/>
        <v>0</v>
      </c>
      <c r="Y123" s="95" t="str">
        <f t="shared" si="22"/>
        <v>0</v>
      </c>
      <c r="Z123" s="19" t="str">
        <f t="shared" si="22"/>
        <v>0</v>
      </c>
    </row>
    <row r="124" spans="1:26" ht="21" thickBot="1">
      <c r="A124" s="177" t="s">
        <v>14</v>
      </c>
      <c r="B124" s="178"/>
      <c r="C124" s="179"/>
      <c r="D124" s="12">
        <f t="shared" si="23" ref="D124:Z124">((D122/COUNT(D8:D117))*D123)</f>
        <v>0</v>
      </c>
      <c r="E124" s="13">
        <f t="shared" si="23"/>
        <v>1</v>
      </c>
      <c r="F124" s="13">
        <f t="shared" si="23"/>
        <v>1.1090909090909091</v>
      </c>
      <c r="G124" s="13">
        <f t="shared" si="23"/>
        <v>0.44545454545454544</v>
      </c>
      <c r="H124" s="92">
        <f t="shared" si="23"/>
        <v>0.40</v>
      </c>
      <c r="I124" s="283">
        <f t="shared" si="23"/>
        <v>0</v>
      </c>
      <c r="J124" s="93">
        <f t="shared" si="23"/>
        <v>0</v>
      </c>
      <c r="K124" s="85">
        <f t="shared" si="23"/>
        <v>1.0727272727272728</v>
      </c>
      <c r="L124" s="20">
        <f t="shared" si="23"/>
        <v>1.1454545454545455</v>
      </c>
      <c r="M124" s="20">
        <f t="shared" si="23"/>
        <v>1.0909090909090908</v>
      </c>
      <c r="N124" s="20">
        <f t="shared" si="23"/>
        <v>1.0545454545454545</v>
      </c>
      <c r="O124" s="86">
        <f t="shared" si="23"/>
        <v>0.47272727272727272</v>
      </c>
      <c r="P124" s="284">
        <f t="shared" si="23"/>
        <v>0.49090909090909091</v>
      </c>
      <c r="Q124" s="96">
        <f t="shared" si="23"/>
        <v>0.49090909090909091</v>
      </c>
      <c r="R124" s="99">
        <f t="shared" si="23"/>
        <v>0</v>
      </c>
      <c r="S124" s="26">
        <f t="shared" si="23"/>
        <v>0.47272727272727272</v>
      </c>
      <c r="T124" s="26">
        <f t="shared" si="23"/>
        <v>1.0363636363636364</v>
      </c>
      <c r="U124" s="26">
        <f t="shared" si="23"/>
        <v>0</v>
      </c>
      <c r="V124" s="27">
        <f t="shared" si="23"/>
        <v>0</v>
      </c>
      <c r="W124" s="108">
        <f t="shared" si="23"/>
        <v>0</v>
      </c>
      <c r="X124" s="103">
        <f t="shared" si="23"/>
        <v>0</v>
      </c>
      <c r="Y124" s="96">
        <f t="shared" si="23"/>
        <v>0</v>
      </c>
      <c r="Z124" s="21">
        <f t="shared" si="23"/>
        <v>0</v>
      </c>
    </row>
    <row r="125" spans="1:4" ht="21" thickBot="1">
      <c r="A125" s="139"/>
      <c r="B125" s="2"/>
      <c r="C125" s="2"/>
      <c r="D125" s="2"/>
    </row>
    <row r="126" spans="1:19" ht="20.25">
      <c r="A126" s="180" t="s">
        <v>15</v>
      </c>
      <c r="B126" s="181"/>
      <c r="C126" s="182"/>
      <c r="D126" s="2"/>
      <c r="E126" s="168" t="s">
        <v>16</v>
      </c>
      <c r="F126" s="169"/>
      <c r="G126" s="169"/>
      <c r="H126" s="169"/>
      <c r="I126" s="169"/>
      <c r="J126" s="169"/>
      <c r="K126" s="169"/>
      <c r="L126" s="169"/>
      <c r="M126" s="169"/>
      <c r="N126" s="170"/>
      <c r="O126" s="79" t="s">
        <v>8</v>
      </c>
      <c r="P126" s="285" t="s">
        <v>3</v>
      </c>
      <c r="Q126" s="28" t="s">
        <v>4</v>
      </c>
      <c r="R126" s="28" t="s">
        <v>5</v>
      </c>
      <c r="S126" s="29" t="s">
        <v>6</v>
      </c>
    </row>
    <row r="127" spans="1:19" ht="21" thickBot="1">
      <c r="A127" s="140" t="s">
        <v>73</v>
      </c>
      <c r="B127" s="3"/>
      <c r="C127" s="30"/>
      <c r="D127" s="2"/>
      <c r="E127" s="171"/>
      <c r="F127" s="172"/>
      <c r="G127" s="172"/>
      <c r="H127" s="172"/>
      <c r="I127" s="172"/>
      <c r="J127" s="172"/>
      <c r="K127" s="172"/>
      <c r="L127" s="172"/>
      <c r="M127" s="172"/>
      <c r="N127" s="173"/>
      <c r="O127" s="4">
        <f>(R124*0.2+Z124*0.8)</f>
        <v>0</v>
      </c>
      <c r="P127" s="286">
        <f>(S124*0.2+Z124*0.8)</f>
        <v>0.094545454545454544</v>
      </c>
      <c r="Q127" s="4">
        <f>(T124*0.2+Z124*0.8)</f>
        <v>0.20727272727272728</v>
      </c>
      <c r="R127" s="4">
        <f>(U124*0.2+Z124*0.8)</f>
        <v>0</v>
      </c>
      <c r="S127" s="5">
        <f>(V124*0.2+Z124*0.8)</f>
        <v>0</v>
      </c>
    </row>
    <row r="128" spans="1:4" ht="20.25">
      <c r="A128" s="140" t="s">
        <v>74</v>
      </c>
      <c r="B128" s="3"/>
      <c r="C128" s="30"/>
      <c r="D128" s="2"/>
    </row>
    <row r="129" spans="1:4" ht="21" thickBot="1">
      <c r="A129" s="141" t="s">
        <v>75</v>
      </c>
      <c r="B129" s="31"/>
      <c r="C129" s="32"/>
      <c r="D129" s="2"/>
    </row>
  </sheetData>
  <mergeCells count="23">
    <mergeCell ref="E126:N127"/>
    <mergeCell ref="A120:C120"/>
    <mergeCell ref="A121:C121"/>
    <mergeCell ref="A122:C122"/>
    <mergeCell ref="A123:C123"/>
    <mergeCell ref="A124:C124"/>
    <mergeCell ref="A126:C126"/>
    <mergeCell ref="A119:C119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ea9be0c-8d6a-427d-b807-54af5b40cbf4}">
  <sheetPr codeName="Sheet22"/>
  <dimension ref="A1:J18"/>
  <sheetViews>
    <sheetView workbookViewId="0" topLeftCell="A1">
      <selection pane="topLeft" activeCell="A4" sqref="A4:J4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207" t="str">
        <f>'1 (4)'!A1:Z1</f>
        <v xml:space="preserve">ST. WILFRED'S PG COLLEGE 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15.75">
      <c r="A2" s="207" t="s">
        <v>88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.75">
      <c r="A3" s="207" t="s">
        <v>286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5.75">
      <c r="A4" s="206"/>
      <c r="B4" s="206"/>
      <c r="C4" s="206"/>
      <c r="D4" s="206"/>
      <c r="E4" s="206"/>
      <c r="F4" s="206"/>
      <c r="G4" s="206"/>
      <c r="H4" s="206"/>
      <c r="I4" s="206"/>
      <c r="J4" s="206"/>
    </row>
    <row r="5" spans="1:10" ht="15.75">
      <c r="A5" s="206"/>
      <c r="B5" s="206"/>
      <c r="C5" s="206"/>
      <c r="D5" s="206"/>
      <c r="E5" s="206"/>
      <c r="F5" s="206"/>
      <c r="G5" s="206"/>
      <c r="H5" s="206"/>
      <c r="I5" s="206"/>
      <c r="J5" s="20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8.75">
      <c r="A7" s="33">
        <v>1</v>
      </c>
      <c r="B7" s="119" t="s">
        <v>291</v>
      </c>
      <c r="C7" s="34"/>
      <c r="D7" s="288" t="s">
        <v>292</v>
      </c>
      <c r="E7" s="33">
        <f>'1 (4)'!O127</f>
        <v>0.90727272727272723</v>
      </c>
      <c r="F7" s="33">
        <f>'1 (4)'!P127</f>
        <v>1.0436363636363635</v>
      </c>
      <c r="G7" s="33">
        <f>'1 (4)'!Q127</f>
        <v>1.1745454545454543</v>
      </c>
      <c r="H7" s="33">
        <f>'1 (4)'!R127</f>
        <v>1.0290909090909091</v>
      </c>
      <c r="I7" s="33">
        <f>'1 (4)'!S127</f>
        <v>1.0181818181818181</v>
      </c>
      <c r="J7" s="37">
        <f>AVERAGE(E7:I7)</f>
        <v>1.0345454545454544</v>
      </c>
    </row>
    <row r="8" spans="1:10" ht="18.75">
      <c r="A8" s="33">
        <v>2</v>
      </c>
      <c r="B8" s="119" t="s">
        <v>291</v>
      </c>
      <c r="C8" s="34"/>
      <c r="D8" s="288" t="s">
        <v>293</v>
      </c>
      <c r="E8" s="33">
        <f>'2 (4)'!O127</f>
        <v>0</v>
      </c>
      <c r="F8" s="33">
        <f>'2 (4)'!P127</f>
        <v>0</v>
      </c>
      <c r="G8" s="33">
        <f>'2 (4)'!Q127</f>
        <v>0</v>
      </c>
      <c r="H8" s="33">
        <f>'2 (4)'!R127</f>
        <v>0</v>
      </c>
      <c r="I8" s="33">
        <f>'2 (4)'!S127</f>
        <v>0</v>
      </c>
      <c r="J8" s="37">
        <f>AVERAGE(E8:I8)</f>
        <v>0</v>
      </c>
    </row>
    <row r="9" spans="1:10" ht="18.75">
      <c r="A9" s="33">
        <v>3</v>
      </c>
      <c r="B9" s="119" t="s">
        <v>291</v>
      </c>
      <c r="C9" s="34"/>
      <c r="D9" s="288" t="s">
        <v>294</v>
      </c>
      <c r="E9" s="33">
        <f>'3 (4)'!O127</f>
        <v>0</v>
      </c>
      <c r="F9" s="33">
        <f>'3 (4)'!P127</f>
        <v>0.094545454545454544</v>
      </c>
      <c r="G9" s="33">
        <f>'3 (4)'!Q127</f>
        <v>0.20727272727272728</v>
      </c>
      <c r="H9" s="33">
        <f>'3 (4)'!R127</f>
        <v>0</v>
      </c>
      <c r="I9" s="33">
        <f>'3 (4)'!S127</f>
        <v>0</v>
      </c>
      <c r="J9" s="37">
        <f>AVERAGE(E9:I9)</f>
        <v>0.060363636363636362</v>
      </c>
    </row>
    <row r="10" spans="1:10" ht="30.6" customHeight="1">
      <c r="A10" s="205" t="s">
        <v>26</v>
      </c>
      <c r="B10" s="205"/>
      <c r="C10" s="205"/>
      <c r="D10" s="205"/>
      <c r="E10" s="37">
        <f>AVERAGE(E7:E8)</f>
        <v>0.45363636363636362</v>
      </c>
      <c r="F10" s="37">
        <f>AVERAGE(F7:F8)</f>
        <v>0.52181818181818174</v>
      </c>
      <c r="G10" s="37">
        <f>AVERAGE(G7:G8)</f>
        <v>0.58727272727272717</v>
      </c>
      <c r="H10" s="37">
        <f>AVERAGE(H7:H8)</f>
        <v>0.51454545454545453</v>
      </c>
      <c r="I10" s="37">
        <f>AVERAGE(I7:I8)</f>
        <v>0.50909090909090904</v>
      </c>
      <c r="J10" s="37">
        <f>AVERAGE(E10:I10)</f>
        <v>0.51727272727272722</v>
      </c>
    </row>
    <row r="13" spans="5:9" ht="20.25">
      <c r="E13" s="1"/>
      <c r="F13" s="1"/>
      <c r="G13" s="1"/>
      <c r="H13" s="1"/>
      <c r="I13" s="1"/>
    </row>
    <row r="14" spans="5:9" ht="20.25">
      <c r="E14" s="1"/>
      <c r="F14" s="1"/>
      <c r="G14" s="1"/>
      <c r="H14" s="1"/>
      <c r="I14" s="1"/>
    </row>
    <row r="16" spans="5:9" ht="20.25">
      <c r="E16" s="1"/>
      <c r="F16" s="1"/>
      <c r="G16" s="1"/>
      <c r="H16" s="1"/>
      <c r="I16" s="1"/>
    </row>
    <row r="18" spans="5:9" ht="20.25">
      <c r="E18" s="1"/>
      <c r="F18" s="1"/>
      <c r="G18" s="1"/>
      <c r="H18" s="1"/>
      <c r="I18" s="1"/>
    </row>
  </sheetData>
  <mergeCells count="6">
    <mergeCell ref="A10:D10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b459054-5abb-48f7-8042-75db35eaf798}">
  <sheetPr codeName="Sheet23"/>
  <dimension ref="A1:AA51"/>
  <sheetViews>
    <sheetView zoomScale="79" zoomScaleNormal="79" workbookViewId="0" topLeftCell="A40">
      <selection pane="topLeft" activeCell="E49" sqref="E49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8">
        <f>'1 (4)'!A1:Z1</f>
        <v>0</v>
      </c>
      <c r="E1" s="208"/>
      <c r="F1" s="208"/>
      <c r="G1" s="208"/>
      <c r="H1" s="208"/>
      <c r="I1" s="208"/>
      <c r="J1" s="208"/>
      <c r="K1" s="208"/>
      <c r="L1" s="39"/>
      <c r="M1" s="39"/>
      <c r="N1" s="39"/>
    </row>
    <row r="2" spans="1:18" ht="18" customHeight="1">
      <c r="A2" s="40"/>
      <c r="B2" s="39"/>
      <c r="C2" s="39"/>
      <c r="D2" s="208" t="s">
        <v>88</v>
      </c>
      <c r="E2" s="208"/>
      <c r="F2" s="208"/>
      <c r="G2" s="208"/>
      <c r="H2" s="208"/>
      <c r="I2" s="208"/>
      <c r="J2" s="208"/>
      <c r="K2" s="208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09" t="s">
        <v>286</v>
      </c>
      <c r="E3" s="209"/>
      <c r="F3" s="209"/>
      <c r="G3" s="209"/>
      <c r="H3" s="209"/>
      <c r="I3" s="209"/>
      <c r="J3" s="209"/>
      <c r="K3" s="209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5" t="s">
        <v>52</v>
      </c>
      <c r="E4" s="215"/>
      <c r="F4" s="215"/>
      <c r="G4" s="215"/>
      <c r="H4" s="215"/>
      <c r="I4" s="215"/>
      <c r="J4" s="215"/>
      <c r="K4" s="215"/>
      <c r="L4" s="39"/>
      <c r="M4" s="39"/>
      <c r="N4" s="39"/>
      <c r="P4" s="207">
        <v>1</v>
      </c>
      <c r="Q4" s="47" t="s">
        <v>8</v>
      </c>
      <c r="R4" s="51">
        <f>'CO (4)'!E10</f>
        <v>0.45363636363636362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207">
        <v>2</v>
      </c>
      <c r="Q5" s="47" t="s">
        <v>3</v>
      </c>
      <c r="R5" s="51">
        <f>'CO (4)'!F10</f>
        <v>0.52181818181818174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207">
        <v>3</v>
      </c>
      <c r="Q6" s="47" t="s">
        <v>4</v>
      </c>
      <c r="R6" s="51">
        <f>'CO (4)'!G10</f>
        <v>0.58727272727272717</v>
      </c>
    </row>
    <row r="7" spans="2:18" ht="15.75">
      <c r="B7" s="45" t="s">
        <v>81</v>
      </c>
      <c r="C7" s="45"/>
      <c r="D7" s="216" t="str">
        <f>'CO (4)'!D7</f>
        <v>Discrete Mathematics</v>
      </c>
      <c r="E7" s="217"/>
      <c r="F7" s="45"/>
      <c r="G7" s="45"/>
      <c r="H7" s="45"/>
      <c r="I7" s="45"/>
      <c r="J7" s="45"/>
      <c r="K7" s="39"/>
      <c r="L7" s="39"/>
      <c r="M7" s="39"/>
      <c r="N7" s="39"/>
      <c r="P7" s="207">
        <v>4</v>
      </c>
      <c r="Q7" s="47" t="s">
        <v>5</v>
      </c>
      <c r="R7" s="51">
        <f>'CO (4)'!H10</f>
        <v>0.51454545454545453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207">
        <v>5</v>
      </c>
      <c r="Q8" s="47" t="s">
        <v>6</v>
      </c>
      <c r="R8" s="51">
        <f>'CO (4)'!I10</f>
        <v>0.50909090909090904</v>
      </c>
    </row>
    <row r="9" spans="1:14" ht="16.5" thickBot="1">
      <c r="A9" s="40"/>
      <c r="B9" s="210" t="s">
        <v>29</v>
      </c>
      <c r="C9" s="218"/>
      <c r="D9" s="213" t="s">
        <v>30</v>
      </c>
      <c r="E9" s="214"/>
      <c r="F9" s="214"/>
      <c r="G9" s="214"/>
      <c r="H9" s="214"/>
      <c r="I9" s="214"/>
      <c r="J9" s="214"/>
      <c r="K9" s="214"/>
      <c r="L9" s="214"/>
      <c r="M9" s="213" t="s">
        <v>31</v>
      </c>
      <c r="N9" s="218"/>
    </row>
    <row r="10" spans="1:14" ht="15.75">
      <c r="A10" s="40"/>
      <c r="B10" s="211"/>
      <c r="C10" s="219" t="s">
        <v>32</v>
      </c>
      <c r="D10" s="221" t="s">
        <v>33</v>
      </c>
      <c r="E10" s="221" t="s">
        <v>34</v>
      </c>
      <c r="F10" s="221" t="s">
        <v>35</v>
      </c>
      <c r="G10" s="221" t="s">
        <v>36</v>
      </c>
      <c r="H10" s="221" t="s">
        <v>37</v>
      </c>
      <c r="I10" s="221" t="s">
        <v>38</v>
      </c>
      <c r="J10" s="221" t="s">
        <v>39</v>
      </c>
      <c r="K10" s="221" t="s">
        <v>40</v>
      </c>
      <c r="L10" s="221" t="s">
        <v>41</v>
      </c>
      <c r="M10" s="42"/>
      <c r="N10" s="42"/>
    </row>
    <row r="11" spans="1:14" ht="16.5" thickBot="1">
      <c r="A11" s="40"/>
      <c r="B11" s="212"/>
      <c r="C11" s="220"/>
      <c r="D11" s="222"/>
      <c r="E11" s="222"/>
      <c r="F11" s="222"/>
      <c r="G11" s="222"/>
      <c r="H11" s="222"/>
      <c r="I11" s="222"/>
      <c r="J11" s="222"/>
      <c r="K11" s="222"/>
      <c r="L11" s="222"/>
      <c r="M11" s="44" t="s">
        <v>42</v>
      </c>
      <c r="N11" s="44" t="s">
        <v>43</v>
      </c>
    </row>
    <row r="12" spans="1:14" ht="17.25" customHeight="1" thickBot="1">
      <c r="A12" s="40"/>
      <c r="B12" s="222" t="s">
        <v>44</v>
      </c>
      <c r="C12" s="289">
        <v>3</v>
      </c>
      <c r="D12" s="290">
        <v>2</v>
      </c>
      <c r="E12" s="290">
        <v>2</v>
      </c>
      <c r="F12" s="290"/>
      <c r="G12" s="290">
        <v>1</v>
      </c>
      <c r="H12" s="290">
        <v>2</v>
      </c>
      <c r="I12" s="290"/>
      <c r="J12" s="290"/>
      <c r="K12" s="290"/>
      <c r="L12" s="290">
        <v>2</v>
      </c>
      <c r="M12" s="290">
        <v>2</v>
      </c>
      <c r="N12" s="290"/>
    </row>
    <row r="13" spans="1:14" ht="17.25" customHeight="1" thickBot="1">
      <c r="A13" s="40"/>
      <c r="B13" s="222" t="s">
        <v>45</v>
      </c>
      <c r="C13" s="291"/>
      <c r="D13" s="292">
        <v>3</v>
      </c>
      <c r="E13" s="292"/>
      <c r="F13" s="292">
        <v>2</v>
      </c>
      <c r="G13" s="292"/>
      <c r="H13" s="292"/>
      <c r="I13" s="292"/>
      <c r="J13" s="292">
        <v>2</v>
      </c>
      <c r="K13" s="292">
        <v>2</v>
      </c>
      <c r="L13" s="292"/>
      <c r="M13" s="292">
        <v>1</v>
      </c>
      <c r="N13" s="292"/>
    </row>
    <row r="14" spans="1:14" ht="17.25" customHeight="1" thickBot="1">
      <c r="A14" s="40"/>
      <c r="B14" s="222" t="s">
        <v>46</v>
      </c>
      <c r="C14" s="291">
        <v>2</v>
      </c>
      <c r="D14" s="292"/>
      <c r="E14" s="292"/>
      <c r="F14" s="292"/>
      <c r="G14" s="292">
        <v>1</v>
      </c>
      <c r="H14" s="292">
        <v>2</v>
      </c>
      <c r="I14" s="292"/>
      <c r="J14" s="292">
        <v>1</v>
      </c>
      <c r="K14" s="292"/>
      <c r="L14" s="292"/>
      <c r="M14" s="292">
        <v>1</v>
      </c>
      <c r="N14" s="292"/>
    </row>
    <row r="15" spans="1:14" ht="17.25" customHeight="1" thickBot="1">
      <c r="A15" s="40"/>
      <c r="B15" s="222" t="s">
        <v>47</v>
      </c>
      <c r="C15" s="291"/>
      <c r="D15" s="292"/>
      <c r="E15" s="292">
        <v>1</v>
      </c>
      <c r="F15" s="292">
        <v>2</v>
      </c>
      <c r="G15" s="292"/>
      <c r="H15" s="292">
        <v>3</v>
      </c>
      <c r="I15" s="292">
        <v>1</v>
      </c>
      <c r="J15" s="292"/>
      <c r="K15" s="292"/>
      <c r="L15" s="292"/>
      <c r="M15" s="292"/>
      <c r="N15" s="292">
        <v>2</v>
      </c>
    </row>
    <row r="16" spans="1:14" ht="17.25" customHeight="1" thickBot="1">
      <c r="A16" s="40"/>
      <c r="B16" s="222" t="s">
        <v>48</v>
      </c>
      <c r="C16" s="291">
        <v>2</v>
      </c>
      <c r="D16" s="292">
        <v>2</v>
      </c>
      <c r="E16" s="292"/>
      <c r="F16" s="292"/>
      <c r="G16" s="292"/>
      <c r="H16" s="292"/>
      <c r="I16" s="292">
        <v>3</v>
      </c>
      <c r="J16" s="292">
        <v>2</v>
      </c>
      <c r="K16" s="292"/>
      <c r="L16" s="292">
        <v>2</v>
      </c>
      <c r="M16" s="292"/>
      <c r="N16" s="292">
        <v>2</v>
      </c>
    </row>
    <row r="17" spans="1:14" ht="17.25" customHeight="1" thickBot="1">
      <c r="A17" s="40"/>
      <c r="B17" s="222" t="s">
        <v>49</v>
      </c>
      <c r="C17" s="48">
        <f t="shared" si="0" ref="C17:N17">($R$4*C12+$R$5*C13+$R$6*C14+$R$7*C15+$R$8*C16)/(C12+C13+C14+C15+C16)</f>
        <v>0.50766233766233759</v>
      </c>
      <c r="D17" s="48">
        <f t="shared" si="0"/>
        <v>0.4987012987012987</v>
      </c>
      <c r="E17" s="48">
        <f t="shared" si="0"/>
        <v>0.47393939393939394</v>
      </c>
      <c r="F17" s="48">
        <f t="shared" si="0"/>
        <v>0.51818181818181808</v>
      </c>
      <c r="G17" s="48">
        <f t="shared" si="0"/>
        <v>0.52045454545454539</v>
      </c>
      <c r="H17" s="48">
        <f t="shared" si="0"/>
        <v>0.51792207792207789</v>
      </c>
      <c r="I17" s="48">
        <f t="shared" si="0"/>
        <v>0.51045454545454538</v>
      </c>
      <c r="J17" s="48">
        <f t="shared" si="0"/>
        <v>0.52981818181818174</v>
      </c>
      <c r="K17" s="48">
        <f t="shared" si="0"/>
        <v>0.52181818181818174</v>
      </c>
      <c r="L17" s="48">
        <f t="shared" si="0"/>
        <v>0.48136363636363633</v>
      </c>
      <c r="M17" s="48">
        <f t="shared" si="0"/>
        <v>0.50409090909090903</v>
      </c>
      <c r="N17" s="48">
        <f t="shared" si="0"/>
        <v>0.51181818181818173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20:27" ht="15.75">
      <c r="T20" s="2">
        <v>2.5499999999999998</v>
      </c>
      <c r="U20" s="2">
        <v>2.575</v>
      </c>
      <c r="V20" s="2">
        <v>2.5785714285714287</v>
      </c>
      <c r="W20" s="2">
        <v>2.56</v>
      </c>
      <c r="X20" s="2">
        <v>2.5499999999999998</v>
      </c>
      <c r="Y20" s="2">
        <v>2.5666666666666669</v>
      </c>
      <c r="Z20" s="2">
        <v>2.5727272727272728</v>
      </c>
      <c r="AA20" s="2">
        <v>2.5666666666666669</v>
      </c>
    </row>
    <row r="21" spans="4:27" ht="15.75">
      <c r="D21" s="217" t="str">
        <f>'CO (4)'!D8</f>
        <v>Calculus</v>
      </c>
      <c r="E21" s="217"/>
      <c r="T21" s="2">
        <v>2.5666666666666669</v>
      </c>
      <c r="U21" s="2">
        <v>2.5833333333333335</v>
      </c>
      <c r="V21" s="2">
        <v>2.575</v>
      </c>
      <c r="W21" s="2">
        <v>2.5499999999999998</v>
      </c>
      <c r="X21" s="2">
        <v>2.5666666666666669</v>
      </c>
      <c r="Y21" s="2">
        <v>2.58</v>
      </c>
      <c r="Z21" s="2">
        <v>2.5857142857142859</v>
      </c>
      <c r="AA21" s="2">
        <v>2.5777777777777779</v>
      </c>
    </row>
    <row r="22" spans="2:27" ht="15.75">
      <c r="B22" s="45" t="s">
        <v>81</v>
      </c>
      <c r="C22" s="45"/>
      <c r="D22" s="217"/>
      <c r="E22" s="217"/>
      <c r="F22" s="45"/>
      <c r="G22" s="45"/>
      <c r="H22" s="45"/>
      <c r="I22" s="45"/>
      <c r="J22" s="45"/>
      <c r="K22" s="39"/>
      <c r="L22" s="39"/>
      <c r="M22" s="39"/>
      <c r="N22" s="39"/>
      <c r="T22" s="2">
        <v>2.5333333333333332</v>
      </c>
      <c r="U22" s="2">
        <v>2.5714285714285716</v>
      </c>
      <c r="V22" s="2">
        <v>2.58</v>
      </c>
      <c r="W22" s="2">
        <v>2.5499999999999998</v>
      </c>
      <c r="X22" s="2">
        <v>2.5499999999999998</v>
      </c>
      <c r="Y22" s="2">
        <v>2.5500000000000003</v>
      </c>
      <c r="Z22" s="2">
        <v>2.54</v>
      </c>
      <c r="AA22" s="2">
        <v>2.5571428571428569</v>
      </c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210" t="s">
        <v>29</v>
      </c>
      <c r="C24" s="218"/>
      <c r="D24" s="213" t="s">
        <v>30</v>
      </c>
      <c r="E24" s="214"/>
      <c r="F24" s="214"/>
      <c r="G24" s="214"/>
      <c r="H24" s="214"/>
      <c r="I24" s="214"/>
      <c r="J24" s="214"/>
      <c r="K24" s="214"/>
      <c r="L24" s="214"/>
      <c r="M24" s="213" t="s">
        <v>31</v>
      </c>
      <c r="N24" s="218"/>
    </row>
    <row r="25" spans="2:14" ht="15.75">
      <c r="B25" s="211"/>
      <c r="C25" s="219" t="s">
        <v>32</v>
      </c>
      <c r="D25" s="221" t="s">
        <v>33</v>
      </c>
      <c r="E25" s="221" t="s">
        <v>34</v>
      </c>
      <c r="F25" s="221" t="s">
        <v>35</v>
      </c>
      <c r="G25" s="221" t="s">
        <v>36</v>
      </c>
      <c r="H25" s="221" t="s">
        <v>37</v>
      </c>
      <c r="I25" s="221" t="s">
        <v>38</v>
      </c>
      <c r="J25" s="221" t="s">
        <v>39</v>
      </c>
      <c r="K25" s="221" t="s">
        <v>40</v>
      </c>
      <c r="L25" s="221" t="s">
        <v>41</v>
      </c>
      <c r="M25" s="42"/>
      <c r="N25" s="42"/>
    </row>
    <row r="26" spans="2:14" ht="16.5" thickBot="1">
      <c r="B26" s="212"/>
      <c r="C26" s="220"/>
      <c r="D26" s="222"/>
      <c r="E26" s="222"/>
      <c r="F26" s="222"/>
      <c r="G26" s="222"/>
      <c r="H26" s="222"/>
      <c r="I26" s="222"/>
      <c r="J26" s="222"/>
      <c r="K26" s="222"/>
      <c r="L26" s="222"/>
      <c r="M26" s="44" t="s">
        <v>42</v>
      </c>
      <c r="N26" s="44" t="s">
        <v>43</v>
      </c>
    </row>
    <row r="27" spans="2:14" ht="16.5" thickBot="1">
      <c r="B27" s="222" t="s">
        <v>44</v>
      </c>
      <c r="C27" s="289"/>
      <c r="D27" s="290">
        <v>1</v>
      </c>
      <c r="E27" s="290"/>
      <c r="F27" s="290"/>
      <c r="G27" s="290">
        <v>1</v>
      </c>
      <c r="H27" s="290"/>
      <c r="I27" s="290"/>
      <c r="J27" s="290">
        <v>2</v>
      </c>
      <c r="K27" s="290"/>
      <c r="L27" s="290"/>
      <c r="M27" s="290">
        <v>1</v>
      </c>
      <c r="N27" s="290"/>
    </row>
    <row r="28" spans="2:14" ht="16.5" thickBot="1">
      <c r="B28" s="222" t="s">
        <v>45</v>
      </c>
      <c r="C28" s="291">
        <v>1</v>
      </c>
      <c r="D28" s="292">
        <v>2</v>
      </c>
      <c r="E28" s="292"/>
      <c r="F28" s="292">
        <v>2</v>
      </c>
      <c r="G28" s="292"/>
      <c r="H28" s="292"/>
      <c r="I28" s="292"/>
      <c r="J28" s="292"/>
      <c r="K28" s="292"/>
      <c r="L28" s="292"/>
      <c r="M28" s="292">
        <v>1</v>
      </c>
      <c r="N28" s="292"/>
    </row>
    <row r="29" spans="2:14" ht="16.5" thickBot="1">
      <c r="B29" s="222" t="s">
        <v>46</v>
      </c>
      <c r="C29" s="291"/>
      <c r="D29" s="292">
        <v>3</v>
      </c>
      <c r="E29" s="292">
        <v>2</v>
      </c>
      <c r="F29" s="292"/>
      <c r="G29" s="292"/>
      <c r="H29" s="292">
        <v>2</v>
      </c>
      <c r="I29" s="292">
        <v>2</v>
      </c>
      <c r="J29" s="292">
        <v>1</v>
      </c>
      <c r="K29" s="292"/>
      <c r="L29" s="292">
        <v>1</v>
      </c>
      <c r="M29" s="292">
        <v>1</v>
      </c>
      <c r="N29" s="292"/>
    </row>
    <row r="30" spans="2:14" ht="16.5" thickBot="1">
      <c r="B30" s="222" t="s">
        <v>47</v>
      </c>
      <c r="C30" s="291"/>
      <c r="D30" s="292">
        <v>2</v>
      </c>
      <c r="E30" s="292"/>
      <c r="F30" s="292"/>
      <c r="G30" s="292"/>
      <c r="H30" s="292"/>
      <c r="I30" s="292"/>
      <c r="J30" s="292"/>
      <c r="K30" s="292"/>
      <c r="L30" s="292"/>
      <c r="M30" s="292">
        <v>1</v>
      </c>
      <c r="N30" s="292"/>
    </row>
    <row r="31" spans="2:14" ht="16.5" thickBot="1">
      <c r="B31" s="222" t="s">
        <v>48</v>
      </c>
      <c r="C31" s="291">
        <v>2</v>
      </c>
      <c r="D31" s="292"/>
      <c r="E31" s="292">
        <v>1</v>
      </c>
      <c r="F31" s="292">
        <v>1</v>
      </c>
      <c r="G31" s="292">
        <v>2</v>
      </c>
      <c r="H31" s="292"/>
      <c r="I31" s="292">
        <v>2</v>
      </c>
      <c r="J31" s="292">
        <v>2</v>
      </c>
      <c r="K31" s="292"/>
      <c r="L31" s="292">
        <v>2</v>
      </c>
      <c r="M31" s="292"/>
      <c r="N31" s="292">
        <v>2</v>
      </c>
    </row>
    <row r="32" spans="2:14" ht="16.5" thickBot="1">
      <c r="B32" s="222" t="s">
        <v>49</v>
      </c>
      <c r="C32" s="48">
        <f t="shared" si="1" ref="C32:N32">($R$4*C27+$R$5*C28+$R$6*C29+$R$7*C30+$R$8*C31)/(C27+C28+C29+C30+C31)</f>
        <v>0.51333333333333331</v>
      </c>
      <c r="D32" s="48">
        <f t="shared" si="1"/>
        <v>0.53602272727272726</v>
      </c>
      <c r="E32" s="48">
        <f t="shared" si="1"/>
        <v>0.56121212121212116</v>
      </c>
      <c r="F32" s="48">
        <f t="shared" si="1"/>
        <v>0.51757575757575747</v>
      </c>
      <c r="G32" s="48">
        <f t="shared" si="1"/>
        <v>0.49060606060606055</v>
      </c>
      <c r="H32" s="48">
        <f t="shared" si="1"/>
        <v>0.58727272727272717</v>
      </c>
      <c r="I32" s="48">
        <f t="shared" si="1"/>
        <v>0.5481818181818181</v>
      </c>
      <c r="J32" s="48">
        <f t="shared" si="1"/>
        <v>0.50254545454545452</v>
      </c>
      <c r="K32" s="48"/>
      <c r="L32" s="48">
        <f t="shared" si="1"/>
        <v>0.53515151515151504</v>
      </c>
      <c r="M32" s="48">
        <f t="shared" si="1"/>
        <v>0.51931818181818179</v>
      </c>
      <c r="N32" s="48">
        <f t="shared" si="1"/>
        <v>0.50909090909090904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8" spans="4:5" ht="15.75">
      <c r="D38" s="217" t="str">
        <f>'CO (4)'!D9</f>
        <v xml:space="preserve"> Analytical Geometry and Optimization Theory</v>
      </c>
      <c r="E38" s="217"/>
    </row>
    <row r="39" spans="2:14" ht="16.5" customHeight="1">
      <c r="B39" s="45" t="s">
        <v>81</v>
      </c>
      <c r="C39" s="45"/>
      <c r="D39" s="217"/>
      <c r="E39" s="217"/>
      <c r="F39" s="45"/>
      <c r="G39" s="45"/>
      <c r="H39" s="45"/>
      <c r="I39" s="45"/>
      <c r="J39" s="45"/>
      <c r="K39" s="39"/>
      <c r="L39" s="39"/>
      <c r="M39" s="39"/>
      <c r="N39" s="39"/>
    </row>
    <row r="40" spans="2:14" ht="16.5" thickBo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2:14" ht="16.5" thickBot="1">
      <c r="B41" s="210" t="s">
        <v>29</v>
      </c>
      <c r="C41" s="218"/>
      <c r="D41" s="213" t="s">
        <v>30</v>
      </c>
      <c r="E41" s="214"/>
      <c r="F41" s="214"/>
      <c r="G41" s="214"/>
      <c r="H41" s="214"/>
      <c r="I41" s="214"/>
      <c r="J41" s="214"/>
      <c r="K41" s="214"/>
      <c r="L41" s="214"/>
      <c r="M41" s="213" t="s">
        <v>31</v>
      </c>
      <c r="N41" s="218"/>
    </row>
    <row r="42" spans="2:14" ht="15.75">
      <c r="B42" s="211"/>
      <c r="C42" s="219" t="s">
        <v>32</v>
      </c>
      <c r="D42" s="221" t="s">
        <v>33</v>
      </c>
      <c r="E42" s="221" t="s">
        <v>34</v>
      </c>
      <c r="F42" s="221" t="s">
        <v>35</v>
      </c>
      <c r="G42" s="221" t="s">
        <v>36</v>
      </c>
      <c r="H42" s="221" t="s">
        <v>37</v>
      </c>
      <c r="I42" s="221" t="s">
        <v>38</v>
      </c>
      <c r="J42" s="221" t="s">
        <v>39</v>
      </c>
      <c r="K42" s="221" t="s">
        <v>40</v>
      </c>
      <c r="L42" s="221" t="s">
        <v>41</v>
      </c>
      <c r="M42" s="42"/>
      <c r="N42" s="42"/>
    </row>
    <row r="43" spans="2:14" ht="16.5" thickBot="1">
      <c r="B43" s="212"/>
      <c r="C43" s="220"/>
      <c r="D43" s="222"/>
      <c r="E43" s="222"/>
      <c r="F43" s="222"/>
      <c r="G43" s="222"/>
      <c r="H43" s="222"/>
      <c r="I43" s="222"/>
      <c r="J43" s="222"/>
      <c r="K43" s="222"/>
      <c r="L43" s="222"/>
      <c r="M43" s="44" t="s">
        <v>42</v>
      </c>
      <c r="N43" s="44" t="s">
        <v>43</v>
      </c>
    </row>
    <row r="44" spans="2:14" ht="16.5" thickBot="1">
      <c r="B44" s="222" t="s">
        <v>44</v>
      </c>
      <c r="C44" s="289"/>
      <c r="D44" s="290">
        <v>2</v>
      </c>
      <c r="E44" s="290"/>
      <c r="F44" s="290"/>
      <c r="G44" s="290"/>
      <c r="H44" s="290"/>
      <c r="I44" s="290"/>
      <c r="J44" s="290"/>
      <c r="K44" s="290"/>
      <c r="L44" s="290">
        <v>1</v>
      </c>
      <c r="M44" s="290">
        <v>2</v>
      </c>
      <c r="N44" s="290"/>
    </row>
    <row r="45" spans="2:14" ht="16.5" thickBot="1">
      <c r="B45" s="222" t="s">
        <v>45</v>
      </c>
      <c r="C45" s="291">
        <v>2</v>
      </c>
      <c r="D45" s="292"/>
      <c r="E45" s="292"/>
      <c r="F45" s="292"/>
      <c r="G45" s="292"/>
      <c r="H45" s="292"/>
      <c r="I45" s="292">
        <v>1</v>
      </c>
      <c r="J45" s="292"/>
      <c r="K45" s="292"/>
      <c r="L45" s="292"/>
      <c r="M45" s="292">
        <v>1</v>
      </c>
      <c r="N45" s="292"/>
    </row>
    <row r="46" spans="2:14" ht="16.5" thickBot="1">
      <c r="B46" s="222" t="s">
        <v>46</v>
      </c>
      <c r="C46" s="291"/>
      <c r="D46" s="292">
        <v>2</v>
      </c>
      <c r="E46" s="292"/>
      <c r="F46" s="292"/>
      <c r="G46" s="292">
        <v>2</v>
      </c>
      <c r="H46" s="292"/>
      <c r="I46" s="292"/>
      <c r="J46" s="292"/>
      <c r="K46" s="292">
        <v>1</v>
      </c>
      <c r="L46" s="292"/>
      <c r="M46" s="292">
        <v>1</v>
      </c>
      <c r="N46" s="292"/>
    </row>
    <row r="47" spans="2:14" ht="16.5" thickBot="1">
      <c r="B47" s="222" t="s">
        <v>47</v>
      </c>
      <c r="C47" s="291">
        <v>2</v>
      </c>
      <c r="D47" s="292">
        <v>1</v>
      </c>
      <c r="E47" s="292"/>
      <c r="F47" s="292">
        <v>2</v>
      </c>
      <c r="G47" s="292"/>
      <c r="H47" s="292">
        <v>2</v>
      </c>
      <c r="I47" s="292">
        <v>2</v>
      </c>
      <c r="J47" s="292">
        <v>3</v>
      </c>
      <c r="K47" s="292"/>
      <c r="L47" s="292">
        <v>1</v>
      </c>
      <c r="M47" s="292"/>
      <c r="N47" s="292">
        <v>2</v>
      </c>
    </row>
    <row r="48" spans="2:14" ht="16.5" thickBot="1">
      <c r="B48" s="222" t="s">
        <v>48</v>
      </c>
      <c r="C48" s="291">
        <v>1</v>
      </c>
      <c r="D48" s="292">
        <v>3</v>
      </c>
      <c r="E48" s="292"/>
      <c r="F48" s="292"/>
      <c r="G48" s="292"/>
      <c r="H48" s="292"/>
      <c r="I48" s="292">
        <v>2</v>
      </c>
      <c r="J48" s="292"/>
      <c r="K48" s="292"/>
      <c r="L48" s="292"/>
      <c r="M48" s="292">
        <v>2</v>
      </c>
      <c r="N48" s="292"/>
    </row>
    <row r="49" spans="2:14" ht="16.5" thickBot="1">
      <c r="B49" s="222" t="s">
        <v>49</v>
      </c>
      <c r="C49" s="48">
        <f t="shared" si="2" ref="C49:N49">($R$4*C44+$R$5*C45+$R$6*C46+$R$7*C47+$R$8*C48)/(C44+C45+C46+C47+C48)</f>
        <v>0.51636363636363625</v>
      </c>
      <c r="D49" s="48">
        <f t="shared" si="2"/>
        <v>0.51545454545454539</v>
      </c>
      <c r="E49" s="48"/>
      <c r="F49" s="48">
        <f t="shared" si="2"/>
        <v>0.51454545454545453</v>
      </c>
      <c r="G49" s="48">
        <f t="shared" si="2"/>
        <v>0.58727272727272717</v>
      </c>
      <c r="H49" s="48">
        <f t="shared" si="2"/>
        <v>0.51454545454545453</v>
      </c>
      <c r="I49" s="48">
        <f t="shared" si="2"/>
        <v>0.51381818181818173</v>
      </c>
      <c r="J49" s="48">
        <f t="shared" si="2"/>
        <v>0.51454545454545453</v>
      </c>
      <c r="K49" s="48">
        <f t="shared" si="2"/>
        <v>0.58727272727272717</v>
      </c>
      <c r="L49" s="48">
        <f t="shared" si="2"/>
        <v>0.48409090909090907</v>
      </c>
      <c r="M49" s="48">
        <f t="shared" si="2"/>
        <v>0.50575757575757574</v>
      </c>
      <c r="N49" s="48">
        <f t="shared" si="2"/>
        <v>0.51454545454545453</v>
      </c>
    </row>
    <row r="50" spans="2:14" ht="15.75">
      <c r="B50" s="45" t="s">
        <v>50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2:14" ht="15.75">
      <c r="B51" s="45" t="s">
        <v>51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</sheetData>
  <mergeCells count="46">
    <mergeCell ref="B41:B43"/>
    <mergeCell ref="D41:L41"/>
    <mergeCell ref="M41:N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D38:E39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5" bottom="0.75" header="0.3" footer="0.3"/>
  <pageSetup orientation="portrait" paperSize="1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bcfa96d-9fe0-4c63-867d-b71460990f03}">
  <sheetPr codeName="Sheet24"/>
  <dimension ref="A1:AB20"/>
  <sheetViews>
    <sheetView zoomScale="90" zoomScaleNormal="90" workbookViewId="0" topLeftCell="M1">
      <selection pane="topLeft" activeCell="W14" sqref="W14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10.142857142857142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23" t="s">
        <v>285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2:27" ht="22.5">
      <c r="B2" s="223" t="s">
        <v>88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</row>
    <row r="3" spans="2:27" ht="22.5">
      <c r="B3" s="224" t="s">
        <v>279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27" ht="15">
      <c r="A4" s="226" t="s">
        <v>63</v>
      </c>
      <c r="B4" s="227"/>
      <c r="C4" s="228"/>
      <c r="D4" s="225" t="s">
        <v>32</v>
      </c>
      <c r="E4" s="225"/>
      <c r="F4" s="225" t="s">
        <v>33</v>
      </c>
      <c r="G4" s="225"/>
      <c r="H4" s="225" t="s">
        <v>34</v>
      </c>
      <c r="I4" s="225"/>
      <c r="J4" s="225" t="s">
        <v>35</v>
      </c>
      <c r="K4" s="225"/>
      <c r="L4" s="225" t="s">
        <v>36</v>
      </c>
      <c r="M4" s="225"/>
      <c r="N4" s="225" t="s">
        <v>37</v>
      </c>
      <c r="O4" s="225"/>
      <c r="P4" s="225" t="s">
        <v>38</v>
      </c>
      <c r="Q4" s="225"/>
      <c r="R4" s="225" t="s">
        <v>39</v>
      </c>
      <c r="S4" s="225"/>
      <c r="T4" s="225" t="s">
        <v>40</v>
      </c>
      <c r="U4" s="225"/>
      <c r="V4" s="225" t="s">
        <v>41</v>
      </c>
      <c r="W4" s="225"/>
      <c r="X4" s="225" t="s">
        <v>42</v>
      </c>
      <c r="Y4" s="225"/>
      <c r="Z4" s="225" t="s">
        <v>43</v>
      </c>
      <c r="AA4" s="225"/>
    </row>
    <row r="5" spans="1:27" ht="42.75">
      <c r="A5" s="229"/>
      <c r="B5" s="230"/>
      <c r="C5" s="231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254" t="s">
        <v>17</v>
      </c>
      <c r="B6" s="254" t="s">
        <v>19</v>
      </c>
      <c r="C6" s="254" t="s">
        <v>7</v>
      </c>
      <c r="D6" s="254"/>
      <c r="E6" s="255" t="s">
        <v>53</v>
      </c>
      <c r="F6" s="254"/>
      <c r="G6" s="256" t="s">
        <v>54</v>
      </c>
      <c r="H6" s="254"/>
      <c r="I6" s="256" t="s">
        <v>55</v>
      </c>
      <c r="J6" s="254"/>
      <c r="K6" s="256" t="s">
        <v>56</v>
      </c>
      <c r="L6" s="254"/>
      <c r="M6" s="256" t="s">
        <v>57</v>
      </c>
      <c r="N6" s="254"/>
      <c r="O6" s="256" t="s">
        <v>58</v>
      </c>
      <c r="P6" s="254"/>
      <c r="Q6" s="256" t="s">
        <v>59</v>
      </c>
      <c r="R6" s="254"/>
      <c r="S6" s="256" t="s">
        <v>60</v>
      </c>
      <c r="T6" s="254"/>
      <c r="U6" s="256" t="s">
        <v>61</v>
      </c>
      <c r="V6" s="254"/>
      <c r="W6" s="256" t="s">
        <v>62</v>
      </c>
      <c r="X6" s="254"/>
      <c r="Y6" s="257" t="s">
        <v>66</v>
      </c>
      <c r="Z6" s="254"/>
      <c r="AA6" s="257" t="s">
        <v>67</v>
      </c>
      <c r="AB6" s="66"/>
    </row>
    <row r="7" spans="1:28" s="258" customFormat="1" ht="29.25" customHeight="1">
      <c r="A7" s="53">
        <v>1</v>
      </c>
      <c r="B7" s="67"/>
      <c r="C7" s="259" t="str">
        <f>'CO (4)'!D7</f>
        <v>Discrete Mathematics</v>
      </c>
      <c r="D7" s="67">
        <v>1</v>
      </c>
      <c r="E7" s="130">
        <f>'CO-PO Mapping (4)'!C17</f>
        <v>0.50766233766233759</v>
      </c>
      <c r="F7" s="67">
        <v>1.50</v>
      </c>
      <c r="G7" s="130">
        <f>'CO-PO Mapping (4)'!D17</f>
        <v>0.4987012987012987</v>
      </c>
      <c r="H7" s="67">
        <v>1.50</v>
      </c>
      <c r="I7" s="130">
        <f>'CO-PO Mapping (4)'!E17</f>
        <v>0.47393939393939394</v>
      </c>
      <c r="J7" s="67">
        <v>1.50</v>
      </c>
      <c r="K7" s="130">
        <f>'CO-PO Mapping (4)'!F17</f>
        <v>0.51818181818181808</v>
      </c>
      <c r="L7" s="67">
        <v>1.50</v>
      </c>
      <c r="M7" s="130">
        <f>'CO-PO Mapping (4)'!G17</f>
        <v>0.52045454545454539</v>
      </c>
      <c r="N7" s="67">
        <v>1.50</v>
      </c>
      <c r="O7" s="130">
        <f>'CO-PO Mapping (4)'!H17</f>
        <v>0.51792207792207789</v>
      </c>
      <c r="P7" s="67">
        <v>1.50</v>
      </c>
      <c r="Q7" s="130">
        <f>'CO-PO Mapping (4)'!I17</f>
        <v>0.51045454545454538</v>
      </c>
      <c r="R7" s="67">
        <v>1.50</v>
      </c>
      <c r="S7" s="130">
        <f>'CO-PO Mapping (4)'!J17</f>
        <v>0.52981818181818174</v>
      </c>
      <c r="T7" s="67">
        <v>1.50</v>
      </c>
      <c r="U7" s="130">
        <f>'CO-PO Mapping (4)'!K17</f>
        <v>0.52181818181818174</v>
      </c>
      <c r="V7" s="67">
        <v>1.50</v>
      </c>
      <c r="W7" s="130">
        <f>'CO-PO Mapping (4)'!L17</f>
        <v>0.48136363636363633</v>
      </c>
      <c r="X7" s="67">
        <v>1.50</v>
      </c>
      <c r="Y7" s="130">
        <f>'CO-PO Mapping (4)'!M17</f>
        <v>0.50409090909090903</v>
      </c>
      <c r="Z7" s="67">
        <v>1.50</v>
      </c>
      <c r="AA7" s="130">
        <f>'CO-PO Mapping (4)'!N17</f>
        <v>0.51181818181818173</v>
      </c>
      <c r="AB7" s="53"/>
    </row>
    <row r="8" spans="1:28" s="258" customFormat="1" ht="15.75">
      <c r="A8" s="53">
        <v>2</v>
      </c>
      <c r="B8" s="67"/>
      <c r="C8" s="259" t="str">
        <f>'CO (4)'!D8</f>
        <v>Calculus</v>
      </c>
      <c r="D8" s="67">
        <v>1.50</v>
      </c>
      <c r="E8" s="130">
        <f>'CO-PO Mapping (4)'!C32</f>
        <v>0.51333333333333331</v>
      </c>
      <c r="F8" s="67">
        <v>2.2999999999999998</v>
      </c>
      <c r="G8" s="130">
        <f>'CO-PO Mapping (4)'!D32</f>
        <v>0.53602272727272726</v>
      </c>
      <c r="H8" s="67">
        <v>1.30</v>
      </c>
      <c r="I8" s="130">
        <f>'CO-PO Mapping (4)'!E32</f>
        <v>0.56121212121212116</v>
      </c>
      <c r="J8" s="67">
        <v>1.30</v>
      </c>
      <c r="K8" s="130">
        <f>'CO-PO Mapping (4)'!F32</f>
        <v>0.51757575757575747</v>
      </c>
      <c r="L8" s="67">
        <v>1.30</v>
      </c>
      <c r="M8" s="130">
        <f>'CO-PO Mapping (4)'!G32</f>
        <v>0.49060606060606055</v>
      </c>
      <c r="N8" s="67">
        <v>1.30</v>
      </c>
      <c r="O8" s="130">
        <f>'CO-PO Mapping (4)'!H32</f>
        <v>0.58727272727272717</v>
      </c>
      <c r="P8" s="67">
        <v>1.30</v>
      </c>
      <c r="Q8" s="130">
        <f>'CO-PO Mapping (4)'!I32</f>
        <v>0.5481818181818181</v>
      </c>
      <c r="R8" s="67">
        <v>1.30</v>
      </c>
      <c r="S8" s="130">
        <f>'CO-PO Mapping (4)'!J32</f>
        <v>0.50254545454545452</v>
      </c>
      <c r="T8" s="67"/>
      <c r="U8" s="130"/>
      <c r="V8" s="67">
        <v>1.30</v>
      </c>
      <c r="W8" s="130">
        <f>'CO-PO Mapping (4)'!L32</f>
        <v>0.53515151515151504</v>
      </c>
      <c r="X8" s="67">
        <v>1.30</v>
      </c>
      <c r="Y8" s="130">
        <f>'CO-PO Mapping (4)'!M32</f>
        <v>0.51931818181818179</v>
      </c>
      <c r="Z8" s="67">
        <v>1.30</v>
      </c>
      <c r="AA8" s="130">
        <f>'CO-PO Mapping (4)'!N32</f>
        <v>0.50909090909090904</v>
      </c>
      <c r="AB8" s="53"/>
    </row>
    <row r="9" spans="1:27" s="258" customFormat="1" ht="28.5">
      <c r="A9" s="53">
        <v>3</v>
      </c>
      <c r="B9" s="260"/>
      <c r="C9" s="261" t="str">
        <f>'CO (4)'!D9</f>
        <v xml:space="preserve"> Analytical Geometry and Optimization Theory</v>
      </c>
      <c r="D9" s="262">
        <v>1.30</v>
      </c>
      <c r="E9" s="130">
        <f>'CO-PO Mapping (4)'!C49</f>
        <v>0.51636363636363625</v>
      </c>
      <c r="F9" s="262">
        <v>1.1000000000000001</v>
      </c>
      <c r="G9" s="263">
        <f>'CO-PO Mapping (4)'!D49</f>
        <v>0.51545454545454539</v>
      </c>
      <c r="H9" s="262">
        <v>1</v>
      </c>
      <c r="I9" s="263">
        <f>'CO-PO Mapping (4)'!E49</f>
        <v>0</v>
      </c>
      <c r="J9" s="262">
        <v>1</v>
      </c>
      <c r="K9" s="263">
        <f>'CO-PO Mapping (4)'!F49</f>
        <v>0.51454545454545453</v>
      </c>
      <c r="L9" s="262">
        <v>1</v>
      </c>
      <c r="M9" s="263">
        <f>'CO-PO Mapping (4)'!G49</f>
        <v>0.58727272727272717</v>
      </c>
      <c r="N9" s="262">
        <v>1.20</v>
      </c>
      <c r="O9" s="263">
        <f>'CO-PO Mapping (4)'!H49</f>
        <v>0.51454545454545453</v>
      </c>
      <c r="P9" s="262">
        <v>1</v>
      </c>
      <c r="Q9" s="263">
        <f>'CO-PO Mapping (4)'!I49</f>
        <v>0.51381818181818173</v>
      </c>
      <c r="R9" s="262"/>
      <c r="S9" s="263"/>
      <c r="T9" s="262">
        <v>1.30</v>
      </c>
      <c r="U9" s="263">
        <f>'CO-PO Mapping (4)'!K49</f>
        <v>0.58727272727272717</v>
      </c>
      <c r="V9" s="262">
        <v>2</v>
      </c>
      <c r="W9" s="263">
        <f>'CO-PO Mapping (4)'!L49</f>
        <v>0.48409090909090907</v>
      </c>
      <c r="X9" s="262">
        <v>1</v>
      </c>
      <c r="Y9" s="263">
        <f>'CO-PO Mapping (4)'!M49</f>
        <v>0.50575757575757574</v>
      </c>
      <c r="Z9" s="262">
        <v>1.1000000000000001</v>
      </c>
      <c r="AA9" s="263">
        <f>'CO-PO Mapping (4)'!N49</f>
        <v>0.51454545454545453</v>
      </c>
    </row>
    <row r="11" spans="3:27" ht="15">
      <c r="C11" s="52" t="s">
        <v>68</v>
      </c>
      <c r="D11" s="56">
        <f>AVERAGE(D7:D9)</f>
        <v>1.2666666666666666</v>
      </c>
      <c r="E11" s="57"/>
      <c r="F11" s="58">
        <f>AVERAGE(F7:F9)</f>
        <v>1.6333333333333335</v>
      </c>
      <c r="G11" s="57"/>
      <c r="H11" s="58">
        <f>AVERAGE(H7:H9)</f>
        <v>1.2666666666666666</v>
      </c>
      <c r="I11" s="57"/>
      <c r="J11" s="58">
        <f>AVERAGE(J7:J9)</f>
        <v>1.2666666666666666</v>
      </c>
      <c r="K11" s="57"/>
      <c r="L11" s="58">
        <f>AVERAGE(L7:L9)</f>
        <v>1.2666666666666666</v>
      </c>
      <c r="M11" s="57"/>
      <c r="N11" s="58">
        <f>AVERAGE(N7:N9)</f>
        <v>1.3333333333333333</v>
      </c>
      <c r="O11" s="57"/>
      <c r="P11" s="58">
        <f>AVERAGE(P7:P9)</f>
        <v>1.2666666666666666</v>
      </c>
      <c r="Q11" s="57"/>
      <c r="R11" s="58">
        <f>AVERAGE(R7:R9)</f>
        <v>1.40</v>
      </c>
      <c r="S11" s="57"/>
      <c r="T11" s="58">
        <f>AVERAGE(T7:T9)</f>
        <v>1.40</v>
      </c>
      <c r="U11" s="57"/>
      <c r="V11" s="58">
        <f>AVERAGE(V7:V9)</f>
        <v>1.60</v>
      </c>
      <c r="W11" s="57"/>
      <c r="X11" s="58">
        <f>AVERAGE(X7:X9)</f>
        <v>1.2666666666666666</v>
      </c>
      <c r="Y11" s="57"/>
      <c r="Z11" s="58">
        <f>AVERAGE(Z7:Z9)</f>
        <v>1.30</v>
      </c>
      <c r="AA11" s="59"/>
    </row>
    <row r="12" spans="4:27" ht="15">
      <c r="D12" s="6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61"/>
    </row>
    <row r="13" spans="3:27" ht="15">
      <c r="C13" s="52" t="s">
        <v>69</v>
      </c>
      <c r="D13" s="60"/>
      <c r="E13" s="164">
        <f>AVERAGE(E7:E9)</f>
        <v>0.51245310245310238</v>
      </c>
      <c r="F13" s="60"/>
      <c r="G13" s="164">
        <f>AVERAGE(G7:G9)</f>
        <v>0.51672619047619051</v>
      </c>
      <c r="H13" s="60"/>
      <c r="I13" s="164">
        <f>AVERAGE(I7:I9)</f>
        <v>0.34505050505050505</v>
      </c>
      <c r="J13" s="60"/>
      <c r="K13" s="164">
        <f>AVERAGE(K7:K9)</f>
        <v>0.51676767676767676</v>
      </c>
      <c r="L13" s="60"/>
      <c r="M13" s="164">
        <f>AVERAGE(M7:M9)</f>
        <v>0.53277777777777768</v>
      </c>
      <c r="N13" s="60"/>
      <c r="O13" s="164">
        <f>AVERAGE(O7:O9)</f>
        <v>0.5399134199134199</v>
      </c>
      <c r="P13" s="60"/>
      <c r="Q13" s="164">
        <f>AVERAGE(Q7:Q9)</f>
        <v>0.52415151515151515</v>
      </c>
      <c r="R13" s="60"/>
      <c r="S13" s="164">
        <f>AVERAGE(S7:S9)</f>
        <v>0.51618181818181808</v>
      </c>
      <c r="T13" s="60"/>
      <c r="U13" s="164">
        <f>AVERAGE(U7:U9)</f>
        <v>0.55454545454545445</v>
      </c>
      <c r="V13" s="60"/>
      <c r="W13" s="164">
        <f>AVERAGE(W7:W9)</f>
        <v>0.5002020202020202</v>
      </c>
      <c r="X13" s="60"/>
      <c r="Y13" s="164">
        <f>AVERAGE(Y7:Y9)</f>
        <v>0.5097222222222223</v>
      </c>
      <c r="Z13" s="60"/>
      <c r="AA13" s="164">
        <f>AVERAGE(AA7:AA9)</f>
        <v>0.51181818181818173</v>
      </c>
    </row>
    <row r="14" spans="4:27" ht="15">
      <c r="D14" s="60"/>
      <c r="E14" s="72"/>
      <c r="F14" s="71"/>
      <c r="G14" s="72"/>
      <c r="H14" s="71"/>
      <c r="I14" s="72"/>
      <c r="J14" s="71"/>
      <c r="K14" s="72"/>
      <c r="L14" s="71"/>
      <c r="M14" s="72"/>
      <c r="N14" s="71"/>
      <c r="O14" s="72"/>
      <c r="P14" s="71"/>
      <c r="Q14" s="72"/>
      <c r="R14" s="71"/>
      <c r="S14" s="72"/>
      <c r="T14" s="71"/>
      <c r="U14" s="72"/>
      <c r="V14" s="71"/>
      <c r="W14" s="72"/>
      <c r="X14" s="71"/>
      <c r="Y14" s="72"/>
      <c r="Z14" s="71"/>
      <c r="AA14" s="62"/>
    </row>
    <row r="15" spans="3:27" ht="15">
      <c r="C15" s="52" t="s">
        <v>70</v>
      </c>
      <c r="D15" s="60"/>
      <c r="E15" s="109">
        <v>2.50</v>
      </c>
      <c r="F15" s="71"/>
      <c r="G15" s="109">
        <v>2.50</v>
      </c>
      <c r="H15" s="71"/>
      <c r="I15" s="109">
        <v>2.50</v>
      </c>
      <c r="J15" s="71"/>
      <c r="K15" s="109">
        <v>2.50</v>
      </c>
      <c r="L15" s="71"/>
      <c r="M15" s="109">
        <v>2.50</v>
      </c>
      <c r="N15" s="71"/>
      <c r="O15" s="109">
        <v>2.50</v>
      </c>
      <c r="P15" s="71"/>
      <c r="Q15" s="109">
        <v>2.50</v>
      </c>
      <c r="R15" s="71"/>
      <c r="S15" s="109">
        <v>2.50</v>
      </c>
      <c r="T15" s="71"/>
      <c r="U15" s="109">
        <v>2.50</v>
      </c>
      <c r="V15" s="71"/>
      <c r="W15" s="109">
        <v>2.50</v>
      </c>
      <c r="X15" s="71"/>
      <c r="Y15" s="109">
        <v>2.50</v>
      </c>
      <c r="Z15" s="71"/>
      <c r="AA15" s="110">
        <v>2.50</v>
      </c>
    </row>
    <row r="16" spans="4:27" ht="15">
      <c r="D16" s="60"/>
      <c r="E16" s="72"/>
      <c r="F16" s="71"/>
      <c r="G16" s="72"/>
      <c r="H16" s="71"/>
      <c r="I16" s="72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71"/>
      <c r="U16" s="72"/>
      <c r="V16" s="71"/>
      <c r="W16" s="72"/>
      <c r="X16" s="71"/>
      <c r="Y16" s="72"/>
      <c r="Z16" s="71"/>
      <c r="AA16" s="62"/>
    </row>
    <row r="17" spans="3:27" ht="15">
      <c r="C17" s="52" t="s">
        <v>71</v>
      </c>
      <c r="D17" s="60"/>
      <c r="E17" s="111">
        <f>(E13+E15)/2</f>
        <v>1.5062265512265511</v>
      </c>
      <c r="F17" s="71"/>
      <c r="G17" s="111">
        <f>(G13+G15)/2</f>
        <v>1.5083630952380953</v>
      </c>
      <c r="H17" s="71"/>
      <c r="I17" s="111">
        <f>(I13+I15)/2</f>
        <v>1.4225252525252525</v>
      </c>
      <c r="J17" s="71"/>
      <c r="K17" s="111">
        <f>(K13+K15)/2</f>
        <v>1.5083838383838384</v>
      </c>
      <c r="L17" s="71"/>
      <c r="M17" s="111">
        <f>(M13+M15)/2</f>
        <v>1.5163888888888888</v>
      </c>
      <c r="N17" s="71"/>
      <c r="O17" s="111">
        <f>(O13+O15)/2</f>
        <v>1.51995670995671</v>
      </c>
      <c r="P17" s="71"/>
      <c r="Q17" s="111">
        <f>(Q13+Q15)/2</f>
        <v>1.5120757575757575</v>
      </c>
      <c r="R17" s="71"/>
      <c r="S17" s="111">
        <f>(S13+S15)/2</f>
        <v>1.5080909090909089</v>
      </c>
      <c r="T17" s="71"/>
      <c r="U17" s="111"/>
      <c r="V17" s="71"/>
      <c r="W17" s="111">
        <f>(W13+W15)/2</f>
        <v>1.5001010101010102</v>
      </c>
      <c r="X17" s="71"/>
      <c r="Y17" s="111">
        <f>(Y13+Y15)/2</f>
        <v>1.5048611111111112</v>
      </c>
      <c r="Z17" s="71"/>
      <c r="AA17" s="112">
        <f>(AA13+AA15)/2</f>
        <v>1.5059090909090909</v>
      </c>
    </row>
    <row r="18" spans="4:27" ht="15">
      <c r="D18" s="73"/>
      <c r="E18" s="74"/>
      <c r="F18" s="63"/>
      <c r="G18" s="74"/>
      <c r="H18" s="63"/>
      <c r="I18" s="74"/>
      <c r="J18" s="63"/>
      <c r="K18" s="74"/>
      <c r="L18" s="63"/>
      <c r="M18" s="74"/>
      <c r="N18" s="63"/>
      <c r="O18" s="74"/>
      <c r="P18" s="63"/>
      <c r="Q18" s="74"/>
      <c r="R18" s="63"/>
      <c r="S18" s="74"/>
      <c r="T18" s="63"/>
      <c r="U18" s="74"/>
      <c r="V18" s="63"/>
      <c r="W18" s="74"/>
      <c r="X18" s="63"/>
      <c r="Y18" s="74"/>
      <c r="Z18" s="63"/>
      <c r="AA18" s="75"/>
    </row>
    <row r="19" spans="4:27" ht="15">
      <c r="D19" s="232" t="s">
        <v>32</v>
      </c>
      <c r="E19" s="232"/>
      <c r="F19" s="232" t="s">
        <v>33</v>
      </c>
      <c r="G19" s="232"/>
      <c r="H19" s="232" t="s">
        <v>34</v>
      </c>
      <c r="I19" s="232"/>
      <c r="J19" s="232" t="s">
        <v>35</v>
      </c>
      <c r="K19" s="232"/>
      <c r="L19" s="232" t="s">
        <v>36</v>
      </c>
      <c r="M19" s="232"/>
      <c r="N19" s="232" t="s">
        <v>37</v>
      </c>
      <c r="O19" s="232"/>
      <c r="P19" s="232" t="s">
        <v>38</v>
      </c>
      <c r="Q19" s="232"/>
      <c r="R19" s="232" t="s">
        <v>39</v>
      </c>
      <c r="S19" s="232"/>
      <c r="T19" s="232" t="s">
        <v>40</v>
      </c>
      <c r="U19" s="232"/>
      <c r="V19" s="232" t="s">
        <v>41</v>
      </c>
      <c r="W19" s="232"/>
      <c r="X19" s="232" t="s">
        <v>42</v>
      </c>
      <c r="Y19" s="232"/>
      <c r="Z19" s="232" t="s">
        <v>43</v>
      </c>
      <c r="AA19" s="232"/>
    </row>
    <row r="20" spans="4:27" ht="15">
      <c r="D20" s="232" t="str">
        <f>IF(E17&gt;D11,"Achieve","Not Achive")</f>
        <v>Achieve</v>
      </c>
      <c r="E20" s="232"/>
      <c r="F20" s="232" t="str">
        <f t="shared" si="0" ref="F20">IF(G17&gt;F11,"Achieve","Not Achive")</f>
        <v>Not Achive</v>
      </c>
      <c r="G20" s="232"/>
      <c r="H20" s="232" t="str">
        <f t="shared" si="1" ref="H20">IF(I17&gt;H11,"Achieve","Not Achive")</f>
        <v>Achieve</v>
      </c>
      <c r="I20" s="232"/>
      <c r="J20" s="232" t="str">
        <f t="shared" si="2" ref="J20">IF(K17&gt;J11,"Achieve","Not Achive")</f>
        <v>Achieve</v>
      </c>
      <c r="K20" s="232"/>
      <c r="L20" s="232" t="str">
        <f t="shared" si="3" ref="L20">IF(M17&gt;L11,"Achieve","Not Achive")</f>
        <v>Achieve</v>
      </c>
      <c r="M20" s="232"/>
      <c r="N20" s="232" t="str">
        <f t="shared" si="4" ref="N20">IF(O17&gt;N11,"Achieve","Not Achive")</f>
        <v>Achieve</v>
      </c>
      <c r="O20" s="232"/>
      <c r="P20" s="232" t="str">
        <f t="shared" si="5" ref="P20">IF(Q17&gt;P11,"Achieve","Not Achive")</f>
        <v>Achieve</v>
      </c>
      <c r="Q20" s="232"/>
      <c r="R20" s="232" t="str">
        <f t="shared" si="6" ref="R20">IF(S17&gt;R11,"Achieve","Not Achive")</f>
        <v>Achieve</v>
      </c>
      <c r="S20" s="232"/>
      <c r="T20" s="232" t="str">
        <f t="shared" si="7" ref="T20">IF(U17&gt;T11,"Achieve","Not Achive")</f>
        <v>Not Achive</v>
      </c>
      <c r="U20" s="232"/>
      <c r="V20" s="232" t="str">
        <f t="shared" si="8" ref="V20">IF(W17&gt;V11,"Achieve","Not Achive")</f>
        <v>Not Achive</v>
      </c>
      <c r="W20" s="232"/>
      <c r="X20" s="232" t="str">
        <f t="shared" si="9" ref="X20">IF(Y17&gt;X11,"Achieve","Not Achive")</f>
        <v>Achieve</v>
      </c>
      <c r="Y20" s="232"/>
      <c r="Z20" s="232" t="str">
        <f t="shared" si="10" ref="Z20">IF(AA17&gt;Z11,"Achieve","Not Achive")</f>
        <v>Achieve</v>
      </c>
      <c r="AA20" s="232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0:E20"/>
    <mergeCell ref="H20:I20"/>
    <mergeCell ref="J20:K20"/>
    <mergeCell ref="N20:O20"/>
    <mergeCell ref="D4:E4"/>
    <mergeCell ref="F4:G4"/>
    <mergeCell ref="H4:I4"/>
    <mergeCell ref="J4:K4"/>
    <mergeCell ref="L4:M4"/>
    <mergeCell ref="D19:E19"/>
    <mergeCell ref="F20:G20"/>
    <mergeCell ref="L20:M20"/>
    <mergeCell ref="F19:G19"/>
    <mergeCell ref="H19:I19"/>
    <mergeCell ref="J19:K19"/>
    <mergeCell ref="Z20:AA20"/>
    <mergeCell ref="V19:W19"/>
    <mergeCell ref="X19:Y19"/>
    <mergeCell ref="Z19:AA19"/>
    <mergeCell ref="L19:M19"/>
    <mergeCell ref="N19:O19"/>
    <mergeCell ref="P19:Q19"/>
    <mergeCell ref="R19:S19"/>
    <mergeCell ref="T19:U19"/>
    <mergeCell ref="P20:Q20"/>
    <mergeCell ref="T20:U20"/>
    <mergeCell ref="X20:Y20"/>
    <mergeCell ref="R20:S20"/>
    <mergeCell ref="V20:W20"/>
  </mergeCells>
  <pageMargins left="0.7" right="0.7" top="0.75" bottom="0.75" header="0.3" footer="0.3"/>
  <pageSetup orientation="portrait" paperSize="1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10ab86a-2714-4a99-af1b-177593355a5e}">
  <sheetPr codeName="Sheet25">
    <pageSetUpPr fitToPage="1"/>
  </sheetPr>
  <dimension ref="A1:AB75"/>
  <sheetViews>
    <sheetView zoomScale="90" zoomScaleNormal="90" workbookViewId="0" topLeftCell="A1">
      <selection pane="topLeft" activeCell="C5" sqref="C5:C7"/>
    </sheetView>
  </sheetViews>
  <sheetFormatPr defaultColWidth="8.854285714285714" defaultRowHeight="20.25"/>
  <cols>
    <col min="1" max="1" width="11.571428571428571" style="133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428571428571429" style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10.571428571428571" style="142" bestFit="1" customWidth="1"/>
    <col min="28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295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3" t="str">
        <f>'CO (5)'!D7</f>
        <v>Diversity of Animals</v>
      </c>
      <c r="D4" s="113" t="s">
        <v>82</v>
      </c>
      <c r="E4" s="114"/>
      <c r="F4" s="189" t="s">
        <v>271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98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03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0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7" ht="19.9" customHeight="1">
      <c r="A8" s="138">
        <v>1</v>
      </c>
      <c r="B8" s="165">
        <v>263464</v>
      </c>
      <c r="C8" s="148" t="s">
        <v>104</v>
      </c>
      <c r="D8" s="10">
        <v>1</v>
      </c>
      <c r="E8" s="10">
        <v>1.50</v>
      </c>
      <c r="F8" s="10">
        <v>2.50</v>
      </c>
      <c r="G8" s="10">
        <v>3.50</v>
      </c>
      <c r="H8" s="10">
        <v>3</v>
      </c>
      <c r="I8" s="10">
        <f t="shared" si="0" ref="I8">SUM(D8:H8)</f>
        <v>11.50</v>
      </c>
      <c r="J8" s="10">
        <f>I8*0.15</f>
        <v>1.725</v>
      </c>
      <c r="K8" s="18">
        <v>1</v>
      </c>
      <c r="L8" s="18">
        <v>0.50</v>
      </c>
      <c r="M8" s="18">
        <v>1.50</v>
      </c>
      <c r="N8" s="18">
        <v>0.50</v>
      </c>
      <c r="O8" s="18">
        <v>2</v>
      </c>
      <c r="P8" s="18">
        <f>SUM(K8:O8)</f>
        <v>5.50</v>
      </c>
      <c r="Q8" s="116">
        <f>P8*0.05</f>
        <v>0.27500000000000002</v>
      </c>
      <c r="R8" s="105">
        <f t="shared" si="1" ref="R8">(D8*0.15+K8*0.05)</f>
        <v>0.20</v>
      </c>
      <c r="S8" s="105">
        <f t="shared" si="2" ref="S8">(E8*0.15+L8*0.05)</f>
        <v>0.24999999999999997</v>
      </c>
      <c r="T8" s="105">
        <f t="shared" si="3" ref="T8">(F8*0.15+M8*0.05)</f>
        <v>0.45</v>
      </c>
      <c r="U8" s="105">
        <f t="shared" si="4" ref="U8">(G8*0.15+N8*0.05)</f>
        <v>0.55000000000000004</v>
      </c>
      <c r="V8" s="105">
        <f t="shared" si="5" ref="V8">(H8*0.15+O8*0.05)</f>
        <v>0.54999999999999993</v>
      </c>
      <c r="W8" s="117">
        <f t="shared" si="6" ref="W8">I8+P8</f>
        <v>17</v>
      </c>
      <c r="X8" s="117">
        <f>(W8*0.2)</f>
        <v>3.4000000000000004</v>
      </c>
      <c r="Y8" s="293">
        <v>10</v>
      </c>
      <c r="Z8" s="116">
        <f>Y8*0.8</f>
        <v>8</v>
      </c>
      <c r="AA8" s="143"/>
    </row>
    <row r="9" spans="1:27" ht="19.9" customHeight="1">
      <c r="A9" s="138">
        <v>2</v>
      </c>
      <c r="B9" s="165">
        <v>263465</v>
      </c>
      <c r="C9" s="148" t="s">
        <v>105</v>
      </c>
      <c r="D9" s="10">
        <v>4</v>
      </c>
      <c r="E9" s="10">
        <v>2.50</v>
      </c>
      <c r="F9" s="10">
        <v>2</v>
      </c>
      <c r="G9" s="10">
        <v>3</v>
      </c>
      <c r="H9" s="10">
        <v>3.50</v>
      </c>
      <c r="I9" s="10">
        <f t="shared" si="7" ref="I9:I62">SUM(D9:H9)</f>
        <v>15</v>
      </c>
      <c r="J9" s="10">
        <f t="shared" si="8" ref="J9:J62">I9*0.15</f>
        <v>2.25</v>
      </c>
      <c r="K9" s="18">
        <v>1.50</v>
      </c>
      <c r="L9" s="18">
        <v>2</v>
      </c>
      <c r="M9" s="18">
        <v>1</v>
      </c>
      <c r="N9" s="18">
        <v>0</v>
      </c>
      <c r="O9" s="18">
        <v>1.50</v>
      </c>
      <c r="P9" s="18">
        <f t="shared" si="9" ref="P9:P62">SUM(K9:O9)</f>
        <v>6</v>
      </c>
      <c r="Q9" s="116">
        <f t="shared" si="10" ref="Q9:Q62">P9*0.05</f>
        <v>0.30000000000000004</v>
      </c>
      <c r="R9" s="105">
        <f t="shared" si="11" ref="R9:R63">(D9*0.15+K9*0.05)</f>
        <v>0.675</v>
      </c>
      <c r="S9" s="105">
        <f t="shared" si="12" ref="S9:S63">(E9*0.15+L9*0.05)</f>
        <v>0.475</v>
      </c>
      <c r="T9" s="105">
        <f t="shared" si="13" ref="T9:T63">(F9*0.15+M9*0.05)</f>
        <v>0.35</v>
      </c>
      <c r="U9" s="105">
        <f t="shared" si="14" ref="U9:U63">(G9*0.15+N9*0.05)</f>
        <v>0.44999999999999996</v>
      </c>
      <c r="V9" s="105">
        <f t="shared" si="15" ref="V9:V63">(H9*0.15+O9*0.05)</f>
        <v>0.60000000000000009</v>
      </c>
      <c r="W9" s="117">
        <f t="shared" si="16" ref="W9:W63">I9+P9</f>
        <v>21</v>
      </c>
      <c r="X9" s="117">
        <f t="shared" si="17" ref="X9:X63">(W9*0.2)</f>
        <v>4.20</v>
      </c>
      <c r="Y9" s="293">
        <v>12</v>
      </c>
      <c r="Z9" s="116">
        <f t="shared" si="18" ref="Z9:Z63">Y9*0.8</f>
        <v>9.6000000000000014</v>
      </c>
      <c r="AA9" s="143"/>
    </row>
    <row r="10" spans="1:27" ht="19.9" customHeight="1">
      <c r="A10" s="138">
        <v>3</v>
      </c>
      <c r="B10" s="165">
        <v>263469</v>
      </c>
      <c r="C10" s="148" t="s">
        <v>106</v>
      </c>
      <c r="D10" s="10">
        <v>3</v>
      </c>
      <c r="E10" s="10">
        <v>5</v>
      </c>
      <c r="F10" s="10">
        <v>4.50</v>
      </c>
      <c r="G10" s="10">
        <v>5.50</v>
      </c>
      <c r="H10" s="10">
        <v>6</v>
      </c>
      <c r="I10" s="10">
        <f t="shared" si="7"/>
        <v>24</v>
      </c>
      <c r="J10" s="10">
        <f t="shared" si="8"/>
        <v>3.5999999999999996</v>
      </c>
      <c r="K10" s="18">
        <v>3</v>
      </c>
      <c r="L10" s="18">
        <v>2.50</v>
      </c>
      <c r="M10" s="18">
        <v>2</v>
      </c>
      <c r="N10" s="18">
        <v>1.50</v>
      </c>
      <c r="O10" s="18">
        <v>3</v>
      </c>
      <c r="P10" s="18">
        <f t="shared" si="9"/>
        <v>12</v>
      </c>
      <c r="Q10" s="116">
        <f t="shared" si="10"/>
        <v>0.60000000000000009</v>
      </c>
      <c r="R10" s="105">
        <f t="shared" si="11"/>
        <v>0.60</v>
      </c>
      <c r="S10" s="105">
        <f t="shared" si="12"/>
        <v>0.875</v>
      </c>
      <c r="T10" s="105">
        <f t="shared" si="13"/>
        <v>0.77499999999999991</v>
      </c>
      <c r="U10" s="105">
        <f t="shared" si="14"/>
        <v>0.89999999999999991</v>
      </c>
      <c r="V10" s="105">
        <f t="shared" si="15"/>
        <v>1.0499999999999998</v>
      </c>
      <c r="W10" s="117">
        <f t="shared" si="16"/>
        <v>36</v>
      </c>
      <c r="X10" s="117">
        <f t="shared" si="17"/>
        <v>7.20</v>
      </c>
      <c r="Y10" s="293">
        <v>17</v>
      </c>
      <c r="Z10" s="116">
        <f t="shared" si="18"/>
        <v>13.60</v>
      </c>
      <c r="AA10" s="143"/>
    </row>
    <row r="11" spans="1:27" ht="17.25" customHeight="1">
      <c r="A11" s="138">
        <v>4</v>
      </c>
      <c r="B11" s="165">
        <v>263473</v>
      </c>
      <c r="C11" s="148" t="s">
        <v>107</v>
      </c>
      <c r="D11" s="10">
        <v>5</v>
      </c>
      <c r="E11" s="10">
        <v>4</v>
      </c>
      <c r="F11" s="10">
        <v>3</v>
      </c>
      <c r="G11" s="10">
        <v>2</v>
      </c>
      <c r="H11" s="10">
        <v>4</v>
      </c>
      <c r="I11" s="10">
        <f t="shared" si="7"/>
        <v>18</v>
      </c>
      <c r="J11" s="10">
        <f t="shared" si="8"/>
        <v>2.6999999999999997</v>
      </c>
      <c r="K11" s="18">
        <v>1.50</v>
      </c>
      <c r="L11" s="18">
        <v>1</v>
      </c>
      <c r="M11" s="18">
        <v>1.50</v>
      </c>
      <c r="N11" s="18">
        <v>2</v>
      </c>
      <c r="O11" s="18">
        <v>0</v>
      </c>
      <c r="P11" s="18">
        <f t="shared" si="9"/>
        <v>6</v>
      </c>
      <c r="Q11" s="116">
        <f t="shared" si="10"/>
        <v>0.30000000000000004</v>
      </c>
      <c r="R11" s="105">
        <f t="shared" si="11"/>
        <v>0.825</v>
      </c>
      <c r="S11" s="105">
        <f t="shared" si="12"/>
        <v>0.65</v>
      </c>
      <c r="T11" s="105">
        <f t="shared" si="13"/>
        <v>0.52499999999999991</v>
      </c>
      <c r="U11" s="105">
        <f t="shared" si="14"/>
        <v>0.40</v>
      </c>
      <c r="V11" s="105">
        <f t="shared" si="15"/>
        <v>0.60</v>
      </c>
      <c r="W11" s="117">
        <f t="shared" si="16"/>
        <v>24</v>
      </c>
      <c r="X11" s="117">
        <f t="shared" si="17"/>
        <v>4.8000000000000007</v>
      </c>
      <c r="Y11" s="293">
        <v>13</v>
      </c>
      <c r="Z11" s="116">
        <f t="shared" si="18"/>
        <v>10.40</v>
      </c>
      <c r="AA11" s="143"/>
    </row>
    <row r="12" spans="1:27" ht="19.9" customHeight="1">
      <c r="A12" s="138">
        <v>5</v>
      </c>
      <c r="B12" s="165">
        <v>263474</v>
      </c>
      <c r="C12" s="148" t="s">
        <v>108</v>
      </c>
      <c r="D12" s="10">
        <v>1</v>
      </c>
      <c r="E12" s="10">
        <v>0.50</v>
      </c>
      <c r="F12" s="10">
        <v>0.50</v>
      </c>
      <c r="G12" s="10">
        <v>1</v>
      </c>
      <c r="H12" s="10">
        <v>2</v>
      </c>
      <c r="I12" s="10">
        <f t="shared" si="7"/>
        <v>5</v>
      </c>
      <c r="J12" s="10">
        <f t="shared" si="8"/>
        <v>0.75</v>
      </c>
      <c r="K12" s="18">
        <v>0.50</v>
      </c>
      <c r="L12" s="18">
        <v>0</v>
      </c>
      <c r="M12" s="18">
        <v>0</v>
      </c>
      <c r="N12" s="18">
        <v>0.50</v>
      </c>
      <c r="O12" s="18">
        <v>0</v>
      </c>
      <c r="P12" s="18">
        <f t="shared" si="9"/>
        <v>1</v>
      </c>
      <c r="Q12" s="116">
        <f t="shared" si="10"/>
        <v>0.05</v>
      </c>
      <c r="R12" s="105">
        <f t="shared" si="11"/>
        <v>0.175</v>
      </c>
      <c r="S12" s="105">
        <f t="shared" si="12"/>
        <v>0.074999999999999997</v>
      </c>
      <c r="T12" s="105">
        <f t="shared" si="13"/>
        <v>0.074999999999999997</v>
      </c>
      <c r="U12" s="105">
        <f t="shared" si="14"/>
        <v>0.175</v>
      </c>
      <c r="V12" s="105">
        <f t="shared" si="15"/>
        <v>0.30</v>
      </c>
      <c r="W12" s="117">
        <f t="shared" si="16"/>
        <v>6</v>
      </c>
      <c r="X12" s="117">
        <f t="shared" si="17"/>
        <v>1.2000000000000002</v>
      </c>
      <c r="Y12" s="293">
        <v>5</v>
      </c>
      <c r="Z12" s="116">
        <f t="shared" si="18"/>
        <v>4</v>
      </c>
      <c r="AA12" s="143"/>
    </row>
    <row r="13" spans="1:27" ht="19.9" customHeight="1">
      <c r="A13" s="138">
        <v>6</v>
      </c>
      <c r="B13" s="165">
        <v>263480</v>
      </c>
      <c r="C13" s="148" t="s">
        <v>109</v>
      </c>
      <c r="D13" s="146">
        <v>4</v>
      </c>
      <c r="E13" s="146">
        <v>2</v>
      </c>
      <c r="F13" s="146">
        <v>2</v>
      </c>
      <c r="G13" s="146">
        <v>3</v>
      </c>
      <c r="H13" s="146">
        <v>3.50</v>
      </c>
      <c r="I13" s="10">
        <f t="shared" si="7"/>
        <v>14.50</v>
      </c>
      <c r="J13" s="10">
        <f t="shared" si="8"/>
        <v>2.1749999999999998</v>
      </c>
      <c r="K13" s="147">
        <v>1</v>
      </c>
      <c r="L13" s="147">
        <v>1.50</v>
      </c>
      <c r="M13" s="147">
        <v>2</v>
      </c>
      <c r="N13" s="147">
        <v>0</v>
      </c>
      <c r="O13" s="147">
        <v>1</v>
      </c>
      <c r="P13" s="18">
        <f t="shared" si="9"/>
        <v>5.50</v>
      </c>
      <c r="Q13" s="116">
        <f t="shared" si="10"/>
        <v>0.27500000000000002</v>
      </c>
      <c r="R13" s="105">
        <f t="shared" si="11"/>
        <v>0.65</v>
      </c>
      <c r="S13" s="105">
        <f t="shared" si="12"/>
        <v>0.375</v>
      </c>
      <c r="T13" s="105">
        <f t="shared" si="13"/>
        <v>0.40</v>
      </c>
      <c r="U13" s="105">
        <f t="shared" si="14"/>
        <v>0.44999999999999996</v>
      </c>
      <c r="V13" s="105">
        <f t="shared" si="15"/>
        <v>0.57500000000000007</v>
      </c>
      <c r="W13" s="117">
        <f t="shared" si="16"/>
        <v>20</v>
      </c>
      <c r="X13" s="117">
        <f t="shared" si="17"/>
        <v>4</v>
      </c>
      <c r="Y13" s="293">
        <v>12</v>
      </c>
      <c r="Z13" s="116">
        <f t="shared" si="18"/>
        <v>9.6000000000000014</v>
      </c>
      <c r="AA13" s="143"/>
    </row>
    <row r="14" spans="1:27" ht="19.9" customHeight="1">
      <c r="A14" s="138">
        <v>7</v>
      </c>
      <c r="B14" s="165">
        <v>263487</v>
      </c>
      <c r="C14" s="148" t="s">
        <v>110</v>
      </c>
      <c r="D14" s="146">
        <v>2</v>
      </c>
      <c r="E14" s="146">
        <v>2.50</v>
      </c>
      <c r="F14" s="146">
        <v>3</v>
      </c>
      <c r="G14" s="146">
        <v>1.50</v>
      </c>
      <c r="H14" s="146">
        <v>1.50</v>
      </c>
      <c r="I14" s="10">
        <f t="shared" si="7"/>
        <v>10.50</v>
      </c>
      <c r="J14" s="10">
        <f t="shared" si="8"/>
        <v>1.575</v>
      </c>
      <c r="K14" s="147">
        <v>0</v>
      </c>
      <c r="L14" s="147">
        <v>1</v>
      </c>
      <c r="M14" s="147">
        <v>1</v>
      </c>
      <c r="N14" s="147">
        <v>0.50</v>
      </c>
      <c r="O14" s="147">
        <v>0.50</v>
      </c>
      <c r="P14" s="18">
        <f t="shared" si="9"/>
        <v>3</v>
      </c>
      <c r="Q14" s="116">
        <f t="shared" si="10"/>
        <v>0.15000000000000002</v>
      </c>
      <c r="R14" s="105">
        <f t="shared" si="11"/>
        <v>0.30</v>
      </c>
      <c r="S14" s="105">
        <f t="shared" si="12"/>
        <v>0.425</v>
      </c>
      <c r="T14" s="105">
        <f t="shared" si="13"/>
        <v>0.49999999999999994</v>
      </c>
      <c r="U14" s="105">
        <f t="shared" si="14"/>
        <v>0.24999999999999997</v>
      </c>
      <c r="V14" s="105">
        <f t="shared" si="15"/>
        <v>0.24999999999999997</v>
      </c>
      <c r="W14" s="117">
        <f t="shared" si="16"/>
        <v>13.50</v>
      </c>
      <c r="X14" s="117">
        <f t="shared" si="17"/>
        <v>2.70</v>
      </c>
      <c r="Y14" s="293">
        <v>9</v>
      </c>
      <c r="Z14" s="116">
        <f t="shared" si="18"/>
        <v>7.20</v>
      </c>
      <c r="AA14" s="143"/>
    </row>
    <row r="15" spans="1:27" ht="19.9" customHeight="1">
      <c r="A15" s="138">
        <v>8</v>
      </c>
      <c r="B15" s="165">
        <v>263490</v>
      </c>
      <c r="C15" s="148" t="s">
        <v>185</v>
      </c>
      <c r="D15" s="10">
        <v>3.50</v>
      </c>
      <c r="E15" s="10">
        <v>3</v>
      </c>
      <c r="F15" s="10">
        <v>2</v>
      </c>
      <c r="G15" s="10">
        <v>3.50</v>
      </c>
      <c r="H15" s="10">
        <v>4</v>
      </c>
      <c r="I15" s="10">
        <f t="shared" si="7"/>
        <v>16</v>
      </c>
      <c r="J15" s="10">
        <f t="shared" si="8"/>
        <v>2.40</v>
      </c>
      <c r="K15" s="18">
        <v>0.50</v>
      </c>
      <c r="L15" s="18">
        <v>0.50</v>
      </c>
      <c r="M15" s="18">
        <v>1.50</v>
      </c>
      <c r="N15" s="18">
        <v>1</v>
      </c>
      <c r="O15" s="18">
        <v>2</v>
      </c>
      <c r="P15" s="18">
        <f t="shared" si="9"/>
        <v>5.50</v>
      </c>
      <c r="Q15" s="116">
        <f t="shared" si="10"/>
        <v>0.27500000000000002</v>
      </c>
      <c r="R15" s="105">
        <f t="shared" si="11"/>
        <v>0.55000000000000004</v>
      </c>
      <c r="S15" s="105">
        <f t="shared" si="12"/>
        <v>0.475</v>
      </c>
      <c r="T15" s="105">
        <f t="shared" si="13"/>
        <v>0.375</v>
      </c>
      <c r="U15" s="105">
        <f t="shared" si="14"/>
        <v>0.57500000000000007</v>
      </c>
      <c r="V15" s="105">
        <f t="shared" si="15"/>
        <v>0.70</v>
      </c>
      <c r="W15" s="117">
        <f t="shared" si="16"/>
        <v>21.50</v>
      </c>
      <c r="X15" s="117">
        <f t="shared" si="17"/>
        <v>4.30</v>
      </c>
      <c r="Y15" s="293">
        <v>12</v>
      </c>
      <c r="Z15" s="116">
        <f t="shared" si="18"/>
        <v>9.6000000000000014</v>
      </c>
      <c r="AA15" s="143"/>
    </row>
    <row r="16" spans="1:27" ht="19.9" customHeight="1">
      <c r="A16" s="138">
        <v>9</v>
      </c>
      <c r="B16" s="165">
        <v>263493</v>
      </c>
      <c r="C16" s="148" t="s">
        <v>111</v>
      </c>
      <c r="D16" s="10"/>
      <c r="E16" s="10"/>
      <c r="F16" s="10"/>
      <c r="G16" s="10"/>
      <c r="H16" s="10"/>
      <c r="I16" s="10"/>
      <c r="J16" s="10"/>
      <c r="K16" s="18"/>
      <c r="L16" s="18"/>
      <c r="M16" s="18"/>
      <c r="N16" s="18"/>
      <c r="O16" s="18"/>
      <c r="P16" s="18"/>
      <c r="Q16" s="116"/>
      <c r="R16" s="105">
        <f t="shared" si="11"/>
        <v>0</v>
      </c>
      <c r="S16" s="105">
        <f t="shared" si="12"/>
        <v>0</v>
      </c>
      <c r="T16" s="105">
        <f t="shared" si="13"/>
        <v>0</v>
      </c>
      <c r="U16" s="105">
        <f t="shared" si="14"/>
        <v>0</v>
      </c>
      <c r="V16" s="105">
        <f t="shared" si="15"/>
        <v>0</v>
      </c>
      <c r="W16" s="117">
        <f t="shared" si="16"/>
        <v>0</v>
      </c>
      <c r="X16" s="117">
        <f t="shared" si="17"/>
        <v>0</v>
      </c>
      <c r="Y16" s="293" t="s">
        <v>99</v>
      </c>
      <c r="Z16" s="116" t="e">
        <f t="shared" si="18"/>
        <v>#VALUE!</v>
      </c>
      <c r="AA16" s="143"/>
    </row>
    <row r="17" spans="1:27" ht="19.9" customHeight="1">
      <c r="A17" s="138">
        <v>10</v>
      </c>
      <c r="B17" s="165">
        <v>263499</v>
      </c>
      <c r="C17" s="148" t="s">
        <v>112</v>
      </c>
      <c r="D17" s="146">
        <v>5.50</v>
      </c>
      <c r="E17" s="146">
        <v>4</v>
      </c>
      <c r="F17" s="146">
        <v>4.50</v>
      </c>
      <c r="G17" s="146">
        <v>2</v>
      </c>
      <c r="H17" s="146">
        <v>2.50</v>
      </c>
      <c r="I17" s="10">
        <f t="shared" si="7"/>
        <v>18.50</v>
      </c>
      <c r="J17" s="10">
        <f t="shared" si="8"/>
        <v>2.775</v>
      </c>
      <c r="K17" s="147">
        <v>1</v>
      </c>
      <c r="L17" s="147">
        <v>0</v>
      </c>
      <c r="M17" s="147">
        <v>2</v>
      </c>
      <c r="N17" s="147">
        <v>1.50</v>
      </c>
      <c r="O17" s="147">
        <v>1</v>
      </c>
      <c r="P17" s="18">
        <f t="shared" si="9"/>
        <v>5.50</v>
      </c>
      <c r="Q17" s="116">
        <f t="shared" si="10"/>
        <v>0.27500000000000002</v>
      </c>
      <c r="R17" s="105">
        <f t="shared" si="11"/>
        <v>0.875</v>
      </c>
      <c r="S17" s="105">
        <f t="shared" si="12"/>
        <v>0.60</v>
      </c>
      <c r="T17" s="105">
        <f t="shared" si="13"/>
        <v>0.77499999999999991</v>
      </c>
      <c r="U17" s="105">
        <f t="shared" si="14"/>
        <v>0.375</v>
      </c>
      <c r="V17" s="105">
        <f t="shared" si="15"/>
        <v>0.425</v>
      </c>
      <c r="W17" s="117">
        <f t="shared" si="16"/>
        <v>24</v>
      </c>
      <c r="X17" s="117">
        <f t="shared" si="17"/>
        <v>4.8000000000000007</v>
      </c>
      <c r="Y17" s="293">
        <v>9</v>
      </c>
      <c r="Z17" s="116">
        <f t="shared" si="18"/>
        <v>7.20</v>
      </c>
      <c r="AA17" s="143"/>
    </row>
    <row r="18" spans="1:27" ht="19.9" customHeight="1">
      <c r="A18" s="138">
        <v>11</v>
      </c>
      <c r="B18" s="165">
        <v>263501</v>
      </c>
      <c r="C18" s="148" t="s">
        <v>113</v>
      </c>
      <c r="D18" s="146">
        <v>2</v>
      </c>
      <c r="E18" s="146">
        <v>1.50</v>
      </c>
      <c r="F18" s="146">
        <v>1</v>
      </c>
      <c r="G18" s="146">
        <v>2.50</v>
      </c>
      <c r="H18" s="146">
        <v>1</v>
      </c>
      <c r="I18" s="10">
        <f t="shared" si="7"/>
        <v>8</v>
      </c>
      <c r="J18" s="10">
        <f t="shared" si="8"/>
        <v>1.20</v>
      </c>
      <c r="K18" s="147">
        <v>0.50</v>
      </c>
      <c r="L18" s="147">
        <v>0.50</v>
      </c>
      <c r="M18" s="147">
        <v>1</v>
      </c>
      <c r="N18" s="147">
        <v>1</v>
      </c>
      <c r="O18" s="147">
        <v>0</v>
      </c>
      <c r="P18" s="18">
        <f t="shared" si="9"/>
        <v>3</v>
      </c>
      <c r="Q18" s="116">
        <f t="shared" si="10"/>
        <v>0.15000000000000002</v>
      </c>
      <c r="R18" s="105">
        <f t="shared" si="11"/>
        <v>0.325</v>
      </c>
      <c r="S18" s="105">
        <f t="shared" si="12"/>
        <v>0.24999999999999997</v>
      </c>
      <c r="T18" s="105">
        <f t="shared" si="13"/>
        <v>0.20</v>
      </c>
      <c r="U18" s="105">
        <f t="shared" si="14"/>
        <v>0.425</v>
      </c>
      <c r="V18" s="105">
        <f t="shared" si="15"/>
        <v>0.15</v>
      </c>
      <c r="W18" s="117">
        <f t="shared" si="16"/>
        <v>11</v>
      </c>
      <c r="X18" s="117">
        <f t="shared" si="17"/>
        <v>2.2000000000000002</v>
      </c>
      <c r="Y18" s="293">
        <v>8</v>
      </c>
      <c r="Z18" s="116">
        <f t="shared" si="18"/>
        <v>6.40</v>
      </c>
      <c r="AA18" s="143"/>
    </row>
    <row r="19" spans="1:27" ht="19.9" customHeight="1">
      <c r="A19" s="138">
        <v>12</v>
      </c>
      <c r="B19" s="165">
        <v>263507</v>
      </c>
      <c r="C19" s="148" t="s">
        <v>114</v>
      </c>
      <c r="D19" s="10">
        <v>1.50</v>
      </c>
      <c r="E19" s="10">
        <v>2</v>
      </c>
      <c r="F19" s="10">
        <v>1</v>
      </c>
      <c r="G19" s="10">
        <v>1</v>
      </c>
      <c r="H19" s="10">
        <v>0.50</v>
      </c>
      <c r="I19" s="10">
        <f t="shared" si="7"/>
        <v>6</v>
      </c>
      <c r="J19" s="10">
        <f t="shared" si="8"/>
        <v>0.89999999999999991</v>
      </c>
      <c r="K19" s="18">
        <v>1</v>
      </c>
      <c r="L19" s="18">
        <v>0</v>
      </c>
      <c r="M19" s="18">
        <v>1.50</v>
      </c>
      <c r="N19" s="18">
        <v>0</v>
      </c>
      <c r="O19" s="18">
        <v>0</v>
      </c>
      <c r="P19" s="18">
        <f t="shared" si="9"/>
        <v>2.50</v>
      </c>
      <c r="Q19" s="116">
        <f t="shared" si="10"/>
        <v>0.125</v>
      </c>
      <c r="R19" s="105">
        <f t="shared" si="11"/>
        <v>0.27499999999999997</v>
      </c>
      <c r="S19" s="105">
        <f t="shared" si="12"/>
        <v>0.30</v>
      </c>
      <c r="T19" s="105">
        <f t="shared" si="13"/>
        <v>0.225</v>
      </c>
      <c r="U19" s="105">
        <f t="shared" si="14"/>
        <v>0.15</v>
      </c>
      <c r="V19" s="105">
        <f t="shared" si="15"/>
        <v>0.074999999999999997</v>
      </c>
      <c r="W19" s="117">
        <f t="shared" si="16"/>
        <v>8.50</v>
      </c>
      <c r="X19" s="117">
        <f t="shared" si="17"/>
        <v>1.7000000000000002</v>
      </c>
      <c r="Y19" s="293">
        <v>5</v>
      </c>
      <c r="Z19" s="116">
        <f t="shared" si="18"/>
        <v>4</v>
      </c>
      <c r="AA19" s="143"/>
    </row>
    <row r="20" spans="1:27" ht="19.9" customHeight="1">
      <c r="A20" s="138">
        <v>13</v>
      </c>
      <c r="B20" s="165">
        <v>263510</v>
      </c>
      <c r="C20" s="148" t="s">
        <v>115</v>
      </c>
      <c r="D20" s="10">
        <v>2</v>
      </c>
      <c r="E20" s="10">
        <v>3</v>
      </c>
      <c r="F20" s="10">
        <v>2.50</v>
      </c>
      <c r="G20" s="10">
        <v>4</v>
      </c>
      <c r="H20" s="10">
        <v>3</v>
      </c>
      <c r="I20" s="10">
        <f t="shared" si="7"/>
        <v>14.50</v>
      </c>
      <c r="J20" s="10">
        <f t="shared" si="8"/>
        <v>2.1749999999999998</v>
      </c>
      <c r="K20" s="18">
        <v>1.50</v>
      </c>
      <c r="L20" s="18">
        <v>1</v>
      </c>
      <c r="M20" s="18">
        <v>2</v>
      </c>
      <c r="N20" s="18">
        <v>1</v>
      </c>
      <c r="O20" s="18">
        <v>0.50</v>
      </c>
      <c r="P20" s="18">
        <f t="shared" si="9"/>
        <v>6</v>
      </c>
      <c r="Q20" s="116">
        <f t="shared" si="10"/>
        <v>0.30000000000000004</v>
      </c>
      <c r="R20" s="105">
        <f t="shared" si="11"/>
        <v>0.375</v>
      </c>
      <c r="S20" s="105">
        <f t="shared" si="12"/>
        <v>0.49999999999999994</v>
      </c>
      <c r="T20" s="105">
        <f t="shared" si="13"/>
        <v>0.475</v>
      </c>
      <c r="U20" s="105">
        <f t="shared" si="14"/>
        <v>0.65</v>
      </c>
      <c r="V20" s="105">
        <f t="shared" si="15"/>
        <v>0.475</v>
      </c>
      <c r="W20" s="117">
        <f t="shared" si="16"/>
        <v>20.50</v>
      </c>
      <c r="X20" s="117">
        <f t="shared" si="17"/>
        <v>4.1000000000000005</v>
      </c>
      <c r="Y20" s="293">
        <v>12</v>
      </c>
      <c r="Z20" s="116">
        <f t="shared" si="18"/>
        <v>9.6000000000000014</v>
      </c>
      <c r="AA20" s="143"/>
    </row>
    <row r="21" spans="1:27" ht="19.9" customHeight="1">
      <c r="A21" s="138">
        <v>14</v>
      </c>
      <c r="B21" s="165">
        <v>263513</v>
      </c>
      <c r="C21" s="148" t="s">
        <v>116</v>
      </c>
      <c r="D21" s="10">
        <v>2.50</v>
      </c>
      <c r="E21" s="10">
        <v>4</v>
      </c>
      <c r="F21" s="10">
        <v>3</v>
      </c>
      <c r="G21" s="10">
        <v>4</v>
      </c>
      <c r="H21" s="10">
        <v>2</v>
      </c>
      <c r="I21" s="10">
        <f t="shared" si="7"/>
        <v>15.50</v>
      </c>
      <c r="J21" s="10">
        <f t="shared" si="8"/>
        <v>2.3249999999999997</v>
      </c>
      <c r="K21" s="18">
        <v>1</v>
      </c>
      <c r="L21" s="18">
        <v>1.50</v>
      </c>
      <c r="M21" s="18">
        <v>2</v>
      </c>
      <c r="N21" s="18">
        <v>0.50</v>
      </c>
      <c r="O21" s="18">
        <v>1</v>
      </c>
      <c r="P21" s="18">
        <f t="shared" si="9"/>
        <v>6</v>
      </c>
      <c r="Q21" s="116">
        <f t="shared" si="10"/>
        <v>0.30000000000000004</v>
      </c>
      <c r="R21" s="105">
        <f t="shared" si="11"/>
        <v>0.425</v>
      </c>
      <c r="S21" s="105">
        <f t="shared" si="12"/>
        <v>0.675</v>
      </c>
      <c r="T21" s="105">
        <f t="shared" si="13"/>
        <v>0.54999999999999993</v>
      </c>
      <c r="U21" s="105">
        <f t="shared" si="14"/>
        <v>0.625</v>
      </c>
      <c r="V21" s="105">
        <f t="shared" si="15"/>
        <v>0.35</v>
      </c>
      <c r="W21" s="117">
        <f t="shared" si="16"/>
        <v>21.50</v>
      </c>
      <c r="X21" s="117">
        <f t="shared" si="17"/>
        <v>4.30</v>
      </c>
      <c r="Y21" s="293">
        <v>11</v>
      </c>
      <c r="Z21" s="116">
        <f t="shared" si="18"/>
        <v>8.8000000000000007</v>
      </c>
      <c r="AA21" s="143"/>
    </row>
    <row r="22" spans="1:27" ht="19.9" customHeight="1">
      <c r="A22" s="138">
        <v>15</v>
      </c>
      <c r="B22" s="165">
        <v>263514</v>
      </c>
      <c r="C22" s="148" t="s">
        <v>117</v>
      </c>
      <c r="D22" s="10">
        <v>1</v>
      </c>
      <c r="E22" s="10">
        <v>1.50</v>
      </c>
      <c r="F22" s="10">
        <v>2.50</v>
      </c>
      <c r="G22" s="10">
        <v>3.50</v>
      </c>
      <c r="H22" s="10">
        <v>3</v>
      </c>
      <c r="I22" s="10">
        <f t="shared" si="7"/>
        <v>11.50</v>
      </c>
      <c r="J22" s="10">
        <f t="shared" si="8"/>
        <v>1.725</v>
      </c>
      <c r="K22" s="18">
        <v>0.50</v>
      </c>
      <c r="L22" s="18">
        <v>0.50</v>
      </c>
      <c r="M22" s="18">
        <v>1.50</v>
      </c>
      <c r="N22" s="18">
        <v>1</v>
      </c>
      <c r="O22" s="18">
        <v>2</v>
      </c>
      <c r="P22" s="18">
        <f t="shared" si="9"/>
        <v>5.50</v>
      </c>
      <c r="Q22" s="116">
        <f t="shared" si="10"/>
        <v>0.27500000000000002</v>
      </c>
      <c r="R22" s="105">
        <f t="shared" si="11"/>
        <v>0.175</v>
      </c>
      <c r="S22" s="105">
        <f t="shared" si="12"/>
        <v>0.24999999999999997</v>
      </c>
      <c r="T22" s="105">
        <f t="shared" si="13"/>
        <v>0.45</v>
      </c>
      <c r="U22" s="105">
        <f t="shared" si="14"/>
        <v>0.57500000000000007</v>
      </c>
      <c r="V22" s="105">
        <f t="shared" si="15"/>
        <v>0.54999999999999993</v>
      </c>
      <c r="W22" s="117">
        <f t="shared" si="16"/>
        <v>17</v>
      </c>
      <c r="X22" s="117">
        <f t="shared" si="17"/>
        <v>3.4000000000000004</v>
      </c>
      <c r="Y22" s="293">
        <v>10</v>
      </c>
      <c r="Z22" s="116">
        <f t="shared" si="18"/>
        <v>8</v>
      </c>
      <c r="AA22" s="143"/>
    </row>
    <row r="23" spans="1:27" ht="19.9" customHeight="1">
      <c r="A23" s="138">
        <v>16</v>
      </c>
      <c r="B23" s="165">
        <v>263517</v>
      </c>
      <c r="C23" s="148" t="s">
        <v>118</v>
      </c>
      <c r="D23" s="146">
        <v>5</v>
      </c>
      <c r="E23" s="146">
        <v>3</v>
      </c>
      <c r="F23" s="146">
        <v>4</v>
      </c>
      <c r="G23" s="146">
        <v>2</v>
      </c>
      <c r="H23" s="146">
        <v>4.50</v>
      </c>
      <c r="I23" s="10">
        <f t="shared" si="7"/>
        <v>18.50</v>
      </c>
      <c r="J23" s="10">
        <f t="shared" si="8"/>
        <v>2.775</v>
      </c>
      <c r="K23" s="147">
        <v>0</v>
      </c>
      <c r="L23" s="147">
        <v>2</v>
      </c>
      <c r="M23" s="147">
        <v>1</v>
      </c>
      <c r="N23" s="147">
        <v>2</v>
      </c>
      <c r="O23" s="147">
        <v>1.50</v>
      </c>
      <c r="P23" s="18">
        <f t="shared" si="9"/>
        <v>6.50</v>
      </c>
      <c r="Q23" s="116">
        <f t="shared" si="10"/>
        <v>0.325</v>
      </c>
      <c r="R23" s="105">
        <f t="shared" si="11"/>
        <v>0.75</v>
      </c>
      <c r="S23" s="105">
        <f t="shared" si="12"/>
        <v>0.54999999999999993</v>
      </c>
      <c r="T23" s="105">
        <f t="shared" si="13"/>
        <v>0.65</v>
      </c>
      <c r="U23" s="105">
        <f t="shared" si="14"/>
        <v>0.40</v>
      </c>
      <c r="V23" s="105">
        <f t="shared" si="15"/>
        <v>0.75</v>
      </c>
      <c r="W23" s="117">
        <f t="shared" si="16"/>
        <v>25</v>
      </c>
      <c r="X23" s="117">
        <f t="shared" si="17"/>
        <v>5</v>
      </c>
      <c r="Y23" s="293">
        <v>14</v>
      </c>
      <c r="Z23" s="116">
        <f t="shared" si="18"/>
        <v>11.20</v>
      </c>
      <c r="AA23" s="143"/>
    </row>
    <row r="24" spans="1:27" ht="19.9" customHeight="1">
      <c r="A24" s="138">
        <v>17</v>
      </c>
      <c r="B24" s="165">
        <v>263522</v>
      </c>
      <c r="C24" s="148" t="s">
        <v>119</v>
      </c>
      <c r="D24" s="10">
        <v>2.50</v>
      </c>
      <c r="E24" s="10">
        <v>4</v>
      </c>
      <c r="F24" s="10">
        <v>3</v>
      </c>
      <c r="G24" s="10">
        <v>4</v>
      </c>
      <c r="H24" s="10">
        <v>2</v>
      </c>
      <c r="I24" s="10">
        <f t="shared" si="7"/>
        <v>15.50</v>
      </c>
      <c r="J24" s="10">
        <f t="shared" si="8"/>
        <v>2.3249999999999997</v>
      </c>
      <c r="K24" s="18">
        <v>1</v>
      </c>
      <c r="L24" s="18">
        <v>1.50</v>
      </c>
      <c r="M24" s="18">
        <v>2</v>
      </c>
      <c r="N24" s="18">
        <v>0.50</v>
      </c>
      <c r="O24" s="18">
        <v>1</v>
      </c>
      <c r="P24" s="18">
        <f t="shared" si="9"/>
        <v>6</v>
      </c>
      <c r="Q24" s="116">
        <f t="shared" si="10"/>
        <v>0.30000000000000004</v>
      </c>
      <c r="R24" s="105">
        <f t="shared" si="11"/>
        <v>0.425</v>
      </c>
      <c r="S24" s="105">
        <f t="shared" si="12"/>
        <v>0.675</v>
      </c>
      <c r="T24" s="105">
        <f t="shared" si="13"/>
        <v>0.54999999999999993</v>
      </c>
      <c r="U24" s="105">
        <f t="shared" si="14"/>
        <v>0.625</v>
      </c>
      <c r="V24" s="105">
        <f t="shared" si="15"/>
        <v>0.35</v>
      </c>
      <c r="W24" s="117">
        <f t="shared" si="16"/>
        <v>21.50</v>
      </c>
      <c r="X24" s="117">
        <f t="shared" si="17"/>
        <v>4.30</v>
      </c>
      <c r="Y24" s="293">
        <v>12</v>
      </c>
      <c r="Z24" s="116">
        <f t="shared" si="18"/>
        <v>9.6000000000000014</v>
      </c>
      <c r="AA24" s="143"/>
    </row>
    <row r="25" spans="1:27" ht="19.9" customHeight="1">
      <c r="A25" s="138">
        <v>18</v>
      </c>
      <c r="B25" s="165">
        <v>263523</v>
      </c>
      <c r="C25" s="148" t="s">
        <v>120</v>
      </c>
      <c r="D25" s="10">
        <v>2</v>
      </c>
      <c r="E25" s="10">
        <v>5</v>
      </c>
      <c r="F25" s="10">
        <v>1.50</v>
      </c>
      <c r="G25" s="10">
        <v>5.50</v>
      </c>
      <c r="H25" s="10">
        <v>2</v>
      </c>
      <c r="I25" s="10">
        <f t="shared" si="7"/>
        <v>16</v>
      </c>
      <c r="J25" s="10">
        <f t="shared" si="8"/>
        <v>2.40</v>
      </c>
      <c r="K25" s="18">
        <v>2</v>
      </c>
      <c r="L25" s="18">
        <v>1.50</v>
      </c>
      <c r="M25" s="18">
        <v>0.50</v>
      </c>
      <c r="N25" s="18">
        <v>1</v>
      </c>
      <c r="O25" s="18">
        <v>0.50</v>
      </c>
      <c r="P25" s="18">
        <f t="shared" si="9"/>
        <v>5.50</v>
      </c>
      <c r="Q25" s="116">
        <f t="shared" si="10"/>
        <v>0.27500000000000002</v>
      </c>
      <c r="R25" s="105">
        <f t="shared" si="11"/>
        <v>0.40</v>
      </c>
      <c r="S25" s="105">
        <f t="shared" si="12"/>
        <v>0.825</v>
      </c>
      <c r="T25" s="105">
        <f t="shared" si="13"/>
        <v>0.24999999999999997</v>
      </c>
      <c r="U25" s="105">
        <f t="shared" si="14"/>
        <v>0.875</v>
      </c>
      <c r="V25" s="105">
        <f t="shared" si="15"/>
        <v>0.325</v>
      </c>
      <c r="W25" s="117">
        <f t="shared" si="16"/>
        <v>21.50</v>
      </c>
      <c r="X25" s="117">
        <f t="shared" si="17"/>
        <v>4.30</v>
      </c>
      <c r="Y25" s="293">
        <v>12</v>
      </c>
      <c r="Z25" s="116">
        <f t="shared" si="18"/>
        <v>9.6000000000000014</v>
      </c>
      <c r="AA25" s="143"/>
    </row>
    <row r="26" spans="1:27" ht="19.9" customHeight="1">
      <c r="A26" s="138">
        <v>19</v>
      </c>
      <c r="B26" s="165">
        <v>263524</v>
      </c>
      <c r="C26" s="148" t="s">
        <v>121</v>
      </c>
      <c r="D26" s="294">
        <v>7</v>
      </c>
      <c r="E26" s="295">
        <v>8.50</v>
      </c>
      <c r="F26" s="296">
        <v>6</v>
      </c>
      <c r="G26" s="10">
        <v>6.50</v>
      </c>
      <c r="H26" s="10">
        <v>8</v>
      </c>
      <c r="I26" s="10">
        <f t="shared" si="7"/>
        <v>36</v>
      </c>
      <c r="J26" s="10">
        <f t="shared" si="8"/>
        <v>5.40</v>
      </c>
      <c r="K26" s="18">
        <v>2.50</v>
      </c>
      <c r="L26" s="18">
        <v>4</v>
      </c>
      <c r="M26" s="18">
        <v>2</v>
      </c>
      <c r="N26" s="18">
        <v>3.50</v>
      </c>
      <c r="O26" s="18">
        <v>3</v>
      </c>
      <c r="P26" s="18">
        <f t="shared" si="9"/>
        <v>15</v>
      </c>
      <c r="Q26" s="116">
        <f t="shared" si="10"/>
        <v>0.75</v>
      </c>
      <c r="R26" s="105">
        <f t="shared" si="11"/>
        <v>1.175</v>
      </c>
      <c r="S26" s="105">
        <f t="shared" si="12"/>
        <v>1.475</v>
      </c>
      <c r="T26" s="105">
        <f t="shared" si="13"/>
        <v>0.99999999999999989</v>
      </c>
      <c r="U26" s="105">
        <f t="shared" si="14"/>
        <v>1.1499999999999999</v>
      </c>
      <c r="V26" s="105">
        <f t="shared" si="15"/>
        <v>1.35</v>
      </c>
      <c r="W26" s="117">
        <f t="shared" si="16"/>
        <v>51</v>
      </c>
      <c r="X26" s="117">
        <f t="shared" si="17"/>
        <v>10.200000000000001</v>
      </c>
      <c r="Y26" s="293">
        <v>26</v>
      </c>
      <c r="Z26" s="116">
        <f t="shared" si="18"/>
        <v>20.80</v>
      </c>
      <c r="AA26" s="143"/>
    </row>
    <row r="27" spans="1:27" ht="19.9" customHeight="1">
      <c r="A27" s="138">
        <v>20</v>
      </c>
      <c r="B27" s="165">
        <v>263527</v>
      </c>
      <c r="C27" s="148" t="s">
        <v>122</v>
      </c>
      <c r="D27" s="10">
        <v>8</v>
      </c>
      <c r="E27" s="10">
        <v>6</v>
      </c>
      <c r="F27" s="10">
        <v>9.50</v>
      </c>
      <c r="G27" s="10">
        <v>9</v>
      </c>
      <c r="H27" s="10">
        <v>7.50</v>
      </c>
      <c r="I27" s="10">
        <f t="shared" si="7"/>
        <v>40</v>
      </c>
      <c r="J27" s="10">
        <f t="shared" si="8"/>
        <v>6</v>
      </c>
      <c r="K27" s="18">
        <v>4</v>
      </c>
      <c r="L27" s="18">
        <v>3.50</v>
      </c>
      <c r="M27" s="18">
        <v>5</v>
      </c>
      <c r="N27" s="18">
        <v>2</v>
      </c>
      <c r="O27" s="18">
        <v>4</v>
      </c>
      <c r="P27" s="18">
        <f t="shared" si="9"/>
        <v>18.50</v>
      </c>
      <c r="Q27" s="116">
        <f t="shared" si="10"/>
        <v>0.925</v>
      </c>
      <c r="R27" s="105">
        <f t="shared" si="11"/>
        <v>1.40</v>
      </c>
      <c r="S27" s="105">
        <f t="shared" si="12"/>
        <v>1.075</v>
      </c>
      <c r="T27" s="105">
        <f t="shared" si="13"/>
        <v>1.675</v>
      </c>
      <c r="U27" s="105">
        <f t="shared" si="14"/>
        <v>1.45</v>
      </c>
      <c r="V27" s="105">
        <f t="shared" si="15"/>
        <v>1.325</v>
      </c>
      <c r="W27" s="117">
        <f t="shared" si="16"/>
        <v>58.50</v>
      </c>
      <c r="X27" s="117">
        <f t="shared" si="17"/>
        <v>11.70</v>
      </c>
      <c r="Y27" s="293">
        <v>28</v>
      </c>
      <c r="Z27" s="116">
        <f t="shared" si="18"/>
        <v>22.40</v>
      </c>
      <c r="AA27" s="143"/>
    </row>
    <row r="28" spans="1:27" ht="19.9" customHeight="1">
      <c r="A28" s="138">
        <v>21</v>
      </c>
      <c r="B28" s="165">
        <v>263530</v>
      </c>
      <c r="C28" s="148" t="s">
        <v>123</v>
      </c>
      <c r="D28" s="10">
        <v>6.50</v>
      </c>
      <c r="E28" s="10">
        <v>3.50</v>
      </c>
      <c r="F28" s="10">
        <v>4</v>
      </c>
      <c r="G28" s="10">
        <v>5</v>
      </c>
      <c r="H28" s="10">
        <v>6.50</v>
      </c>
      <c r="I28" s="10">
        <f t="shared" si="7"/>
        <v>25.50</v>
      </c>
      <c r="J28" s="10">
        <f t="shared" si="8"/>
        <v>3.8249999999999997</v>
      </c>
      <c r="K28" s="18">
        <v>2.50</v>
      </c>
      <c r="L28" s="18">
        <v>2</v>
      </c>
      <c r="M28" s="18">
        <v>3.50</v>
      </c>
      <c r="N28" s="18">
        <v>1.50</v>
      </c>
      <c r="O28" s="18">
        <v>1.50</v>
      </c>
      <c r="P28" s="18">
        <f t="shared" si="9"/>
        <v>11</v>
      </c>
      <c r="Q28" s="116">
        <f t="shared" si="10"/>
        <v>0.55000000000000004</v>
      </c>
      <c r="R28" s="105">
        <f t="shared" si="11"/>
        <v>1.1000000000000001</v>
      </c>
      <c r="S28" s="105">
        <f t="shared" si="12"/>
        <v>0.625</v>
      </c>
      <c r="T28" s="105">
        <f t="shared" si="13"/>
        <v>0.775</v>
      </c>
      <c r="U28" s="105">
        <f t="shared" si="14"/>
        <v>0.825</v>
      </c>
      <c r="V28" s="105">
        <f t="shared" si="15"/>
        <v>1.05</v>
      </c>
      <c r="W28" s="117">
        <f t="shared" si="16"/>
        <v>36.50</v>
      </c>
      <c r="X28" s="117">
        <f t="shared" si="17"/>
        <v>7.3000000000000007</v>
      </c>
      <c r="Y28" s="293">
        <v>20</v>
      </c>
      <c r="Z28" s="116">
        <f t="shared" si="18"/>
        <v>16</v>
      </c>
      <c r="AA28" s="143"/>
    </row>
    <row r="29" spans="1:27" ht="19.9" customHeight="1">
      <c r="A29" s="138">
        <v>22</v>
      </c>
      <c r="B29" s="165">
        <v>263536</v>
      </c>
      <c r="C29" s="148" t="s">
        <v>296</v>
      </c>
      <c r="D29" s="10"/>
      <c r="E29" s="10"/>
      <c r="F29" s="10"/>
      <c r="G29" s="10"/>
      <c r="H29" s="10"/>
      <c r="I29" s="10"/>
      <c r="J29" s="10"/>
      <c r="K29" s="18"/>
      <c r="L29" s="18"/>
      <c r="M29" s="18"/>
      <c r="N29" s="18"/>
      <c r="O29" s="18"/>
      <c r="P29" s="18"/>
      <c r="Q29" s="116"/>
      <c r="R29" s="105">
        <f t="shared" si="11"/>
        <v>0</v>
      </c>
      <c r="S29" s="105">
        <f t="shared" si="12"/>
        <v>0</v>
      </c>
      <c r="T29" s="105">
        <f t="shared" si="13"/>
        <v>0</v>
      </c>
      <c r="U29" s="105">
        <f t="shared" si="14"/>
        <v>0</v>
      </c>
      <c r="V29" s="105">
        <f t="shared" si="15"/>
        <v>0</v>
      </c>
      <c r="W29" s="117">
        <f t="shared" si="16"/>
        <v>0</v>
      </c>
      <c r="X29" s="117">
        <f t="shared" si="17"/>
        <v>0</v>
      </c>
      <c r="Y29" s="297"/>
      <c r="Z29" s="116">
        <f t="shared" si="18"/>
        <v>0</v>
      </c>
      <c r="AA29" s="143"/>
    </row>
    <row r="30" spans="1:27" ht="19.9" customHeight="1">
      <c r="A30" s="138">
        <v>23</v>
      </c>
      <c r="B30" s="165">
        <v>263538</v>
      </c>
      <c r="C30" s="148" t="s">
        <v>275</v>
      </c>
      <c r="D30" s="298">
        <v>2.50</v>
      </c>
      <c r="E30" s="298">
        <v>2</v>
      </c>
      <c r="F30" s="298">
        <v>4</v>
      </c>
      <c r="G30" s="298">
        <v>3</v>
      </c>
      <c r="H30" s="298">
        <v>3.50</v>
      </c>
      <c r="I30" s="10">
        <f t="shared" si="7"/>
        <v>15</v>
      </c>
      <c r="J30" s="10">
        <f t="shared" si="8"/>
        <v>2.25</v>
      </c>
      <c r="K30" s="18">
        <v>1.50</v>
      </c>
      <c r="L30" s="18">
        <v>1</v>
      </c>
      <c r="M30" s="18">
        <v>1.50</v>
      </c>
      <c r="N30" s="18">
        <v>0.50</v>
      </c>
      <c r="O30" s="18">
        <v>0.50</v>
      </c>
      <c r="P30" s="18">
        <f t="shared" si="9"/>
        <v>5</v>
      </c>
      <c r="Q30" s="116">
        <f t="shared" si="10"/>
        <v>0.25</v>
      </c>
      <c r="R30" s="105">
        <f t="shared" si="11"/>
        <v>0.45</v>
      </c>
      <c r="S30" s="105">
        <f t="shared" si="12"/>
        <v>0.35</v>
      </c>
      <c r="T30" s="105">
        <f t="shared" si="13"/>
        <v>0.675</v>
      </c>
      <c r="U30" s="105">
        <f t="shared" si="14"/>
        <v>0.475</v>
      </c>
      <c r="V30" s="105">
        <f t="shared" si="15"/>
        <v>0.55000000000000004</v>
      </c>
      <c r="W30" s="117">
        <f t="shared" si="16"/>
        <v>20</v>
      </c>
      <c r="X30" s="117">
        <f t="shared" si="17"/>
        <v>4</v>
      </c>
      <c r="Y30" s="293">
        <v>12</v>
      </c>
      <c r="Z30" s="116">
        <f t="shared" si="18"/>
        <v>9.6000000000000014</v>
      </c>
      <c r="AA30" s="143"/>
    </row>
    <row r="31" spans="1:28" s="132" customFormat="1" ht="18" customHeight="1">
      <c r="A31" s="138">
        <v>24</v>
      </c>
      <c r="B31" s="165">
        <v>263543</v>
      </c>
      <c r="C31" s="148" t="s">
        <v>124</v>
      </c>
      <c r="D31" s="146">
        <v>3</v>
      </c>
      <c r="E31" s="146">
        <v>5</v>
      </c>
      <c r="F31" s="146">
        <v>2</v>
      </c>
      <c r="G31" s="146">
        <v>4</v>
      </c>
      <c r="H31" s="146">
        <v>4</v>
      </c>
      <c r="I31" s="10">
        <f t="shared" si="7"/>
        <v>18</v>
      </c>
      <c r="J31" s="10">
        <f t="shared" si="8"/>
        <v>2.6999999999999997</v>
      </c>
      <c r="K31" s="147">
        <v>1.50</v>
      </c>
      <c r="L31" s="147">
        <v>1</v>
      </c>
      <c r="M31" s="147">
        <v>2.50</v>
      </c>
      <c r="N31" s="147">
        <v>1.50</v>
      </c>
      <c r="O31" s="147">
        <v>0</v>
      </c>
      <c r="P31" s="18">
        <f t="shared" si="9"/>
        <v>6.50</v>
      </c>
      <c r="Q31" s="116">
        <f t="shared" si="10"/>
        <v>0.325</v>
      </c>
      <c r="R31" s="105">
        <f t="shared" si="11"/>
        <v>0.52499999999999991</v>
      </c>
      <c r="S31" s="105">
        <f t="shared" si="12"/>
        <v>0.80</v>
      </c>
      <c r="T31" s="105">
        <f t="shared" si="13"/>
        <v>0.425</v>
      </c>
      <c r="U31" s="105">
        <f t="shared" si="14"/>
        <v>0.675</v>
      </c>
      <c r="V31" s="105">
        <f t="shared" si="15"/>
        <v>0.60</v>
      </c>
      <c r="W31" s="117">
        <f t="shared" si="16"/>
        <v>24.50</v>
      </c>
      <c r="X31" s="117">
        <f t="shared" si="17"/>
        <v>4.9000000000000004</v>
      </c>
      <c r="Y31" s="293">
        <v>14</v>
      </c>
      <c r="Z31" s="116">
        <f t="shared" si="18"/>
        <v>11.20</v>
      </c>
      <c r="AA31" s="143"/>
      <c r="AB31" s="1"/>
    </row>
    <row r="32" spans="1:27" ht="19.9" customHeight="1">
      <c r="A32" s="138">
        <v>25</v>
      </c>
      <c r="B32" s="165">
        <v>263544</v>
      </c>
      <c r="C32" s="148" t="s">
        <v>125</v>
      </c>
      <c r="D32" s="10">
        <v>5.50</v>
      </c>
      <c r="E32" s="10">
        <v>4</v>
      </c>
      <c r="F32" s="10">
        <v>6</v>
      </c>
      <c r="G32" s="10">
        <v>7.50</v>
      </c>
      <c r="H32" s="10">
        <v>7</v>
      </c>
      <c r="I32" s="10">
        <f t="shared" si="7"/>
        <v>30</v>
      </c>
      <c r="J32" s="10">
        <f t="shared" si="8"/>
        <v>4.50</v>
      </c>
      <c r="K32" s="18">
        <v>2</v>
      </c>
      <c r="L32" s="18">
        <v>3.50</v>
      </c>
      <c r="M32" s="18">
        <v>2.50</v>
      </c>
      <c r="N32" s="18">
        <v>3</v>
      </c>
      <c r="O32" s="18">
        <v>3.50</v>
      </c>
      <c r="P32" s="18">
        <f t="shared" si="9"/>
        <v>14.50</v>
      </c>
      <c r="Q32" s="116">
        <f t="shared" si="10"/>
        <v>0.72500000000000009</v>
      </c>
      <c r="R32" s="105">
        <f t="shared" si="11"/>
        <v>0.925</v>
      </c>
      <c r="S32" s="105">
        <f t="shared" si="12"/>
        <v>0.775</v>
      </c>
      <c r="T32" s="105">
        <f t="shared" si="13"/>
        <v>1.0249999999999999</v>
      </c>
      <c r="U32" s="105">
        <f t="shared" si="14"/>
        <v>1.2749999999999999</v>
      </c>
      <c r="V32" s="105">
        <f t="shared" si="15"/>
        <v>1.2250000000000001</v>
      </c>
      <c r="W32" s="117">
        <f t="shared" si="16"/>
        <v>44.50</v>
      </c>
      <c r="X32" s="117">
        <f t="shared" si="17"/>
        <v>8.90</v>
      </c>
      <c r="Y32" s="293">
        <v>23</v>
      </c>
      <c r="Z32" s="116">
        <f t="shared" si="18"/>
        <v>18.400000000000002</v>
      </c>
      <c r="AA32" s="143"/>
    </row>
    <row r="33" spans="1:27" ht="19.9" customHeight="1">
      <c r="A33" s="138">
        <v>26</v>
      </c>
      <c r="B33" s="165">
        <v>263545</v>
      </c>
      <c r="C33" s="148" t="s">
        <v>126</v>
      </c>
      <c r="D33" s="146">
        <v>0</v>
      </c>
      <c r="E33" s="146">
        <v>1</v>
      </c>
      <c r="F33" s="146">
        <v>0.50</v>
      </c>
      <c r="G33" s="146">
        <v>0</v>
      </c>
      <c r="H33" s="146">
        <v>0.50</v>
      </c>
      <c r="I33" s="10">
        <f t="shared" si="7"/>
        <v>2</v>
      </c>
      <c r="J33" s="10">
        <f t="shared" si="8"/>
        <v>0.30</v>
      </c>
      <c r="K33" s="147">
        <v>0</v>
      </c>
      <c r="L33" s="147">
        <v>0.50</v>
      </c>
      <c r="M33" s="147">
        <v>0</v>
      </c>
      <c r="N33" s="147">
        <v>0</v>
      </c>
      <c r="O33" s="147">
        <v>0.50</v>
      </c>
      <c r="P33" s="18">
        <f t="shared" si="9"/>
        <v>1</v>
      </c>
      <c r="Q33" s="116">
        <f t="shared" si="10"/>
        <v>0.05</v>
      </c>
      <c r="R33" s="105">
        <f t="shared" si="11"/>
        <v>0</v>
      </c>
      <c r="S33" s="105">
        <f t="shared" si="12"/>
        <v>0.175</v>
      </c>
      <c r="T33" s="105">
        <f t="shared" si="13"/>
        <v>0.074999999999999997</v>
      </c>
      <c r="U33" s="105">
        <f t="shared" si="14"/>
        <v>0</v>
      </c>
      <c r="V33" s="105">
        <f t="shared" si="15"/>
        <v>0.10</v>
      </c>
      <c r="W33" s="117">
        <f t="shared" si="16"/>
        <v>3</v>
      </c>
      <c r="X33" s="117">
        <f t="shared" si="17"/>
        <v>0.60000000000000009</v>
      </c>
      <c r="Y33" s="293">
        <v>3</v>
      </c>
      <c r="Z33" s="116">
        <f t="shared" si="18"/>
        <v>2.4000000000000004</v>
      </c>
      <c r="AA33" s="143"/>
    </row>
    <row r="34" spans="1:27" ht="19.9" customHeight="1">
      <c r="A34" s="138">
        <v>27</v>
      </c>
      <c r="B34" s="165">
        <v>263549</v>
      </c>
      <c r="C34" s="148" t="s">
        <v>127</v>
      </c>
      <c r="D34" s="146">
        <v>1.50</v>
      </c>
      <c r="E34" s="146">
        <v>1</v>
      </c>
      <c r="F34" s="146">
        <v>1.50</v>
      </c>
      <c r="G34" s="146">
        <v>2.50</v>
      </c>
      <c r="H34" s="146">
        <v>0.50</v>
      </c>
      <c r="I34" s="10">
        <f t="shared" si="7"/>
        <v>7</v>
      </c>
      <c r="J34" s="10">
        <f t="shared" si="8"/>
        <v>1.05</v>
      </c>
      <c r="K34" s="147">
        <v>0.50</v>
      </c>
      <c r="L34" s="147">
        <v>0.50</v>
      </c>
      <c r="M34" s="147">
        <v>1</v>
      </c>
      <c r="N34" s="147">
        <v>0.50</v>
      </c>
      <c r="O34" s="147">
        <v>1</v>
      </c>
      <c r="P34" s="18">
        <f t="shared" si="9"/>
        <v>3.50</v>
      </c>
      <c r="Q34" s="116">
        <f t="shared" si="10"/>
        <v>0.17500000000000002</v>
      </c>
      <c r="R34" s="105">
        <f t="shared" si="11"/>
        <v>0.24999999999999997</v>
      </c>
      <c r="S34" s="105">
        <f t="shared" si="12"/>
        <v>0.175</v>
      </c>
      <c r="T34" s="105">
        <f t="shared" si="13"/>
        <v>0.27499999999999997</v>
      </c>
      <c r="U34" s="105">
        <f t="shared" si="14"/>
        <v>0.40</v>
      </c>
      <c r="V34" s="105">
        <f t="shared" si="15"/>
        <v>0.125</v>
      </c>
      <c r="W34" s="117">
        <f t="shared" si="16"/>
        <v>10.50</v>
      </c>
      <c r="X34" s="117">
        <f t="shared" si="17"/>
        <v>2.10</v>
      </c>
      <c r="Y34" s="293">
        <v>7</v>
      </c>
      <c r="Z34" s="116">
        <f t="shared" si="18"/>
        <v>5.60</v>
      </c>
      <c r="AA34" s="143"/>
    </row>
    <row r="35" spans="1:27" ht="19.9" customHeight="1">
      <c r="A35" s="138">
        <v>28</v>
      </c>
      <c r="B35" s="165">
        <v>263556</v>
      </c>
      <c r="C35" s="148" t="s">
        <v>128</v>
      </c>
      <c r="D35" s="10">
        <v>0</v>
      </c>
      <c r="E35" s="10">
        <v>0.50</v>
      </c>
      <c r="F35" s="10">
        <v>0</v>
      </c>
      <c r="G35" s="10">
        <v>0.50</v>
      </c>
      <c r="H35" s="10">
        <v>1</v>
      </c>
      <c r="I35" s="10">
        <f t="shared" si="7"/>
        <v>2</v>
      </c>
      <c r="J35" s="10">
        <f t="shared" si="8"/>
        <v>0.30</v>
      </c>
      <c r="K35" s="18">
        <v>0</v>
      </c>
      <c r="L35" s="18">
        <v>0</v>
      </c>
      <c r="M35" s="18">
        <v>0.50</v>
      </c>
      <c r="N35" s="18">
        <v>1</v>
      </c>
      <c r="O35" s="18">
        <v>0</v>
      </c>
      <c r="P35" s="18">
        <f t="shared" si="9"/>
        <v>1.50</v>
      </c>
      <c r="Q35" s="116">
        <f t="shared" si="10"/>
        <v>0.075000000000000011</v>
      </c>
      <c r="R35" s="105">
        <f t="shared" si="11"/>
        <v>0</v>
      </c>
      <c r="S35" s="105">
        <f t="shared" si="12"/>
        <v>0.074999999999999997</v>
      </c>
      <c r="T35" s="105">
        <f t="shared" si="13"/>
        <v>0.025000000000000001</v>
      </c>
      <c r="U35" s="105">
        <f t="shared" si="14"/>
        <v>0.125</v>
      </c>
      <c r="V35" s="105">
        <f t="shared" si="15"/>
        <v>0.15</v>
      </c>
      <c r="W35" s="117">
        <f t="shared" si="16"/>
        <v>3.50</v>
      </c>
      <c r="X35" s="117">
        <f t="shared" si="17"/>
        <v>0.70</v>
      </c>
      <c r="Y35" s="293">
        <v>0</v>
      </c>
      <c r="Z35" s="116">
        <f t="shared" si="18"/>
        <v>0</v>
      </c>
      <c r="AA35" s="143"/>
    </row>
    <row r="36" spans="1:27" ht="19.9" customHeight="1">
      <c r="A36" s="138">
        <v>29</v>
      </c>
      <c r="B36" s="165">
        <v>263557</v>
      </c>
      <c r="C36" s="148" t="s">
        <v>129</v>
      </c>
      <c r="D36" s="10">
        <v>0</v>
      </c>
      <c r="E36" s="10">
        <v>1</v>
      </c>
      <c r="F36" s="10">
        <v>0.50</v>
      </c>
      <c r="G36" s="10">
        <v>1.50</v>
      </c>
      <c r="H36" s="10">
        <v>1</v>
      </c>
      <c r="I36" s="10">
        <f t="shared" si="7"/>
        <v>4</v>
      </c>
      <c r="J36" s="10">
        <f t="shared" si="8"/>
        <v>0.60</v>
      </c>
      <c r="K36" s="18">
        <v>0</v>
      </c>
      <c r="L36" s="18">
        <v>0.50</v>
      </c>
      <c r="M36" s="18">
        <v>0</v>
      </c>
      <c r="N36" s="18">
        <v>0</v>
      </c>
      <c r="O36" s="18">
        <v>0.50</v>
      </c>
      <c r="P36" s="18">
        <f t="shared" si="9"/>
        <v>1</v>
      </c>
      <c r="Q36" s="116">
        <f t="shared" si="10"/>
        <v>0.05</v>
      </c>
      <c r="R36" s="105">
        <f t="shared" si="11"/>
        <v>0</v>
      </c>
      <c r="S36" s="105">
        <f t="shared" si="12"/>
        <v>0.175</v>
      </c>
      <c r="T36" s="105">
        <f t="shared" si="13"/>
        <v>0.074999999999999997</v>
      </c>
      <c r="U36" s="105">
        <f t="shared" si="14"/>
        <v>0.22499999999999998</v>
      </c>
      <c r="V36" s="105">
        <f t="shared" si="15"/>
        <v>0.175</v>
      </c>
      <c r="W36" s="117">
        <f t="shared" si="16"/>
        <v>5</v>
      </c>
      <c r="X36" s="117">
        <f t="shared" si="17"/>
        <v>1</v>
      </c>
      <c r="Y36" s="293">
        <v>3</v>
      </c>
      <c r="Z36" s="116">
        <f t="shared" si="18"/>
        <v>2.4000000000000004</v>
      </c>
      <c r="AA36" s="143"/>
    </row>
    <row r="37" spans="1:27" ht="19.9" customHeight="1">
      <c r="A37" s="138">
        <v>30</v>
      </c>
      <c r="B37" s="165">
        <v>263563</v>
      </c>
      <c r="C37" s="148" t="s">
        <v>130</v>
      </c>
      <c r="D37" s="10">
        <v>0.50</v>
      </c>
      <c r="E37" s="10">
        <v>0</v>
      </c>
      <c r="F37" s="10">
        <v>1</v>
      </c>
      <c r="G37" s="10">
        <v>0</v>
      </c>
      <c r="H37" s="10">
        <v>0.50</v>
      </c>
      <c r="I37" s="10">
        <f t="shared" si="7"/>
        <v>2</v>
      </c>
      <c r="J37" s="10">
        <f t="shared" si="8"/>
        <v>0.30</v>
      </c>
      <c r="K37" s="18">
        <v>0.50</v>
      </c>
      <c r="L37" s="18">
        <v>0</v>
      </c>
      <c r="M37" s="18">
        <v>0</v>
      </c>
      <c r="N37" s="18">
        <v>0</v>
      </c>
      <c r="O37" s="18">
        <v>0.50</v>
      </c>
      <c r="P37" s="18">
        <f t="shared" si="9"/>
        <v>1</v>
      </c>
      <c r="Q37" s="116">
        <f t="shared" si="10"/>
        <v>0.05</v>
      </c>
      <c r="R37" s="105">
        <f t="shared" si="11"/>
        <v>0.10</v>
      </c>
      <c r="S37" s="105">
        <f t="shared" si="12"/>
        <v>0</v>
      </c>
      <c r="T37" s="105">
        <f t="shared" si="13"/>
        <v>0.15</v>
      </c>
      <c r="U37" s="105">
        <f t="shared" si="14"/>
        <v>0</v>
      </c>
      <c r="V37" s="105">
        <f t="shared" si="15"/>
        <v>0.10</v>
      </c>
      <c r="W37" s="117">
        <f t="shared" si="16"/>
        <v>3</v>
      </c>
      <c r="X37" s="117">
        <f t="shared" si="17"/>
        <v>0.60000000000000009</v>
      </c>
      <c r="Y37" s="293">
        <v>0</v>
      </c>
      <c r="Z37" s="116">
        <f t="shared" si="18"/>
        <v>0</v>
      </c>
      <c r="AA37" s="143"/>
    </row>
    <row r="38" spans="1:27" ht="19.9" customHeight="1">
      <c r="A38" s="138">
        <v>31</v>
      </c>
      <c r="B38" s="165">
        <v>263565</v>
      </c>
      <c r="C38" s="148" t="s">
        <v>131</v>
      </c>
      <c r="D38" s="10">
        <v>3</v>
      </c>
      <c r="E38" s="10">
        <v>2.50</v>
      </c>
      <c r="F38" s="10">
        <v>4.50</v>
      </c>
      <c r="G38" s="10">
        <v>2</v>
      </c>
      <c r="H38" s="10">
        <v>3</v>
      </c>
      <c r="I38" s="10">
        <f t="shared" si="7"/>
        <v>15</v>
      </c>
      <c r="J38" s="10">
        <f t="shared" si="8"/>
        <v>2.25</v>
      </c>
      <c r="K38" s="18">
        <v>1.50</v>
      </c>
      <c r="L38" s="18">
        <v>1</v>
      </c>
      <c r="M38" s="18">
        <v>2</v>
      </c>
      <c r="N38" s="18">
        <v>0.50</v>
      </c>
      <c r="O38" s="18">
        <v>0</v>
      </c>
      <c r="P38" s="18">
        <f t="shared" si="9"/>
        <v>5</v>
      </c>
      <c r="Q38" s="116">
        <f t="shared" si="10"/>
        <v>0.25</v>
      </c>
      <c r="R38" s="105">
        <f t="shared" si="11"/>
        <v>0.52499999999999991</v>
      </c>
      <c r="S38" s="105">
        <f t="shared" si="12"/>
        <v>0.425</v>
      </c>
      <c r="T38" s="105">
        <f t="shared" si="13"/>
        <v>0.77499999999999991</v>
      </c>
      <c r="U38" s="105">
        <f t="shared" si="14"/>
        <v>0.325</v>
      </c>
      <c r="V38" s="105">
        <f t="shared" si="15"/>
        <v>0.44999999999999996</v>
      </c>
      <c r="W38" s="117">
        <f t="shared" si="16"/>
        <v>20</v>
      </c>
      <c r="X38" s="117">
        <f t="shared" si="17"/>
        <v>4</v>
      </c>
      <c r="Y38" s="293">
        <v>11</v>
      </c>
      <c r="Z38" s="116">
        <f t="shared" si="18"/>
        <v>8.8000000000000007</v>
      </c>
      <c r="AA38" s="143"/>
    </row>
    <row r="39" spans="1:27" ht="19.9" customHeight="1">
      <c r="A39" s="138">
        <v>32</v>
      </c>
      <c r="B39" s="165">
        <v>263566</v>
      </c>
      <c r="C39" s="148" t="s">
        <v>132</v>
      </c>
      <c r="D39" s="146">
        <v>4</v>
      </c>
      <c r="E39" s="146">
        <v>3</v>
      </c>
      <c r="F39" s="146">
        <v>3</v>
      </c>
      <c r="G39" s="146">
        <v>4.50</v>
      </c>
      <c r="H39" s="146">
        <v>3.50</v>
      </c>
      <c r="I39" s="10">
        <f t="shared" si="7"/>
        <v>18</v>
      </c>
      <c r="J39" s="10">
        <f t="shared" si="8"/>
        <v>2.6999999999999997</v>
      </c>
      <c r="K39" s="147">
        <v>1</v>
      </c>
      <c r="L39" s="147">
        <v>1.50</v>
      </c>
      <c r="M39" s="147">
        <v>0.50</v>
      </c>
      <c r="N39" s="147">
        <v>2</v>
      </c>
      <c r="O39" s="147">
        <v>2.50</v>
      </c>
      <c r="P39" s="18">
        <f t="shared" si="9"/>
        <v>7.50</v>
      </c>
      <c r="Q39" s="116">
        <f t="shared" si="10"/>
        <v>0.375</v>
      </c>
      <c r="R39" s="105">
        <f t="shared" si="11"/>
        <v>0.65</v>
      </c>
      <c r="S39" s="105">
        <f t="shared" si="12"/>
        <v>0.52499999999999991</v>
      </c>
      <c r="T39" s="105">
        <f t="shared" si="13"/>
        <v>0.475</v>
      </c>
      <c r="U39" s="105">
        <f t="shared" si="14"/>
        <v>0.77499999999999991</v>
      </c>
      <c r="V39" s="105">
        <f t="shared" si="15"/>
        <v>0.65</v>
      </c>
      <c r="W39" s="117">
        <f t="shared" si="16"/>
        <v>25.50</v>
      </c>
      <c r="X39" s="117">
        <f t="shared" si="17"/>
        <v>5.1000000000000005</v>
      </c>
      <c r="Y39" s="293">
        <v>14</v>
      </c>
      <c r="Z39" s="116">
        <f t="shared" si="18"/>
        <v>11.20</v>
      </c>
      <c r="AA39" s="143"/>
    </row>
    <row r="40" spans="1:27" ht="19.9" customHeight="1">
      <c r="A40" s="138">
        <v>33</v>
      </c>
      <c r="B40" s="165">
        <v>263568</v>
      </c>
      <c r="C40" s="148" t="s">
        <v>133</v>
      </c>
      <c r="D40" s="146">
        <v>2.50</v>
      </c>
      <c r="E40" s="146">
        <v>2</v>
      </c>
      <c r="F40" s="146">
        <v>3.50</v>
      </c>
      <c r="G40" s="146">
        <v>1.50</v>
      </c>
      <c r="H40" s="146">
        <v>2</v>
      </c>
      <c r="I40" s="10">
        <f t="shared" si="7"/>
        <v>11.50</v>
      </c>
      <c r="J40" s="10">
        <f t="shared" si="8"/>
        <v>1.725</v>
      </c>
      <c r="K40" s="147">
        <v>0.50</v>
      </c>
      <c r="L40" s="147">
        <v>0.50</v>
      </c>
      <c r="M40" s="147">
        <v>1</v>
      </c>
      <c r="N40" s="147">
        <v>1.50</v>
      </c>
      <c r="O40" s="147">
        <v>0.50</v>
      </c>
      <c r="P40" s="18">
        <f t="shared" si="9"/>
        <v>4</v>
      </c>
      <c r="Q40" s="116">
        <f t="shared" si="10"/>
        <v>0.20</v>
      </c>
      <c r="R40" s="105">
        <f t="shared" si="11"/>
        <v>0.40</v>
      </c>
      <c r="S40" s="105">
        <f t="shared" si="12"/>
        <v>0.325</v>
      </c>
      <c r="T40" s="105">
        <f t="shared" si="13"/>
        <v>0.57500000000000007</v>
      </c>
      <c r="U40" s="105">
        <f t="shared" si="14"/>
        <v>0.30</v>
      </c>
      <c r="V40" s="105">
        <f t="shared" si="15"/>
        <v>0.325</v>
      </c>
      <c r="W40" s="117">
        <f t="shared" si="16"/>
        <v>15.50</v>
      </c>
      <c r="X40" s="117">
        <f t="shared" si="17"/>
        <v>3.10</v>
      </c>
      <c r="Y40" s="293">
        <v>10</v>
      </c>
      <c r="Z40" s="116">
        <f t="shared" si="18"/>
        <v>8</v>
      </c>
      <c r="AA40" s="143"/>
    </row>
    <row r="41" spans="1:27" ht="19.9" customHeight="1">
      <c r="A41" s="138">
        <v>34</v>
      </c>
      <c r="B41" s="165">
        <v>263572</v>
      </c>
      <c r="C41" s="148" t="s">
        <v>134</v>
      </c>
      <c r="D41" s="299">
        <v>5</v>
      </c>
      <c r="E41" s="295">
        <v>8.50</v>
      </c>
      <c r="F41" s="296">
        <v>7</v>
      </c>
      <c r="G41" s="10">
        <v>8</v>
      </c>
      <c r="H41" s="10">
        <v>9.50</v>
      </c>
      <c r="I41" s="10">
        <f t="shared" si="7"/>
        <v>38</v>
      </c>
      <c r="J41" s="10">
        <f t="shared" si="8"/>
        <v>5.70</v>
      </c>
      <c r="K41" s="18">
        <v>5</v>
      </c>
      <c r="L41" s="18">
        <v>4</v>
      </c>
      <c r="M41" s="18">
        <v>3.50</v>
      </c>
      <c r="N41" s="18">
        <v>4</v>
      </c>
      <c r="O41" s="18">
        <v>2</v>
      </c>
      <c r="P41" s="18">
        <f t="shared" si="9"/>
        <v>18.50</v>
      </c>
      <c r="Q41" s="116">
        <f t="shared" si="10"/>
        <v>0.925</v>
      </c>
      <c r="R41" s="105">
        <f t="shared" si="11"/>
        <v>1</v>
      </c>
      <c r="S41" s="105">
        <f t="shared" si="12"/>
        <v>1.475</v>
      </c>
      <c r="T41" s="105">
        <f t="shared" si="13"/>
        <v>1.2250000000000001</v>
      </c>
      <c r="U41" s="105">
        <f t="shared" si="14"/>
        <v>1.40</v>
      </c>
      <c r="V41" s="105">
        <f t="shared" si="15"/>
        <v>1.525</v>
      </c>
      <c r="W41" s="117">
        <f t="shared" si="16"/>
        <v>56.50</v>
      </c>
      <c r="X41" s="117">
        <f t="shared" si="17"/>
        <v>11.30</v>
      </c>
      <c r="Y41" s="293">
        <v>25</v>
      </c>
      <c r="Z41" s="116">
        <f t="shared" si="18"/>
        <v>20</v>
      </c>
      <c r="AA41" s="143"/>
    </row>
    <row r="42" spans="1:27" ht="19.9" customHeight="1">
      <c r="A42" s="138">
        <v>35</v>
      </c>
      <c r="B42" s="165">
        <v>263579</v>
      </c>
      <c r="C42" s="148" t="s">
        <v>135</v>
      </c>
      <c r="D42" s="146">
        <v>4</v>
      </c>
      <c r="E42" s="146">
        <v>2</v>
      </c>
      <c r="F42" s="146">
        <v>4.50</v>
      </c>
      <c r="G42" s="146">
        <v>3.50</v>
      </c>
      <c r="H42" s="146">
        <v>3</v>
      </c>
      <c r="I42" s="10">
        <f t="shared" si="7"/>
        <v>17</v>
      </c>
      <c r="J42" s="10">
        <f t="shared" si="8"/>
        <v>2.5499999999999998</v>
      </c>
      <c r="K42" s="147">
        <v>1.50</v>
      </c>
      <c r="L42" s="147">
        <v>0.50</v>
      </c>
      <c r="M42" s="147">
        <v>1</v>
      </c>
      <c r="N42" s="147">
        <v>2</v>
      </c>
      <c r="O42" s="147">
        <v>1.50</v>
      </c>
      <c r="P42" s="18">
        <f t="shared" si="9"/>
        <v>6.50</v>
      </c>
      <c r="Q42" s="116">
        <f t="shared" si="10"/>
        <v>0.325</v>
      </c>
      <c r="R42" s="105">
        <f t="shared" si="11"/>
        <v>0.675</v>
      </c>
      <c r="S42" s="105">
        <f t="shared" si="12"/>
        <v>0.325</v>
      </c>
      <c r="T42" s="105">
        <f t="shared" si="13"/>
        <v>0.725</v>
      </c>
      <c r="U42" s="105">
        <f t="shared" si="14"/>
        <v>0.625</v>
      </c>
      <c r="V42" s="105">
        <f t="shared" si="15"/>
        <v>0.52499999999999991</v>
      </c>
      <c r="W42" s="117">
        <f t="shared" si="16"/>
        <v>23.50</v>
      </c>
      <c r="X42" s="117">
        <f t="shared" si="17"/>
        <v>4.70</v>
      </c>
      <c r="Y42" s="293">
        <v>14</v>
      </c>
      <c r="Z42" s="116">
        <f t="shared" si="18"/>
        <v>11.20</v>
      </c>
      <c r="AA42" s="143"/>
    </row>
    <row r="43" spans="1:27" ht="19.9" customHeight="1">
      <c r="A43" s="138">
        <v>36</v>
      </c>
      <c r="B43" s="165">
        <v>263584</v>
      </c>
      <c r="C43" s="148" t="s">
        <v>136</v>
      </c>
      <c r="D43" s="10">
        <v>5</v>
      </c>
      <c r="E43" s="10">
        <v>5.50</v>
      </c>
      <c r="F43" s="10">
        <v>7.50</v>
      </c>
      <c r="G43" s="10">
        <v>5</v>
      </c>
      <c r="H43" s="10">
        <v>4</v>
      </c>
      <c r="I43" s="10">
        <f t="shared" si="7"/>
        <v>27</v>
      </c>
      <c r="J43" s="10">
        <f t="shared" si="8"/>
        <v>4.05</v>
      </c>
      <c r="K43" s="18">
        <v>3</v>
      </c>
      <c r="L43" s="18">
        <v>3.50</v>
      </c>
      <c r="M43" s="18">
        <v>2</v>
      </c>
      <c r="N43" s="18">
        <v>0.50</v>
      </c>
      <c r="O43" s="18">
        <v>1.50</v>
      </c>
      <c r="P43" s="18">
        <f t="shared" si="9"/>
        <v>10.50</v>
      </c>
      <c r="Q43" s="116">
        <f t="shared" si="10"/>
        <v>0.525</v>
      </c>
      <c r="R43" s="105">
        <f t="shared" si="11"/>
        <v>0.90</v>
      </c>
      <c r="S43" s="105">
        <f t="shared" si="12"/>
        <v>1</v>
      </c>
      <c r="T43" s="105">
        <f t="shared" si="13"/>
        <v>1.2250000000000001</v>
      </c>
      <c r="U43" s="105">
        <f t="shared" si="14"/>
        <v>0.775</v>
      </c>
      <c r="V43" s="105">
        <f t="shared" si="15"/>
        <v>0.675</v>
      </c>
      <c r="W43" s="117">
        <f t="shared" si="16"/>
        <v>37.50</v>
      </c>
      <c r="X43" s="117">
        <f t="shared" si="17"/>
        <v>7.50</v>
      </c>
      <c r="Y43" s="293">
        <v>20</v>
      </c>
      <c r="Z43" s="116">
        <f t="shared" si="18"/>
        <v>16</v>
      </c>
      <c r="AA43" s="143"/>
    </row>
    <row r="44" spans="1:27" ht="19.9" customHeight="1">
      <c r="A44" s="138">
        <v>37</v>
      </c>
      <c r="B44" s="165">
        <v>263585</v>
      </c>
      <c r="C44" s="148" t="s">
        <v>137</v>
      </c>
      <c r="D44" s="10">
        <v>2.50</v>
      </c>
      <c r="E44" s="10">
        <v>3</v>
      </c>
      <c r="F44" s="10">
        <v>4</v>
      </c>
      <c r="G44" s="10">
        <v>2</v>
      </c>
      <c r="H44" s="10">
        <v>3.50</v>
      </c>
      <c r="I44" s="10">
        <f t="shared" si="7"/>
        <v>15</v>
      </c>
      <c r="J44" s="10">
        <f t="shared" si="8"/>
        <v>2.25</v>
      </c>
      <c r="K44" s="18">
        <v>1.50</v>
      </c>
      <c r="L44" s="18">
        <v>1</v>
      </c>
      <c r="M44" s="18">
        <v>0.50</v>
      </c>
      <c r="N44" s="18">
        <v>2</v>
      </c>
      <c r="O44" s="18">
        <v>0</v>
      </c>
      <c r="P44" s="18">
        <f t="shared" si="9"/>
        <v>5</v>
      </c>
      <c r="Q44" s="116">
        <f t="shared" si="10"/>
        <v>0.25</v>
      </c>
      <c r="R44" s="105">
        <f t="shared" si="11"/>
        <v>0.45</v>
      </c>
      <c r="S44" s="105">
        <f t="shared" si="12"/>
        <v>0.49999999999999994</v>
      </c>
      <c r="T44" s="105">
        <f t="shared" si="13"/>
        <v>0.625</v>
      </c>
      <c r="U44" s="105">
        <f t="shared" si="14"/>
        <v>0.40</v>
      </c>
      <c r="V44" s="105">
        <f t="shared" si="15"/>
        <v>0.525</v>
      </c>
      <c r="W44" s="117">
        <f t="shared" si="16"/>
        <v>20</v>
      </c>
      <c r="X44" s="117">
        <f t="shared" si="17"/>
        <v>4</v>
      </c>
      <c r="Y44" s="293">
        <v>11</v>
      </c>
      <c r="Z44" s="116">
        <f t="shared" si="18"/>
        <v>8.8000000000000007</v>
      </c>
      <c r="AA44" s="143"/>
    </row>
    <row r="45" spans="1:27" ht="19.9" customHeight="1">
      <c r="A45" s="138">
        <v>38</v>
      </c>
      <c r="B45" s="165">
        <v>263591</v>
      </c>
      <c r="C45" s="148" t="s">
        <v>139</v>
      </c>
      <c r="D45" s="10">
        <v>1.50</v>
      </c>
      <c r="E45" s="10">
        <v>2</v>
      </c>
      <c r="F45" s="10">
        <v>4</v>
      </c>
      <c r="G45" s="10">
        <v>3</v>
      </c>
      <c r="H45" s="10">
        <v>4.50</v>
      </c>
      <c r="I45" s="10">
        <f t="shared" si="7"/>
        <v>15</v>
      </c>
      <c r="J45" s="10">
        <f t="shared" si="8"/>
        <v>2.25</v>
      </c>
      <c r="K45" s="18">
        <v>0.50</v>
      </c>
      <c r="L45" s="18">
        <v>0.50</v>
      </c>
      <c r="M45" s="18">
        <v>1</v>
      </c>
      <c r="N45" s="18">
        <v>1</v>
      </c>
      <c r="O45" s="18">
        <v>2</v>
      </c>
      <c r="P45" s="18">
        <f t="shared" si="9"/>
        <v>5</v>
      </c>
      <c r="Q45" s="116">
        <f t="shared" si="10"/>
        <v>0.25</v>
      </c>
      <c r="R45" s="105">
        <f t="shared" si="11"/>
        <v>0.24999999999999997</v>
      </c>
      <c r="S45" s="105">
        <f t="shared" si="12"/>
        <v>0.325</v>
      </c>
      <c r="T45" s="105">
        <f t="shared" si="13"/>
        <v>0.65</v>
      </c>
      <c r="U45" s="105">
        <f t="shared" si="14"/>
        <v>0.49999999999999994</v>
      </c>
      <c r="V45" s="105">
        <f t="shared" si="15"/>
        <v>0.77499999999999991</v>
      </c>
      <c r="W45" s="117">
        <f t="shared" si="16"/>
        <v>20</v>
      </c>
      <c r="X45" s="117">
        <f t="shared" si="17"/>
        <v>4</v>
      </c>
      <c r="Y45" s="293">
        <v>12</v>
      </c>
      <c r="Z45" s="116">
        <f t="shared" si="18"/>
        <v>9.6000000000000014</v>
      </c>
      <c r="AA45" s="143"/>
    </row>
    <row r="46" spans="1:27" ht="19.9" customHeight="1">
      <c r="A46" s="138">
        <v>39</v>
      </c>
      <c r="B46" s="165">
        <v>263595</v>
      </c>
      <c r="C46" s="148" t="s">
        <v>140</v>
      </c>
      <c r="D46" s="10">
        <v>8</v>
      </c>
      <c r="E46" s="10">
        <v>5</v>
      </c>
      <c r="F46" s="10">
        <v>6.50</v>
      </c>
      <c r="G46" s="10">
        <v>5.50</v>
      </c>
      <c r="H46" s="10">
        <v>7.50</v>
      </c>
      <c r="I46" s="10">
        <f t="shared" si="7"/>
        <v>32.50</v>
      </c>
      <c r="J46" s="10">
        <f t="shared" si="8"/>
        <v>4.875</v>
      </c>
      <c r="K46" s="18">
        <v>3</v>
      </c>
      <c r="L46" s="18">
        <v>2</v>
      </c>
      <c r="M46" s="18">
        <v>2.50</v>
      </c>
      <c r="N46" s="18">
        <v>4</v>
      </c>
      <c r="O46" s="18">
        <v>3.50</v>
      </c>
      <c r="P46" s="18">
        <f t="shared" si="9"/>
        <v>15</v>
      </c>
      <c r="Q46" s="116">
        <f t="shared" si="10"/>
        <v>0.75</v>
      </c>
      <c r="R46" s="105">
        <f t="shared" si="11"/>
        <v>1.35</v>
      </c>
      <c r="S46" s="105">
        <f t="shared" si="12"/>
        <v>0.85</v>
      </c>
      <c r="T46" s="105">
        <f t="shared" si="13"/>
        <v>1.1000000000000001</v>
      </c>
      <c r="U46" s="105">
        <f t="shared" si="14"/>
        <v>1.0249999999999999</v>
      </c>
      <c r="V46" s="105">
        <f t="shared" si="15"/>
        <v>1.30</v>
      </c>
      <c r="W46" s="117">
        <f t="shared" si="16"/>
        <v>47.50</v>
      </c>
      <c r="X46" s="117">
        <f t="shared" si="17"/>
        <v>9.50</v>
      </c>
      <c r="Y46" s="293">
        <v>24</v>
      </c>
      <c r="Z46" s="116">
        <f t="shared" si="18"/>
        <v>19.200000000000003</v>
      </c>
      <c r="AA46" s="143"/>
    </row>
    <row r="47" spans="1:27" ht="19.9" customHeight="1">
      <c r="A47" s="138">
        <v>40</v>
      </c>
      <c r="B47" s="165">
        <v>263596</v>
      </c>
      <c r="C47" s="148" t="s">
        <v>141</v>
      </c>
      <c r="D47" s="10">
        <v>5.50</v>
      </c>
      <c r="E47" s="10">
        <v>4</v>
      </c>
      <c r="F47" s="10">
        <v>6</v>
      </c>
      <c r="G47" s="10">
        <v>5</v>
      </c>
      <c r="H47" s="10">
        <v>6</v>
      </c>
      <c r="I47" s="10">
        <f t="shared" si="7"/>
        <v>26.50</v>
      </c>
      <c r="J47" s="10">
        <f t="shared" si="8"/>
        <v>3.9749999999999996</v>
      </c>
      <c r="K47" s="18">
        <v>2.50</v>
      </c>
      <c r="L47" s="18">
        <v>2</v>
      </c>
      <c r="M47" s="18">
        <v>1.50</v>
      </c>
      <c r="N47" s="18">
        <v>1.50</v>
      </c>
      <c r="O47" s="18">
        <v>3</v>
      </c>
      <c r="P47" s="18">
        <f t="shared" si="9"/>
        <v>10.50</v>
      </c>
      <c r="Q47" s="116">
        <f t="shared" si="10"/>
        <v>0.525</v>
      </c>
      <c r="R47" s="105">
        <f t="shared" si="11"/>
        <v>0.95</v>
      </c>
      <c r="S47" s="105">
        <f t="shared" si="12"/>
        <v>0.70</v>
      </c>
      <c r="T47" s="105">
        <f t="shared" si="13"/>
        <v>0.97499999999999987</v>
      </c>
      <c r="U47" s="105">
        <f t="shared" si="14"/>
        <v>0.825</v>
      </c>
      <c r="V47" s="105">
        <f t="shared" si="15"/>
        <v>1.0499999999999998</v>
      </c>
      <c r="W47" s="117">
        <f t="shared" si="16"/>
        <v>37</v>
      </c>
      <c r="X47" s="117">
        <f t="shared" si="17"/>
        <v>7.40</v>
      </c>
      <c r="Y47" s="293">
        <v>18</v>
      </c>
      <c r="Z47" s="116">
        <f t="shared" si="18"/>
        <v>14.40</v>
      </c>
      <c r="AA47" s="143"/>
    </row>
    <row r="48" spans="1:27" ht="19.9" customHeight="1">
      <c r="A48" s="138">
        <v>41</v>
      </c>
      <c r="B48" s="165">
        <v>263600</v>
      </c>
      <c r="C48" s="148" t="s">
        <v>142</v>
      </c>
      <c r="D48" s="146">
        <v>6</v>
      </c>
      <c r="E48" s="146">
        <v>6.50</v>
      </c>
      <c r="F48" s="146">
        <v>5</v>
      </c>
      <c r="G48" s="146">
        <v>5.50</v>
      </c>
      <c r="H48" s="146">
        <v>2.50</v>
      </c>
      <c r="I48" s="10">
        <f t="shared" si="7"/>
        <v>25.50</v>
      </c>
      <c r="J48" s="10">
        <f t="shared" si="8"/>
        <v>3.8249999999999997</v>
      </c>
      <c r="K48" s="147">
        <v>1</v>
      </c>
      <c r="L48" s="147">
        <v>3</v>
      </c>
      <c r="M48" s="147">
        <v>2</v>
      </c>
      <c r="N48" s="147">
        <v>3</v>
      </c>
      <c r="O48" s="147">
        <v>2.50</v>
      </c>
      <c r="P48" s="18">
        <f t="shared" si="9"/>
        <v>11.50</v>
      </c>
      <c r="Q48" s="116">
        <f t="shared" si="10"/>
        <v>0.57500000000000007</v>
      </c>
      <c r="R48" s="105">
        <f t="shared" si="11"/>
        <v>0.95</v>
      </c>
      <c r="S48" s="105">
        <f t="shared" si="12"/>
        <v>1.125</v>
      </c>
      <c r="T48" s="105">
        <f t="shared" si="13"/>
        <v>0.85</v>
      </c>
      <c r="U48" s="105">
        <f t="shared" si="14"/>
        <v>0.975</v>
      </c>
      <c r="V48" s="105">
        <f t="shared" si="15"/>
        <v>0.50</v>
      </c>
      <c r="W48" s="117">
        <f t="shared" si="16"/>
        <v>37</v>
      </c>
      <c r="X48" s="117">
        <f t="shared" si="17"/>
        <v>7.40</v>
      </c>
      <c r="Y48" s="293">
        <v>19</v>
      </c>
      <c r="Z48" s="116">
        <f t="shared" si="18"/>
        <v>15.20</v>
      </c>
      <c r="AA48" s="143"/>
    </row>
    <row r="49" spans="1:27" ht="19.9" customHeight="1">
      <c r="A49" s="138">
        <v>42</v>
      </c>
      <c r="B49" s="165">
        <v>263601</v>
      </c>
      <c r="C49" s="148" t="s">
        <v>143</v>
      </c>
      <c r="D49" s="10"/>
      <c r="E49" s="10"/>
      <c r="F49" s="10"/>
      <c r="G49" s="10"/>
      <c r="H49" s="10"/>
      <c r="I49" s="10"/>
      <c r="J49" s="10"/>
      <c r="K49" s="18"/>
      <c r="L49" s="18"/>
      <c r="M49" s="18"/>
      <c r="N49" s="18"/>
      <c r="O49" s="18"/>
      <c r="P49" s="18"/>
      <c r="Q49" s="116"/>
      <c r="R49" s="105">
        <f t="shared" si="11"/>
        <v>0</v>
      </c>
      <c r="S49" s="105">
        <f t="shared" si="12"/>
        <v>0</v>
      </c>
      <c r="T49" s="105">
        <f t="shared" si="13"/>
        <v>0</v>
      </c>
      <c r="U49" s="105">
        <f t="shared" si="14"/>
        <v>0</v>
      </c>
      <c r="V49" s="105">
        <f t="shared" si="15"/>
        <v>0</v>
      </c>
      <c r="W49" s="117">
        <f t="shared" si="16"/>
        <v>0</v>
      </c>
      <c r="X49" s="117">
        <f t="shared" si="17"/>
        <v>0</v>
      </c>
      <c r="Y49" s="293" t="s">
        <v>99</v>
      </c>
      <c r="Z49" s="116" t="e">
        <f t="shared" si="18"/>
        <v>#VALUE!</v>
      </c>
      <c r="AA49" s="143"/>
    </row>
    <row r="50" spans="1:27" ht="19.9" customHeight="1">
      <c r="A50" s="138">
        <v>43</v>
      </c>
      <c r="B50" s="165">
        <v>263602</v>
      </c>
      <c r="C50" s="148" t="s">
        <v>144</v>
      </c>
      <c r="D50" s="146">
        <v>2</v>
      </c>
      <c r="E50" s="146">
        <v>2.50</v>
      </c>
      <c r="F50" s="146">
        <v>3</v>
      </c>
      <c r="G50" s="146">
        <v>4</v>
      </c>
      <c r="H50" s="146">
        <v>5</v>
      </c>
      <c r="I50" s="10">
        <f t="shared" si="7"/>
        <v>16.50</v>
      </c>
      <c r="J50" s="10">
        <f t="shared" si="8"/>
        <v>2.475</v>
      </c>
      <c r="K50" s="147">
        <v>2</v>
      </c>
      <c r="L50" s="147">
        <v>1.50</v>
      </c>
      <c r="M50" s="147">
        <v>0.50</v>
      </c>
      <c r="N50" s="147">
        <v>1.50</v>
      </c>
      <c r="O50" s="147">
        <v>1</v>
      </c>
      <c r="P50" s="18">
        <f t="shared" si="9"/>
        <v>6.50</v>
      </c>
      <c r="Q50" s="116">
        <f t="shared" si="10"/>
        <v>0.325</v>
      </c>
      <c r="R50" s="105">
        <f t="shared" si="11"/>
        <v>0.40</v>
      </c>
      <c r="S50" s="105">
        <f t="shared" si="12"/>
        <v>0.45</v>
      </c>
      <c r="T50" s="105">
        <f t="shared" si="13"/>
        <v>0.475</v>
      </c>
      <c r="U50" s="105">
        <f t="shared" si="14"/>
        <v>0.675</v>
      </c>
      <c r="V50" s="105">
        <f t="shared" si="15"/>
        <v>0.80</v>
      </c>
      <c r="W50" s="117">
        <f t="shared" si="16"/>
        <v>23</v>
      </c>
      <c r="X50" s="117">
        <f t="shared" si="17"/>
        <v>4.6000000000000005</v>
      </c>
      <c r="Y50" s="293">
        <v>14</v>
      </c>
      <c r="Z50" s="116">
        <f t="shared" si="18"/>
        <v>11.20</v>
      </c>
      <c r="AA50" s="143"/>
    </row>
    <row r="51" spans="1:27" ht="19.9" customHeight="1">
      <c r="A51" s="138">
        <v>44</v>
      </c>
      <c r="B51" s="165">
        <v>263603</v>
      </c>
      <c r="C51" s="148" t="s">
        <v>145</v>
      </c>
      <c r="D51" s="146">
        <v>3.50</v>
      </c>
      <c r="E51" s="146">
        <v>3</v>
      </c>
      <c r="F51" s="146">
        <v>4</v>
      </c>
      <c r="G51" s="146">
        <v>5</v>
      </c>
      <c r="H51" s="146">
        <v>4.50</v>
      </c>
      <c r="I51" s="10">
        <f t="shared" si="7"/>
        <v>20</v>
      </c>
      <c r="J51" s="10">
        <f t="shared" si="8"/>
        <v>3</v>
      </c>
      <c r="K51" s="147">
        <v>1.50</v>
      </c>
      <c r="L51" s="147">
        <v>2</v>
      </c>
      <c r="M51" s="147">
        <v>1.50</v>
      </c>
      <c r="N51" s="147">
        <v>2</v>
      </c>
      <c r="O51" s="147">
        <v>1.50</v>
      </c>
      <c r="P51" s="18">
        <f t="shared" si="9"/>
        <v>8.50</v>
      </c>
      <c r="Q51" s="116">
        <f t="shared" si="10"/>
        <v>0.42500000000000004</v>
      </c>
      <c r="R51" s="105">
        <f t="shared" si="11"/>
        <v>0.60000000000000009</v>
      </c>
      <c r="S51" s="105">
        <f t="shared" si="12"/>
        <v>0.54999999999999993</v>
      </c>
      <c r="T51" s="105">
        <f t="shared" si="13"/>
        <v>0.675</v>
      </c>
      <c r="U51" s="105">
        <f t="shared" si="14"/>
        <v>0.85</v>
      </c>
      <c r="V51" s="105">
        <f t="shared" si="15"/>
        <v>0.75</v>
      </c>
      <c r="W51" s="117">
        <f t="shared" si="16"/>
        <v>28.50</v>
      </c>
      <c r="X51" s="117">
        <f t="shared" si="17"/>
        <v>5.70</v>
      </c>
      <c r="Y51" s="293">
        <v>16</v>
      </c>
      <c r="Z51" s="116">
        <f t="shared" si="18"/>
        <v>12.80</v>
      </c>
      <c r="AA51" s="143"/>
    </row>
    <row r="52" spans="1:27" ht="19.9" customHeight="1">
      <c r="A52" s="138">
        <v>45</v>
      </c>
      <c r="B52" s="165">
        <v>263604</v>
      </c>
      <c r="C52" s="148" t="s">
        <v>146</v>
      </c>
      <c r="D52" s="10">
        <v>4</v>
      </c>
      <c r="E52" s="10">
        <v>4.50</v>
      </c>
      <c r="F52" s="10">
        <v>5.50</v>
      </c>
      <c r="G52" s="10">
        <v>6</v>
      </c>
      <c r="H52" s="10">
        <v>5.50</v>
      </c>
      <c r="I52" s="10">
        <f t="shared" si="7"/>
        <v>25.50</v>
      </c>
      <c r="J52" s="10">
        <f t="shared" si="8"/>
        <v>3.8249999999999997</v>
      </c>
      <c r="K52" s="18">
        <v>2</v>
      </c>
      <c r="L52" s="18">
        <v>3</v>
      </c>
      <c r="M52" s="18">
        <v>4</v>
      </c>
      <c r="N52" s="18">
        <v>0.50</v>
      </c>
      <c r="O52" s="18">
        <v>1</v>
      </c>
      <c r="P52" s="18">
        <f t="shared" si="9"/>
        <v>10.50</v>
      </c>
      <c r="Q52" s="116">
        <f t="shared" si="10"/>
        <v>0.525</v>
      </c>
      <c r="R52" s="105">
        <f t="shared" si="11"/>
        <v>0.70</v>
      </c>
      <c r="S52" s="105">
        <f t="shared" si="12"/>
        <v>0.825</v>
      </c>
      <c r="T52" s="105">
        <f t="shared" si="13"/>
        <v>1.0249999999999999</v>
      </c>
      <c r="U52" s="105">
        <f t="shared" si="14"/>
        <v>0.925</v>
      </c>
      <c r="V52" s="105">
        <f t="shared" si="15"/>
        <v>0.875</v>
      </c>
      <c r="W52" s="117">
        <f t="shared" si="16"/>
        <v>36</v>
      </c>
      <c r="X52" s="117">
        <f t="shared" si="17"/>
        <v>7.20</v>
      </c>
      <c r="Y52" s="293">
        <v>19</v>
      </c>
      <c r="Z52" s="116">
        <f t="shared" si="18"/>
        <v>15.20</v>
      </c>
      <c r="AA52" s="143"/>
    </row>
    <row r="53" spans="1:27" ht="19.9" customHeight="1">
      <c r="A53" s="138">
        <v>46</v>
      </c>
      <c r="B53" s="165">
        <v>263606</v>
      </c>
      <c r="C53" s="148" t="s">
        <v>147</v>
      </c>
      <c r="D53" s="10"/>
      <c r="E53" s="10"/>
      <c r="F53" s="10"/>
      <c r="G53" s="10"/>
      <c r="H53" s="10"/>
      <c r="I53" s="10"/>
      <c r="J53" s="10"/>
      <c r="K53" s="18"/>
      <c r="L53" s="18"/>
      <c r="M53" s="18"/>
      <c r="N53" s="18"/>
      <c r="O53" s="18"/>
      <c r="P53" s="18"/>
      <c r="Q53" s="116"/>
      <c r="R53" s="105">
        <f t="shared" si="11"/>
        <v>0</v>
      </c>
      <c r="S53" s="105">
        <f t="shared" si="12"/>
        <v>0</v>
      </c>
      <c r="T53" s="105">
        <f t="shared" si="13"/>
        <v>0</v>
      </c>
      <c r="U53" s="105">
        <f t="shared" si="14"/>
        <v>0</v>
      </c>
      <c r="V53" s="105">
        <f t="shared" si="15"/>
        <v>0</v>
      </c>
      <c r="W53" s="117">
        <f t="shared" si="16"/>
        <v>0</v>
      </c>
      <c r="X53" s="117">
        <f t="shared" si="17"/>
        <v>0</v>
      </c>
      <c r="Y53" s="293" t="s">
        <v>99</v>
      </c>
      <c r="Z53" s="116" t="e">
        <f t="shared" si="18"/>
        <v>#VALUE!</v>
      </c>
      <c r="AA53" s="143"/>
    </row>
    <row r="54" spans="1:27" ht="19.9" customHeight="1">
      <c r="A54" s="138">
        <v>47</v>
      </c>
      <c r="B54" s="165">
        <v>263607</v>
      </c>
      <c r="C54" s="148" t="s">
        <v>148</v>
      </c>
      <c r="D54" s="146">
        <v>1.50</v>
      </c>
      <c r="E54" s="146">
        <v>1</v>
      </c>
      <c r="F54" s="146">
        <v>2</v>
      </c>
      <c r="G54" s="146">
        <v>2.50</v>
      </c>
      <c r="H54" s="146">
        <v>1</v>
      </c>
      <c r="I54" s="10">
        <f t="shared" si="7"/>
        <v>8</v>
      </c>
      <c r="J54" s="10">
        <f t="shared" si="8"/>
        <v>1.20</v>
      </c>
      <c r="K54" s="147">
        <v>0.50</v>
      </c>
      <c r="L54" s="147">
        <v>0.50</v>
      </c>
      <c r="M54" s="147">
        <v>1</v>
      </c>
      <c r="N54" s="147">
        <v>0.50</v>
      </c>
      <c r="O54" s="147">
        <v>1</v>
      </c>
      <c r="P54" s="18">
        <f t="shared" si="9"/>
        <v>3.50</v>
      </c>
      <c r="Q54" s="116">
        <f t="shared" si="10"/>
        <v>0.17500000000000002</v>
      </c>
      <c r="R54" s="105">
        <f t="shared" si="11"/>
        <v>0.24999999999999997</v>
      </c>
      <c r="S54" s="105">
        <f t="shared" si="12"/>
        <v>0.175</v>
      </c>
      <c r="T54" s="105">
        <f t="shared" si="13"/>
        <v>0.35</v>
      </c>
      <c r="U54" s="105">
        <f t="shared" si="14"/>
        <v>0.40</v>
      </c>
      <c r="V54" s="105">
        <f t="shared" si="15"/>
        <v>0.20</v>
      </c>
      <c r="W54" s="117">
        <f t="shared" si="16"/>
        <v>11.50</v>
      </c>
      <c r="X54" s="117">
        <f t="shared" si="17"/>
        <v>2.3000000000000003</v>
      </c>
      <c r="Y54" s="293">
        <v>8</v>
      </c>
      <c r="Z54" s="116">
        <f t="shared" si="18"/>
        <v>6.40</v>
      </c>
      <c r="AA54" s="143"/>
    </row>
    <row r="55" spans="1:27" ht="19.9" customHeight="1">
      <c r="A55" s="138">
        <v>48</v>
      </c>
      <c r="B55" s="165">
        <v>263608</v>
      </c>
      <c r="C55" s="148" t="s">
        <v>149</v>
      </c>
      <c r="D55" s="10">
        <v>4</v>
      </c>
      <c r="E55" s="10">
        <v>5</v>
      </c>
      <c r="F55" s="10">
        <v>4.50</v>
      </c>
      <c r="G55" s="10">
        <v>2</v>
      </c>
      <c r="H55" s="10">
        <v>2.50</v>
      </c>
      <c r="I55" s="10">
        <f t="shared" si="7"/>
        <v>18</v>
      </c>
      <c r="J55" s="10">
        <f t="shared" si="8"/>
        <v>2.6999999999999997</v>
      </c>
      <c r="K55" s="18">
        <v>1.50</v>
      </c>
      <c r="L55" s="18">
        <v>2</v>
      </c>
      <c r="M55" s="18">
        <v>1.50</v>
      </c>
      <c r="N55" s="18">
        <v>1</v>
      </c>
      <c r="O55" s="18">
        <v>0.50</v>
      </c>
      <c r="P55" s="18">
        <f t="shared" si="9"/>
        <v>6.50</v>
      </c>
      <c r="Q55" s="116">
        <f t="shared" si="10"/>
        <v>0.325</v>
      </c>
      <c r="R55" s="105">
        <f t="shared" si="11"/>
        <v>0.675</v>
      </c>
      <c r="S55" s="105">
        <f t="shared" si="12"/>
        <v>0.85</v>
      </c>
      <c r="T55" s="105">
        <f t="shared" si="13"/>
        <v>0.75</v>
      </c>
      <c r="U55" s="105">
        <f t="shared" si="14"/>
        <v>0.35</v>
      </c>
      <c r="V55" s="105">
        <f t="shared" si="15"/>
        <v>0.40</v>
      </c>
      <c r="W55" s="117">
        <f t="shared" si="16"/>
        <v>24.50</v>
      </c>
      <c r="X55" s="117">
        <f t="shared" si="17"/>
        <v>4.9000000000000004</v>
      </c>
      <c r="Y55" s="293">
        <v>13</v>
      </c>
      <c r="Z55" s="116">
        <f t="shared" si="18"/>
        <v>10.40</v>
      </c>
      <c r="AA55" s="143"/>
    </row>
    <row r="56" spans="1:27" ht="19.9" customHeight="1">
      <c r="A56" s="138">
        <v>49</v>
      </c>
      <c r="B56" s="165">
        <v>263613</v>
      </c>
      <c r="C56" s="148" t="s">
        <v>150</v>
      </c>
      <c r="D56" s="146">
        <v>8</v>
      </c>
      <c r="E56" s="146">
        <v>7.50</v>
      </c>
      <c r="F56" s="146">
        <v>7</v>
      </c>
      <c r="G56" s="146">
        <v>6.50</v>
      </c>
      <c r="H56" s="146">
        <v>5</v>
      </c>
      <c r="I56" s="10">
        <f t="shared" si="7"/>
        <v>34</v>
      </c>
      <c r="J56" s="10">
        <f t="shared" si="8"/>
        <v>5.0999999999999996</v>
      </c>
      <c r="K56" s="147">
        <v>4</v>
      </c>
      <c r="L56" s="147">
        <v>3.50</v>
      </c>
      <c r="M56" s="147">
        <v>3</v>
      </c>
      <c r="N56" s="147">
        <v>2.50</v>
      </c>
      <c r="O56" s="147">
        <v>2</v>
      </c>
      <c r="P56" s="18">
        <f t="shared" si="9"/>
        <v>15</v>
      </c>
      <c r="Q56" s="116">
        <f t="shared" si="10"/>
        <v>0.75</v>
      </c>
      <c r="R56" s="105">
        <f t="shared" si="11"/>
        <v>1.40</v>
      </c>
      <c r="S56" s="105">
        <f t="shared" si="12"/>
        <v>1.30</v>
      </c>
      <c r="T56" s="105">
        <f t="shared" si="13"/>
        <v>1.2000000000000002</v>
      </c>
      <c r="U56" s="105">
        <f t="shared" si="14"/>
        <v>1.1000000000000001</v>
      </c>
      <c r="V56" s="105">
        <f t="shared" si="15"/>
        <v>0.85</v>
      </c>
      <c r="W56" s="117">
        <f t="shared" si="16"/>
        <v>49</v>
      </c>
      <c r="X56" s="117">
        <f t="shared" si="17"/>
        <v>9.8000000000000007</v>
      </c>
      <c r="Y56" s="293">
        <v>26</v>
      </c>
      <c r="Z56" s="116">
        <f t="shared" si="18"/>
        <v>20.80</v>
      </c>
      <c r="AA56" s="143"/>
    </row>
    <row r="57" spans="1:28" s="131" customFormat="1" ht="19.9" customHeight="1">
      <c r="A57" s="138">
        <v>50</v>
      </c>
      <c r="B57" s="165">
        <v>263614</v>
      </c>
      <c r="C57" s="148" t="s">
        <v>151</v>
      </c>
      <c r="D57" s="146">
        <v>3.50</v>
      </c>
      <c r="E57" s="146">
        <v>4</v>
      </c>
      <c r="F57" s="146">
        <v>3</v>
      </c>
      <c r="G57" s="146">
        <v>3</v>
      </c>
      <c r="H57" s="146">
        <v>2.50</v>
      </c>
      <c r="I57" s="10">
        <f t="shared" si="7"/>
        <v>16</v>
      </c>
      <c r="J57" s="10">
        <f t="shared" si="8"/>
        <v>2.40</v>
      </c>
      <c r="K57" s="147">
        <v>1.50</v>
      </c>
      <c r="L57" s="147">
        <v>1.50</v>
      </c>
      <c r="M57" s="147">
        <v>1</v>
      </c>
      <c r="N57" s="147">
        <v>2</v>
      </c>
      <c r="O57" s="147">
        <v>0.50</v>
      </c>
      <c r="P57" s="18">
        <f t="shared" si="9"/>
        <v>6.50</v>
      </c>
      <c r="Q57" s="116">
        <f t="shared" si="10"/>
        <v>0.325</v>
      </c>
      <c r="R57" s="105">
        <f t="shared" si="11"/>
        <v>0.60000000000000009</v>
      </c>
      <c r="S57" s="105">
        <f t="shared" si="12"/>
        <v>0.675</v>
      </c>
      <c r="T57" s="105">
        <f t="shared" si="13"/>
        <v>0.49999999999999994</v>
      </c>
      <c r="U57" s="105">
        <f t="shared" si="14"/>
        <v>0.54999999999999993</v>
      </c>
      <c r="V57" s="105">
        <f t="shared" si="15"/>
        <v>0.40</v>
      </c>
      <c r="W57" s="117">
        <f t="shared" si="16"/>
        <v>22.50</v>
      </c>
      <c r="X57" s="117">
        <f t="shared" si="17"/>
        <v>4.50</v>
      </c>
      <c r="Y57" s="293">
        <v>14</v>
      </c>
      <c r="Z57" s="116">
        <f t="shared" si="18"/>
        <v>11.20</v>
      </c>
      <c r="AA57" s="143"/>
      <c r="AB57" s="1"/>
    </row>
    <row r="58" spans="1:27" ht="19.9" customHeight="1">
      <c r="A58" s="138">
        <v>51</v>
      </c>
      <c r="B58" s="165">
        <v>263615</v>
      </c>
      <c r="C58" s="148" t="s">
        <v>152</v>
      </c>
      <c r="D58" s="146">
        <v>3</v>
      </c>
      <c r="E58" s="146">
        <v>5.50</v>
      </c>
      <c r="F58" s="146">
        <v>3.50</v>
      </c>
      <c r="G58" s="146">
        <v>2.50</v>
      </c>
      <c r="H58" s="146">
        <v>4</v>
      </c>
      <c r="I58" s="10">
        <f t="shared" si="7"/>
        <v>18.50</v>
      </c>
      <c r="J58" s="10">
        <f t="shared" si="8"/>
        <v>2.775</v>
      </c>
      <c r="K58" s="147">
        <v>2</v>
      </c>
      <c r="L58" s="147">
        <v>1</v>
      </c>
      <c r="M58" s="147">
        <v>1.50</v>
      </c>
      <c r="N58" s="147">
        <v>0.50</v>
      </c>
      <c r="O58" s="147">
        <v>0.50</v>
      </c>
      <c r="P58" s="18">
        <f t="shared" si="9"/>
        <v>5.50</v>
      </c>
      <c r="Q58" s="116">
        <f t="shared" si="10"/>
        <v>0.27500000000000002</v>
      </c>
      <c r="R58" s="105">
        <f t="shared" si="11"/>
        <v>0.54999999999999993</v>
      </c>
      <c r="S58" s="105">
        <f t="shared" si="12"/>
        <v>0.875</v>
      </c>
      <c r="T58" s="105">
        <f t="shared" si="13"/>
        <v>0.60000000000000009</v>
      </c>
      <c r="U58" s="105">
        <f t="shared" si="14"/>
        <v>0.40</v>
      </c>
      <c r="V58" s="105">
        <f t="shared" si="15"/>
        <v>0.625</v>
      </c>
      <c r="W58" s="117">
        <f t="shared" si="16"/>
        <v>24</v>
      </c>
      <c r="X58" s="117">
        <f t="shared" si="17"/>
        <v>4.8000000000000007</v>
      </c>
      <c r="Y58" s="293">
        <v>14</v>
      </c>
      <c r="Z58" s="116">
        <f t="shared" si="18"/>
        <v>11.20</v>
      </c>
      <c r="AA58" s="143"/>
    </row>
    <row r="59" spans="1:27" ht="19.9" customHeight="1">
      <c r="A59" s="138">
        <v>52</v>
      </c>
      <c r="B59" s="165">
        <v>263617</v>
      </c>
      <c r="C59" s="148" t="s">
        <v>153</v>
      </c>
      <c r="D59" s="300">
        <v>6</v>
      </c>
      <c r="E59" s="300">
        <v>8</v>
      </c>
      <c r="F59" s="300">
        <v>5</v>
      </c>
      <c r="G59" s="300">
        <v>7</v>
      </c>
      <c r="H59" s="300">
        <v>6</v>
      </c>
      <c r="I59" s="10">
        <f t="shared" si="7"/>
        <v>32</v>
      </c>
      <c r="J59" s="10">
        <f t="shared" si="8"/>
        <v>4.80</v>
      </c>
      <c r="K59" s="301">
        <v>4</v>
      </c>
      <c r="L59" s="301">
        <v>2.50</v>
      </c>
      <c r="M59" s="147">
        <v>3</v>
      </c>
      <c r="N59" s="147">
        <v>1.50</v>
      </c>
      <c r="O59" s="147">
        <v>3.50</v>
      </c>
      <c r="P59" s="18">
        <f t="shared" si="9"/>
        <v>14.50</v>
      </c>
      <c r="Q59" s="116">
        <f t="shared" si="10"/>
        <v>0.72500000000000009</v>
      </c>
      <c r="R59" s="105">
        <f t="shared" si="11"/>
        <v>1.0999999999999999</v>
      </c>
      <c r="S59" s="105">
        <f t="shared" si="12"/>
        <v>1.325</v>
      </c>
      <c r="T59" s="105">
        <f t="shared" si="13"/>
        <v>0.90</v>
      </c>
      <c r="U59" s="105">
        <f t="shared" si="14"/>
        <v>1.125</v>
      </c>
      <c r="V59" s="105">
        <f t="shared" si="15"/>
        <v>1.075</v>
      </c>
      <c r="W59" s="117">
        <f t="shared" si="16"/>
        <v>46.50</v>
      </c>
      <c r="X59" s="117">
        <f t="shared" si="17"/>
        <v>9.3000000000000007</v>
      </c>
      <c r="Y59" s="293">
        <v>24</v>
      </c>
      <c r="Z59" s="116">
        <f t="shared" si="18"/>
        <v>19.200000000000003</v>
      </c>
      <c r="AA59" s="143"/>
    </row>
    <row r="60" spans="1:27" ht="19.9" customHeight="1">
      <c r="A60" s="138">
        <v>53</v>
      </c>
      <c r="B60" s="165">
        <v>263621</v>
      </c>
      <c r="C60" s="149" t="s">
        <v>154</v>
      </c>
      <c r="D60" s="146">
        <v>2.50</v>
      </c>
      <c r="E60" s="146">
        <v>3.50</v>
      </c>
      <c r="F60" s="146">
        <v>4</v>
      </c>
      <c r="G60" s="146">
        <v>4</v>
      </c>
      <c r="H60" s="146">
        <v>3.50</v>
      </c>
      <c r="I60" s="10">
        <f t="shared" si="7"/>
        <v>17.50</v>
      </c>
      <c r="J60" s="10">
        <f t="shared" si="8"/>
        <v>2.625</v>
      </c>
      <c r="K60" s="147">
        <v>0.50</v>
      </c>
      <c r="L60" s="147">
        <v>1.50</v>
      </c>
      <c r="M60" s="147">
        <v>1.50</v>
      </c>
      <c r="N60" s="147">
        <v>1</v>
      </c>
      <c r="O60" s="147">
        <v>2</v>
      </c>
      <c r="P60" s="18">
        <f t="shared" si="9"/>
        <v>6.50</v>
      </c>
      <c r="Q60" s="116">
        <f t="shared" si="10"/>
        <v>0.325</v>
      </c>
      <c r="R60" s="105">
        <f t="shared" si="11"/>
        <v>0.40</v>
      </c>
      <c r="S60" s="105">
        <f t="shared" si="12"/>
        <v>0.60000000000000009</v>
      </c>
      <c r="T60" s="105">
        <f t="shared" si="13"/>
        <v>0.675</v>
      </c>
      <c r="U60" s="105">
        <f t="shared" si="14"/>
        <v>0.65</v>
      </c>
      <c r="V60" s="105">
        <f t="shared" si="15"/>
        <v>0.625</v>
      </c>
      <c r="W60" s="117">
        <f t="shared" si="16"/>
        <v>24</v>
      </c>
      <c r="X60" s="117">
        <f t="shared" si="17"/>
        <v>4.8000000000000007</v>
      </c>
      <c r="Y60" s="302">
        <v>14</v>
      </c>
      <c r="Z60" s="116">
        <f t="shared" si="18"/>
        <v>11.20</v>
      </c>
      <c r="AA60" s="143"/>
    </row>
    <row r="61" spans="1:27" ht="19.9" customHeight="1">
      <c r="A61" s="138">
        <v>54</v>
      </c>
      <c r="B61" s="165">
        <v>263622</v>
      </c>
      <c r="C61" s="149" t="s">
        <v>155</v>
      </c>
      <c r="D61" s="10">
        <v>5</v>
      </c>
      <c r="E61" s="10">
        <v>4</v>
      </c>
      <c r="F61" s="10">
        <v>5</v>
      </c>
      <c r="G61" s="10">
        <v>4.50</v>
      </c>
      <c r="H61" s="10">
        <v>6</v>
      </c>
      <c r="I61" s="10">
        <f t="shared" si="7"/>
        <v>24.50</v>
      </c>
      <c r="J61" s="10">
        <f t="shared" si="8"/>
        <v>3.675</v>
      </c>
      <c r="K61" s="18">
        <v>3</v>
      </c>
      <c r="L61" s="18">
        <v>2</v>
      </c>
      <c r="M61" s="18">
        <v>2.50</v>
      </c>
      <c r="N61" s="18">
        <v>1</v>
      </c>
      <c r="O61" s="18">
        <v>1.50</v>
      </c>
      <c r="P61" s="18">
        <f t="shared" si="9"/>
        <v>10</v>
      </c>
      <c r="Q61" s="116">
        <f t="shared" si="10"/>
        <v>0.50</v>
      </c>
      <c r="R61" s="105">
        <f t="shared" si="11"/>
        <v>0.90</v>
      </c>
      <c r="S61" s="105">
        <f t="shared" si="12"/>
        <v>0.70</v>
      </c>
      <c r="T61" s="105">
        <f t="shared" si="13"/>
        <v>0.875</v>
      </c>
      <c r="U61" s="105">
        <f t="shared" si="14"/>
        <v>0.725</v>
      </c>
      <c r="V61" s="105">
        <f t="shared" si="15"/>
        <v>0.97499999999999987</v>
      </c>
      <c r="W61" s="117">
        <f t="shared" si="16"/>
        <v>34.50</v>
      </c>
      <c r="X61" s="117">
        <f t="shared" si="17"/>
        <v>6.90</v>
      </c>
      <c r="Y61" s="302">
        <v>18</v>
      </c>
      <c r="Z61" s="116">
        <f t="shared" si="18"/>
        <v>14.40</v>
      </c>
      <c r="AA61" s="143"/>
    </row>
    <row r="62" spans="1:27" ht="19.9" customHeight="1">
      <c r="A62" s="138">
        <v>55</v>
      </c>
      <c r="B62" s="165">
        <v>263623</v>
      </c>
      <c r="C62" s="149" t="s">
        <v>156</v>
      </c>
      <c r="D62" s="10">
        <v>4.50</v>
      </c>
      <c r="E62" s="10">
        <v>6</v>
      </c>
      <c r="F62" s="10">
        <v>4.50</v>
      </c>
      <c r="G62" s="10">
        <v>5</v>
      </c>
      <c r="H62" s="10">
        <v>5.50</v>
      </c>
      <c r="I62" s="10">
        <f t="shared" si="7"/>
        <v>25.50</v>
      </c>
      <c r="J62" s="10">
        <f t="shared" si="8"/>
        <v>3.8249999999999997</v>
      </c>
      <c r="K62" s="18">
        <v>1.50</v>
      </c>
      <c r="L62" s="18">
        <v>2</v>
      </c>
      <c r="M62" s="18">
        <v>1</v>
      </c>
      <c r="N62" s="18">
        <v>2.50</v>
      </c>
      <c r="O62" s="18">
        <v>3.50</v>
      </c>
      <c r="P62" s="18">
        <f t="shared" si="9"/>
        <v>10.50</v>
      </c>
      <c r="Q62" s="116">
        <f t="shared" si="10"/>
        <v>0.525</v>
      </c>
      <c r="R62" s="105">
        <f t="shared" si="11"/>
        <v>0.75</v>
      </c>
      <c r="S62" s="105">
        <f t="shared" si="12"/>
        <v>0.99999999999999989</v>
      </c>
      <c r="T62" s="105">
        <f t="shared" si="13"/>
        <v>0.725</v>
      </c>
      <c r="U62" s="105">
        <f t="shared" si="14"/>
        <v>0.875</v>
      </c>
      <c r="V62" s="105">
        <f t="shared" si="15"/>
        <v>1</v>
      </c>
      <c r="W62" s="117">
        <f t="shared" si="16"/>
        <v>36</v>
      </c>
      <c r="X62" s="117">
        <f t="shared" si="17"/>
        <v>7.20</v>
      </c>
      <c r="Y62" s="302">
        <v>18</v>
      </c>
      <c r="Z62" s="116">
        <f t="shared" si="18"/>
        <v>14.40</v>
      </c>
      <c r="AA62" s="143"/>
    </row>
    <row r="63" spans="1:27" ht="19.9" customHeight="1">
      <c r="A63" s="138">
        <v>56</v>
      </c>
      <c r="B63" s="165">
        <v>263625</v>
      </c>
      <c r="C63" s="148" t="s">
        <v>157</v>
      </c>
      <c r="D63" s="10"/>
      <c r="E63" s="10"/>
      <c r="F63" s="10"/>
      <c r="G63" s="10"/>
      <c r="H63" s="10"/>
      <c r="I63" s="10"/>
      <c r="J63" s="10"/>
      <c r="K63" s="18"/>
      <c r="L63" s="18"/>
      <c r="M63" s="18"/>
      <c r="N63" s="18"/>
      <c r="O63" s="18"/>
      <c r="P63" s="18"/>
      <c r="Q63" s="116"/>
      <c r="R63" s="105">
        <f t="shared" si="11"/>
        <v>0</v>
      </c>
      <c r="S63" s="105">
        <f t="shared" si="12"/>
        <v>0</v>
      </c>
      <c r="T63" s="105">
        <f t="shared" si="13"/>
        <v>0</v>
      </c>
      <c r="U63" s="105">
        <f t="shared" si="14"/>
        <v>0</v>
      </c>
      <c r="V63" s="105">
        <f t="shared" si="15"/>
        <v>0</v>
      </c>
      <c r="W63" s="117">
        <f t="shared" si="16"/>
        <v>0</v>
      </c>
      <c r="X63" s="117">
        <f t="shared" si="17"/>
        <v>0</v>
      </c>
      <c r="Y63" s="293" t="s">
        <v>99</v>
      </c>
      <c r="Z63" s="116" t="e">
        <f t="shared" si="18"/>
        <v>#VALUE!</v>
      </c>
      <c r="AA63" s="143"/>
    </row>
    <row r="64" ht="21" thickBot="1"/>
    <row r="65" spans="1:26" ht="20.25">
      <c r="A65" s="183"/>
      <c r="B65" s="184"/>
      <c r="C65" s="185"/>
      <c r="D65" s="6">
        <f t="shared" si="19" ref="D65:L65">COUNT(D8:D63)</f>
        <v>51</v>
      </c>
      <c r="E65" s="7">
        <f t="shared" si="19"/>
        <v>51</v>
      </c>
      <c r="F65" s="7">
        <f t="shared" si="19"/>
        <v>51</v>
      </c>
      <c r="G65" s="7">
        <f t="shared" si="19"/>
        <v>51</v>
      </c>
      <c r="H65" s="87">
        <f t="shared" si="19"/>
        <v>51</v>
      </c>
      <c r="I65" s="8">
        <f t="shared" si="19"/>
        <v>51</v>
      </c>
      <c r="J65" s="88">
        <f t="shared" si="19"/>
        <v>51</v>
      </c>
      <c r="K65" s="80">
        <f t="shared" si="19"/>
        <v>51</v>
      </c>
      <c r="L65" s="15">
        <f t="shared" si="19"/>
        <v>51</v>
      </c>
      <c r="M65" s="15">
        <f>COUNT(M8:M64)</f>
        <v>51</v>
      </c>
      <c r="N65" s="15">
        <f t="shared" si="20" ref="N65:Z65">COUNT(N8:N63)</f>
        <v>51</v>
      </c>
      <c r="O65" s="81">
        <f t="shared" si="20"/>
        <v>51</v>
      </c>
      <c r="P65" s="76">
        <f t="shared" si="20"/>
        <v>51</v>
      </c>
      <c r="Q65" s="94">
        <f t="shared" si="20"/>
        <v>51</v>
      </c>
      <c r="R65" s="97">
        <f t="shared" si="20"/>
        <v>56</v>
      </c>
      <c r="S65" s="22">
        <f t="shared" si="20"/>
        <v>56</v>
      </c>
      <c r="T65" s="22">
        <f t="shared" si="20"/>
        <v>56</v>
      </c>
      <c r="U65" s="22">
        <f t="shared" si="20"/>
        <v>56</v>
      </c>
      <c r="V65" s="23">
        <f t="shared" si="20"/>
        <v>56</v>
      </c>
      <c r="W65" s="106">
        <f t="shared" si="20"/>
        <v>56</v>
      </c>
      <c r="X65" s="100">
        <f t="shared" si="20"/>
        <v>56</v>
      </c>
      <c r="Y65" s="16">
        <f t="shared" si="20"/>
        <v>51</v>
      </c>
      <c r="Z65" s="104">
        <f t="shared" si="20"/>
        <v>52</v>
      </c>
    </row>
    <row r="66" spans="1:26" ht="21" customHeight="1">
      <c r="A66" s="174"/>
      <c r="B66" s="175"/>
      <c r="C66" s="176"/>
      <c r="D66" s="9">
        <v>10</v>
      </c>
      <c r="E66" s="10">
        <v>10</v>
      </c>
      <c r="F66" s="10">
        <v>10</v>
      </c>
      <c r="G66" s="10">
        <v>10</v>
      </c>
      <c r="H66" s="89">
        <v>10</v>
      </c>
      <c r="I66" s="11">
        <f>SUM(D66:H66)</f>
        <v>50</v>
      </c>
      <c r="J66" s="90">
        <f>I66*0.15</f>
        <v>7.50</v>
      </c>
      <c r="K66" s="82">
        <v>5</v>
      </c>
      <c r="L66" s="18">
        <v>5</v>
      </c>
      <c r="M66" s="18">
        <v>5</v>
      </c>
      <c r="N66" s="18">
        <v>5</v>
      </c>
      <c r="O66" s="83">
        <v>5</v>
      </c>
      <c r="P66" s="77">
        <f>SUM(K66:O66)</f>
        <v>25</v>
      </c>
      <c r="Q66" s="95">
        <f>P66*0.05</f>
        <v>1.25</v>
      </c>
      <c r="R66" s="98">
        <f>(D66*0.15+K66*0.05)</f>
        <v>1.75</v>
      </c>
      <c r="S66" s="24">
        <f>((E66*0.15+L66*0.05))</f>
        <v>1.75</v>
      </c>
      <c r="T66" s="24">
        <f t="shared" si="21" ref="T66:U66">((F66*0.15+M66*0.05))</f>
        <v>1.75</v>
      </c>
      <c r="U66" s="24">
        <f t="shared" si="21"/>
        <v>1.75</v>
      </c>
      <c r="V66" s="25">
        <f>((H66*0.15+O66*0.05))</f>
        <v>1.75</v>
      </c>
      <c r="W66" s="107">
        <v>75</v>
      </c>
      <c r="X66" s="101">
        <f>W66*0.2</f>
        <v>15</v>
      </c>
      <c r="Y66" s="19">
        <v>33</v>
      </c>
      <c r="Z66" s="84">
        <f>Y66*0.8</f>
        <v>26.40</v>
      </c>
    </row>
    <row r="67" spans="1:26" ht="20.25">
      <c r="A67" s="174" t="s">
        <v>72</v>
      </c>
      <c r="B67" s="175"/>
      <c r="C67" s="176"/>
      <c r="D67" s="9">
        <f>D66*0.4</f>
        <v>4</v>
      </c>
      <c r="E67" s="10">
        <f>E66*0.4</f>
        <v>4</v>
      </c>
      <c r="F67" s="10">
        <f t="shared" si="22" ref="F67:J67">F66*0.4</f>
        <v>4</v>
      </c>
      <c r="G67" s="10">
        <f t="shared" si="22"/>
        <v>4</v>
      </c>
      <c r="H67" s="89">
        <f t="shared" si="22"/>
        <v>4</v>
      </c>
      <c r="I67" s="11">
        <f t="shared" si="22"/>
        <v>20</v>
      </c>
      <c r="J67" s="90">
        <f t="shared" si="22"/>
        <v>3</v>
      </c>
      <c r="K67" s="82">
        <f>K66*0.4</f>
        <v>2</v>
      </c>
      <c r="L67" s="18">
        <f>L66*0.4</f>
        <v>2</v>
      </c>
      <c r="M67" s="18">
        <f t="shared" si="23" ref="M67:Z67">M66*0.4</f>
        <v>2</v>
      </c>
      <c r="N67" s="18">
        <f t="shared" si="23"/>
        <v>2</v>
      </c>
      <c r="O67" s="83">
        <f t="shared" si="23"/>
        <v>2</v>
      </c>
      <c r="P67" s="77">
        <f t="shared" si="23"/>
        <v>10</v>
      </c>
      <c r="Q67" s="95">
        <f t="shared" si="23"/>
        <v>0.50</v>
      </c>
      <c r="R67" s="98">
        <f t="shared" si="23"/>
        <v>0.70</v>
      </c>
      <c r="S67" s="24">
        <f t="shared" si="23"/>
        <v>0.70</v>
      </c>
      <c r="T67" s="24">
        <f t="shared" si="23"/>
        <v>0.70</v>
      </c>
      <c r="U67" s="24">
        <f t="shared" si="23"/>
        <v>0.70</v>
      </c>
      <c r="V67" s="25">
        <f t="shared" si="23"/>
        <v>0.70</v>
      </c>
      <c r="W67" s="107">
        <f t="shared" si="23"/>
        <v>30</v>
      </c>
      <c r="X67" s="101">
        <f t="shared" si="23"/>
        <v>6</v>
      </c>
      <c r="Y67" s="19">
        <f t="shared" si="23"/>
        <v>13.20</v>
      </c>
      <c r="Z67" s="84">
        <f t="shared" si="23"/>
        <v>10.560000000000002</v>
      </c>
    </row>
    <row r="68" spans="1:26" ht="21" customHeight="1">
      <c r="A68" s="174" t="s">
        <v>12</v>
      </c>
      <c r="B68" s="175"/>
      <c r="C68" s="176"/>
      <c r="D68" s="9">
        <f>COUNTIF(D8:D63,"&gt;=4")</f>
        <v>22</v>
      </c>
      <c r="E68" s="9">
        <f>COUNTIF(E8:E63,"&gt;=4")</f>
        <v>23</v>
      </c>
      <c r="F68" s="9">
        <f>COUNTIF(F8:F63,"&gt;=4")</f>
        <v>25</v>
      </c>
      <c r="G68" s="9">
        <f>COUNTIF(G8:G63,"&gt;=4")</f>
        <v>24</v>
      </c>
      <c r="H68" s="9">
        <f>COUNTIF(H8:H63,"&gt;=4")</f>
        <v>22</v>
      </c>
      <c r="I68" s="11">
        <f>COUNTIF(I8:I63,"&gt;=20")</f>
        <v>16</v>
      </c>
      <c r="J68" s="90">
        <f>COUNTIF(J8:J63,"&gt;=3")</f>
        <v>16</v>
      </c>
      <c r="K68" s="82">
        <f>COUNTIF(K8:K63,"&gt;=2")</f>
        <v>16</v>
      </c>
      <c r="L68" s="82">
        <f>COUNTIF(L8:L63,"&gt;=2")</f>
        <v>19</v>
      </c>
      <c r="M68" s="82">
        <f>COUNTIF(M8:M63,"&gt;=2")</f>
        <v>20</v>
      </c>
      <c r="N68" s="82">
        <f>COUNTIF(N8:N63,"&gt;=2")</f>
        <v>15</v>
      </c>
      <c r="O68" s="82">
        <f>COUNTIF(O8:O63,"&gt;=2")</f>
        <v>17</v>
      </c>
      <c r="P68" s="77">
        <f>COUNTIF(P8:P63,"&gt;=10")</f>
        <v>15</v>
      </c>
      <c r="Q68" s="95">
        <f>COUNTIF(Q8:Q63,"&gt;=0.5")</f>
        <v>15</v>
      </c>
      <c r="R68" s="98">
        <f>COUNTIF(R8:R63,"&gt;=.7")</f>
        <v>17</v>
      </c>
      <c r="S68" s="98">
        <f>COUNTIF(S8:S63,"&gt;=.7")</f>
        <v>18</v>
      </c>
      <c r="T68" s="98">
        <f>COUNTIF(T8:T63,"&gt;=.7")</f>
        <v>19</v>
      </c>
      <c r="U68" s="98">
        <f>COUNTIF(U8:U63,"&gt;=.7")</f>
        <v>18</v>
      </c>
      <c r="V68" s="98">
        <f>COUNTIF(V8:V63,"&gt;=.7")</f>
        <v>18</v>
      </c>
      <c r="W68" s="107">
        <f>COUNTIF(W8:W63,"&gt;=30")</f>
        <v>15</v>
      </c>
      <c r="X68" s="101">
        <f>COUNTIF(X8:X63,"&gt;=6")</f>
        <v>15</v>
      </c>
      <c r="Y68" s="19">
        <f>COUNTIF(Y8:Y63,"&gt;=13.2")</f>
        <v>24</v>
      </c>
      <c r="Z68" s="84">
        <f>COUNTIF(Z8:Z63,"&gt;=10.56")</f>
        <v>24</v>
      </c>
    </row>
    <row r="69" spans="1:26" ht="20.25">
      <c r="A69" s="174" t="s">
        <v>13</v>
      </c>
      <c r="B69" s="175"/>
      <c r="C69" s="176"/>
      <c r="D69" s="91" t="str">
        <f t="shared" si="24" ref="D69:Z69">IF(((D68/COUNT(D8:D63))*100)&gt;=60,"3",IF(AND(((D68/COUNT(D8:D63))*100)&lt;60,((D68/COUNT(D8:D63))*100)&gt;=50),"2",IF(AND(((D68/COUNT(D8:D63))*100)&lt;50,((D68/COUNT(D8:D63))*100)&gt;=40),"1","0")))</f>
        <v>1</v>
      </c>
      <c r="E69" s="10" t="str">
        <f t="shared" si="24"/>
        <v>1</v>
      </c>
      <c r="F69" s="10" t="str">
        <f t="shared" si="24"/>
        <v>1</v>
      </c>
      <c r="G69" s="10" t="str">
        <f t="shared" si="24"/>
        <v>1</v>
      </c>
      <c r="H69" s="89" t="str">
        <f t="shared" si="24"/>
        <v>1</v>
      </c>
      <c r="I69" s="11" t="str">
        <f t="shared" si="24"/>
        <v>0</v>
      </c>
      <c r="J69" s="90" t="str">
        <f t="shared" si="24"/>
        <v>0</v>
      </c>
      <c r="K69" s="82" t="str">
        <f t="shared" si="24"/>
        <v>0</v>
      </c>
      <c r="L69" s="17" t="str">
        <f t="shared" si="24"/>
        <v>0</v>
      </c>
      <c r="M69" s="17" t="str">
        <f t="shared" si="24"/>
        <v>0</v>
      </c>
      <c r="N69" s="17" t="str">
        <f t="shared" si="24"/>
        <v>0</v>
      </c>
      <c r="O69" s="84" t="str">
        <f t="shared" si="24"/>
        <v>0</v>
      </c>
      <c r="P69" s="77" t="str">
        <f t="shared" si="24"/>
        <v>0</v>
      </c>
      <c r="Q69" s="95" t="str">
        <f t="shared" si="24"/>
        <v>0</v>
      </c>
      <c r="R69" s="98" t="str">
        <f t="shared" si="24"/>
        <v>0</v>
      </c>
      <c r="S69" s="24" t="str">
        <f t="shared" si="24"/>
        <v>0</v>
      </c>
      <c r="T69" s="24" t="str">
        <f t="shared" si="24"/>
        <v>0</v>
      </c>
      <c r="U69" s="24" t="str">
        <f t="shared" si="24"/>
        <v>0</v>
      </c>
      <c r="V69" s="25" t="str">
        <f t="shared" si="24"/>
        <v>0</v>
      </c>
      <c r="W69" s="101" t="str">
        <f t="shared" si="24"/>
        <v>0</v>
      </c>
      <c r="X69" s="102" t="str">
        <f t="shared" si="24"/>
        <v>0</v>
      </c>
      <c r="Y69" s="95" t="str">
        <f t="shared" si="24"/>
        <v>1</v>
      </c>
      <c r="Z69" s="19" t="str">
        <f t="shared" si="24"/>
        <v>1</v>
      </c>
    </row>
    <row r="70" spans="1:26" ht="21" thickBot="1">
      <c r="A70" s="177" t="s">
        <v>14</v>
      </c>
      <c r="B70" s="178"/>
      <c r="C70" s="179"/>
      <c r="D70" s="12">
        <f t="shared" si="25" ref="D70:Z70">((D68/COUNT(D8:D63))*D69)</f>
        <v>0.43137254901960786</v>
      </c>
      <c r="E70" s="13">
        <f t="shared" si="25"/>
        <v>0.45098039215686275</v>
      </c>
      <c r="F70" s="13">
        <f t="shared" si="25"/>
        <v>0.49019607843137253</v>
      </c>
      <c r="G70" s="13">
        <f t="shared" si="25"/>
        <v>0.47058823529411764</v>
      </c>
      <c r="H70" s="92">
        <f t="shared" si="25"/>
        <v>0.43137254901960786</v>
      </c>
      <c r="I70" s="14">
        <f t="shared" si="25"/>
        <v>0</v>
      </c>
      <c r="J70" s="93">
        <f t="shared" si="25"/>
        <v>0</v>
      </c>
      <c r="K70" s="85">
        <f t="shared" si="25"/>
        <v>0</v>
      </c>
      <c r="L70" s="20">
        <f t="shared" si="25"/>
        <v>0</v>
      </c>
      <c r="M70" s="20">
        <f t="shared" si="25"/>
        <v>0</v>
      </c>
      <c r="N70" s="20">
        <f t="shared" si="25"/>
        <v>0</v>
      </c>
      <c r="O70" s="86">
        <f t="shared" si="25"/>
        <v>0</v>
      </c>
      <c r="P70" s="78">
        <f t="shared" si="25"/>
        <v>0</v>
      </c>
      <c r="Q70" s="96">
        <f t="shared" si="25"/>
        <v>0</v>
      </c>
      <c r="R70" s="99">
        <f t="shared" si="25"/>
        <v>0</v>
      </c>
      <c r="S70" s="26">
        <f t="shared" si="25"/>
        <v>0</v>
      </c>
      <c r="T70" s="26">
        <f t="shared" si="25"/>
        <v>0</v>
      </c>
      <c r="U70" s="26">
        <f t="shared" si="25"/>
        <v>0</v>
      </c>
      <c r="V70" s="27">
        <f t="shared" si="25"/>
        <v>0</v>
      </c>
      <c r="W70" s="108">
        <f t="shared" si="25"/>
        <v>0</v>
      </c>
      <c r="X70" s="103">
        <f t="shared" si="25"/>
        <v>0</v>
      </c>
      <c r="Y70" s="96">
        <f t="shared" si="25"/>
        <v>0.47058823529411764</v>
      </c>
      <c r="Z70" s="21">
        <f t="shared" si="25"/>
        <v>0.46153846153846156</v>
      </c>
    </row>
    <row r="71" spans="1:4" ht="21" thickBot="1">
      <c r="A71" s="139"/>
      <c r="B71" s="2"/>
      <c r="C71" s="2"/>
      <c r="D71" s="2"/>
    </row>
    <row r="72" spans="1:19" ht="20.25">
      <c r="A72" s="180" t="s">
        <v>15</v>
      </c>
      <c r="B72" s="181"/>
      <c r="C72" s="182"/>
      <c r="D72" s="2"/>
      <c r="E72" s="168" t="s">
        <v>16</v>
      </c>
      <c r="F72" s="169"/>
      <c r="G72" s="169"/>
      <c r="H72" s="169"/>
      <c r="I72" s="169"/>
      <c r="J72" s="169"/>
      <c r="K72" s="169"/>
      <c r="L72" s="169"/>
      <c r="M72" s="169"/>
      <c r="N72" s="170"/>
      <c r="O72" s="79" t="s">
        <v>8</v>
      </c>
      <c r="P72" s="28" t="s">
        <v>3</v>
      </c>
      <c r="Q72" s="28" t="s">
        <v>4</v>
      </c>
      <c r="R72" s="28" t="s">
        <v>5</v>
      </c>
      <c r="S72" s="29" t="s">
        <v>6</v>
      </c>
    </row>
    <row r="73" spans="1:19" ht="21" thickBot="1">
      <c r="A73" s="140" t="s">
        <v>73</v>
      </c>
      <c r="B73" s="3"/>
      <c r="C73" s="30"/>
      <c r="D73" s="2"/>
      <c r="E73" s="171"/>
      <c r="F73" s="172"/>
      <c r="G73" s="172"/>
      <c r="H73" s="172"/>
      <c r="I73" s="172"/>
      <c r="J73" s="172"/>
      <c r="K73" s="172"/>
      <c r="L73" s="172"/>
      <c r="M73" s="172"/>
      <c r="N73" s="173"/>
      <c r="O73" s="4">
        <f>(R70*0.2+Z70*0.8)</f>
        <v>0.36923076923076925</v>
      </c>
      <c r="P73" s="4">
        <f>(S70*0.2+Z70*0.8)</f>
        <v>0.36923076923076925</v>
      </c>
      <c r="Q73" s="4">
        <f>(T70*0.2+Z70*0.8)</f>
        <v>0.36923076923076925</v>
      </c>
      <c r="R73" s="4">
        <f>(U70*0.2+Z70*0.8)</f>
        <v>0.36923076923076925</v>
      </c>
      <c r="S73" s="5">
        <f>(V70*0.2+Z70*0.8)</f>
        <v>0.36923076923076925</v>
      </c>
    </row>
    <row r="74" spans="1:4" ht="20.25">
      <c r="A74" s="140" t="s">
        <v>74</v>
      </c>
      <c r="B74" s="3"/>
      <c r="C74" s="30"/>
      <c r="D74" s="2"/>
    </row>
    <row r="75" spans="1:4" ht="21" thickBot="1">
      <c r="A75" s="141" t="s">
        <v>75</v>
      </c>
      <c r="B75" s="31"/>
      <c r="C75" s="32"/>
      <c r="D75" s="2"/>
    </row>
  </sheetData>
  <mergeCells count="23">
    <mergeCell ref="E72:N73"/>
    <mergeCell ref="A66:C66"/>
    <mergeCell ref="A67:C67"/>
    <mergeCell ref="A68:C68"/>
    <mergeCell ref="A69:C69"/>
    <mergeCell ref="A70:C70"/>
    <mergeCell ref="A72:C72"/>
    <mergeCell ref="A65:C65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8dec03-3695-4fb4-9aed-9a5cd7d2b975}">
  <sheetPr codeName="Sheet26">
    <pageSetUpPr fitToPage="1"/>
  </sheetPr>
  <dimension ref="A1:AI75"/>
  <sheetViews>
    <sheetView zoomScale="60" zoomScaleNormal="60" workbookViewId="0" topLeftCell="A1">
      <selection pane="topLeft" activeCell="C5" sqref="C5:C7"/>
    </sheetView>
  </sheetViews>
  <sheetFormatPr defaultColWidth="8.854285714285714" defaultRowHeight="20.25"/>
  <cols>
    <col min="1" max="1" width="11.571428571428571" style="133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4.428571428571429" style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6" width="11.428571428571429" style="1" customWidth="1"/>
    <col min="27" max="27" width="10.571428571428571" style="142" customWidth="1"/>
    <col min="28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295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3" t="str">
        <f>'CO (5)'!D8</f>
        <v>Cell Biology and Genetics</v>
      </c>
      <c r="D4" s="113" t="s">
        <v>82</v>
      </c>
      <c r="E4" s="114"/>
      <c r="F4" s="189" t="s">
        <v>271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98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03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0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7" ht="19.9" customHeight="1">
      <c r="A8" s="138">
        <v>1</v>
      </c>
      <c r="B8" s="165">
        <v>263464</v>
      </c>
      <c r="C8" s="148" t="s">
        <v>104</v>
      </c>
      <c r="D8" s="10">
        <v>3.50</v>
      </c>
      <c r="E8" s="10">
        <v>7</v>
      </c>
      <c r="F8" s="10">
        <v>5.50</v>
      </c>
      <c r="G8" s="10">
        <v>3</v>
      </c>
      <c r="H8" s="10">
        <v>5</v>
      </c>
      <c r="I8" s="10">
        <f t="shared" si="0" ref="I8">SUM(D8:H8)</f>
        <v>24</v>
      </c>
      <c r="J8" s="10">
        <f>I8*0.15</f>
        <v>3.5999999999999996</v>
      </c>
      <c r="K8" s="18">
        <v>3</v>
      </c>
      <c r="L8" s="18">
        <v>2.50</v>
      </c>
      <c r="M8" s="18">
        <v>2</v>
      </c>
      <c r="N8" s="18">
        <v>0.50</v>
      </c>
      <c r="O8" s="18">
        <v>1</v>
      </c>
      <c r="P8" s="18">
        <f>SUM(K8:O8)</f>
        <v>9</v>
      </c>
      <c r="Q8" s="116">
        <f>P8*0.05</f>
        <v>0.45</v>
      </c>
      <c r="R8" s="105">
        <f t="shared" si="1" ref="R8:V8">(D8*0.15+K8*0.05)</f>
        <v>0.675</v>
      </c>
      <c r="S8" s="105">
        <f t="shared" si="1"/>
        <v>1.175</v>
      </c>
      <c r="T8" s="105">
        <f t="shared" si="1"/>
        <v>0.925</v>
      </c>
      <c r="U8" s="105">
        <f t="shared" si="1"/>
        <v>0.475</v>
      </c>
      <c r="V8" s="105">
        <f t="shared" si="1"/>
        <v>0.80</v>
      </c>
      <c r="W8" s="117">
        <f t="shared" si="2" ref="W8">I8+P8</f>
        <v>33</v>
      </c>
      <c r="X8" s="117">
        <f>(W8*0.2)</f>
        <v>6.60</v>
      </c>
      <c r="Y8" s="303">
        <v>18</v>
      </c>
      <c r="Z8" s="116">
        <f>Y8*0.8</f>
        <v>14.40</v>
      </c>
      <c r="AA8" s="143"/>
    </row>
    <row r="9" spans="1:27" ht="19.9" customHeight="1">
      <c r="A9" s="138">
        <v>2</v>
      </c>
      <c r="B9" s="165">
        <v>263465</v>
      </c>
      <c r="C9" s="148" t="s">
        <v>105</v>
      </c>
      <c r="D9" s="10">
        <v>6</v>
      </c>
      <c r="E9" s="10">
        <v>5</v>
      </c>
      <c r="F9" s="10">
        <v>4</v>
      </c>
      <c r="G9" s="10">
        <v>6.50</v>
      </c>
      <c r="H9" s="10">
        <v>4.50</v>
      </c>
      <c r="I9" s="10">
        <f t="shared" si="3" ref="I9:I63">SUM(D9:H9)</f>
        <v>26</v>
      </c>
      <c r="J9" s="10">
        <f t="shared" si="4" ref="J9:J63">I9*0.15</f>
        <v>3.90</v>
      </c>
      <c r="K9" s="18">
        <v>2</v>
      </c>
      <c r="L9" s="18">
        <v>3</v>
      </c>
      <c r="M9" s="18">
        <v>1.50</v>
      </c>
      <c r="N9" s="18">
        <v>2</v>
      </c>
      <c r="O9" s="18">
        <v>2.50</v>
      </c>
      <c r="P9" s="18">
        <f t="shared" si="5" ref="P9:P63">SUM(K9:O9)</f>
        <v>11</v>
      </c>
      <c r="Q9" s="116">
        <f t="shared" si="6" ref="Q9:Q63">P9*0.05</f>
        <v>0.55000000000000004</v>
      </c>
      <c r="R9" s="105">
        <f t="shared" si="7" ref="R9:R63">(D9*0.15+K9*0.05)</f>
        <v>0.99999999999999989</v>
      </c>
      <c r="S9" s="105">
        <f t="shared" si="8" ref="S9:S63">(E9*0.15+L9*0.05)</f>
        <v>0.90</v>
      </c>
      <c r="T9" s="105">
        <f t="shared" si="9" ref="T9:T63">(F9*0.15+M9*0.05)</f>
        <v>0.675</v>
      </c>
      <c r="U9" s="105">
        <f t="shared" si="10" ref="U9:U63">(G9*0.15+N9*0.05)</f>
        <v>1.075</v>
      </c>
      <c r="V9" s="105">
        <f t="shared" si="11" ref="V9:V63">(H9*0.15+O9*0.05)</f>
        <v>0.80</v>
      </c>
      <c r="W9" s="117">
        <f t="shared" si="12" ref="W9:W63">I9+P9</f>
        <v>37</v>
      </c>
      <c r="X9" s="117">
        <f t="shared" si="13" ref="X9:X63">(W9*0.2)</f>
        <v>7.40</v>
      </c>
      <c r="Y9" s="303">
        <v>19</v>
      </c>
      <c r="Z9" s="116">
        <f t="shared" si="14" ref="Z9:Z63">Y9*0.8</f>
        <v>15.20</v>
      </c>
      <c r="AA9" s="143"/>
    </row>
    <row r="10" spans="1:27" ht="19.9" customHeight="1">
      <c r="A10" s="138">
        <v>3</v>
      </c>
      <c r="B10" s="165">
        <v>263469</v>
      </c>
      <c r="C10" s="148" t="s">
        <v>106</v>
      </c>
      <c r="D10" s="33">
        <v>8</v>
      </c>
      <c r="E10" s="304">
        <v>7.50</v>
      </c>
      <c r="F10" s="304">
        <v>6.50</v>
      </c>
      <c r="G10" s="10">
        <v>9</v>
      </c>
      <c r="H10" s="10">
        <v>7</v>
      </c>
      <c r="I10" s="10">
        <f t="shared" si="3"/>
        <v>38</v>
      </c>
      <c r="J10" s="10">
        <f t="shared" si="4"/>
        <v>5.70</v>
      </c>
      <c r="K10" s="18">
        <v>3.50</v>
      </c>
      <c r="L10" s="18">
        <v>4.50</v>
      </c>
      <c r="M10" s="18">
        <v>3</v>
      </c>
      <c r="N10" s="18">
        <v>2</v>
      </c>
      <c r="O10" s="18">
        <v>4</v>
      </c>
      <c r="P10" s="18">
        <f t="shared" si="5"/>
        <v>17</v>
      </c>
      <c r="Q10" s="116">
        <f t="shared" si="6"/>
        <v>0.85000000000000009</v>
      </c>
      <c r="R10" s="105">
        <f t="shared" si="7"/>
        <v>1.375</v>
      </c>
      <c r="S10" s="105">
        <f t="shared" si="8"/>
        <v>1.35</v>
      </c>
      <c r="T10" s="105">
        <f t="shared" si="9"/>
        <v>1.125</v>
      </c>
      <c r="U10" s="105">
        <f t="shared" si="10"/>
        <v>1.45</v>
      </c>
      <c r="V10" s="105">
        <f t="shared" si="11"/>
        <v>1.25</v>
      </c>
      <c r="W10" s="117">
        <f t="shared" si="12"/>
        <v>55</v>
      </c>
      <c r="X10" s="117">
        <f t="shared" si="13"/>
        <v>11</v>
      </c>
      <c r="Y10" s="303">
        <v>26</v>
      </c>
      <c r="Z10" s="116">
        <f t="shared" si="14"/>
        <v>20.80</v>
      </c>
      <c r="AA10" s="143"/>
    </row>
    <row r="11" spans="1:27" ht="19.5" customHeight="1">
      <c r="A11" s="138">
        <v>4</v>
      </c>
      <c r="B11" s="165">
        <v>263473</v>
      </c>
      <c r="C11" s="148" t="s">
        <v>107</v>
      </c>
      <c r="D11" s="33">
        <v>6</v>
      </c>
      <c r="E11" s="304">
        <v>5</v>
      </c>
      <c r="F11" s="304">
        <v>4.50</v>
      </c>
      <c r="G11" s="10">
        <v>7</v>
      </c>
      <c r="H11" s="10">
        <v>5.50</v>
      </c>
      <c r="I11" s="10">
        <f t="shared" si="3"/>
        <v>28</v>
      </c>
      <c r="J11" s="10">
        <f t="shared" si="4"/>
        <v>4.20</v>
      </c>
      <c r="K11" s="18">
        <v>2.50</v>
      </c>
      <c r="L11" s="18">
        <v>2</v>
      </c>
      <c r="M11" s="18">
        <v>3.50</v>
      </c>
      <c r="N11" s="18">
        <v>1.50</v>
      </c>
      <c r="O11" s="18">
        <v>3</v>
      </c>
      <c r="P11" s="18">
        <f t="shared" si="5"/>
        <v>12.50</v>
      </c>
      <c r="Q11" s="116">
        <f t="shared" si="6"/>
        <v>0.625</v>
      </c>
      <c r="R11" s="105">
        <f t="shared" si="7"/>
        <v>1.0249999999999999</v>
      </c>
      <c r="S11" s="105">
        <f t="shared" si="8"/>
        <v>0.85</v>
      </c>
      <c r="T11" s="105">
        <f t="shared" si="9"/>
        <v>0.85</v>
      </c>
      <c r="U11" s="105">
        <f t="shared" si="10"/>
        <v>1.125</v>
      </c>
      <c r="V11" s="105">
        <f t="shared" si="11"/>
        <v>0.975</v>
      </c>
      <c r="W11" s="117">
        <f t="shared" si="12"/>
        <v>40.50</v>
      </c>
      <c r="X11" s="117">
        <f t="shared" si="13"/>
        <v>8.10</v>
      </c>
      <c r="Y11" s="303">
        <v>21</v>
      </c>
      <c r="Z11" s="116">
        <f t="shared" si="14"/>
        <v>16.80</v>
      </c>
      <c r="AA11" s="143"/>
    </row>
    <row r="12" spans="1:27" ht="19.9" customHeight="1">
      <c r="A12" s="138">
        <v>5</v>
      </c>
      <c r="B12" s="165">
        <v>263474</v>
      </c>
      <c r="C12" s="148" t="s">
        <v>108</v>
      </c>
      <c r="D12" s="10">
        <v>2</v>
      </c>
      <c r="E12" s="10">
        <v>3.50</v>
      </c>
      <c r="F12" s="10">
        <v>5</v>
      </c>
      <c r="G12" s="10">
        <v>6.50</v>
      </c>
      <c r="H12" s="10">
        <v>4</v>
      </c>
      <c r="I12" s="10">
        <f t="shared" si="3"/>
        <v>21</v>
      </c>
      <c r="J12" s="10">
        <f t="shared" si="4"/>
        <v>3.15</v>
      </c>
      <c r="K12" s="18">
        <v>2</v>
      </c>
      <c r="L12" s="18">
        <v>1.50</v>
      </c>
      <c r="M12" s="18">
        <v>2</v>
      </c>
      <c r="N12" s="18">
        <v>0.50</v>
      </c>
      <c r="O12" s="18">
        <v>2.50</v>
      </c>
      <c r="P12" s="18">
        <f t="shared" si="5"/>
        <v>8.50</v>
      </c>
      <c r="Q12" s="116">
        <f t="shared" si="6"/>
        <v>0.42500000000000004</v>
      </c>
      <c r="R12" s="105">
        <f t="shared" si="7"/>
        <v>0.40</v>
      </c>
      <c r="S12" s="105">
        <f t="shared" si="8"/>
        <v>0.60000000000000009</v>
      </c>
      <c r="T12" s="105">
        <f t="shared" si="9"/>
        <v>0.85</v>
      </c>
      <c r="U12" s="105">
        <f t="shared" si="10"/>
        <v>1</v>
      </c>
      <c r="V12" s="105">
        <f t="shared" si="11"/>
        <v>0.725</v>
      </c>
      <c r="W12" s="117">
        <f t="shared" si="12"/>
        <v>29.50</v>
      </c>
      <c r="X12" s="117">
        <f t="shared" si="13"/>
        <v>5.90</v>
      </c>
      <c r="Y12" s="303">
        <v>16</v>
      </c>
      <c r="Z12" s="116">
        <f t="shared" si="14"/>
        <v>12.80</v>
      </c>
      <c r="AA12" s="143"/>
    </row>
    <row r="13" spans="1:27" ht="19.9" customHeight="1">
      <c r="A13" s="138">
        <v>6</v>
      </c>
      <c r="B13" s="165">
        <v>263480</v>
      </c>
      <c r="C13" s="148" t="s">
        <v>109</v>
      </c>
      <c r="D13" s="10">
        <v>4.50</v>
      </c>
      <c r="E13" s="10">
        <v>5</v>
      </c>
      <c r="F13" s="10">
        <v>3</v>
      </c>
      <c r="G13" s="10">
        <v>5</v>
      </c>
      <c r="H13" s="10">
        <v>2.50</v>
      </c>
      <c r="I13" s="10">
        <f t="shared" si="3"/>
        <v>20</v>
      </c>
      <c r="J13" s="10">
        <f t="shared" si="4"/>
        <v>3</v>
      </c>
      <c r="K13" s="18">
        <v>1.50</v>
      </c>
      <c r="L13" s="18">
        <v>2</v>
      </c>
      <c r="M13" s="18">
        <v>1</v>
      </c>
      <c r="N13" s="18">
        <v>2</v>
      </c>
      <c r="O13" s="18">
        <v>1.50</v>
      </c>
      <c r="P13" s="18">
        <f t="shared" si="5"/>
        <v>8</v>
      </c>
      <c r="Q13" s="116">
        <f t="shared" si="6"/>
        <v>0.40</v>
      </c>
      <c r="R13" s="105">
        <f t="shared" si="7"/>
        <v>0.75</v>
      </c>
      <c r="S13" s="105">
        <f t="shared" si="8"/>
        <v>0.85</v>
      </c>
      <c r="T13" s="105">
        <f t="shared" si="9"/>
        <v>0.49999999999999994</v>
      </c>
      <c r="U13" s="105">
        <f t="shared" si="10"/>
        <v>0.85</v>
      </c>
      <c r="V13" s="105">
        <f t="shared" si="11"/>
        <v>0.45</v>
      </c>
      <c r="W13" s="117">
        <f t="shared" si="12"/>
        <v>28</v>
      </c>
      <c r="X13" s="117">
        <f t="shared" si="13"/>
        <v>5.60</v>
      </c>
      <c r="Y13" s="303">
        <v>16</v>
      </c>
      <c r="Z13" s="116">
        <f t="shared" si="14"/>
        <v>12.80</v>
      </c>
      <c r="AA13" s="143"/>
    </row>
    <row r="14" spans="1:27" ht="19.9" customHeight="1">
      <c r="A14" s="138">
        <v>7</v>
      </c>
      <c r="B14" s="165">
        <v>263487</v>
      </c>
      <c r="C14" s="148" t="s">
        <v>110</v>
      </c>
      <c r="D14" s="10">
        <v>4</v>
      </c>
      <c r="E14" s="10">
        <v>6</v>
      </c>
      <c r="F14" s="10">
        <v>3.50</v>
      </c>
      <c r="G14" s="10">
        <v>5</v>
      </c>
      <c r="H14" s="10">
        <v>7</v>
      </c>
      <c r="I14" s="10">
        <f t="shared" si="3"/>
        <v>25.50</v>
      </c>
      <c r="J14" s="10">
        <f t="shared" si="4"/>
        <v>3.8249999999999997</v>
      </c>
      <c r="K14" s="18">
        <v>1.50</v>
      </c>
      <c r="L14" s="18">
        <v>3</v>
      </c>
      <c r="M14" s="18">
        <v>2.50</v>
      </c>
      <c r="N14" s="18">
        <v>1.50</v>
      </c>
      <c r="O14" s="18">
        <v>2</v>
      </c>
      <c r="P14" s="18">
        <f t="shared" si="5"/>
        <v>10.50</v>
      </c>
      <c r="Q14" s="116">
        <f t="shared" si="6"/>
        <v>0.525</v>
      </c>
      <c r="R14" s="105">
        <f t="shared" si="7"/>
        <v>0.675</v>
      </c>
      <c r="S14" s="105">
        <f t="shared" si="8"/>
        <v>1.0499999999999998</v>
      </c>
      <c r="T14" s="105">
        <f t="shared" si="9"/>
        <v>0.65</v>
      </c>
      <c r="U14" s="105">
        <f t="shared" si="10"/>
        <v>0.825</v>
      </c>
      <c r="V14" s="105">
        <f t="shared" si="11"/>
        <v>1.1500000000000001</v>
      </c>
      <c r="W14" s="117">
        <f t="shared" si="12"/>
        <v>36</v>
      </c>
      <c r="X14" s="117">
        <f t="shared" si="13"/>
        <v>7.20</v>
      </c>
      <c r="Y14" s="303">
        <v>20</v>
      </c>
      <c r="Z14" s="116">
        <f t="shared" si="14"/>
        <v>16</v>
      </c>
      <c r="AA14" s="143"/>
    </row>
    <row r="15" spans="1:27" ht="19.9" customHeight="1">
      <c r="A15" s="138">
        <v>8</v>
      </c>
      <c r="B15" s="165">
        <v>263490</v>
      </c>
      <c r="C15" s="148" t="s">
        <v>185</v>
      </c>
      <c r="D15" s="146">
        <v>6.50</v>
      </c>
      <c r="E15" s="146">
        <v>7</v>
      </c>
      <c r="F15" s="146">
        <v>5</v>
      </c>
      <c r="G15" s="146">
        <v>8</v>
      </c>
      <c r="H15" s="146">
        <v>7.50</v>
      </c>
      <c r="I15" s="10">
        <f t="shared" si="3"/>
        <v>34</v>
      </c>
      <c r="J15" s="10">
        <f t="shared" si="4"/>
        <v>5.0999999999999996</v>
      </c>
      <c r="K15" s="147">
        <v>3</v>
      </c>
      <c r="L15" s="147">
        <v>3.50</v>
      </c>
      <c r="M15" s="147">
        <v>4</v>
      </c>
      <c r="N15" s="147">
        <v>2</v>
      </c>
      <c r="O15" s="147">
        <v>2.50</v>
      </c>
      <c r="P15" s="18">
        <f t="shared" si="5"/>
        <v>15</v>
      </c>
      <c r="Q15" s="116">
        <f t="shared" si="6"/>
        <v>0.75</v>
      </c>
      <c r="R15" s="105">
        <f t="shared" si="7"/>
        <v>1.125</v>
      </c>
      <c r="S15" s="105">
        <f t="shared" si="8"/>
        <v>1.2250000000000001</v>
      </c>
      <c r="T15" s="105">
        <f t="shared" si="9"/>
        <v>0.95</v>
      </c>
      <c r="U15" s="105">
        <f t="shared" si="10"/>
        <v>1.30</v>
      </c>
      <c r="V15" s="105">
        <f t="shared" si="11"/>
        <v>1.25</v>
      </c>
      <c r="W15" s="117">
        <f t="shared" si="12"/>
        <v>49</v>
      </c>
      <c r="X15" s="117">
        <f t="shared" si="13"/>
        <v>9.8000000000000007</v>
      </c>
      <c r="Y15" s="303">
        <v>25</v>
      </c>
      <c r="Z15" s="116">
        <f t="shared" si="14"/>
        <v>20</v>
      </c>
      <c r="AA15" s="143"/>
    </row>
    <row r="16" spans="1:27" ht="19.9" customHeight="1">
      <c r="A16" s="138">
        <v>9</v>
      </c>
      <c r="B16" s="165">
        <v>263493</v>
      </c>
      <c r="C16" s="148" t="s">
        <v>111</v>
      </c>
      <c r="D16" s="10"/>
      <c r="E16" s="10"/>
      <c r="F16" s="10"/>
      <c r="G16" s="10"/>
      <c r="H16" s="10"/>
      <c r="I16" s="10"/>
      <c r="J16" s="10"/>
      <c r="K16" s="18"/>
      <c r="L16" s="18"/>
      <c r="M16" s="18"/>
      <c r="N16" s="18"/>
      <c r="O16" s="18"/>
      <c r="P16" s="18"/>
      <c r="Q16" s="116"/>
      <c r="R16" s="105">
        <f t="shared" si="7"/>
        <v>0</v>
      </c>
      <c r="S16" s="105">
        <f t="shared" si="8"/>
        <v>0</v>
      </c>
      <c r="T16" s="105">
        <f t="shared" si="9"/>
        <v>0</v>
      </c>
      <c r="U16" s="105">
        <f t="shared" si="10"/>
        <v>0</v>
      </c>
      <c r="V16" s="105">
        <f t="shared" si="11"/>
        <v>0</v>
      </c>
      <c r="W16" s="117">
        <f t="shared" si="12"/>
        <v>0</v>
      </c>
      <c r="X16" s="117">
        <f t="shared" si="13"/>
        <v>0</v>
      </c>
      <c r="Y16" s="303" t="s">
        <v>99</v>
      </c>
      <c r="Z16" s="116" t="e">
        <f t="shared" si="14"/>
        <v>#VALUE!</v>
      </c>
      <c r="AA16" s="143"/>
    </row>
    <row r="17" spans="1:27" ht="19.9" customHeight="1">
      <c r="A17" s="138">
        <v>10</v>
      </c>
      <c r="B17" s="165">
        <v>263499</v>
      </c>
      <c r="C17" s="148" t="s">
        <v>112</v>
      </c>
      <c r="D17" s="10">
        <v>5</v>
      </c>
      <c r="E17" s="10">
        <v>4.50</v>
      </c>
      <c r="F17" s="10">
        <v>4</v>
      </c>
      <c r="G17" s="10">
        <v>7</v>
      </c>
      <c r="H17" s="10">
        <v>5.50</v>
      </c>
      <c r="I17" s="10">
        <f t="shared" si="3"/>
        <v>26</v>
      </c>
      <c r="J17" s="10">
        <f t="shared" si="4"/>
        <v>3.90</v>
      </c>
      <c r="K17" s="18">
        <v>3.50</v>
      </c>
      <c r="L17" s="18">
        <v>2</v>
      </c>
      <c r="M17" s="18">
        <v>2.50</v>
      </c>
      <c r="N17" s="18">
        <v>1</v>
      </c>
      <c r="O17" s="18">
        <v>2</v>
      </c>
      <c r="P17" s="18">
        <f t="shared" si="5"/>
        <v>11</v>
      </c>
      <c r="Q17" s="116">
        <f t="shared" si="6"/>
        <v>0.55000000000000004</v>
      </c>
      <c r="R17" s="105">
        <f t="shared" si="7"/>
        <v>0.925</v>
      </c>
      <c r="S17" s="105">
        <f t="shared" si="8"/>
        <v>0.77499999999999991</v>
      </c>
      <c r="T17" s="105">
        <f t="shared" si="9"/>
        <v>0.725</v>
      </c>
      <c r="U17" s="105">
        <f t="shared" si="10"/>
        <v>1.1000000000000001</v>
      </c>
      <c r="V17" s="105">
        <f t="shared" si="11"/>
        <v>0.925</v>
      </c>
      <c r="W17" s="117">
        <f t="shared" si="12"/>
        <v>37</v>
      </c>
      <c r="X17" s="117">
        <f t="shared" si="13"/>
        <v>7.40</v>
      </c>
      <c r="Y17" s="303">
        <v>20</v>
      </c>
      <c r="Z17" s="116">
        <f t="shared" si="14"/>
        <v>16</v>
      </c>
      <c r="AA17" s="143"/>
    </row>
    <row r="18" spans="1:27" ht="19.9" customHeight="1">
      <c r="A18" s="138">
        <v>11</v>
      </c>
      <c r="B18" s="165">
        <v>263501</v>
      </c>
      <c r="C18" s="148" t="s">
        <v>113</v>
      </c>
      <c r="D18" s="33">
        <v>7</v>
      </c>
      <c r="E18" s="304">
        <v>6</v>
      </c>
      <c r="F18" s="304">
        <v>4.50</v>
      </c>
      <c r="G18" s="10">
        <v>8</v>
      </c>
      <c r="H18" s="10">
        <v>7</v>
      </c>
      <c r="I18" s="10">
        <f t="shared" si="3"/>
        <v>32.50</v>
      </c>
      <c r="J18" s="10">
        <f t="shared" si="4"/>
        <v>4.875</v>
      </c>
      <c r="K18" s="18">
        <v>3</v>
      </c>
      <c r="L18" s="18">
        <v>3</v>
      </c>
      <c r="M18" s="18">
        <v>2.50</v>
      </c>
      <c r="N18" s="18">
        <v>3.50</v>
      </c>
      <c r="O18" s="18">
        <v>2.50</v>
      </c>
      <c r="P18" s="18">
        <f t="shared" si="5"/>
        <v>14.50</v>
      </c>
      <c r="Q18" s="116">
        <f t="shared" si="6"/>
        <v>0.72500000000000009</v>
      </c>
      <c r="R18" s="105">
        <f t="shared" si="7"/>
        <v>1.2000000000000002</v>
      </c>
      <c r="S18" s="105">
        <f t="shared" si="8"/>
        <v>1.0499999999999998</v>
      </c>
      <c r="T18" s="105">
        <f t="shared" si="9"/>
        <v>0.80</v>
      </c>
      <c r="U18" s="105">
        <f t="shared" si="10"/>
        <v>1.375</v>
      </c>
      <c r="V18" s="105">
        <f t="shared" si="11"/>
        <v>1.175</v>
      </c>
      <c r="W18" s="117">
        <f t="shared" si="12"/>
        <v>47</v>
      </c>
      <c r="X18" s="117">
        <f t="shared" si="13"/>
        <v>9.40</v>
      </c>
      <c r="Y18" s="303">
        <v>24</v>
      </c>
      <c r="Z18" s="116">
        <f t="shared" si="14"/>
        <v>19.200000000000003</v>
      </c>
      <c r="AA18" s="143"/>
    </row>
    <row r="19" spans="1:27" ht="19.9" customHeight="1">
      <c r="A19" s="138">
        <v>12</v>
      </c>
      <c r="B19" s="165">
        <v>263507</v>
      </c>
      <c r="C19" s="148" t="s">
        <v>114</v>
      </c>
      <c r="D19" s="33">
        <v>7.50</v>
      </c>
      <c r="E19" s="304">
        <v>5</v>
      </c>
      <c r="F19" s="304">
        <v>8</v>
      </c>
      <c r="G19" s="10">
        <v>6.50</v>
      </c>
      <c r="H19" s="10">
        <v>5.50</v>
      </c>
      <c r="I19" s="10">
        <f t="shared" si="3"/>
        <v>32.50</v>
      </c>
      <c r="J19" s="10">
        <f t="shared" si="4"/>
        <v>4.875</v>
      </c>
      <c r="K19" s="18">
        <v>2.50</v>
      </c>
      <c r="L19" s="18">
        <v>3.50</v>
      </c>
      <c r="M19" s="18">
        <v>3</v>
      </c>
      <c r="N19" s="18">
        <v>2</v>
      </c>
      <c r="O19" s="18">
        <v>4</v>
      </c>
      <c r="P19" s="18">
        <f t="shared" si="5"/>
        <v>15</v>
      </c>
      <c r="Q19" s="116">
        <f t="shared" si="6"/>
        <v>0.75</v>
      </c>
      <c r="R19" s="105">
        <f t="shared" si="7"/>
        <v>1.25</v>
      </c>
      <c r="S19" s="105">
        <f t="shared" si="8"/>
        <v>0.925</v>
      </c>
      <c r="T19" s="105">
        <f t="shared" si="9"/>
        <v>1.35</v>
      </c>
      <c r="U19" s="105">
        <f t="shared" si="10"/>
        <v>1.075</v>
      </c>
      <c r="V19" s="105">
        <f t="shared" si="11"/>
        <v>1.0249999999999999</v>
      </c>
      <c r="W19" s="117">
        <f t="shared" si="12"/>
        <v>47.50</v>
      </c>
      <c r="X19" s="117">
        <f t="shared" si="13"/>
        <v>9.50</v>
      </c>
      <c r="Y19" s="303">
        <v>23</v>
      </c>
      <c r="Z19" s="116">
        <f t="shared" si="14"/>
        <v>18.400000000000002</v>
      </c>
      <c r="AA19" s="143"/>
    </row>
    <row r="20" spans="1:27" ht="19.9" customHeight="1">
      <c r="A20" s="138">
        <v>13</v>
      </c>
      <c r="B20" s="165">
        <v>263510</v>
      </c>
      <c r="C20" s="148" t="s">
        <v>115</v>
      </c>
      <c r="D20" s="33">
        <v>8</v>
      </c>
      <c r="E20" s="304">
        <v>7</v>
      </c>
      <c r="F20" s="304">
        <v>6</v>
      </c>
      <c r="G20" s="10">
        <v>5</v>
      </c>
      <c r="H20" s="10">
        <v>9</v>
      </c>
      <c r="I20" s="10">
        <f t="shared" si="3"/>
        <v>35</v>
      </c>
      <c r="J20" s="10">
        <f t="shared" si="4"/>
        <v>5.25</v>
      </c>
      <c r="K20" s="18">
        <v>3.50</v>
      </c>
      <c r="L20" s="18">
        <v>2</v>
      </c>
      <c r="M20" s="18">
        <v>4.50</v>
      </c>
      <c r="N20" s="18">
        <v>2.50</v>
      </c>
      <c r="O20" s="18">
        <v>3</v>
      </c>
      <c r="P20" s="18">
        <f t="shared" si="5"/>
        <v>15.50</v>
      </c>
      <c r="Q20" s="116">
        <f t="shared" si="6"/>
        <v>0.775</v>
      </c>
      <c r="R20" s="105">
        <f t="shared" si="7"/>
        <v>1.375</v>
      </c>
      <c r="S20" s="105">
        <f t="shared" si="8"/>
        <v>1.1500000000000001</v>
      </c>
      <c r="T20" s="105">
        <f t="shared" si="9"/>
        <v>1.125</v>
      </c>
      <c r="U20" s="105">
        <f t="shared" si="10"/>
        <v>0.875</v>
      </c>
      <c r="V20" s="105">
        <f t="shared" si="11"/>
        <v>1.50</v>
      </c>
      <c r="W20" s="117">
        <f t="shared" si="12"/>
        <v>50.50</v>
      </c>
      <c r="X20" s="117">
        <f t="shared" si="13"/>
        <v>10.100000000000001</v>
      </c>
      <c r="Y20" s="303">
        <v>25</v>
      </c>
      <c r="Z20" s="116">
        <f t="shared" si="14"/>
        <v>20</v>
      </c>
      <c r="AA20" s="143"/>
    </row>
    <row r="21" spans="1:27" ht="19.9" customHeight="1">
      <c r="A21" s="138">
        <v>14</v>
      </c>
      <c r="B21" s="165">
        <v>263513</v>
      </c>
      <c r="C21" s="148" t="s">
        <v>116</v>
      </c>
      <c r="D21" s="146">
        <v>7</v>
      </c>
      <c r="E21" s="146">
        <v>6.50</v>
      </c>
      <c r="F21" s="146">
        <v>7</v>
      </c>
      <c r="G21" s="146">
        <v>8.50</v>
      </c>
      <c r="H21" s="146">
        <v>8</v>
      </c>
      <c r="I21" s="10">
        <f t="shared" si="3"/>
        <v>37</v>
      </c>
      <c r="J21" s="10">
        <f t="shared" si="4"/>
        <v>5.55</v>
      </c>
      <c r="K21" s="147">
        <v>3</v>
      </c>
      <c r="L21" s="147">
        <v>3.50</v>
      </c>
      <c r="M21" s="147">
        <v>4</v>
      </c>
      <c r="N21" s="147">
        <v>3.50</v>
      </c>
      <c r="O21" s="147">
        <v>2</v>
      </c>
      <c r="P21" s="18">
        <f t="shared" si="5"/>
        <v>16</v>
      </c>
      <c r="Q21" s="116">
        <f t="shared" si="6"/>
        <v>0.80</v>
      </c>
      <c r="R21" s="105">
        <f t="shared" si="7"/>
        <v>1.2000000000000002</v>
      </c>
      <c r="S21" s="105">
        <f t="shared" si="8"/>
        <v>1.1499999999999999</v>
      </c>
      <c r="T21" s="105">
        <f t="shared" si="9"/>
        <v>1.25</v>
      </c>
      <c r="U21" s="105">
        <f t="shared" si="10"/>
        <v>1.45</v>
      </c>
      <c r="V21" s="105">
        <f t="shared" si="11"/>
        <v>1.30</v>
      </c>
      <c r="W21" s="117">
        <f t="shared" si="12"/>
        <v>53</v>
      </c>
      <c r="X21" s="117">
        <f t="shared" si="13"/>
        <v>10.60</v>
      </c>
      <c r="Y21" s="303">
        <v>27</v>
      </c>
      <c r="Z21" s="116">
        <f t="shared" si="14"/>
        <v>21.60</v>
      </c>
      <c r="AA21" s="143"/>
    </row>
    <row r="22" spans="1:27" ht="19.9" customHeight="1">
      <c r="A22" s="138">
        <v>15</v>
      </c>
      <c r="B22" s="165">
        <v>263514</v>
      </c>
      <c r="C22" s="148" t="s">
        <v>117</v>
      </c>
      <c r="D22" s="33">
        <v>6.50</v>
      </c>
      <c r="E22" s="304">
        <v>7</v>
      </c>
      <c r="F22" s="304">
        <v>5</v>
      </c>
      <c r="G22" s="10">
        <v>6</v>
      </c>
      <c r="H22" s="10">
        <v>7.50</v>
      </c>
      <c r="I22" s="10">
        <f t="shared" si="3"/>
        <v>32</v>
      </c>
      <c r="J22" s="10">
        <f t="shared" si="4"/>
        <v>4.80</v>
      </c>
      <c r="K22" s="18">
        <v>3.50</v>
      </c>
      <c r="L22" s="18">
        <v>2</v>
      </c>
      <c r="M22" s="18">
        <v>2.50</v>
      </c>
      <c r="N22" s="18">
        <v>3</v>
      </c>
      <c r="O22" s="18">
        <v>4</v>
      </c>
      <c r="P22" s="18">
        <f t="shared" si="15" ref="P22">SUM(K22:O22)</f>
        <v>15</v>
      </c>
      <c r="Q22" s="116">
        <f t="shared" si="6"/>
        <v>0.75</v>
      </c>
      <c r="R22" s="105">
        <f t="shared" si="7"/>
        <v>1.1499999999999999</v>
      </c>
      <c r="S22" s="105">
        <f t="shared" si="8"/>
        <v>1.1500000000000001</v>
      </c>
      <c r="T22" s="105">
        <f t="shared" si="9"/>
        <v>0.875</v>
      </c>
      <c r="U22" s="105">
        <f t="shared" si="10"/>
        <v>1.0499999999999998</v>
      </c>
      <c r="V22" s="105">
        <f t="shared" si="11"/>
        <v>1.325</v>
      </c>
      <c r="W22" s="117">
        <f t="shared" si="12"/>
        <v>47</v>
      </c>
      <c r="X22" s="117">
        <f t="shared" si="13"/>
        <v>9.40</v>
      </c>
      <c r="Y22" s="303">
        <v>24</v>
      </c>
      <c r="Z22" s="116">
        <f t="shared" si="14"/>
        <v>19.200000000000003</v>
      </c>
      <c r="AA22" s="143"/>
    </row>
    <row r="23" spans="1:27" ht="19.9" customHeight="1">
      <c r="A23" s="138">
        <v>16</v>
      </c>
      <c r="B23" s="165">
        <v>263517</v>
      </c>
      <c r="C23" s="148" t="s">
        <v>118</v>
      </c>
      <c r="D23" s="10">
        <v>5</v>
      </c>
      <c r="E23" s="10">
        <v>6.50</v>
      </c>
      <c r="F23" s="10">
        <v>7</v>
      </c>
      <c r="G23" s="10">
        <v>5</v>
      </c>
      <c r="H23" s="10">
        <v>5.50</v>
      </c>
      <c r="I23" s="10">
        <f t="shared" si="3"/>
        <v>29</v>
      </c>
      <c r="J23" s="10">
        <f t="shared" si="4"/>
        <v>4.3499999999999996</v>
      </c>
      <c r="K23" s="18">
        <v>3</v>
      </c>
      <c r="L23" s="18">
        <v>1.50</v>
      </c>
      <c r="M23" s="18">
        <v>3</v>
      </c>
      <c r="N23" s="18">
        <v>2.50</v>
      </c>
      <c r="O23" s="18">
        <v>2</v>
      </c>
      <c r="P23" s="18">
        <f t="shared" si="5"/>
        <v>12</v>
      </c>
      <c r="Q23" s="116">
        <f t="shared" si="6"/>
        <v>0.60000000000000009</v>
      </c>
      <c r="R23" s="105">
        <f t="shared" si="7"/>
        <v>0.90</v>
      </c>
      <c r="S23" s="105">
        <f t="shared" si="8"/>
        <v>1.05</v>
      </c>
      <c r="T23" s="105">
        <f t="shared" si="9"/>
        <v>1.2000000000000002</v>
      </c>
      <c r="U23" s="105">
        <f t="shared" si="10"/>
        <v>0.875</v>
      </c>
      <c r="V23" s="105">
        <f t="shared" si="11"/>
        <v>0.925</v>
      </c>
      <c r="W23" s="117">
        <f t="shared" si="12"/>
        <v>41</v>
      </c>
      <c r="X23" s="117">
        <f t="shared" si="13"/>
        <v>8.2000000000000011</v>
      </c>
      <c r="Y23" s="303">
        <v>22</v>
      </c>
      <c r="Z23" s="116">
        <f t="shared" si="14"/>
        <v>17.60</v>
      </c>
      <c r="AA23" s="143"/>
    </row>
    <row r="24" spans="1:27" ht="19.9" customHeight="1">
      <c r="A24" s="138">
        <v>17</v>
      </c>
      <c r="B24" s="165">
        <v>263522</v>
      </c>
      <c r="C24" s="148" t="s">
        <v>119</v>
      </c>
      <c r="D24" s="33">
        <v>7</v>
      </c>
      <c r="E24" s="304">
        <v>5</v>
      </c>
      <c r="F24" s="304">
        <v>6</v>
      </c>
      <c r="G24" s="10">
        <v>7</v>
      </c>
      <c r="H24" s="10">
        <v>5</v>
      </c>
      <c r="I24" s="10">
        <f t="shared" si="3"/>
        <v>30</v>
      </c>
      <c r="J24" s="10">
        <f t="shared" si="4"/>
        <v>4.50</v>
      </c>
      <c r="K24" s="18">
        <v>3.50</v>
      </c>
      <c r="L24" s="18">
        <v>2</v>
      </c>
      <c r="M24" s="18">
        <v>2.50</v>
      </c>
      <c r="N24" s="18">
        <v>3</v>
      </c>
      <c r="O24" s="18">
        <v>4</v>
      </c>
      <c r="P24" s="18">
        <f t="shared" si="16" ref="P24">SUM(K24:O24)</f>
        <v>15</v>
      </c>
      <c r="Q24" s="116">
        <f t="shared" si="6"/>
        <v>0.75</v>
      </c>
      <c r="R24" s="105">
        <f t="shared" si="7"/>
        <v>1.2250000000000001</v>
      </c>
      <c r="S24" s="105">
        <f t="shared" si="8"/>
        <v>0.85</v>
      </c>
      <c r="T24" s="105">
        <f t="shared" si="9"/>
        <v>1.0249999999999999</v>
      </c>
      <c r="U24" s="105">
        <f t="shared" si="10"/>
        <v>1.2000000000000002</v>
      </c>
      <c r="V24" s="105">
        <f t="shared" si="11"/>
        <v>0.95</v>
      </c>
      <c r="W24" s="117">
        <f t="shared" si="12"/>
        <v>45</v>
      </c>
      <c r="X24" s="117">
        <f t="shared" si="13"/>
        <v>9</v>
      </c>
      <c r="Y24" s="303">
        <v>23</v>
      </c>
      <c r="Z24" s="116">
        <f t="shared" si="14"/>
        <v>18.400000000000002</v>
      </c>
      <c r="AA24" s="143"/>
    </row>
    <row r="25" spans="1:27" ht="19.9" customHeight="1">
      <c r="A25" s="138">
        <v>18</v>
      </c>
      <c r="B25" s="165">
        <v>263523</v>
      </c>
      <c r="C25" s="148" t="s">
        <v>120</v>
      </c>
      <c r="D25" s="33">
        <v>6</v>
      </c>
      <c r="E25" s="304">
        <v>7</v>
      </c>
      <c r="F25" s="304">
        <v>5.50</v>
      </c>
      <c r="G25" s="10">
        <v>6</v>
      </c>
      <c r="H25" s="10">
        <v>4.50</v>
      </c>
      <c r="I25" s="10">
        <f t="shared" si="3"/>
        <v>29</v>
      </c>
      <c r="J25" s="10">
        <f t="shared" si="4"/>
        <v>4.3499999999999996</v>
      </c>
      <c r="K25" s="18">
        <v>3</v>
      </c>
      <c r="L25" s="18">
        <v>3.50</v>
      </c>
      <c r="M25" s="18">
        <v>2</v>
      </c>
      <c r="N25" s="18">
        <v>2.50</v>
      </c>
      <c r="O25" s="18">
        <v>0.50</v>
      </c>
      <c r="P25" s="18">
        <f t="shared" si="5"/>
        <v>11.50</v>
      </c>
      <c r="Q25" s="116">
        <f t="shared" si="6"/>
        <v>0.57500000000000007</v>
      </c>
      <c r="R25" s="105">
        <f t="shared" si="7"/>
        <v>1.0499999999999998</v>
      </c>
      <c r="S25" s="105">
        <f t="shared" si="8"/>
        <v>1.2250000000000001</v>
      </c>
      <c r="T25" s="105">
        <f t="shared" si="9"/>
        <v>0.925</v>
      </c>
      <c r="U25" s="105">
        <f t="shared" si="10"/>
        <v>1.0249999999999999</v>
      </c>
      <c r="V25" s="105">
        <f t="shared" si="11"/>
        <v>0.70</v>
      </c>
      <c r="W25" s="117">
        <f t="shared" si="12"/>
        <v>40.50</v>
      </c>
      <c r="X25" s="117">
        <f t="shared" si="13"/>
        <v>8.10</v>
      </c>
      <c r="Y25" s="303">
        <v>21</v>
      </c>
      <c r="Z25" s="116">
        <f t="shared" si="14"/>
        <v>16.80</v>
      </c>
      <c r="AA25" s="143"/>
    </row>
    <row r="26" spans="1:27" ht="19.9" customHeight="1">
      <c r="A26" s="138">
        <v>19</v>
      </c>
      <c r="B26" s="165">
        <v>263524</v>
      </c>
      <c r="C26" s="148" t="s">
        <v>121</v>
      </c>
      <c r="D26" s="146">
        <v>7</v>
      </c>
      <c r="E26" s="146">
        <v>8</v>
      </c>
      <c r="F26" s="146">
        <v>6</v>
      </c>
      <c r="G26" s="146">
        <v>8.50</v>
      </c>
      <c r="H26" s="146">
        <v>4</v>
      </c>
      <c r="I26" s="10">
        <f t="shared" si="3"/>
        <v>33.50</v>
      </c>
      <c r="J26" s="10">
        <f t="shared" si="4"/>
        <v>5.0249999999999995</v>
      </c>
      <c r="K26" s="147">
        <v>3.50</v>
      </c>
      <c r="L26" s="147">
        <v>4</v>
      </c>
      <c r="M26" s="147">
        <v>3</v>
      </c>
      <c r="N26" s="147">
        <v>1.50</v>
      </c>
      <c r="O26" s="147">
        <v>3</v>
      </c>
      <c r="P26" s="18">
        <f t="shared" si="5"/>
        <v>15</v>
      </c>
      <c r="Q26" s="116">
        <f t="shared" si="6"/>
        <v>0.75</v>
      </c>
      <c r="R26" s="105">
        <f t="shared" si="7"/>
        <v>1.2250000000000001</v>
      </c>
      <c r="S26" s="105">
        <f t="shared" si="8"/>
        <v>1.40</v>
      </c>
      <c r="T26" s="105">
        <f t="shared" si="9"/>
        <v>1.0499999999999998</v>
      </c>
      <c r="U26" s="105">
        <f t="shared" si="10"/>
        <v>1.35</v>
      </c>
      <c r="V26" s="105">
        <f t="shared" si="11"/>
        <v>0.75</v>
      </c>
      <c r="W26" s="117">
        <f t="shared" si="12"/>
        <v>48.50</v>
      </c>
      <c r="X26" s="117">
        <f t="shared" si="13"/>
        <v>9.7000000000000011</v>
      </c>
      <c r="Y26" s="303">
        <v>25</v>
      </c>
      <c r="Z26" s="116">
        <f t="shared" si="14"/>
        <v>20</v>
      </c>
      <c r="AA26" s="143"/>
    </row>
    <row r="27" spans="1:27" ht="19.9" customHeight="1">
      <c r="A27" s="138">
        <v>20</v>
      </c>
      <c r="B27" s="165">
        <v>263527</v>
      </c>
      <c r="C27" s="148" t="s">
        <v>122</v>
      </c>
      <c r="D27" s="33">
        <v>6.50</v>
      </c>
      <c r="E27" s="304">
        <v>7.50</v>
      </c>
      <c r="F27" s="304">
        <v>5</v>
      </c>
      <c r="G27" s="10">
        <v>6</v>
      </c>
      <c r="H27" s="10">
        <v>7</v>
      </c>
      <c r="I27" s="10">
        <f t="shared" si="3"/>
        <v>32</v>
      </c>
      <c r="J27" s="10">
        <f t="shared" si="4"/>
        <v>4.80</v>
      </c>
      <c r="K27" s="18">
        <v>3</v>
      </c>
      <c r="L27" s="18">
        <v>2.50</v>
      </c>
      <c r="M27" s="18">
        <v>2</v>
      </c>
      <c r="N27" s="18">
        <v>4</v>
      </c>
      <c r="O27" s="18">
        <v>3.50</v>
      </c>
      <c r="P27" s="18">
        <f t="shared" si="5"/>
        <v>15</v>
      </c>
      <c r="Q27" s="116">
        <f t="shared" si="6"/>
        <v>0.75</v>
      </c>
      <c r="R27" s="105">
        <f t="shared" si="7"/>
        <v>1.125</v>
      </c>
      <c r="S27" s="105">
        <f t="shared" si="8"/>
        <v>1.25</v>
      </c>
      <c r="T27" s="105">
        <f t="shared" si="9"/>
        <v>0.85</v>
      </c>
      <c r="U27" s="105">
        <f t="shared" si="10"/>
        <v>1.0999999999999999</v>
      </c>
      <c r="V27" s="105">
        <f t="shared" si="11"/>
        <v>1.2250000000000001</v>
      </c>
      <c r="W27" s="117">
        <f t="shared" si="12"/>
        <v>47</v>
      </c>
      <c r="X27" s="117">
        <f t="shared" si="13"/>
        <v>9.40</v>
      </c>
      <c r="Y27" s="303">
        <v>24</v>
      </c>
      <c r="Z27" s="116">
        <f t="shared" si="14"/>
        <v>19.200000000000003</v>
      </c>
      <c r="AA27" s="143"/>
    </row>
    <row r="28" spans="1:35" ht="19.9" customHeight="1">
      <c r="A28" s="138">
        <v>21</v>
      </c>
      <c r="B28" s="165">
        <v>263530</v>
      </c>
      <c r="C28" s="148" t="s">
        <v>123</v>
      </c>
      <c r="D28" s="146">
        <v>5</v>
      </c>
      <c r="E28" s="146">
        <v>6</v>
      </c>
      <c r="F28" s="146">
        <v>4</v>
      </c>
      <c r="G28" s="146">
        <v>5</v>
      </c>
      <c r="H28" s="146">
        <v>5.50</v>
      </c>
      <c r="I28" s="10">
        <f t="shared" si="3"/>
        <v>25.50</v>
      </c>
      <c r="J28" s="10">
        <f t="shared" si="4"/>
        <v>3.8249999999999997</v>
      </c>
      <c r="K28" s="147">
        <v>2</v>
      </c>
      <c r="L28" s="147">
        <v>3</v>
      </c>
      <c r="M28" s="147">
        <v>2.50</v>
      </c>
      <c r="N28" s="147">
        <v>1.50</v>
      </c>
      <c r="O28" s="147">
        <v>1</v>
      </c>
      <c r="P28" s="18">
        <f t="shared" si="5"/>
        <v>10</v>
      </c>
      <c r="Q28" s="116">
        <f t="shared" si="6"/>
        <v>0.50</v>
      </c>
      <c r="R28" s="105">
        <f t="shared" si="7"/>
        <v>0.85</v>
      </c>
      <c r="S28" s="105">
        <f t="shared" si="8"/>
        <v>1.0499999999999998</v>
      </c>
      <c r="T28" s="105">
        <f t="shared" si="9"/>
        <v>0.725</v>
      </c>
      <c r="U28" s="105">
        <f t="shared" si="10"/>
        <v>0.825</v>
      </c>
      <c r="V28" s="105">
        <f t="shared" si="11"/>
        <v>0.875</v>
      </c>
      <c r="W28" s="117">
        <f t="shared" si="12"/>
        <v>35.50</v>
      </c>
      <c r="X28" s="117">
        <f t="shared" si="13"/>
        <v>7.10</v>
      </c>
      <c r="Y28" s="303">
        <v>19</v>
      </c>
      <c r="Z28" s="116">
        <f t="shared" si="14"/>
        <v>15.20</v>
      </c>
      <c r="AA28" s="143"/>
      <c r="AI28" s="1">
        <f>+AD34</f>
        <v>0</v>
      </c>
    </row>
    <row r="29" spans="1:27" ht="19.9" customHeight="1">
      <c r="A29" s="138">
        <v>22</v>
      </c>
      <c r="B29" s="165">
        <v>263536</v>
      </c>
      <c r="C29" s="148" t="s">
        <v>296</v>
      </c>
      <c r="D29" s="10"/>
      <c r="E29" s="10"/>
      <c r="F29" s="10"/>
      <c r="G29" s="10"/>
      <c r="H29" s="10"/>
      <c r="I29" s="10"/>
      <c r="J29" s="10">
        <f t="shared" si="4"/>
        <v>0</v>
      </c>
      <c r="K29" s="18"/>
      <c r="L29" s="18"/>
      <c r="M29" s="18"/>
      <c r="N29" s="18"/>
      <c r="O29" s="18"/>
      <c r="P29" s="18">
        <f t="shared" si="5"/>
        <v>0</v>
      </c>
      <c r="Q29" s="116">
        <f t="shared" si="6"/>
        <v>0</v>
      </c>
      <c r="R29" s="105">
        <f t="shared" si="7"/>
        <v>0</v>
      </c>
      <c r="S29" s="105">
        <f t="shared" si="8"/>
        <v>0</v>
      </c>
      <c r="T29" s="105">
        <f t="shared" si="9"/>
        <v>0</v>
      </c>
      <c r="U29" s="105">
        <f t="shared" si="10"/>
        <v>0</v>
      </c>
      <c r="V29" s="105">
        <f t="shared" si="11"/>
        <v>0</v>
      </c>
      <c r="W29" s="117">
        <f t="shared" si="12"/>
        <v>0</v>
      </c>
      <c r="X29" s="117">
        <f t="shared" si="13"/>
        <v>0</v>
      </c>
      <c r="Y29" s="51"/>
      <c r="Z29" s="116">
        <f t="shared" si="14"/>
        <v>0</v>
      </c>
      <c r="AA29" s="143"/>
    </row>
    <row r="30" spans="1:27" ht="19.9" customHeight="1">
      <c r="A30" s="138">
        <v>23</v>
      </c>
      <c r="B30" s="165">
        <v>263538</v>
      </c>
      <c r="C30" s="148" t="s">
        <v>275</v>
      </c>
      <c r="D30" s="10">
        <v>3</v>
      </c>
      <c r="E30" s="10">
        <v>2.50</v>
      </c>
      <c r="F30" s="10">
        <v>3.50</v>
      </c>
      <c r="G30" s="10">
        <v>2</v>
      </c>
      <c r="H30" s="10">
        <v>4</v>
      </c>
      <c r="I30" s="10">
        <f t="shared" si="3"/>
        <v>15</v>
      </c>
      <c r="J30" s="10">
        <f t="shared" si="4"/>
        <v>2.25</v>
      </c>
      <c r="K30" s="18">
        <v>1.50</v>
      </c>
      <c r="L30" s="18">
        <v>1.50</v>
      </c>
      <c r="M30" s="18">
        <v>0.50</v>
      </c>
      <c r="N30" s="18">
        <v>1</v>
      </c>
      <c r="O30" s="18">
        <v>0.50</v>
      </c>
      <c r="P30" s="18">
        <f t="shared" si="5"/>
        <v>5</v>
      </c>
      <c r="Q30" s="116">
        <f t="shared" si="6"/>
        <v>0.25</v>
      </c>
      <c r="R30" s="105">
        <f t="shared" si="7"/>
        <v>0.52499999999999991</v>
      </c>
      <c r="S30" s="105">
        <f t="shared" si="8"/>
        <v>0.45</v>
      </c>
      <c r="T30" s="105">
        <f t="shared" si="9"/>
        <v>0.55000000000000004</v>
      </c>
      <c r="U30" s="105">
        <f t="shared" si="10"/>
        <v>0.35</v>
      </c>
      <c r="V30" s="105">
        <f t="shared" si="11"/>
        <v>0.625</v>
      </c>
      <c r="W30" s="117">
        <f t="shared" si="12"/>
        <v>20</v>
      </c>
      <c r="X30" s="117">
        <f t="shared" si="13"/>
        <v>4</v>
      </c>
      <c r="Y30" s="303">
        <v>12</v>
      </c>
      <c r="Z30" s="116">
        <f t="shared" si="14"/>
        <v>9.6000000000000014</v>
      </c>
      <c r="AA30" s="143"/>
    </row>
    <row r="31" spans="1:28" s="132" customFormat="1" ht="18" customHeight="1">
      <c r="A31" s="138">
        <v>24</v>
      </c>
      <c r="B31" s="165">
        <v>263543</v>
      </c>
      <c r="C31" s="148" t="s">
        <v>124</v>
      </c>
      <c r="D31" s="33">
        <v>4.50</v>
      </c>
      <c r="E31" s="304">
        <v>3</v>
      </c>
      <c r="F31" s="304">
        <v>6</v>
      </c>
      <c r="G31" s="10">
        <v>3.50</v>
      </c>
      <c r="H31" s="10">
        <v>6</v>
      </c>
      <c r="I31" s="10">
        <f t="shared" si="3"/>
        <v>23</v>
      </c>
      <c r="J31" s="10">
        <f t="shared" si="4"/>
        <v>3.4499999999999997</v>
      </c>
      <c r="K31" s="18">
        <v>2</v>
      </c>
      <c r="L31" s="18">
        <v>2.50</v>
      </c>
      <c r="M31" s="18">
        <v>2.50</v>
      </c>
      <c r="N31" s="18">
        <v>1.50</v>
      </c>
      <c r="O31" s="18">
        <v>1</v>
      </c>
      <c r="P31" s="18">
        <f t="shared" si="5"/>
        <v>9.50</v>
      </c>
      <c r="Q31" s="116">
        <f t="shared" si="6"/>
        <v>0.475</v>
      </c>
      <c r="R31" s="105">
        <f t="shared" si="7"/>
        <v>0.77499999999999991</v>
      </c>
      <c r="S31" s="105">
        <f t="shared" si="8"/>
        <v>0.57499999999999996</v>
      </c>
      <c r="T31" s="105">
        <f t="shared" si="9"/>
        <v>1.0249999999999999</v>
      </c>
      <c r="U31" s="105">
        <f t="shared" si="10"/>
        <v>0.60000000000000009</v>
      </c>
      <c r="V31" s="105">
        <f t="shared" si="11"/>
        <v>0.95</v>
      </c>
      <c r="W31" s="117">
        <f t="shared" si="12"/>
        <v>32.50</v>
      </c>
      <c r="X31" s="117">
        <f t="shared" si="13"/>
        <v>6.50</v>
      </c>
      <c r="Y31" s="303">
        <v>18</v>
      </c>
      <c r="Z31" s="116">
        <f t="shared" si="14"/>
        <v>14.40</v>
      </c>
      <c r="AA31" s="143"/>
      <c r="AB31" s="1"/>
    </row>
    <row r="32" spans="1:27" ht="19.9" customHeight="1">
      <c r="A32" s="138">
        <v>25</v>
      </c>
      <c r="B32" s="165">
        <v>263544</v>
      </c>
      <c r="C32" s="148" t="s">
        <v>125</v>
      </c>
      <c r="D32" s="146">
        <v>6</v>
      </c>
      <c r="E32" s="146">
        <v>4.50</v>
      </c>
      <c r="F32" s="146">
        <v>5</v>
      </c>
      <c r="G32" s="146">
        <v>4</v>
      </c>
      <c r="H32" s="146">
        <v>5.50</v>
      </c>
      <c r="I32" s="10">
        <f t="shared" si="3"/>
        <v>25</v>
      </c>
      <c r="J32" s="10">
        <f t="shared" si="4"/>
        <v>3.75</v>
      </c>
      <c r="K32" s="147">
        <v>3</v>
      </c>
      <c r="L32" s="147">
        <v>2</v>
      </c>
      <c r="M32" s="147">
        <v>0</v>
      </c>
      <c r="N32" s="147">
        <v>2.50</v>
      </c>
      <c r="O32" s="147">
        <v>2.50</v>
      </c>
      <c r="P32" s="18">
        <f t="shared" si="5"/>
        <v>10</v>
      </c>
      <c r="Q32" s="116">
        <f t="shared" si="6"/>
        <v>0.50</v>
      </c>
      <c r="R32" s="105">
        <f t="shared" si="7"/>
        <v>1.0499999999999998</v>
      </c>
      <c r="S32" s="105">
        <f t="shared" si="8"/>
        <v>0.77499999999999991</v>
      </c>
      <c r="T32" s="105">
        <f t="shared" si="9"/>
        <v>0.75</v>
      </c>
      <c r="U32" s="105">
        <f t="shared" si="10"/>
        <v>0.725</v>
      </c>
      <c r="V32" s="105">
        <f t="shared" si="11"/>
        <v>0.95</v>
      </c>
      <c r="W32" s="117">
        <f t="shared" si="12"/>
        <v>35</v>
      </c>
      <c r="X32" s="117">
        <f t="shared" si="13"/>
        <v>7</v>
      </c>
      <c r="Y32" s="303">
        <v>19</v>
      </c>
      <c r="Z32" s="116">
        <f t="shared" si="14"/>
        <v>15.20</v>
      </c>
      <c r="AA32" s="143"/>
    </row>
    <row r="33" spans="1:27" ht="19.9" customHeight="1">
      <c r="A33" s="138">
        <v>26</v>
      </c>
      <c r="B33" s="165">
        <v>263545</v>
      </c>
      <c r="C33" s="148" t="s">
        <v>126</v>
      </c>
      <c r="D33" s="33">
        <v>5.50</v>
      </c>
      <c r="E33" s="304">
        <v>5</v>
      </c>
      <c r="F33" s="304">
        <v>7.50</v>
      </c>
      <c r="G33" s="10">
        <v>6</v>
      </c>
      <c r="H33" s="10">
        <v>8</v>
      </c>
      <c r="I33" s="10">
        <f t="shared" si="3"/>
        <v>32</v>
      </c>
      <c r="J33" s="10">
        <f t="shared" si="4"/>
        <v>4.80</v>
      </c>
      <c r="K33" s="18">
        <v>2.50</v>
      </c>
      <c r="L33" s="18">
        <v>3</v>
      </c>
      <c r="M33" s="18">
        <v>2</v>
      </c>
      <c r="N33" s="18">
        <v>4</v>
      </c>
      <c r="O33" s="18">
        <v>3.50</v>
      </c>
      <c r="P33" s="18">
        <f t="shared" si="5"/>
        <v>15</v>
      </c>
      <c r="Q33" s="116">
        <f t="shared" si="6"/>
        <v>0.75</v>
      </c>
      <c r="R33" s="105">
        <f t="shared" si="7"/>
        <v>0.95</v>
      </c>
      <c r="S33" s="105">
        <f t="shared" si="8"/>
        <v>0.90</v>
      </c>
      <c r="T33" s="105">
        <f t="shared" si="9"/>
        <v>1.2250000000000001</v>
      </c>
      <c r="U33" s="105">
        <f t="shared" si="10"/>
        <v>1.0999999999999999</v>
      </c>
      <c r="V33" s="105">
        <f t="shared" si="11"/>
        <v>1.375</v>
      </c>
      <c r="W33" s="117">
        <f t="shared" si="12"/>
        <v>47</v>
      </c>
      <c r="X33" s="117">
        <f t="shared" si="13"/>
        <v>9.40</v>
      </c>
      <c r="Y33" s="303">
        <v>25</v>
      </c>
      <c r="Z33" s="116">
        <f t="shared" si="14"/>
        <v>20</v>
      </c>
      <c r="AA33" s="143"/>
    </row>
    <row r="34" spans="1:27" ht="19.9" customHeight="1">
      <c r="A34" s="138">
        <v>27</v>
      </c>
      <c r="B34" s="165">
        <v>263549</v>
      </c>
      <c r="C34" s="148" t="s">
        <v>127</v>
      </c>
      <c r="D34" s="33">
        <v>4.50</v>
      </c>
      <c r="E34" s="304">
        <v>8</v>
      </c>
      <c r="F34" s="304">
        <v>6.50</v>
      </c>
      <c r="G34" s="10">
        <v>5</v>
      </c>
      <c r="H34" s="10">
        <v>7.50</v>
      </c>
      <c r="I34" s="10">
        <f t="shared" si="3"/>
        <v>31.50</v>
      </c>
      <c r="J34" s="10">
        <f t="shared" si="4"/>
        <v>4.7249999999999996</v>
      </c>
      <c r="K34" s="18">
        <v>2</v>
      </c>
      <c r="L34" s="18">
        <v>4</v>
      </c>
      <c r="M34" s="18">
        <v>1.50</v>
      </c>
      <c r="N34" s="18">
        <v>3</v>
      </c>
      <c r="O34" s="18">
        <v>2.50</v>
      </c>
      <c r="P34" s="18">
        <f t="shared" si="5"/>
        <v>13</v>
      </c>
      <c r="Q34" s="116">
        <f t="shared" si="6"/>
        <v>0.65</v>
      </c>
      <c r="R34" s="105">
        <f t="shared" si="7"/>
        <v>0.77499999999999991</v>
      </c>
      <c r="S34" s="105">
        <f t="shared" si="8"/>
        <v>1.40</v>
      </c>
      <c r="T34" s="105">
        <f t="shared" si="9"/>
        <v>1.05</v>
      </c>
      <c r="U34" s="105">
        <f t="shared" si="10"/>
        <v>0.90</v>
      </c>
      <c r="V34" s="105">
        <f t="shared" si="11"/>
        <v>1.25</v>
      </c>
      <c r="W34" s="117">
        <f t="shared" si="12"/>
        <v>44.50</v>
      </c>
      <c r="X34" s="117">
        <f t="shared" si="13"/>
        <v>8.90</v>
      </c>
      <c r="Y34" s="303">
        <v>25</v>
      </c>
      <c r="Z34" s="116">
        <f t="shared" si="14"/>
        <v>20</v>
      </c>
      <c r="AA34" s="143"/>
    </row>
    <row r="35" spans="1:27" ht="19.9" customHeight="1">
      <c r="A35" s="138">
        <v>28</v>
      </c>
      <c r="B35" s="165">
        <v>263556</v>
      </c>
      <c r="C35" s="148" t="s">
        <v>128</v>
      </c>
      <c r="D35" s="33">
        <v>6</v>
      </c>
      <c r="E35" s="304">
        <v>5</v>
      </c>
      <c r="F35" s="304">
        <v>8</v>
      </c>
      <c r="G35" s="10">
        <v>4.50</v>
      </c>
      <c r="H35" s="10">
        <v>5</v>
      </c>
      <c r="I35" s="10">
        <f t="shared" si="3"/>
        <v>28.50</v>
      </c>
      <c r="J35" s="10">
        <f t="shared" si="4"/>
        <v>4.2749999999999995</v>
      </c>
      <c r="K35" s="18">
        <v>3.50</v>
      </c>
      <c r="L35" s="18">
        <v>1.50</v>
      </c>
      <c r="M35" s="18">
        <v>2.50</v>
      </c>
      <c r="N35" s="18">
        <v>2</v>
      </c>
      <c r="O35" s="18">
        <v>3</v>
      </c>
      <c r="P35" s="18">
        <f t="shared" si="17" ref="P35">SUM(K35:O35)</f>
        <v>12.50</v>
      </c>
      <c r="Q35" s="116">
        <f t="shared" si="6"/>
        <v>0.625</v>
      </c>
      <c r="R35" s="105">
        <f t="shared" si="7"/>
        <v>1.075</v>
      </c>
      <c r="S35" s="105">
        <f t="shared" si="8"/>
        <v>0.825</v>
      </c>
      <c r="T35" s="105">
        <f t="shared" si="9"/>
        <v>1.325</v>
      </c>
      <c r="U35" s="105">
        <f t="shared" si="10"/>
        <v>0.77499999999999991</v>
      </c>
      <c r="V35" s="105">
        <f t="shared" si="11"/>
        <v>0.90</v>
      </c>
      <c r="W35" s="117">
        <f t="shared" si="12"/>
        <v>41</v>
      </c>
      <c r="X35" s="117">
        <f t="shared" si="13"/>
        <v>8.2000000000000011</v>
      </c>
      <c r="Y35" s="303">
        <v>21</v>
      </c>
      <c r="Z35" s="116">
        <f t="shared" si="14"/>
        <v>16.80</v>
      </c>
      <c r="AA35" s="143"/>
    </row>
    <row r="36" spans="1:27" ht="19.9" customHeight="1">
      <c r="A36" s="138">
        <v>29</v>
      </c>
      <c r="B36" s="165">
        <v>263557</v>
      </c>
      <c r="C36" s="148" t="s">
        <v>129</v>
      </c>
      <c r="D36" s="33">
        <v>5</v>
      </c>
      <c r="E36" s="304">
        <v>6.50</v>
      </c>
      <c r="F36" s="304">
        <v>7</v>
      </c>
      <c r="G36" s="10">
        <v>6</v>
      </c>
      <c r="H36" s="10">
        <v>4.50</v>
      </c>
      <c r="I36" s="10">
        <f t="shared" si="3"/>
        <v>29</v>
      </c>
      <c r="J36" s="10">
        <f t="shared" si="4"/>
        <v>4.3499999999999996</v>
      </c>
      <c r="K36" s="18">
        <v>2.50</v>
      </c>
      <c r="L36" s="18">
        <v>2</v>
      </c>
      <c r="M36" s="18">
        <v>3</v>
      </c>
      <c r="N36" s="18">
        <v>1</v>
      </c>
      <c r="O36" s="18">
        <v>3.50</v>
      </c>
      <c r="P36" s="18">
        <f t="shared" si="5"/>
        <v>12</v>
      </c>
      <c r="Q36" s="116">
        <f t="shared" si="6"/>
        <v>0.60000000000000009</v>
      </c>
      <c r="R36" s="105">
        <f t="shared" si="7"/>
        <v>0.875</v>
      </c>
      <c r="S36" s="105">
        <f t="shared" si="8"/>
        <v>1.075</v>
      </c>
      <c r="T36" s="105">
        <f t="shared" si="9"/>
        <v>1.2000000000000002</v>
      </c>
      <c r="U36" s="105">
        <f t="shared" si="10"/>
        <v>0.95</v>
      </c>
      <c r="V36" s="105">
        <f t="shared" si="11"/>
        <v>0.85</v>
      </c>
      <c r="W36" s="117">
        <f t="shared" si="12"/>
        <v>41</v>
      </c>
      <c r="X36" s="117">
        <f t="shared" si="13"/>
        <v>8.2000000000000011</v>
      </c>
      <c r="Y36" s="303">
        <v>22</v>
      </c>
      <c r="Z36" s="116">
        <f t="shared" si="14"/>
        <v>17.60</v>
      </c>
      <c r="AA36" s="143"/>
    </row>
    <row r="37" spans="1:27" ht="19.9" customHeight="1">
      <c r="A37" s="138">
        <v>30</v>
      </c>
      <c r="B37" s="165">
        <v>263563</v>
      </c>
      <c r="C37" s="148" t="s">
        <v>130</v>
      </c>
      <c r="D37" s="146">
        <v>2.50</v>
      </c>
      <c r="E37" s="146">
        <v>5</v>
      </c>
      <c r="F37" s="146">
        <v>4</v>
      </c>
      <c r="G37" s="146">
        <v>3.50</v>
      </c>
      <c r="H37" s="146">
        <v>4.50</v>
      </c>
      <c r="I37" s="10">
        <f t="shared" si="3"/>
        <v>19.50</v>
      </c>
      <c r="J37" s="10">
        <f t="shared" si="4"/>
        <v>2.925</v>
      </c>
      <c r="K37" s="147">
        <v>1.50</v>
      </c>
      <c r="L37" s="147">
        <v>2.50</v>
      </c>
      <c r="M37" s="147">
        <v>0</v>
      </c>
      <c r="N37" s="147">
        <v>1.50</v>
      </c>
      <c r="O37" s="147">
        <v>2</v>
      </c>
      <c r="P37" s="18">
        <f t="shared" si="5"/>
        <v>7.50</v>
      </c>
      <c r="Q37" s="116">
        <f t="shared" si="6"/>
        <v>0.375</v>
      </c>
      <c r="R37" s="105">
        <f t="shared" si="7"/>
        <v>0.45</v>
      </c>
      <c r="S37" s="105">
        <f t="shared" si="8"/>
        <v>0.875</v>
      </c>
      <c r="T37" s="105">
        <f t="shared" si="9"/>
        <v>0.60</v>
      </c>
      <c r="U37" s="105">
        <f t="shared" si="10"/>
        <v>0.60000000000000009</v>
      </c>
      <c r="V37" s="105">
        <f t="shared" si="11"/>
        <v>0.77499999999999991</v>
      </c>
      <c r="W37" s="117">
        <f t="shared" si="12"/>
        <v>27</v>
      </c>
      <c r="X37" s="117">
        <f t="shared" si="13"/>
        <v>5.40</v>
      </c>
      <c r="Y37" s="303">
        <v>15</v>
      </c>
      <c r="Z37" s="116">
        <f t="shared" si="14"/>
        <v>12</v>
      </c>
      <c r="AA37" s="143"/>
    </row>
    <row r="38" spans="1:27" ht="19.9" customHeight="1">
      <c r="A38" s="138">
        <v>31</v>
      </c>
      <c r="B38" s="165">
        <v>263565</v>
      </c>
      <c r="C38" s="148" t="s">
        <v>131</v>
      </c>
      <c r="D38" s="33">
        <v>7.50</v>
      </c>
      <c r="E38" s="304">
        <v>8</v>
      </c>
      <c r="F38" s="304">
        <v>6.50</v>
      </c>
      <c r="G38" s="10">
        <v>9</v>
      </c>
      <c r="H38" s="10">
        <v>6</v>
      </c>
      <c r="I38" s="10">
        <f t="shared" si="3"/>
        <v>37</v>
      </c>
      <c r="J38" s="10">
        <f t="shared" si="4"/>
        <v>5.55</v>
      </c>
      <c r="K38" s="18">
        <v>4</v>
      </c>
      <c r="L38" s="18">
        <v>3.50</v>
      </c>
      <c r="M38" s="18">
        <v>2</v>
      </c>
      <c r="N38" s="18">
        <v>5</v>
      </c>
      <c r="O38" s="18">
        <v>2.50</v>
      </c>
      <c r="P38" s="18">
        <f t="shared" si="5"/>
        <v>17</v>
      </c>
      <c r="Q38" s="116">
        <f t="shared" si="6"/>
        <v>0.85000000000000009</v>
      </c>
      <c r="R38" s="105">
        <f t="shared" si="7"/>
        <v>1.325</v>
      </c>
      <c r="S38" s="105">
        <f t="shared" si="8"/>
        <v>1.375</v>
      </c>
      <c r="T38" s="105">
        <f t="shared" si="9"/>
        <v>1.075</v>
      </c>
      <c r="U38" s="105">
        <f t="shared" si="10"/>
        <v>1.60</v>
      </c>
      <c r="V38" s="105">
        <f t="shared" si="11"/>
        <v>1.0249999999999999</v>
      </c>
      <c r="W38" s="117">
        <f t="shared" si="12"/>
        <v>54</v>
      </c>
      <c r="X38" s="117">
        <f t="shared" si="13"/>
        <v>10.80</v>
      </c>
      <c r="Y38" s="303">
        <v>26</v>
      </c>
      <c r="Z38" s="116">
        <f t="shared" si="14"/>
        <v>20.80</v>
      </c>
      <c r="AA38" s="143"/>
    </row>
    <row r="39" spans="1:27" ht="19.9" customHeight="1">
      <c r="A39" s="138">
        <v>32</v>
      </c>
      <c r="B39" s="165">
        <v>263566</v>
      </c>
      <c r="C39" s="148" t="s">
        <v>132</v>
      </c>
      <c r="D39" s="33">
        <v>5</v>
      </c>
      <c r="E39" s="304">
        <v>5.50</v>
      </c>
      <c r="F39" s="304">
        <v>7</v>
      </c>
      <c r="G39" s="10">
        <v>6</v>
      </c>
      <c r="H39" s="10">
        <v>3</v>
      </c>
      <c r="I39" s="10">
        <f t="shared" si="3"/>
        <v>26.50</v>
      </c>
      <c r="J39" s="10">
        <f t="shared" si="4"/>
        <v>3.9749999999999996</v>
      </c>
      <c r="K39" s="18">
        <v>2</v>
      </c>
      <c r="L39" s="18">
        <v>3</v>
      </c>
      <c r="M39" s="18">
        <v>2.50</v>
      </c>
      <c r="N39" s="18">
        <v>2</v>
      </c>
      <c r="O39" s="18">
        <v>1.50</v>
      </c>
      <c r="P39" s="18">
        <f t="shared" si="5"/>
        <v>11</v>
      </c>
      <c r="Q39" s="116">
        <f t="shared" si="6"/>
        <v>0.55000000000000004</v>
      </c>
      <c r="R39" s="105">
        <f t="shared" si="7"/>
        <v>0.85</v>
      </c>
      <c r="S39" s="105">
        <f t="shared" si="8"/>
        <v>0.975</v>
      </c>
      <c r="T39" s="105">
        <f t="shared" si="9"/>
        <v>1.175</v>
      </c>
      <c r="U39" s="105">
        <f t="shared" si="10"/>
        <v>0.99999999999999989</v>
      </c>
      <c r="V39" s="105">
        <f t="shared" si="11"/>
        <v>0.52499999999999991</v>
      </c>
      <c r="W39" s="117">
        <f t="shared" si="12"/>
        <v>37.50</v>
      </c>
      <c r="X39" s="117">
        <f t="shared" si="13"/>
        <v>7.50</v>
      </c>
      <c r="Y39" s="303">
        <v>20</v>
      </c>
      <c r="Z39" s="116">
        <f t="shared" si="14"/>
        <v>16</v>
      </c>
      <c r="AA39" s="143"/>
    </row>
    <row r="40" spans="1:27" ht="19.9" customHeight="1">
      <c r="A40" s="138">
        <v>33</v>
      </c>
      <c r="B40" s="165">
        <v>263568</v>
      </c>
      <c r="C40" s="148" t="s">
        <v>133</v>
      </c>
      <c r="D40" s="146">
        <v>4</v>
      </c>
      <c r="E40" s="146">
        <v>2</v>
      </c>
      <c r="F40" s="146">
        <v>3</v>
      </c>
      <c r="G40" s="146">
        <v>4.50</v>
      </c>
      <c r="H40" s="146">
        <v>2.50</v>
      </c>
      <c r="I40" s="10">
        <f t="shared" si="3"/>
        <v>16</v>
      </c>
      <c r="J40" s="10">
        <f t="shared" si="4"/>
        <v>2.40</v>
      </c>
      <c r="K40" s="147">
        <v>0.50</v>
      </c>
      <c r="L40" s="147">
        <v>1</v>
      </c>
      <c r="M40" s="147">
        <v>2</v>
      </c>
      <c r="N40" s="147">
        <v>1.50</v>
      </c>
      <c r="O40" s="147">
        <v>1</v>
      </c>
      <c r="P40" s="18">
        <f t="shared" si="5"/>
        <v>6</v>
      </c>
      <c r="Q40" s="116">
        <f t="shared" si="6"/>
        <v>0.30000000000000004</v>
      </c>
      <c r="R40" s="105">
        <f t="shared" si="7"/>
        <v>0.625</v>
      </c>
      <c r="S40" s="105">
        <f t="shared" si="8"/>
        <v>0.35</v>
      </c>
      <c r="T40" s="105">
        <f t="shared" si="9"/>
        <v>0.54999999999999993</v>
      </c>
      <c r="U40" s="105">
        <f t="shared" si="10"/>
        <v>0.75</v>
      </c>
      <c r="V40" s="105">
        <f t="shared" si="11"/>
        <v>0.425</v>
      </c>
      <c r="W40" s="117">
        <f t="shared" si="12"/>
        <v>22</v>
      </c>
      <c r="X40" s="117">
        <f t="shared" si="13"/>
        <v>4.4000000000000004</v>
      </c>
      <c r="Y40" s="303">
        <v>14</v>
      </c>
      <c r="Z40" s="116">
        <f t="shared" si="14"/>
        <v>11.20</v>
      </c>
      <c r="AA40" s="143"/>
    </row>
    <row r="41" spans="1:27" ht="19.9" customHeight="1">
      <c r="A41" s="138">
        <v>34</v>
      </c>
      <c r="B41" s="165">
        <v>263572</v>
      </c>
      <c r="C41" s="148" t="s">
        <v>134</v>
      </c>
      <c r="D41" s="33">
        <v>4.50</v>
      </c>
      <c r="E41" s="304">
        <v>7</v>
      </c>
      <c r="F41" s="304">
        <v>6</v>
      </c>
      <c r="G41" s="10">
        <v>5.50</v>
      </c>
      <c r="H41" s="10">
        <v>3.50</v>
      </c>
      <c r="I41" s="10">
        <f t="shared" si="3"/>
        <v>26.50</v>
      </c>
      <c r="J41" s="10">
        <f t="shared" si="4"/>
        <v>3.9749999999999996</v>
      </c>
      <c r="K41" s="18">
        <v>2</v>
      </c>
      <c r="L41" s="18">
        <v>1.50</v>
      </c>
      <c r="M41" s="18">
        <v>3</v>
      </c>
      <c r="N41" s="18">
        <v>2.50</v>
      </c>
      <c r="O41" s="18">
        <v>2.50</v>
      </c>
      <c r="P41" s="18">
        <f t="shared" si="5"/>
        <v>11.50</v>
      </c>
      <c r="Q41" s="116">
        <f t="shared" si="6"/>
        <v>0.57500000000000007</v>
      </c>
      <c r="R41" s="105">
        <f t="shared" si="7"/>
        <v>0.77499999999999991</v>
      </c>
      <c r="S41" s="105">
        <f t="shared" si="8"/>
        <v>1.125</v>
      </c>
      <c r="T41" s="105">
        <f t="shared" si="9"/>
        <v>1.0499999999999998</v>
      </c>
      <c r="U41" s="105">
        <f t="shared" si="10"/>
        <v>0.95</v>
      </c>
      <c r="V41" s="105">
        <f t="shared" si="11"/>
        <v>0.65</v>
      </c>
      <c r="W41" s="117">
        <f t="shared" si="12"/>
        <v>38</v>
      </c>
      <c r="X41" s="117">
        <f t="shared" si="13"/>
        <v>7.60</v>
      </c>
      <c r="Y41" s="303">
        <v>20</v>
      </c>
      <c r="Z41" s="116">
        <f t="shared" si="14"/>
        <v>16</v>
      </c>
      <c r="AA41" s="143"/>
    </row>
    <row r="42" spans="1:27" ht="19.9" customHeight="1">
      <c r="A42" s="138">
        <v>35</v>
      </c>
      <c r="B42" s="165">
        <v>263579</v>
      </c>
      <c r="C42" s="148" t="s">
        <v>135</v>
      </c>
      <c r="D42" s="10">
        <v>0</v>
      </c>
      <c r="E42" s="10">
        <v>0</v>
      </c>
      <c r="F42" s="10">
        <v>0.50</v>
      </c>
      <c r="G42" s="10">
        <v>0</v>
      </c>
      <c r="H42" s="10">
        <v>1</v>
      </c>
      <c r="I42" s="10">
        <f t="shared" si="3"/>
        <v>1.50</v>
      </c>
      <c r="J42" s="10">
        <f t="shared" si="4"/>
        <v>0.22499999999999998</v>
      </c>
      <c r="K42" s="18">
        <v>0</v>
      </c>
      <c r="L42" s="18">
        <v>0</v>
      </c>
      <c r="M42" s="18">
        <v>0.50</v>
      </c>
      <c r="N42" s="18">
        <v>0</v>
      </c>
      <c r="O42" s="18">
        <v>0.50</v>
      </c>
      <c r="P42" s="18">
        <f t="shared" si="5"/>
        <v>1</v>
      </c>
      <c r="Q42" s="116">
        <f t="shared" si="6"/>
        <v>0.05</v>
      </c>
      <c r="R42" s="105">
        <f t="shared" si="7"/>
        <v>0</v>
      </c>
      <c r="S42" s="105">
        <f t="shared" si="8"/>
        <v>0</v>
      </c>
      <c r="T42" s="105">
        <f t="shared" si="9"/>
        <v>0.10</v>
      </c>
      <c r="U42" s="105">
        <f t="shared" si="10"/>
        <v>0</v>
      </c>
      <c r="V42" s="105">
        <f t="shared" si="11"/>
        <v>0.175</v>
      </c>
      <c r="W42" s="117">
        <f t="shared" si="12"/>
        <v>2.50</v>
      </c>
      <c r="X42" s="117">
        <f t="shared" si="13"/>
        <v>0.50</v>
      </c>
      <c r="Y42" s="303">
        <v>1</v>
      </c>
      <c r="Z42" s="116">
        <f t="shared" si="14"/>
        <v>0.80</v>
      </c>
      <c r="AA42" s="143"/>
    </row>
    <row r="43" spans="1:27" ht="19.9" customHeight="1">
      <c r="A43" s="138">
        <v>36</v>
      </c>
      <c r="B43" s="165">
        <v>263584</v>
      </c>
      <c r="C43" s="148" t="s">
        <v>136</v>
      </c>
      <c r="D43" s="33">
        <v>5</v>
      </c>
      <c r="E43" s="304">
        <v>6</v>
      </c>
      <c r="F43" s="304">
        <v>4</v>
      </c>
      <c r="G43" s="10">
        <v>5</v>
      </c>
      <c r="H43" s="10">
        <v>3</v>
      </c>
      <c r="I43" s="10">
        <f t="shared" si="3"/>
        <v>23</v>
      </c>
      <c r="J43" s="10">
        <f t="shared" si="4"/>
        <v>3.4499999999999997</v>
      </c>
      <c r="K43" s="18">
        <v>0.50</v>
      </c>
      <c r="L43" s="18">
        <v>2.50</v>
      </c>
      <c r="M43" s="18">
        <v>2.50</v>
      </c>
      <c r="N43" s="18">
        <v>2</v>
      </c>
      <c r="O43" s="18">
        <v>3</v>
      </c>
      <c r="P43" s="18">
        <f t="shared" si="5"/>
        <v>10.50</v>
      </c>
      <c r="Q43" s="116">
        <f t="shared" si="6"/>
        <v>0.525</v>
      </c>
      <c r="R43" s="105">
        <f t="shared" si="7"/>
        <v>0.775</v>
      </c>
      <c r="S43" s="105">
        <f t="shared" si="8"/>
        <v>1.0249999999999999</v>
      </c>
      <c r="T43" s="105">
        <f t="shared" si="9"/>
        <v>0.725</v>
      </c>
      <c r="U43" s="105">
        <f t="shared" si="10"/>
        <v>0.85</v>
      </c>
      <c r="V43" s="105">
        <f t="shared" si="11"/>
        <v>0.60</v>
      </c>
      <c r="W43" s="117">
        <f t="shared" si="12"/>
        <v>33.50</v>
      </c>
      <c r="X43" s="117">
        <f t="shared" si="13"/>
        <v>6.70</v>
      </c>
      <c r="Y43" s="303">
        <v>18</v>
      </c>
      <c r="Z43" s="116">
        <f t="shared" si="14"/>
        <v>14.40</v>
      </c>
      <c r="AA43" s="143"/>
    </row>
    <row r="44" spans="1:27" ht="19.9" customHeight="1">
      <c r="A44" s="138">
        <v>37</v>
      </c>
      <c r="B44" s="165">
        <v>263585</v>
      </c>
      <c r="C44" s="148" t="s">
        <v>137</v>
      </c>
      <c r="D44" s="10">
        <v>0</v>
      </c>
      <c r="E44" s="10">
        <v>0.50</v>
      </c>
      <c r="F44" s="10">
        <v>0</v>
      </c>
      <c r="G44" s="10">
        <v>1.50</v>
      </c>
      <c r="H44" s="10">
        <v>0</v>
      </c>
      <c r="I44" s="10">
        <f t="shared" si="3"/>
        <v>2</v>
      </c>
      <c r="J44" s="10">
        <f t="shared" si="4"/>
        <v>0.30</v>
      </c>
      <c r="K44" s="18">
        <v>0</v>
      </c>
      <c r="L44" s="18">
        <v>0</v>
      </c>
      <c r="M44" s="18">
        <v>1</v>
      </c>
      <c r="N44" s="18">
        <v>0.50</v>
      </c>
      <c r="O44" s="18">
        <v>0</v>
      </c>
      <c r="P44" s="18">
        <f t="shared" si="5"/>
        <v>1.50</v>
      </c>
      <c r="Q44" s="116">
        <f t="shared" si="6"/>
        <v>0.075000000000000011</v>
      </c>
      <c r="R44" s="105">
        <f t="shared" si="7"/>
        <v>0</v>
      </c>
      <c r="S44" s="105">
        <f t="shared" si="8"/>
        <v>0.074999999999999997</v>
      </c>
      <c r="T44" s="105">
        <f t="shared" si="9"/>
        <v>0.05</v>
      </c>
      <c r="U44" s="105">
        <f t="shared" si="10"/>
        <v>0.24999999999999997</v>
      </c>
      <c r="V44" s="105">
        <f t="shared" si="11"/>
        <v>0</v>
      </c>
      <c r="W44" s="117">
        <f t="shared" si="12"/>
        <v>3.50</v>
      </c>
      <c r="X44" s="117">
        <f t="shared" si="13"/>
        <v>0.70</v>
      </c>
      <c r="Y44" s="303">
        <v>0</v>
      </c>
      <c r="Z44" s="116">
        <f t="shared" si="14"/>
        <v>0</v>
      </c>
      <c r="AA44" s="143"/>
    </row>
    <row r="45" spans="1:27" ht="19.9" customHeight="1">
      <c r="A45" s="138">
        <v>38</v>
      </c>
      <c r="B45" s="165">
        <v>263591</v>
      </c>
      <c r="C45" s="148" t="s">
        <v>139</v>
      </c>
      <c r="D45" s="10">
        <v>3.50</v>
      </c>
      <c r="E45" s="10">
        <v>5</v>
      </c>
      <c r="F45" s="10">
        <v>4.50</v>
      </c>
      <c r="G45" s="10">
        <v>6</v>
      </c>
      <c r="H45" s="10">
        <v>1.50</v>
      </c>
      <c r="I45" s="10">
        <f t="shared" si="3"/>
        <v>20.50</v>
      </c>
      <c r="J45" s="10">
        <f t="shared" si="4"/>
        <v>3.0749999999999997</v>
      </c>
      <c r="K45" s="18">
        <v>1.50</v>
      </c>
      <c r="L45" s="18">
        <v>1</v>
      </c>
      <c r="M45" s="18">
        <v>2</v>
      </c>
      <c r="N45" s="18">
        <v>1.50</v>
      </c>
      <c r="O45" s="18">
        <v>2</v>
      </c>
      <c r="P45" s="18">
        <f t="shared" si="5"/>
        <v>8</v>
      </c>
      <c r="Q45" s="116">
        <f t="shared" si="6"/>
        <v>0.40</v>
      </c>
      <c r="R45" s="105">
        <f t="shared" si="7"/>
        <v>0.60000000000000009</v>
      </c>
      <c r="S45" s="105">
        <f t="shared" si="8"/>
        <v>0.80</v>
      </c>
      <c r="T45" s="105">
        <f t="shared" si="9"/>
        <v>0.77499999999999991</v>
      </c>
      <c r="U45" s="105">
        <f t="shared" si="10"/>
        <v>0.97499999999999987</v>
      </c>
      <c r="V45" s="105">
        <f t="shared" si="11"/>
        <v>0.32499999999999996</v>
      </c>
      <c r="W45" s="117">
        <f t="shared" si="12"/>
        <v>28.50</v>
      </c>
      <c r="X45" s="117">
        <f t="shared" si="13"/>
        <v>5.70</v>
      </c>
      <c r="Y45" s="303">
        <v>16</v>
      </c>
      <c r="Z45" s="116">
        <f t="shared" si="14"/>
        <v>12.80</v>
      </c>
      <c r="AA45" s="143"/>
    </row>
    <row r="46" spans="1:27" ht="19.9" customHeight="1">
      <c r="A46" s="138">
        <v>39</v>
      </c>
      <c r="B46" s="165">
        <v>263595</v>
      </c>
      <c r="C46" s="148" t="s">
        <v>140</v>
      </c>
      <c r="D46" s="146">
        <v>2.50</v>
      </c>
      <c r="E46" s="146">
        <v>2</v>
      </c>
      <c r="F46" s="146">
        <v>3</v>
      </c>
      <c r="G46" s="146">
        <v>3.50</v>
      </c>
      <c r="H46" s="146">
        <v>2.50</v>
      </c>
      <c r="I46" s="10">
        <f t="shared" si="3"/>
        <v>13.50</v>
      </c>
      <c r="J46" s="10">
        <f t="shared" si="4"/>
        <v>2.025</v>
      </c>
      <c r="K46" s="147">
        <v>0.50</v>
      </c>
      <c r="L46" s="147">
        <v>1.50</v>
      </c>
      <c r="M46" s="147">
        <v>0.50</v>
      </c>
      <c r="N46" s="147">
        <v>1</v>
      </c>
      <c r="O46" s="147">
        <v>1</v>
      </c>
      <c r="P46" s="18">
        <f t="shared" si="5"/>
        <v>4.50</v>
      </c>
      <c r="Q46" s="116">
        <f t="shared" si="6"/>
        <v>0.225</v>
      </c>
      <c r="R46" s="105">
        <f t="shared" si="7"/>
        <v>0.40</v>
      </c>
      <c r="S46" s="105">
        <f t="shared" si="8"/>
        <v>0.375</v>
      </c>
      <c r="T46" s="105">
        <f t="shared" si="9"/>
        <v>0.475</v>
      </c>
      <c r="U46" s="105">
        <f t="shared" si="10"/>
        <v>0.57500000000000007</v>
      </c>
      <c r="V46" s="105">
        <f t="shared" si="11"/>
        <v>0.425</v>
      </c>
      <c r="W46" s="117">
        <f t="shared" si="12"/>
        <v>18</v>
      </c>
      <c r="X46" s="117">
        <f t="shared" si="13"/>
        <v>3.60</v>
      </c>
      <c r="Y46" s="303">
        <v>11</v>
      </c>
      <c r="Z46" s="116">
        <f t="shared" si="14"/>
        <v>8.8000000000000007</v>
      </c>
      <c r="AA46" s="143"/>
    </row>
    <row r="47" spans="1:27" ht="19.9" customHeight="1">
      <c r="A47" s="138">
        <v>40</v>
      </c>
      <c r="B47" s="165">
        <v>263596</v>
      </c>
      <c r="C47" s="148" t="s">
        <v>141</v>
      </c>
      <c r="D47" s="10">
        <v>3</v>
      </c>
      <c r="E47" s="10">
        <v>2.50</v>
      </c>
      <c r="F47" s="10">
        <v>2</v>
      </c>
      <c r="G47" s="10">
        <v>1.50</v>
      </c>
      <c r="H47" s="10">
        <v>2</v>
      </c>
      <c r="I47" s="10">
        <f t="shared" si="3"/>
        <v>11</v>
      </c>
      <c r="J47" s="10">
        <f t="shared" si="4"/>
        <v>1.65</v>
      </c>
      <c r="K47" s="18">
        <v>1</v>
      </c>
      <c r="L47" s="18">
        <v>1.50</v>
      </c>
      <c r="M47" s="18">
        <v>0</v>
      </c>
      <c r="N47" s="18">
        <v>0</v>
      </c>
      <c r="O47" s="18">
        <v>1.50</v>
      </c>
      <c r="P47" s="18">
        <f t="shared" si="5"/>
        <v>4</v>
      </c>
      <c r="Q47" s="116">
        <f t="shared" si="6"/>
        <v>0.20</v>
      </c>
      <c r="R47" s="105">
        <f t="shared" si="7"/>
        <v>0.49999999999999994</v>
      </c>
      <c r="S47" s="105">
        <f t="shared" si="8"/>
        <v>0.45</v>
      </c>
      <c r="T47" s="105">
        <f t="shared" si="9"/>
        <v>0.30</v>
      </c>
      <c r="U47" s="105">
        <f t="shared" si="10"/>
        <v>0.22499999999999998</v>
      </c>
      <c r="V47" s="105">
        <f t="shared" si="11"/>
        <v>0.375</v>
      </c>
      <c r="W47" s="117">
        <f t="shared" si="12"/>
        <v>15</v>
      </c>
      <c r="X47" s="117">
        <f t="shared" si="13"/>
        <v>3</v>
      </c>
      <c r="Y47" s="303">
        <v>9</v>
      </c>
      <c r="Z47" s="116">
        <f t="shared" si="14"/>
        <v>7.20</v>
      </c>
      <c r="AA47" s="143"/>
    </row>
    <row r="48" spans="1:27" ht="19.9" customHeight="1">
      <c r="A48" s="138">
        <v>41</v>
      </c>
      <c r="B48" s="165">
        <v>263600</v>
      </c>
      <c r="C48" s="148" t="s">
        <v>142</v>
      </c>
      <c r="D48" s="10">
        <v>2</v>
      </c>
      <c r="E48" s="10">
        <v>3</v>
      </c>
      <c r="F48" s="10">
        <v>1.50</v>
      </c>
      <c r="G48" s="10">
        <v>2</v>
      </c>
      <c r="H48" s="10">
        <v>1.50</v>
      </c>
      <c r="I48" s="10">
        <f t="shared" si="3"/>
        <v>10</v>
      </c>
      <c r="J48" s="10">
        <f t="shared" si="4"/>
        <v>1.50</v>
      </c>
      <c r="K48" s="18">
        <v>1</v>
      </c>
      <c r="L48" s="18">
        <v>1</v>
      </c>
      <c r="M48" s="18">
        <v>0.50</v>
      </c>
      <c r="N48" s="18">
        <v>1.50</v>
      </c>
      <c r="O48" s="18">
        <v>0</v>
      </c>
      <c r="P48" s="18">
        <f t="shared" si="5"/>
        <v>4</v>
      </c>
      <c r="Q48" s="116">
        <f t="shared" si="6"/>
        <v>0.20</v>
      </c>
      <c r="R48" s="105">
        <f t="shared" si="7"/>
        <v>0.35</v>
      </c>
      <c r="S48" s="105">
        <f t="shared" si="8"/>
        <v>0.49999999999999994</v>
      </c>
      <c r="T48" s="105">
        <f t="shared" si="9"/>
        <v>0.24999999999999997</v>
      </c>
      <c r="U48" s="105">
        <f t="shared" si="10"/>
        <v>0.375</v>
      </c>
      <c r="V48" s="105">
        <f t="shared" si="11"/>
        <v>0.22499999999999998</v>
      </c>
      <c r="W48" s="117">
        <f t="shared" si="12"/>
        <v>14</v>
      </c>
      <c r="X48" s="117">
        <f t="shared" si="13"/>
        <v>2.8000000000000003</v>
      </c>
      <c r="Y48" s="303">
        <v>9</v>
      </c>
      <c r="Z48" s="116">
        <f t="shared" si="14"/>
        <v>7.20</v>
      </c>
      <c r="AA48" s="143"/>
    </row>
    <row r="49" spans="1:27" ht="19.9" customHeight="1">
      <c r="A49" s="138">
        <v>42</v>
      </c>
      <c r="B49" s="165">
        <v>263601</v>
      </c>
      <c r="C49" s="148" t="s">
        <v>143</v>
      </c>
      <c r="D49" s="10"/>
      <c r="E49" s="10"/>
      <c r="F49" s="10"/>
      <c r="G49" s="10"/>
      <c r="H49" s="10"/>
      <c r="I49" s="10">
        <f t="shared" si="3"/>
        <v>0</v>
      </c>
      <c r="J49" s="10">
        <f t="shared" si="4"/>
        <v>0</v>
      </c>
      <c r="K49" s="18"/>
      <c r="L49" s="18"/>
      <c r="M49" s="18"/>
      <c r="N49" s="18"/>
      <c r="O49" s="18"/>
      <c r="P49" s="18">
        <f t="shared" si="5"/>
        <v>0</v>
      </c>
      <c r="Q49" s="116">
        <f t="shared" si="6"/>
        <v>0</v>
      </c>
      <c r="R49" s="105">
        <f t="shared" si="7"/>
        <v>0</v>
      </c>
      <c r="S49" s="105">
        <f t="shared" si="8"/>
        <v>0</v>
      </c>
      <c r="T49" s="105">
        <f t="shared" si="9"/>
        <v>0</v>
      </c>
      <c r="U49" s="105">
        <f t="shared" si="10"/>
        <v>0</v>
      </c>
      <c r="V49" s="105">
        <f t="shared" si="11"/>
        <v>0</v>
      </c>
      <c r="W49" s="117">
        <f t="shared" si="12"/>
        <v>0</v>
      </c>
      <c r="X49" s="117">
        <f t="shared" si="13"/>
        <v>0</v>
      </c>
      <c r="Y49" s="303" t="s">
        <v>99</v>
      </c>
      <c r="Z49" s="116" t="e">
        <f t="shared" si="14"/>
        <v>#VALUE!</v>
      </c>
      <c r="AA49" s="143"/>
    </row>
    <row r="50" spans="1:27" ht="19.9" customHeight="1">
      <c r="A50" s="138">
        <v>43</v>
      </c>
      <c r="B50" s="165">
        <v>263602</v>
      </c>
      <c r="C50" s="148" t="s">
        <v>144</v>
      </c>
      <c r="D50" s="33">
        <v>5.50</v>
      </c>
      <c r="E50" s="304">
        <v>4</v>
      </c>
      <c r="F50" s="304">
        <v>6.50</v>
      </c>
      <c r="G50" s="10">
        <v>6</v>
      </c>
      <c r="H50" s="10">
        <v>4</v>
      </c>
      <c r="I50" s="10">
        <f t="shared" si="3"/>
        <v>26</v>
      </c>
      <c r="J50" s="10">
        <f t="shared" si="4"/>
        <v>3.90</v>
      </c>
      <c r="K50" s="18">
        <v>2.50</v>
      </c>
      <c r="L50" s="18">
        <v>3</v>
      </c>
      <c r="M50" s="18">
        <v>0.50</v>
      </c>
      <c r="N50" s="18">
        <v>2</v>
      </c>
      <c r="O50" s="18">
        <v>3.50</v>
      </c>
      <c r="P50" s="18">
        <f t="shared" si="5"/>
        <v>11.50</v>
      </c>
      <c r="Q50" s="116">
        <f t="shared" si="6"/>
        <v>0.57500000000000007</v>
      </c>
      <c r="R50" s="105">
        <f t="shared" si="7"/>
        <v>0.95</v>
      </c>
      <c r="S50" s="105">
        <f t="shared" si="8"/>
        <v>0.75</v>
      </c>
      <c r="T50" s="105">
        <f t="shared" si="9"/>
        <v>1</v>
      </c>
      <c r="U50" s="105">
        <f t="shared" si="10"/>
        <v>0.99999999999999989</v>
      </c>
      <c r="V50" s="105">
        <f t="shared" si="11"/>
        <v>0.775</v>
      </c>
      <c r="W50" s="117">
        <f t="shared" si="12"/>
        <v>37.50</v>
      </c>
      <c r="X50" s="117">
        <f t="shared" si="13"/>
        <v>7.50</v>
      </c>
      <c r="Y50" s="303">
        <v>20</v>
      </c>
      <c r="Z50" s="116">
        <f t="shared" si="14"/>
        <v>16</v>
      </c>
      <c r="AA50" s="143"/>
    </row>
    <row r="51" spans="1:27" ht="19.9" customHeight="1">
      <c r="A51" s="138">
        <v>44</v>
      </c>
      <c r="B51" s="165">
        <v>263603</v>
      </c>
      <c r="C51" s="148" t="s">
        <v>145</v>
      </c>
      <c r="D51" s="10">
        <v>6</v>
      </c>
      <c r="E51" s="10">
        <v>7.50</v>
      </c>
      <c r="F51" s="10">
        <v>4</v>
      </c>
      <c r="G51" s="10">
        <v>3.50</v>
      </c>
      <c r="H51" s="10">
        <v>3</v>
      </c>
      <c r="I51" s="10">
        <f t="shared" si="3"/>
        <v>24</v>
      </c>
      <c r="J51" s="10">
        <f t="shared" si="4"/>
        <v>3.5999999999999996</v>
      </c>
      <c r="K51" s="18">
        <v>1.50</v>
      </c>
      <c r="L51" s="18">
        <v>2.50</v>
      </c>
      <c r="M51" s="18">
        <v>3</v>
      </c>
      <c r="N51" s="18">
        <v>1.50</v>
      </c>
      <c r="O51" s="18">
        <v>2</v>
      </c>
      <c r="P51" s="18">
        <f t="shared" si="5"/>
        <v>10.50</v>
      </c>
      <c r="Q51" s="116">
        <f t="shared" si="6"/>
        <v>0.525</v>
      </c>
      <c r="R51" s="105">
        <f t="shared" si="7"/>
        <v>0.97499999999999987</v>
      </c>
      <c r="S51" s="105">
        <f t="shared" si="8"/>
        <v>1.25</v>
      </c>
      <c r="T51" s="105">
        <f t="shared" si="9"/>
        <v>0.75</v>
      </c>
      <c r="U51" s="105">
        <f t="shared" si="10"/>
        <v>0.60000000000000009</v>
      </c>
      <c r="V51" s="105">
        <f t="shared" si="11"/>
        <v>0.54999999999999993</v>
      </c>
      <c r="W51" s="117">
        <f t="shared" si="12"/>
        <v>34.50</v>
      </c>
      <c r="X51" s="117">
        <f t="shared" si="13"/>
        <v>6.90</v>
      </c>
      <c r="Y51" s="303">
        <v>17</v>
      </c>
      <c r="Z51" s="116">
        <f t="shared" si="14"/>
        <v>13.60</v>
      </c>
      <c r="AA51" s="143"/>
    </row>
    <row r="52" spans="1:27" ht="19.9" customHeight="1">
      <c r="A52" s="138">
        <v>45</v>
      </c>
      <c r="B52" s="165">
        <v>263604</v>
      </c>
      <c r="C52" s="148" t="s">
        <v>146</v>
      </c>
      <c r="D52" s="10">
        <v>2</v>
      </c>
      <c r="E52" s="10">
        <v>3</v>
      </c>
      <c r="F52" s="10">
        <v>1.50</v>
      </c>
      <c r="G52" s="10">
        <v>2</v>
      </c>
      <c r="H52" s="10">
        <v>1.50</v>
      </c>
      <c r="I52" s="10">
        <f t="shared" si="3"/>
        <v>10</v>
      </c>
      <c r="J52" s="10">
        <f t="shared" si="4"/>
        <v>1.50</v>
      </c>
      <c r="K52" s="18">
        <v>1</v>
      </c>
      <c r="L52" s="18">
        <v>1</v>
      </c>
      <c r="M52" s="18">
        <v>0.50</v>
      </c>
      <c r="N52" s="18">
        <v>1.50</v>
      </c>
      <c r="O52" s="18">
        <v>1</v>
      </c>
      <c r="P52" s="18">
        <f t="shared" si="5"/>
        <v>5</v>
      </c>
      <c r="Q52" s="116">
        <f t="shared" si="6"/>
        <v>0.25</v>
      </c>
      <c r="R52" s="105">
        <f t="shared" si="7"/>
        <v>0.35</v>
      </c>
      <c r="S52" s="105">
        <f t="shared" si="8"/>
        <v>0.49999999999999994</v>
      </c>
      <c r="T52" s="105">
        <f t="shared" si="9"/>
        <v>0.24999999999999997</v>
      </c>
      <c r="U52" s="105">
        <f t="shared" si="10"/>
        <v>0.375</v>
      </c>
      <c r="V52" s="105">
        <f t="shared" si="11"/>
        <v>0.27499999999999997</v>
      </c>
      <c r="W52" s="117">
        <f t="shared" si="12"/>
        <v>15</v>
      </c>
      <c r="X52" s="117">
        <f t="shared" si="13"/>
        <v>3</v>
      </c>
      <c r="Y52" s="303">
        <v>9</v>
      </c>
      <c r="Z52" s="116">
        <f t="shared" si="14"/>
        <v>7.20</v>
      </c>
      <c r="AA52" s="143"/>
    </row>
    <row r="53" spans="1:27" ht="19.9" customHeight="1">
      <c r="A53" s="138">
        <v>46</v>
      </c>
      <c r="B53" s="165">
        <v>263606</v>
      </c>
      <c r="C53" s="148" t="s">
        <v>147</v>
      </c>
      <c r="D53" s="10"/>
      <c r="E53" s="10"/>
      <c r="F53" s="10"/>
      <c r="G53" s="10"/>
      <c r="H53" s="10"/>
      <c r="I53" s="10">
        <f t="shared" si="3"/>
        <v>0</v>
      </c>
      <c r="J53" s="10">
        <f t="shared" si="4"/>
        <v>0</v>
      </c>
      <c r="K53" s="18"/>
      <c r="L53" s="18"/>
      <c r="M53" s="18"/>
      <c r="N53" s="18"/>
      <c r="O53" s="18"/>
      <c r="P53" s="18">
        <f t="shared" si="5"/>
        <v>0</v>
      </c>
      <c r="Q53" s="116">
        <f t="shared" si="6"/>
        <v>0</v>
      </c>
      <c r="R53" s="105">
        <f t="shared" si="7"/>
        <v>0</v>
      </c>
      <c r="S53" s="105">
        <f t="shared" si="8"/>
        <v>0</v>
      </c>
      <c r="T53" s="105">
        <f t="shared" si="9"/>
        <v>0</v>
      </c>
      <c r="U53" s="105">
        <f t="shared" si="10"/>
        <v>0</v>
      </c>
      <c r="V53" s="105">
        <f t="shared" si="11"/>
        <v>0</v>
      </c>
      <c r="W53" s="117">
        <f t="shared" si="12"/>
        <v>0</v>
      </c>
      <c r="X53" s="117">
        <f t="shared" si="13"/>
        <v>0</v>
      </c>
      <c r="Y53" s="303" t="s">
        <v>99</v>
      </c>
      <c r="Z53" s="116" t="e">
        <f t="shared" si="14"/>
        <v>#VALUE!</v>
      </c>
      <c r="AA53" s="143"/>
    </row>
    <row r="54" spans="1:27" ht="19.9" customHeight="1">
      <c r="A54" s="138">
        <v>47</v>
      </c>
      <c r="B54" s="165">
        <v>263607</v>
      </c>
      <c r="C54" s="148" t="s">
        <v>148</v>
      </c>
      <c r="D54" s="10">
        <v>2.50</v>
      </c>
      <c r="E54" s="10">
        <v>1</v>
      </c>
      <c r="F54" s="10">
        <v>2</v>
      </c>
      <c r="G54" s="10">
        <v>1.50</v>
      </c>
      <c r="H54" s="10">
        <v>1.50</v>
      </c>
      <c r="I54" s="10">
        <f t="shared" si="3"/>
        <v>8.50</v>
      </c>
      <c r="J54" s="10">
        <f t="shared" si="4"/>
        <v>1.2749999999999999</v>
      </c>
      <c r="K54" s="18">
        <v>1.50</v>
      </c>
      <c r="L54" s="18">
        <v>1</v>
      </c>
      <c r="M54" s="18">
        <v>0.50</v>
      </c>
      <c r="N54" s="18">
        <v>0</v>
      </c>
      <c r="O54" s="18">
        <v>0.50</v>
      </c>
      <c r="P54" s="18">
        <f t="shared" si="5"/>
        <v>3.50</v>
      </c>
      <c r="Q54" s="116">
        <f t="shared" si="6"/>
        <v>0.17500000000000002</v>
      </c>
      <c r="R54" s="105">
        <f t="shared" si="7"/>
        <v>0.45</v>
      </c>
      <c r="S54" s="105">
        <f t="shared" si="8"/>
        <v>0.20</v>
      </c>
      <c r="T54" s="105">
        <f t="shared" si="9"/>
        <v>0.325</v>
      </c>
      <c r="U54" s="105">
        <f t="shared" si="10"/>
        <v>0.22499999999999998</v>
      </c>
      <c r="V54" s="105">
        <f t="shared" si="11"/>
        <v>0.24999999999999997</v>
      </c>
      <c r="W54" s="117">
        <f t="shared" si="12"/>
        <v>12</v>
      </c>
      <c r="X54" s="117">
        <f t="shared" si="13"/>
        <v>2.4000000000000004</v>
      </c>
      <c r="Y54" s="303">
        <v>7</v>
      </c>
      <c r="Z54" s="116">
        <f t="shared" si="14"/>
        <v>5.60</v>
      </c>
      <c r="AA54" s="143"/>
    </row>
    <row r="55" spans="1:27" ht="19.9" customHeight="1">
      <c r="A55" s="138">
        <v>48</v>
      </c>
      <c r="B55" s="165">
        <v>263608</v>
      </c>
      <c r="C55" s="148" t="s">
        <v>149</v>
      </c>
      <c r="D55" s="10">
        <v>1</v>
      </c>
      <c r="E55" s="10">
        <v>0.50</v>
      </c>
      <c r="F55" s="10">
        <v>0.50</v>
      </c>
      <c r="G55" s="10">
        <v>1</v>
      </c>
      <c r="H55" s="10">
        <v>0</v>
      </c>
      <c r="I55" s="10">
        <f t="shared" si="3"/>
        <v>3</v>
      </c>
      <c r="J55" s="10">
        <f t="shared" si="4"/>
        <v>0.44999999999999996</v>
      </c>
      <c r="K55" s="18">
        <v>0</v>
      </c>
      <c r="L55" s="18">
        <v>0.50</v>
      </c>
      <c r="M55" s="18">
        <v>0</v>
      </c>
      <c r="N55" s="18">
        <v>0.50</v>
      </c>
      <c r="O55" s="18">
        <v>0</v>
      </c>
      <c r="P55" s="18">
        <f t="shared" si="5"/>
        <v>1</v>
      </c>
      <c r="Q55" s="116">
        <f t="shared" si="6"/>
        <v>0.05</v>
      </c>
      <c r="R55" s="105">
        <f t="shared" si="7"/>
        <v>0.15</v>
      </c>
      <c r="S55" s="105">
        <f t="shared" si="8"/>
        <v>0.10</v>
      </c>
      <c r="T55" s="105">
        <f t="shared" si="9"/>
        <v>0.074999999999999997</v>
      </c>
      <c r="U55" s="105">
        <f t="shared" si="10"/>
        <v>0.175</v>
      </c>
      <c r="V55" s="105">
        <f t="shared" si="11"/>
        <v>0</v>
      </c>
      <c r="W55" s="117">
        <f t="shared" si="12"/>
        <v>4</v>
      </c>
      <c r="X55" s="117">
        <f t="shared" si="13"/>
        <v>0.80</v>
      </c>
      <c r="Y55" s="303">
        <v>4</v>
      </c>
      <c r="Z55" s="116">
        <f t="shared" si="14"/>
        <v>3.20</v>
      </c>
      <c r="AA55" s="143"/>
    </row>
    <row r="56" spans="1:27" ht="19.9" customHeight="1">
      <c r="A56" s="138">
        <v>49</v>
      </c>
      <c r="B56" s="165">
        <v>263613</v>
      </c>
      <c r="C56" s="148" t="s">
        <v>150</v>
      </c>
      <c r="D56" s="10">
        <v>2</v>
      </c>
      <c r="E56" s="10">
        <v>2.50</v>
      </c>
      <c r="F56" s="10">
        <v>1</v>
      </c>
      <c r="G56" s="10">
        <v>1.50</v>
      </c>
      <c r="H56" s="10">
        <v>1.50</v>
      </c>
      <c r="I56" s="10">
        <f t="shared" si="3"/>
        <v>8.50</v>
      </c>
      <c r="J56" s="10">
        <f t="shared" si="4"/>
        <v>1.2749999999999999</v>
      </c>
      <c r="K56" s="18">
        <v>1.50</v>
      </c>
      <c r="L56" s="18">
        <v>1</v>
      </c>
      <c r="M56" s="18">
        <v>0</v>
      </c>
      <c r="N56" s="18">
        <v>0</v>
      </c>
      <c r="O56" s="18">
        <v>0.50</v>
      </c>
      <c r="P56" s="18">
        <f t="shared" si="5"/>
        <v>3</v>
      </c>
      <c r="Q56" s="116">
        <f t="shared" si="6"/>
        <v>0.15000000000000002</v>
      </c>
      <c r="R56" s="105">
        <f t="shared" si="7"/>
        <v>0.375</v>
      </c>
      <c r="S56" s="105">
        <f t="shared" si="8"/>
        <v>0.425</v>
      </c>
      <c r="T56" s="105">
        <f t="shared" si="9"/>
        <v>0.15</v>
      </c>
      <c r="U56" s="105">
        <f t="shared" si="10"/>
        <v>0.22499999999999998</v>
      </c>
      <c r="V56" s="105">
        <f t="shared" si="11"/>
        <v>0.24999999999999997</v>
      </c>
      <c r="W56" s="117">
        <f t="shared" si="12"/>
        <v>11.50</v>
      </c>
      <c r="X56" s="117">
        <f t="shared" si="13"/>
        <v>2.3000000000000003</v>
      </c>
      <c r="Y56" s="303">
        <v>7</v>
      </c>
      <c r="Z56" s="116">
        <f t="shared" si="14"/>
        <v>5.60</v>
      </c>
      <c r="AA56" s="143"/>
    </row>
    <row r="57" spans="1:28" s="131" customFormat="1" ht="19.9" customHeight="1">
      <c r="A57" s="138">
        <v>50</v>
      </c>
      <c r="B57" s="165">
        <v>263614</v>
      </c>
      <c r="C57" s="148" t="s">
        <v>151</v>
      </c>
      <c r="D57" s="10">
        <v>1.50</v>
      </c>
      <c r="E57" s="10">
        <v>3</v>
      </c>
      <c r="F57" s="10">
        <v>1.50</v>
      </c>
      <c r="G57" s="10">
        <v>2</v>
      </c>
      <c r="H57" s="10">
        <v>2</v>
      </c>
      <c r="I57" s="10">
        <f t="shared" si="3"/>
        <v>10</v>
      </c>
      <c r="J57" s="10">
        <f t="shared" si="4"/>
        <v>1.50</v>
      </c>
      <c r="K57" s="18">
        <v>1</v>
      </c>
      <c r="L57" s="18">
        <v>0.50</v>
      </c>
      <c r="M57" s="18">
        <v>1</v>
      </c>
      <c r="N57" s="18">
        <v>1.50</v>
      </c>
      <c r="O57" s="18">
        <v>1</v>
      </c>
      <c r="P57" s="18">
        <f t="shared" si="5"/>
        <v>5</v>
      </c>
      <c r="Q57" s="116">
        <f t="shared" si="6"/>
        <v>0.25</v>
      </c>
      <c r="R57" s="105">
        <f t="shared" si="7"/>
        <v>0.27499999999999997</v>
      </c>
      <c r="S57" s="105">
        <f t="shared" si="8"/>
        <v>0.475</v>
      </c>
      <c r="T57" s="105">
        <f t="shared" si="9"/>
        <v>0.27499999999999997</v>
      </c>
      <c r="U57" s="105">
        <f t="shared" si="10"/>
        <v>0.375</v>
      </c>
      <c r="V57" s="105">
        <f t="shared" si="11"/>
        <v>0.35</v>
      </c>
      <c r="W57" s="117">
        <f t="shared" si="12"/>
        <v>15</v>
      </c>
      <c r="X57" s="117">
        <f t="shared" si="13"/>
        <v>3</v>
      </c>
      <c r="Y57" s="303">
        <v>10</v>
      </c>
      <c r="Z57" s="116">
        <f t="shared" si="14"/>
        <v>8</v>
      </c>
      <c r="AA57" s="143"/>
      <c r="AB57" s="1"/>
    </row>
    <row r="58" spans="1:27" ht="19.9" customHeight="1">
      <c r="A58" s="138">
        <v>51</v>
      </c>
      <c r="B58" s="165">
        <v>263615</v>
      </c>
      <c r="C58" s="148" t="s">
        <v>152</v>
      </c>
      <c r="D58" s="10">
        <v>0.50</v>
      </c>
      <c r="E58" s="10">
        <v>1.50</v>
      </c>
      <c r="F58" s="10">
        <v>1</v>
      </c>
      <c r="G58" s="10">
        <v>1</v>
      </c>
      <c r="H58" s="10">
        <v>1.50</v>
      </c>
      <c r="I58" s="10">
        <f t="shared" si="3"/>
        <v>5.50</v>
      </c>
      <c r="J58" s="10">
        <f t="shared" si="4"/>
        <v>0.825</v>
      </c>
      <c r="K58" s="18">
        <v>0.50</v>
      </c>
      <c r="L58" s="18">
        <v>0.50</v>
      </c>
      <c r="M58" s="18">
        <v>0</v>
      </c>
      <c r="N58" s="18">
        <v>0.50</v>
      </c>
      <c r="O58" s="18">
        <v>0</v>
      </c>
      <c r="P58" s="18">
        <f t="shared" si="5"/>
        <v>1.50</v>
      </c>
      <c r="Q58" s="116">
        <f t="shared" si="6"/>
        <v>0.075000000000000011</v>
      </c>
      <c r="R58" s="105">
        <f t="shared" si="7"/>
        <v>0.10</v>
      </c>
      <c r="S58" s="105">
        <f t="shared" si="8"/>
        <v>0.24999999999999997</v>
      </c>
      <c r="T58" s="105">
        <f t="shared" si="9"/>
        <v>0.15</v>
      </c>
      <c r="U58" s="105">
        <f t="shared" si="10"/>
        <v>0.175</v>
      </c>
      <c r="V58" s="105">
        <f t="shared" si="11"/>
        <v>0.22499999999999998</v>
      </c>
      <c r="W58" s="117">
        <f t="shared" si="12"/>
        <v>7</v>
      </c>
      <c r="X58" s="117">
        <f t="shared" si="13"/>
        <v>1.40</v>
      </c>
      <c r="Y58" s="303">
        <v>6</v>
      </c>
      <c r="Z58" s="116">
        <f t="shared" si="14"/>
        <v>4.8000000000000007</v>
      </c>
      <c r="AA58" s="143"/>
    </row>
    <row r="59" spans="1:27" ht="19.9" customHeight="1">
      <c r="A59" s="138">
        <v>52</v>
      </c>
      <c r="B59" s="165">
        <v>263617</v>
      </c>
      <c r="C59" s="148" t="s">
        <v>153</v>
      </c>
      <c r="D59" s="146">
        <v>4</v>
      </c>
      <c r="E59" s="146">
        <v>3.50</v>
      </c>
      <c r="F59" s="146">
        <v>3.50</v>
      </c>
      <c r="G59" s="146">
        <v>2.50</v>
      </c>
      <c r="H59" s="146">
        <v>3</v>
      </c>
      <c r="I59" s="10">
        <f t="shared" si="3"/>
        <v>16.50</v>
      </c>
      <c r="J59" s="10">
        <f t="shared" si="4"/>
        <v>2.475</v>
      </c>
      <c r="K59" s="147">
        <v>1</v>
      </c>
      <c r="L59" s="147">
        <v>2</v>
      </c>
      <c r="M59" s="147">
        <v>1.50</v>
      </c>
      <c r="N59" s="147">
        <v>0</v>
      </c>
      <c r="O59" s="147">
        <v>2.50</v>
      </c>
      <c r="P59" s="18">
        <f t="shared" si="5"/>
        <v>7</v>
      </c>
      <c r="Q59" s="116">
        <f t="shared" si="6"/>
        <v>0.35</v>
      </c>
      <c r="R59" s="105">
        <f t="shared" si="7"/>
        <v>0.65</v>
      </c>
      <c r="S59" s="105">
        <f t="shared" si="8"/>
        <v>0.625</v>
      </c>
      <c r="T59" s="105">
        <f t="shared" si="9"/>
        <v>0.60000000000000009</v>
      </c>
      <c r="U59" s="105">
        <f t="shared" si="10"/>
        <v>0.375</v>
      </c>
      <c r="V59" s="105">
        <f t="shared" si="11"/>
        <v>0.57499999999999996</v>
      </c>
      <c r="W59" s="117">
        <f t="shared" si="12"/>
        <v>23.50</v>
      </c>
      <c r="X59" s="117">
        <f t="shared" si="13"/>
        <v>4.70</v>
      </c>
      <c r="Y59" s="303">
        <v>13</v>
      </c>
      <c r="Z59" s="116">
        <f t="shared" si="14"/>
        <v>10.40</v>
      </c>
      <c r="AA59" s="143"/>
    </row>
    <row r="60" spans="1:27" ht="19.9" customHeight="1">
      <c r="A60" s="138">
        <v>53</v>
      </c>
      <c r="B60" s="165">
        <v>263621</v>
      </c>
      <c r="C60" s="149" t="s">
        <v>154</v>
      </c>
      <c r="D60" s="146">
        <v>2.50</v>
      </c>
      <c r="E60" s="146">
        <v>3</v>
      </c>
      <c r="F60" s="146">
        <v>4</v>
      </c>
      <c r="G60" s="146">
        <v>3.50</v>
      </c>
      <c r="H60" s="146">
        <v>5</v>
      </c>
      <c r="I60" s="10">
        <f t="shared" si="3"/>
        <v>18</v>
      </c>
      <c r="J60" s="10">
        <f t="shared" si="4"/>
        <v>2.6999999999999997</v>
      </c>
      <c r="K60" s="147">
        <v>1.50</v>
      </c>
      <c r="L60" s="147">
        <v>2.50</v>
      </c>
      <c r="M60" s="147">
        <v>1.50</v>
      </c>
      <c r="N60" s="147">
        <v>1</v>
      </c>
      <c r="O60" s="147">
        <v>0</v>
      </c>
      <c r="P60" s="18">
        <f t="shared" si="5"/>
        <v>6.50</v>
      </c>
      <c r="Q60" s="116">
        <f t="shared" si="6"/>
        <v>0.325</v>
      </c>
      <c r="R60" s="105">
        <f t="shared" si="7"/>
        <v>0.45</v>
      </c>
      <c r="S60" s="105">
        <f t="shared" si="8"/>
        <v>0.57499999999999996</v>
      </c>
      <c r="T60" s="105">
        <f t="shared" si="9"/>
        <v>0.675</v>
      </c>
      <c r="U60" s="105">
        <f t="shared" si="10"/>
        <v>0.57500000000000007</v>
      </c>
      <c r="V60" s="105">
        <f t="shared" si="11"/>
        <v>0.75</v>
      </c>
      <c r="W60" s="117">
        <f t="shared" si="12"/>
        <v>24.50</v>
      </c>
      <c r="X60" s="117">
        <f t="shared" si="13"/>
        <v>4.9000000000000004</v>
      </c>
      <c r="Y60" s="305">
        <v>15</v>
      </c>
      <c r="Z60" s="116">
        <f t="shared" si="14"/>
        <v>12</v>
      </c>
      <c r="AA60" s="143"/>
    </row>
    <row r="61" spans="1:27" ht="19.9" customHeight="1">
      <c r="A61" s="138">
        <v>54</v>
      </c>
      <c r="B61" s="165">
        <v>263622</v>
      </c>
      <c r="C61" s="149" t="s">
        <v>155</v>
      </c>
      <c r="D61" s="33">
        <v>5.50</v>
      </c>
      <c r="E61" s="304">
        <v>6</v>
      </c>
      <c r="F61" s="304">
        <v>3.50</v>
      </c>
      <c r="G61" s="10">
        <v>4</v>
      </c>
      <c r="H61" s="10">
        <v>4.50</v>
      </c>
      <c r="I61" s="10">
        <f t="shared" si="3"/>
        <v>23.50</v>
      </c>
      <c r="J61" s="10">
        <f t="shared" si="4"/>
        <v>3.525</v>
      </c>
      <c r="K61" s="18">
        <v>2</v>
      </c>
      <c r="L61" s="18">
        <v>2</v>
      </c>
      <c r="M61" s="18">
        <v>2.50</v>
      </c>
      <c r="N61" s="18">
        <v>1.50</v>
      </c>
      <c r="O61" s="18">
        <v>0.50</v>
      </c>
      <c r="P61" s="18">
        <f t="shared" si="5"/>
        <v>8.50</v>
      </c>
      <c r="Q61" s="116">
        <f t="shared" si="6"/>
        <v>0.42500000000000004</v>
      </c>
      <c r="R61" s="105">
        <f t="shared" si="7"/>
        <v>0.925</v>
      </c>
      <c r="S61" s="105">
        <f t="shared" si="8"/>
        <v>0.99999999999999989</v>
      </c>
      <c r="T61" s="105">
        <f t="shared" si="9"/>
        <v>0.65</v>
      </c>
      <c r="U61" s="105">
        <f t="shared" si="10"/>
        <v>0.675</v>
      </c>
      <c r="V61" s="105">
        <f t="shared" si="11"/>
        <v>0.70</v>
      </c>
      <c r="W61" s="117">
        <f t="shared" si="12"/>
        <v>32</v>
      </c>
      <c r="X61" s="117">
        <f t="shared" si="13"/>
        <v>6.40</v>
      </c>
      <c r="Y61" s="305">
        <v>18</v>
      </c>
      <c r="Z61" s="116">
        <f t="shared" si="14"/>
        <v>14.40</v>
      </c>
      <c r="AA61" s="143"/>
    </row>
    <row r="62" spans="1:27" ht="19.9" customHeight="1">
      <c r="A62" s="138">
        <v>55</v>
      </c>
      <c r="B62" s="165">
        <v>263623</v>
      </c>
      <c r="C62" s="149" t="s">
        <v>156</v>
      </c>
      <c r="D62" s="306">
        <v>2</v>
      </c>
      <c r="E62" s="307">
        <v>2.50</v>
      </c>
      <c r="F62" s="307">
        <v>4</v>
      </c>
      <c r="G62" s="306">
        <v>3.50</v>
      </c>
      <c r="H62" s="306">
        <v>3</v>
      </c>
      <c r="I62" s="10">
        <f t="shared" si="3"/>
        <v>15</v>
      </c>
      <c r="J62" s="10">
        <f t="shared" si="4"/>
        <v>2.25</v>
      </c>
      <c r="K62" s="306">
        <v>1.50</v>
      </c>
      <c r="L62" s="306">
        <v>1</v>
      </c>
      <c r="M62" s="306">
        <v>1</v>
      </c>
      <c r="N62" s="306">
        <v>2</v>
      </c>
      <c r="O62" s="306">
        <v>0</v>
      </c>
      <c r="P62" s="18">
        <f t="shared" si="5"/>
        <v>5.50</v>
      </c>
      <c r="Q62" s="116">
        <f t="shared" si="6"/>
        <v>0.27500000000000002</v>
      </c>
      <c r="R62" s="105">
        <f t="shared" si="7"/>
        <v>0.375</v>
      </c>
      <c r="S62" s="105">
        <f t="shared" si="8"/>
        <v>0.425</v>
      </c>
      <c r="T62" s="105">
        <f t="shared" si="9"/>
        <v>0.65</v>
      </c>
      <c r="U62" s="105">
        <f t="shared" si="10"/>
        <v>0.625</v>
      </c>
      <c r="V62" s="105">
        <f t="shared" si="11"/>
        <v>0.44999999999999996</v>
      </c>
      <c r="W62" s="117">
        <f t="shared" si="12"/>
        <v>20.50</v>
      </c>
      <c r="X62" s="117">
        <f t="shared" si="13"/>
        <v>4.1000000000000005</v>
      </c>
      <c r="Y62" s="305">
        <v>12</v>
      </c>
      <c r="Z62" s="116">
        <f t="shared" si="14"/>
        <v>9.6000000000000014</v>
      </c>
      <c r="AA62" s="143"/>
    </row>
    <row r="63" spans="1:27" ht="19.9" customHeight="1">
      <c r="A63" s="138">
        <v>56</v>
      </c>
      <c r="B63" s="165">
        <v>263625</v>
      </c>
      <c r="C63" s="148" t="s">
        <v>157</v>
      </c>
      <c r="D63" s="10"/>
      <c r="E63" s="10"/>
      <c r="F63" s="10"/>
      <c r="G63" s="10"/>
      <c r="H63" s="10"/>
      <c r="I63" s="10">
        <f t="shared" si="3"/>
        <v>0</v>
      </c>
      <c r="J63" s="10">
        <f t="shared" si="4"/>
        <v>0</v>
      </c>
      <c r="K63" s="18"/>
      <c r="L63" s="18"/>
      <c r="M63" s="18"/>
      <c r="N63" s="18"/>
      <c r="O63" s="18"/>
      <c r="P63" s="18">
        <f t="shared" si="5"/>
        <v>0</v>
      </c>
      <c r="Q63" s="116">
        <f t="shared" si="6"/>
        <v>0</v>
      </c>
      <c r="R63" s="105">
        <f t="shared" si="7"/>
        <v>0</v>
      </c>
      <c r="S63" s="105">
        <f t="shared" si="8"/>
        <v>0</v>
      </c>
      <c r="T63" s="105">
        <f t="shared" si="9"/>
        <v>0</v>
      </c>
      <c r="U63" s="105">
        <f t="shared" si="10"/>
        <v>0</v>
      </c>
      <c r="V63" s="105">
        <f t="shared" si="11"/>
        <v>0</v>
      </c>
      <c r="W63" s="117">
        <f t="shared" si="12"/>
        <v>0</v>
      </c>
      <c r="X63" s="117">
        <f t="shared" si="13"/>
        <v>0</v>
      </c>
      <c r="Y63" s="303" t="s">
        <v>99</v>
      </c>
      <c r="Z63" s="116" t="e">
        <f t="shared" si="14"/>
        <v>#VALUE!</v>
      </c>
      <c r="AA63" s="143"/>
    </row>
    <row r="64" ht="21" thickBot="1"/>
    <row r="65" spans="1:26" ht="20.25">
      <c r="A65" s="183"/>
      <c r="B65" s="184"/>
      <c r="C65" s="185"/>
      <c r="D65" s="6">
        <f t="shared" si="18" ref="D65:Z65">COUNT(D8:D63)</f>
        <v>51</v>
      </c>
      <c r="E65" s="7">
        <f t="shared" si="18"/>
        <v>51</v>
      </c>
      <c r="F65" s="7">
        <f t="shared" si="18"/>
        <v>51</v>
      </c>
      <c r="G65" s="7">
        <f t="shared" si="18"/>
        <v>51</v>
      </c>
      <c r="H65" s="87">
        <f t="shared" si="18"/>
        <v>51</v>
      </c>
      <c r="I65" s="8">
        <f t="shared" si="18"/>
        <v>54</v>
      </c>
      <c r="J65" s="88">
        <f t="shared" si="18"/>
        <v>55</v>
      </c>
      <c r="K65" s="80">
        <f t="shared" si="18"/>
        <v>51</v>
      </c>
      <c r="L65" s="15">
        <f t="shared" si="18"/>
        <v>51</v>
      </c>
      <c r="M65" s="15">
        <f t="shared" si="18"/>
        <v>51</v>
      </c>
      <c r="N65" s="15">
        <f t="shared" si="18"/>
        <v>51</v>
      </c>
      <c r="O65" s="81">
        <f t="shared" si="18"/>
        <v>51</v>
      </c>
      <c r="P65" s="76">
        <f t="shared" si="18"/>
        <v>55</v>
      </c>
      <c r="Q65" s="94">
        <f t="shared" si="18"/>
        <v>55</v>
      </c>
      <c r="R65" s="97">
        <f t="shared" si="18"/>
        <v>56</v>
      </c>
      <c r="S65" s="22">
        <f t="shared" si="18"/>
        <v>56</v>
      </c>
      <c r="T65" s="22">
        <f t="shared" si="18"/>
        <v>56</v>
      </c>
      <c r="U65" s="22">
        <f t="shared" si="18"/>
        <v>56</v>
      </c>
      <c r="V65" s="23">
        <f t="shared" si="18"/>
        <v>56</v>
      </c>
      <c r="W65" s="106">
        <f t="shared" si="18"/>
        <v>56</v>
      </c>
      <c r="X65" s="100">
        <f t="shared" si="18"/>
        <v>56</v>
      </c>
      <c r="Y65" s="16">
        <f t="shared" si="18"/>
        <v>51</v>
      </c>
      <c r="Z65" s="104">
        <f t="shared" si="18"/>
        <v>52</v>
      </c>
    </row>
    <row r="66" spans="1:26" ht="21" customHeight="1">
      <c r="A66" s="174"/>
      <c r="B66" s="175"/>
      <c r="C66" s="176"/>
      <c r="D66" s="9">
        <v>10</v>
      </c>
      <c r="E66" s="10">
        <v>10</v>
      </c>
      <c r="F66" s="10">
        <v>10</v>
      </c>
      <c r="G66" s="10">
        <v>10</v>
      </c>
      <c r="H66" s="89">
        <v>10</v>
      </c>
      <c r="I66" s="11">
        <f>SUM(D66:H66)</f>
        <v>50</v>
      </c>
      <c r="J66" s="90">
        <f>I66*0.15</f>
        <v>7.50</v>
      </c>
      <c r="K66" s="82">
        <v>5</v>
      </c>
      <c r="L66" s="18">
        <v>5</v>
      </c>
      <c r="M66" s="18">
        <v>5</v>
      </c>
      <c r="N66" s="18">
        <v>5</v>
      </c>
      <c r="O66" s="83">
        <v>5</v>
      </c>
      <c r="P66" s="77">
        <f>SUM(K66:O66)</f>
        <v>25</v>
      </c>
      <c r="Q66" s="95">
        <f>P66*0.05</f>
        <v>1.25</v>
      </c>
      <c r="R66" s="98">
        <f>(D66*0.15+K66*0.05)</f>
        <v>1.75</v>
      </c>
      <c r="S66" s="24">
        <f>((E66*0.15+L66*0.05))</f>
        <v>1.75</v>
      </c>
      <c r="T66" s="24">
        <f t="shared" si="19" ref="T66:U66">((F66*0.15+M66*0.05))</f>
        <v>1.75</v>
      </c>
      <c r="U66" s="24">
        <f t="shared" si="19"/>
        <v>1.75</v>
      </c>
      <c r="V66" s="25">
        <f>((H66*0.15+O66*0.05))</f>
        <v>1.75</v>
      </c>
      <c r="W66" s="107">
        <v>75</v>
      </c>
      <c r="X66" s="101">
        <f>W66*0.2</f>
        <v>15</v>
      </c>
      <c r="Y66" s="19">
        <v>33</v>
      </c>
      <c r="Z66" s="84">
        <f>Y66*0.8</f>
        <v>26.40</v>
      </c>
    </row>
    <row r="67" spans="1:26" ht="20.25">
      <c r="A67" s="174" t="s">
        <v>72</v>
      </c>
      <c r="B67" s="175"/>
      <c r="C67" s="176"/>
      <c r="D67" s="9">
        <f>D66*0.4</f>
        <v>4</v>
      </c>
      <c r="E67" s="10">
        <f>E66*0.4</f>
        <v>4</v>
      </c>
      <c r="F67" s="10">
        <f t="shared" si="20" ref="F67:J67">F66*0.4</f>
        <v>4</v>
      </c>
      <c r="G67" s="10">
        <f t="shared" si="20"/>
        <v>4</v>
      </c>
      <c r="H67" s="89">
        <f t="shared" si="20"/>
        <v>4</v>
      </c>
      <c r="I67" s="11">
        <f t="shared" si="20"/>
        <v>20</v>
      </c>
      <c r="J67" s="90">
        <f t="shared" si="20"/>
        <v>3</v>
      </c>
      <c r="K67" s="82">
        <f>K66*0.4</f>
        <v>2</v>
      </c>
      <c r="L67" s="18">
        <f>L66*0.4</f>
        <v>2</v>
      </c>
      <c r="M67" s="18">
        <f t="shared" si="21" ref="M67:Z67">M66*0.4</f>
        <v>2</v>
      </c>
      <c r="N67" s="18">
        <f t="shared" si="21"/>
        <v>2</v>
      </c>
      <c r="O67" s="83">
        <f t="shared" si="21"/>
        <v>2</v>
      </c>
      <c r="P67" s="77">
        <f t="shared" si="21"/>
        <v>10</v>
      </c>
      <c r="Q67" s="95">
        <f t="shared" si="21"/>
        <v>0.50</v>
      </c>
      <c r="R67" s="98">
        <f t="shared" si="21"/>
        <v>0.70</v>
      </c>
      <c r="S67" s="24">
        <f t="shared" si="21"/>
        <v>0.70</v>
      </c>
      <c r="T67" s="24">
        <f t="shared" si="21"/>
        <v>0.70</v>
      </c>
      <c r="U67" s="24">
        <f t="shared" si="21"/>
        <v>0.70</v>
      </c>
      <c r="V67" s="25">
        <f t="shared" si="21"/>
        <v>0.70</v>
      </c>
      <c r="W67" s="107">
        <f t="shared" si="21"/>
        <v>30</v>
      </c>
      <c r="X67" s="101">
        <f t="shared" si="21"/>
        <v>6</v>
      </c>
      <c r="Y67" s="19">
        <f t="shared" si="21"/>
        <v>13.20</v>
      </c>
      <c r="Z67" s="84">
        <f t="shared" si="21"/>
        <v>10.560000000000002</v>
      </c>
    </row>
    <row r="68" spans="1:26" ht="21" customHeight="1">
      <c r="A68" s="174" t="s">
        <v>12</v>
      </c>
      <c r="B68" s="175"/>
      <c r="C68" s="176"/>
      <c r="D68" s="9">
        <f>COUNTIF(D8:D63,"&gt;=4")</f>
        <v>33</v>
      </c>
      <c r="E68" s="9">
        <f>COUNTIF(E8:E63,"&gt;=4")</f>
        <v>33</v>
      </c>
      <c r="F68" s="9">
        <f>COUNTIF(F8:F63,"&gt;=4")</f>
        <v>34</v>
      </c>
      <c r="G68" s="9">
        <f>COUNTIF(G8:G63,"&gt;=4")</f>
        <v>32</v>
      </c>
      <c r="H68" s="9">
        <f>COUNTIF(H8:H63,"&gt;=4")</f>
        <v>31</v>
      </c>
      <c r="I68" s="11">
        <f>COUNTIF(I8:I63,"&gt;=20")</f>
        <v>34</v>
      </c>
      <c r="J68" s="90">
        <f>COUNTIF(J8:J63,"&gt;=3")</f>
        <v>34</v>
      </c>
      <c r="K68" s="82">
        <f>COUNTIF(K8:K63,"&gt;=2")</f>
        <v>29</v>
      </c>
      <c r="L68" s="82">
        <f>COUNTIF(L8:L63,"&gt;=2")</f>
        <v>32</v>
      </c>
      <c r="M68" s="82">
        <f>COUNTIF(M8:M63,"&gt;=2")</f>
        <v>30</v>
      </c>
      <c r="N68" s="82">
        <f>COUNTIF(N8:N63,"&gt;=2")</f>
        <v>23</v>
      </c>
      <c r="O68" s="82">
        <f>COUNTIF(O8:O63,"&gt;=2")</f>
        <v>29</v>
      </c>
      <c r="P68" s="77">
        <f>COUNTIF(P8:P63,"&gt;=10")</f>
        <v>28</v>
      </c>
      <c r="Q68" s="95">
        <f>COUNTIF(Q8:Q63,"&gt;=0.5")</f>
        <v>28</v>
      </c>
      <c r="R68" s="98">
        <f>COUNTIF(R8:R63,"&gt;=.7")</f>
        <v>30</v>
      </c>
      <c r="S68" s="98">
        <f>COUNTIF(S8:S63,"&gt;=.7")</f>
        <v>33</v>
      </c>
      <c r="T68" s="98">
        <f>COUNTIF(T8:T63,"&gt;=.7")</f>
        <v>30</v>
      </c>
      <c r="U68" s="98">
        <f>COUNTIF(U8:U63,"&gt;=.7")</f>
        <v>31</v>
      </c>
      <c r="V68" s="98">
        <f>COUNTIF(V8:V63,"&gt;=.7")</f>
        <v>30</v>
      </c>
      <c r="W68" s="107">
        <f>COUNTIF(W8:W63,"&gt;=30")</f>
        <v>31</v>
      </c>
      <c r="X68" s="101">
        <f>COUNTIF(X8:X63,"&gt;=6")</f>
        <v>31</v>
      </c>
      <c r="Y68" s="19">
        <f>COUNTIF(Y8:Y63,"&gt;=13.2")</f>
        <v>37</v>
      </c>
      <c r="Z68" s="84">
        <f>COUNTIF(Z8:Z63,"&gt;=10.56")</f>
        <v>37</v>
      </c>
    </row>
    <row r="69" spans="1:26" ht="20.25">
      <c r="A69" s="174" t="s">
        <v>13</v>
      </c>
      <c r="B69" s="175"/>
      <c r="C69" s="176"/>
      <c r="D69" s="91" t="str">
        <f t="shared" si="22" ref="D69:Z69">IF(((D68/COUNT(D8:D63))*100)&gt;=60,"3",IF(AND(((D68/COUNT(D8:D63))*100)&lt;60,((D68/COUNT(D8:D63))*100)&gt;=50),"2",IF(AND(((D68/COUNT(D8:D63))*100)&lt;50,((D68/COUNT(D8:D63))*100)&gt;=40),"1","0")))</f>
        <v>3</v>
      </c>
      <c r="E69" s="10" t="str">
        <f t="shared" si="22"/>
        <v>3</v>
      </c>
      <c r="F69" s="10" t="str">
        <f t="shared" si="22"/>
        <v>3</v>
      </c>
      <c r="G69" s="10" t="str">
        <f t="shared" si="22"/>
        <v>3</v>
      </c>
      <c r="H69" s="89" t="str">
        <f t="shared" si="22"/>
        <v>3</v>
      </c>
      <c r="I69" s="11" t="str">
        <f t="shared" si="22"/>
        <v>3</v>
      </c>
      <c r="J69" s="90" t="str">
        <f t="shared" si="22"/>
        <v>3</v>
      </c>
      <c r="K69" s="82" t="str">
        <f t="shared" si="22"/>
        <v>2</v>
      </c>
      <c r="L69" s="17" t="str">
        <f t="shared" si="22"/>
        <v>3</v>
      </c>
      <c r="M69" s="17" t="str">
        <f t="shared" si="22"/>
        <v>2</v>
      </c>
      <c r="N69" s="17" t="str">
        <f t="shared" si="22"/>
        <v>1</v>
      </c>
      <c r="O69" s="84" t="str">
        <f t="shared" si="22"/>
        <v>2</v>
      </c>
      <c r="P69" s="77" t="str">
        <f t="shared" si="22"/>
        <v>2</v>
      </c>
      <c r="Q69" s="95" t="str">
        <f t="shared" si="22"/>
        <v>2</v>
      </c>
      <c r="R69" s="98" t="str">
        <f t="shared" si="22"/>
        <v>2</v>
      </c>
      <c r="S69" s="24" t="str">
        <f t="shared" si="22"/>
        <v>2</v>
      </c>
      <c r="T69" s="24" t="str">
        <f t="shared" si="22"/>
        <v>2</v>
      </c>
      <c r="U69" s="24" t="str">
        <f t="shared" si="22"/>
        <v>2</v>
      </c>
      <c r="V69" s="25" t="str">
        <f t="shared" si="22"/>
        <v>2</v>
      </c>
      <c r="W69" s="101" t="str">
        <f t="shared" si="22"/>
        <v>2</v>
      </c>
      <c r="X69" s="102" t="str">
        <f t="shared" si="22"/>
        <v>2</v>
      </c>
      <c r="Y69" s="95" t="str">
        <f t="shared" si="22"/>
        <v>3</v>
      </c>
      <c r="Z69" s="19" t="str">
        <f t="shared" si="22"/>
        <v>3</v>
      </c>
    </row>
    <row r="70" spans="1:26" ht="21" thickBot="1">
      <c r="A70" s="177" t="s">
        <v>14</v>
      </c>
      <c r="B70" s="178"/>
      <c r="C70" s="179"/>
      <c r="D70" s="12">
        <f t="shared" si="23" ref="D70:Z70">((D68/COUNT(D8:D63))*D69)</f>
        <v>1.9411764705882355</v>
      </c>
      <c r="E70" s="13">
        <f t="shared" si="23"/>
        <v>1.9411764705882355</v>
      </c>
      <c r="F70" s="13">
        <f t="shared" si="23"/>
        <v>2</v>
      </c>
      <c r="G70" s="13">
        <f t="shared" si="23"/>
        <v>1.8823529411764706</v>
      </c>
      <c r="H70" s="92">
        <f t="shared" si="23"/>
        <v>1.8235294117647056</v>
      </c>
      <c r="I70" s="14">
        <f t="shared" si="23"/>
        <v>1.8888888888888888</v>
      </c>
      <c r="J70" s="93">
        <f t="shared" si="23"/>
        <v>1.8545454545454545</v>
      </c>
      <c r="K70" s="85">
        <f t="shared" si="23"/>
        <v>1.1372549019607843</v>
      </c>
      <c r="L70" s="20">
        <f t="shared" si="23"/>
        <v>1.8823529411764706</v>
      </c>
      <c r="M70" s="20">
        <f t="shared" si="23"/>
        <v>1.1764705882352942</v>
      </c>
      <c r="N70" s="20">
        <f t="shared" si="23"/>
        <v>0.45098039215686275</v>
      </c>
      <c r="O70" s="86">
        <f t="shared" si="23"/>
        <v>1.1372549019607843</v>
      </c>
      <c r="P70" s="78">
        <f t="shared" si="23"/>
        <v>1.0181818181818181</v>
      </c>
      <c r="Q70" s="96">
        <f t="shared" si="23"/>
        <v>1.0181818181818181</v>
      </c>
      <c r="R70" s="99">
        <f t="shared" si="23"/>
        <v>1.0714285714285714</v>
      </c>
      <c r="S70" s="26">
        <f t="shared" si="23"/>
        <v>1.1785714285714286</v>
      </c>
      <c r="T70" s="26">
        <f t="shared" si="23"/>
        <v>1.0714285714285714</v>
      </c>
      <c r="U70" s="26">
        <f t="shared" si="23"/>
        <v>1.1071428571428572</v>
      </c>
      <c r="V70" s="27">
        <f t="shared" si="23"/>
        <v>1.0714285714285714</v>
      </c>
      <c r="W70" s="108">
        <f t="shared" si="23"/>
        <v>1.1071428571428572</v>
      </c>
      <c r="X70" s="103">
        <f t="shared" si="23"/>
        <v>1.1071428571428572</v>
      </c>
      <c r="Y70" s="96">
        <f t="shared" si="23"/>
        <v>2.1764705882352939</v>
      </c>
      <c r="Z70" s="21">
        <f t="shared" si="23"/>
        <v>2.1346153846153846</v>
      </c>
    </row>
    <row r="71" spans="1:4" ht="21" thickBot="1">
      <c r="A71" s="139"/>
      <c r="B71" s="2"/>
      <c r="C71" s="2"/>
      <c r="D71" s="2"/>
    </row>
    <row r="72" spans="1:19" ht="20.25">
      <c r="A72" s="180" t="s">
        <v>15</v>
      </c>
      <c r="B72" s="181"/>
      <c r="C72" s="182"/>
      <c r="D72" s="2"/>
      <c r="E72" s="168" t="s">
        <v>16</v>
      </c>
      <c r="F72" s="169"/>
      <c r="G72" s="169"/>
      <c r="H72" s="169"/>
      <c r="I72" s="169"/>
      <c r="J72" s="169"/>
      <c r="K72" s="169"/>
      <c r="L72" s="169"/>
      <c r="M72" s="169"/>
      <c r="N72" s="170"/>
      <c r="O72" s="79" t="s">
        <v>8</v>
      </c>
      <c r="P72" s="28" t="s">
        <v>3</v>
      </c>
      <c r="Q72" s="28" t="s">
        <v>4</v>
      </c>
      <c r="R72" s="28" t="s">
        <v>5</v>
      </c>
      <c r="S72" s="29" t="s">
        <v>6</v>
      </c>
    </row>
    <row r="73" spans="1:19" ht="21" thickBot="1">
      <c r="A73" s="140" t="s">
        <v>73</v>
      </c>
      <c r="B73" s="3"/>
      <c r="C73" s="30"/>
      <c r="D73" s="2"/>
      <c r="E73" s="171"/>
      <c r="F73" s="172"/>
      <c r="G73" s="172"/>
      <c r="H73" s="172"/>
      <c r="I73" s="172"/>
      <c r="J73" s="172"/>
      <c r="K73" s="172"/>
      <c r="L73" s="172"/>
      <c r="M73" s="172"/>
      <c r="N73" s="173"/>
      <c r="O73" s="4">
        <f>(R70*0.2+Z70*0.8)</f>
        <v>1.9219780219780223</v>
      </c>
      <c r="P73" s="4">
        <f>(S70*0.2+Z70*0.8)</f>
        <v>1.9434065934065936</v>
      </c>
      <c r="Q73" s="4">
        <f>(T70*0.2+Z70*0.8)</f>
        <v>1.9219780219780223</v>
      </c>
      <c r="R73" s="4">
        <f>(U70*0.2+Z70*0.8)</f>
        <v>1.9291208791208794</v>
      </c>
      <c r="S73" s="5">
        <f>(V70*0.2+Z70*0.8)</f>
        <v>1.9219780219780223</v>
      </c>
    </row>
    <row r="74" spans="1:4" ht="20.25">
      <c r="A74" s="140" t="s">
        <v>74</v>
      </c>
      <c r="B74" s="3"/>
      <c r="C74" s="30"/>
      <c r="D74" s="2"/>
    </row>
    <row r="75" spans="1:4" ht="21" thickBot="1">
      <c r="A75" s="141" t="s">
        <v>75</v>
      </c>
      <c r="B75" s="31"/>
      <c r="C75" s="32"/>
      <c r="D75" s="2"/>
    </row>
  </sheetData>
  <mergeCells count="23">
    <mergeCell ref="E72:N73"/>
    <mergeCell ref="A66:C66"/>
    <mergeCell ref="A67:C67"/>
    <mergeCell ref="A68:C68"/>
    <mergeCell ref="A69:C69"/>
    <mergeCell ref="A70:C70"/>
    <mergeCell ref="A72:C72"/>
    <mergeCell ref="A65:C65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bcf7f50-1a55-4b8b-9775-41fc21d47dcb}">
  <sheetPr codeName="Sheet27">
    <pageSetUpPr fitToPage="1"/>
  </sheetPr>
  <dimension ref="A1:AD75"/>
  <sheetViews>
    <sheetView zoomScale="70" zoomScaleNormal="70" workbookViewId="0" topLeftCell="A1">
      <selection pane="topLeft" activeCell="C5" sqref="C5:C7"/>
    </sheetView>
  </sheetViews>
  <sheetFormatPr defaultColWidth="8.854285714285714" defaultRowHeight="20.25"/>
  <cols>
    <col min="1" max="1" width="11.571428571428571" style="133" customWidth="1"/>
    <col min="2" max="2" width="22" style="1" bestFit="1" customWidth="1"/>
    <col min="3" max="3" width="34.57142857142857" style="1" bestFit="1" customWidth="1"/>
    <col min="4" max="8" width="11.571428571428571" style="1" customWidth="1"/>
    <col min="9" max="9" width="13.428571428571429" style="1" customWidth="1"/>
    <col min="10" max="10" width="15.571428571428571" style="1" customWidth="1"/>
    <col min="11" max="17" width="8.571428571428571" style="1" customWidth="1"/>
    <col min="18" max="22" width="12.142857142857142" style="1" customWidth="1"/>
    <col min="23" max="24" width="11.428571428571429" style="1" customWidth="1"/>
    <col min="25" max="25" width="11.285714285714286" style="1" customWidth="1"/>
    <col min="26" max="26" width="11.428571428571429" style="1" hidden="1" customWidth="1"/>
    <col min="27" max="27" width="10.571428571428571" style="248" hidden="1" customWidth="1"/>
    <col min="28" max="28" width="0" style="1" hidden="1" customWidth="1"/>
    <col min="29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297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3" t="str">
        <f>'CO (5)'!D9</f>
        <v xml:space="preserve"> Gamete and Developmental Biology</v>
      </c>
      <c r="D4" s="113" t="s">
        <v>82</v>
      </c>
      <c r="E4" s="114"/>
      <c r="F4" s="189" t="s">
        <v>271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100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03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0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7" ht="19.9" customHeight="1">
      <c r="A8" s="138">
        <v>1</v>
      </c>
      <c r="B8" s="165">
        <v>263464</v>
      </c>
      <c r="C8" s="148" t="s">
        <v>104</v>
      </c>
      <c r="D8" s="146">
        <v>4</v>
      </c>
      <c r="E8" s="146">
        <v>3.50</v>
      </c>
      <c r="F8" s="146">
        <v>2</v>
      </c>
      <c r="G8" s="146">
        <v>3.50</v>
      </c>
      <c r="H8" s="146">
        <v>3</v>
      </c>
      <c r="I8" s="10">
        <f>SUM(D8:H8)</f>
        <v>16</v>
      </c>
      <c r="J8" s="10">
        <f>I8*0.15</f>
        <v>2.40</v>
      </c>
      <c r="K8" s="147">
        <v>1.50</v>
      </c>
      <c r="L8" s="147">
        <v>1</v>
      </c>
      <c r="M8" s="147">
        <v>2</v>
      </c>
      <c r="N8" s="147">
        <v>0.50</v>
      </c>
      <c r="O8" s="147">
        <v>0</v>
      </c>
      <c r="P8" s="18">
        <f>SUM(K8:O8)</f>
        <v>5</v>
      </c>
      <c r="Q8" s="116">
        <f>P8*0.05</f>
        <v>0.25</v>
      </c>
      <c r="R8" s="105">
        <f t="shared" si="0" ref="R8:V23">(D8*0.15+K8*0.05)</f>
        <v>0.675</v>
      </c>
      <c r="S8" s="105">
        <f t="shared" si="0"/>
        <v>0.57500000000000007</v>
      </c>
      <c r="T8" s="105">
        <f t="shared" si="0"/>
        <v>0.40</v>
      </c>
      <c r="U8" s="105">
        <f t="shared" si="0"/>
        <v>0.55000000000000004</v>
      </c>
      <c r="V8" s="105">
        <f t="shared" si="0"/>
        <v>0.44999999999999996</v>
      </c>
      <c r="W8" s="117">
        <f t="shared" si="1" ref="W8:W63">I8+P8</f>
        <v>21</v>
      </c>
      <c r="X8" s="117">
        <f>(W8*0.2)</f>
        <v>4.20</v>
      </c>
      <c r="Y8" s="293">
        <v>13</v>
      </c>
      <c r="Z8" s="116">
        <f>Y8*0.8</f>
        <v>10.40</v>
      </c>
      <c r="AA8" s="245"/>
    </row>
    <row r="9" spans="1:27" ht="19.9" customHeight="1">
      <c r="A9" s="138">
        <v>2</v>
      </c>
      <c r="B9" s="165">
        <v>263465</v>
      </c>
      <c r="C9" s="148" t="s">
        <v>105</v>
      </c>
      <c r="D9" s="146">
        <v>3.50</v>
      </c>
      <c r="E9" s="146">
        <v>2</v>
      </c>
      <c r="F9" s="146">
        <v>3.50</v>
      </c>
      <c r="G9" s="146">
        <v>3</v>
      </c>
      <c r="H9" s="146">
        <v>4.50</v>
      </c>
      <c r="I9" s="10">
        <f t="shared" si="2" ref="I9:I63">SUM(D9:H9)</f>
        <v>16.50</v>
      </c>
      <c r="J9" s="10">
        <f t="shared" si="3" ref="J9:J63">I9*0.15</f>
        <v>2.475</v>
      </c>
      <c r="K9" s="147">
        <v>2</v>
      </c>
      <c r="L9" s="147">
        <v>1.50</v>
      </c>
      <c r="M9" s="147">
        <v>1</v>
      </c>
      <c r="N9" s="147">
        <v>1</v>
      </c>
      <c r="O9" s="147">
        <v>0.50</v>
      </c>
      <c r="P9" s="18">
        <f t="shared" si="4" ref="P9:P63">SUM(K9:O9)</f>
        <v>6</v>
      </c>
      <c r="Q9" s="116">
        <f t="shared" si="5" ref="Q9:Q63">P9*0.05</f>
        <v>0.30000000000000004</v>
      </c>
      <c r="R9" s="105">
        <f t="shared" si="0"/>
        <v>0.625</v>
      </c>
      <c r="S9" s="105">
        <f t="shared" si="0"/>
        <v>0.375</v>
      </c>
      <c r="T9" s="105">
        <f t="shared" si="0"/>
        <v>0.57500000000000007</v>
      </c>
      <c r="U9" s="105">
        <f t="shared" si="0"/>
        <v>0.49999999999999994</v>
      </c>
      <c r="V9" s="105">
        <f t="shared" si="0"/>
        <v>0.70</v>
      </c>
      <c r="W9" s="117">
        <f t="shared" si="1"/>
        <v>22.50</v>
      </c>
      <c r="X9" s="117">
        <f t="shared" si="6" ref="X9:X63">(W9*0.2)</f>
        <v>4.50</v>
      </c>
      <c r="Y9" s="293">
        <v>13</v>
      </c>
      <c r="Z9" s="116">
        <f t="shared" si="7" ref="Z9:Z63">Y9*0.8</f>
        <v>10.40</v>
      </c>
      <c r="AA9" s="245"/>
    </row>
    <row r="10" spans="1:27" ht="19.9" customHeight="1">
      <c r="A10" s="138">
        <v>3</v>
      </c>
      <c r="B10" s="165">
        <v>263469</v>
      </c>
      <c r="C10" s="148" t="s">
        <v>106</v>
      </c>
      <c r="D10" s="146">
        <v>2.50</v>
      </c>
      <c r="E10" s="146">
        <v>1.50</v>
      </c>
      <c r="F10" s="146">
        <v>4</v>
      </c>
      <c r="G10" s="146">
        <v>4.50</v>
      </c>
      <c r="H10" s="146">
        <v>3.50</v>
      </c>
      <c r="I10" s="10">
        <f t="shared" si="2"/>
        <v>16</v>
      </c>
      <c r="J10" s="10">
        <f t="shared" si="3"/>
        <v>2.40</v>
      </c>
      <c r="K10" s="147">
        <v>1.50</v>
      </c>
      <c r="L10" s="147">
        <v>1</v>
      </c>
      <c r="M10" s="147">
        <v>1.50</v>
      </c>
      <c r="N10" s="147">
        <v>0</v>
      </c>
      <c r="O10" s="147">
        <v>0.50</v>
      </c>
      <c r="P10" s="18">
        <f t="shared" si="4"/>
        <v>4.50</v>
      </c>
      <c r="Q10" s="116">
        <f t="shared" si="5"/>
        <v>0.225</v>
      </c>
      <c r="R10" s="105">
        <f t="shared" si="0"/>
        <v>0.45</v>
      </c>
      <c r="S10" s="105">
        <f t="shared" si="0"/>
        <v>0.27499999999999997</v>
      </c>
      <c r="T10" s="105">
        <f t="shared" si="0"/>
        <v>0.675</v>
      </c>
      <c r="U10" s="105">
        <f t="shared" si="0"/>
        <v>0.675</v>
      </c>
      <c r="V10" s="105">
        <f t="shared" si="0"/>
        <v>0.55000000000000004</v>
      </c>
      <c r="W10" s="117">
        <f t="shared" si="1"/>
        <v>20.50</v>
      </c>
      <c r="X10" s="117">
        <f t="shared" si="6"/>
        <v>4.1000000000000005</v>
      </c>
      <c r="Y10" s="293">
        <v>13</v>
      </c>
      <c r="Z10" s="116">
        <f t="shared" si="7"/>
        <v>10.40</v>
      </c>
      <c r="AA10" s="245"/>
    </row>
    <row r="11" spans="1:27" ht="27.75" customHeight="1">
      <c r="A11" s="138">
        <v>4</v>
      </c>
      <c r="B11" s="165">
        <v>263473</v>
      </c>
      <c r="C11" s="148" t="s">
        <v>107</v>
      </c>
      <c r="D11" s="146">
        <v>5</v>
      </c>
      <c r="E11" s="146">
        <v>4</v>
      </c>
      <c r="F11" s="146">
        <v>2.50</v>
      </c>
      <c r="G11" s="146">
        <v>4</v>
      </c>
      <c r="H11" s="146">
        <v>3.50</v>
      </c>
      <c r="I11" s="10">
        <f t="shared" si="2"/>
        <v>19</v>
      </c>
      <c r="J11" s="10">
        <f t="shared" si="3"/>
        <v>2.85</v>
      </c>
      <c r="K11" s="147">
        <v>0</v>
      </c>
      <c r="L11" s="147">
        <v>2</v>
      </c>
      <c r="M11" s="147">
        <v>2.50</v>
      </c>
      <c r="N11" s="147">
        <v>2</v>
      </c>
      <c r="O11" s="147">
        <v>1</v>
      </c>
      <c r="P11" s="18">
        <f t="shared" si="4"/>
        <v>7.50</v>
      </c>
      <c r="Q11" s="116">
        <f t="shared" si="5"/>
        <v>0.375</v>
      </c>
      <c r="R11" s="105">
        <f t="shared" si="0"/>
        <v>0.75</v>
      </c>
      <c r="S11" s="105">
        <f t="shared" si="0"/>
        <v>0.70</v>
      </c>
      <c r="T11" s="105">
        <f t="shared" si="0"/>
        <v>0.50</v>
      </c>
      <c r="U11" s="105">
        <f t="shared" si="0"/>
        <v>0.70</v>
      </c>
      <c r="V11" s="105">
        <f t="shared" si="0"/>
        <v>0.57500000000000007</v>
      </c>
      <c r="W11" s="117">
        <f t="shared" si="1"/>
        <v>26.50</v>
      </c>
      <c r="X11" s="117">
        <f t="shared" si="6"/>
        <v>5.3000000000000007</v>
      </c>
      <c r="Y11" s="293">
        <v>15</v>
      </c>
      <c r="Z11" s="116">
        <f t="shared" si="7"/>
        <v>12</v>
      </c>
      <c r="AA11" s="245"/>
    </row>
    <row r="12" spans="1:27" ht="19.9" customHeight="1">
      <c r="A12" s="138">
        <v>5</v>
      </c>
      <c r="B12" s="165">
        <v>263474</v>
      </c>
      <c r="C12" s="148" t="s">
        <v>108</v>
      </c>
      <c r="D12" s="146">
        <v>3</v>
      </c>
      <c r="E12" s="146">
        <v>3.50</v>
      </c>
      <c r="F12" s="146">
        <v>4</v>
      </c>
      <c r="G12" s="146">
        <v>6</v>
      </c>
      <c r="H12" s="146">
        <v>2.50</v>
      </c>
      <c r="I12" s="10">
        <f t="shared" si="2"/>
        <v>19</v>
      </c>
      <c r="J12" s="10">
        <f t="shared" si="3"/>
        <v>2.85</v>
      </c>
      <c r="K12" s="147">
        <v>1.50</v>
      </c>
      <c r="L12" s="147">
        <v>2.50</v>
      </c>
      <c r="M12" s="147">
        <v>1</v>
      </c>
      <c r="N12" s="147">
        <v>1.50</v>
      </c>
      <c r="O12" s="147">
        <v>0.50</v>
      </c>
      <c r="P12" s="18">
        <f t="shared" si="4"/>
        <v>7</v>
      </c>
      <c r="Q12" s="116">
        <f t="shared" si="5"/>
        <v>0.35</v>
      </c>
      <c r="R12" s="105">
        <f t="shared" si="0"/>
        <v>0.52499999999999991</v>
      </c>
      <c r="S12" s="105">
        <f t="shared" si="0"/>
        <v>0.65</v>
      </c>
      <c r="T12" s="105">
        <f t="shared" si="0"/>
        <v>0.65</v>
      </c>
      <c r="U12" s="105">
        <f t="shared" si="0"/>
        <v>0.97499999999999987</v>
      </c>
      <c r="V12" s="105">
        <f t="shared" si="0"/>
        <v>0.40</v>
      </c>
      <c r="W12" s="117">
        <f t="shared" si="1"/>
        <v>26</v>
      </c>
      <c r="X12" s="117">
        <f t="shared" si="6"/>
        <v>5.20</v>
      </c>
      <c r="Y12" s="293">
        <v>15</v>
      </c>
      <c r="Z12" s="116">
        <f t="shared" si="7"/>
        <v>12</v>
      </c>
      <c r="AA12" s="245"/>
    </row>
    <row r="13" spans="1:27" ht="19.9" customHeight="1">
      <c r="A13" s="138">
        <v>6</v>
      </c>
      <c r="B13" s="165">
        <v>263480</v>
      </c>
      <c r="C13" s="148" t="s">
        <v>109</v>
      </c>
      <c r="D13" s="146">
        <v>2.50</v>
      </c>
      <c r="E13" s="146">
        <v>3</v>
      </c>
      <c r="F13" s="146">
        <v>3.50</v>
      </c>
      <c r="G13" s="146">
        <v>5</v>
      </c>
      <c r="H13" s="146">
        <v>5</v>
      </c>
      <c r="I13" s="10">
        <f t="shared" si="2"/>
        <v>19</v>
      </c>
      <c r="J13" s="10">
        <f t="shared" si="3"/>
        <v>2.85</v>
      </c>
      <c r="K13" s="147">
        <v>0.50</v>
      </c>
      <c r="L13" s="147">
        <v>1.50</v>
      </c>
      <c r="M13" s="147">
        <v>2</v>
      </c>
      <c r="N13" s="147">
        <v>1</v>
      </c>
      <c r="O13" s="147">
        <v>2.50</v>
      </c>
      <c r="P13" s="18">
        <f t="shared" si="4"/>
        <v>7.50</v>
      </c>
      <c r="Q13" s="116">
        <f t="shared" si="5"/>
        <v>0.375</v>
      </c>
      <c r="R13" s="105">
        <f t="shared" si="0"/>
        <v>0.40</v>
      </c>
      <c r="S13" s="105">
        <f t="shared" si="0"/>
        <v>0.52499999999999991</v>
      </c>
      <c r="T13" s="105">
        <f t="shared" si="0"/>
        <v>0.625</v>
      </c>
      <c r="U13" s="105">
        <f t="shared" si="0"/>
        <v>0.80</v>
      </c>
      <c r="V13" s="105">
        <f t="shared" si="0"/>
        <v>0.875</v>
      </c>
      <c r="W13" s="117">
        <f t="shared" si="1"/>
        <v>26.50</v>
      </c>
      <c r="X13" s="117">
        <f t="shared" si="6"/>
        <v>5.3000000000000007</v>
      </c>
      <c r="Y13" s="293">
        <v>15</v>
      </c>
      <c r="Z13" s="116">
        <f t="shared" si="7"/>
        <v>12</v>
      </c>
      <c r="AA13" s="245"/>
    </row>
    <row r="14" spans="1:27" ht="19.9" customHeight="1">
      <c r="A14" s="138">
        <v>7</v>
      </c>
      <c r="B14" s="165">
        <v>263487</v>
      </c>
      <c r="C14" s="148" t="s">
        <v>110</v>
      </c>
      <c r="D14" s="146">
        <v>3</v>
      </c>
      <c r="E14" s="146">
        <v>1.50</v>
      </c>
      <c r="F14" s="146">
        <v>1</v>
      </c>
      <c r="G14" s="146">
        <v>2.50</v>
      </c>
      <c r="H14" s="146">
        <v>1</v>
      </c>
      <c r="I14" s="10">
        <f t="shared" si="2"/>
        <v>9</v>
      </c>
      <c r="J14" s="10">
        <f t="shared" si="3"/>
        <v>1.35</v>
      </c>
      <c r="K14" s="147">
        <v>1</v>
      </c>
      <c r="L14" s="147">
        <v>0.50</v>
      </c>
      <c r="M14" s="147">
        <v>0.50</v>
      </c>
      <c r="N14" s="147">
        <v>0.50</v>
      </c>
      <c r="O14" s="147">
        <v>1</v>
      </c>
      <c r="P14" s="18">
        <f t="shared" si="4"/>
        <v>3.50</v>
      </c>
      <c r="Q14" s="116">
        <f t="shared" si="5"/>
        <v>0.17500000000000002</v>
      </c>
      <c r="R14" s="105">
        <f t="shared" si="0"/>
        <v>0.49999999999999994</v>
      </c>
      <c r="S14" s="105">
        <f t="shared" si="0"/>
        <v>0.24999999999999997</v>
      </c>
      <c r="T14" s="105">
        <f t="shared" si="0"/>
        <v>0.175</v>
      </c>
      <c r="U14" s="105">
        <f t="shared" si="0"/>
        <v>0.40</v>
      </c>
      <c r="V14" s="105">
        <f t="shared" si="0"/>
        <v>0.20</v>
      </c>
      <c r="W14" s="117">
        <f t="shared" si="1"/>
        <v>12.50</v>
      </c>
      <c r="X14" s="117">
        <f t="shared" si="6"/>
        <v>2.50</v>
      </c>
      <c r="Y14" s="293">
        <v>8</v>
      </c>
      <c r="Z14" s="116">
        <f t="shared" si="7"/>
        <v>6.40</v>
      </c>
      <c r="AA14" s="245"/>
    </row>
    <row r="15" spans="1:27" ht="19.9" customHeight="1">
      <c r="A15" s="138">
        <v>8</v>
      </c>
      <c r="B15" s="165">
        <v>263490</v>
      </c>
      <c r="C15" s="148" t="s">
        <v>185</v>
      </c>
      <c r="D15" s="146">
        <v>2.50</v>
      </c>
      <c r="E15" s="146">
        <v>4</v>
      </c>
      <c r="F15" s="146">
        <v>3</v>
      </c>
      <c r="G15" s="146">
        <v>4</v>
      </c>
      <c r="H15" s="146">
        <v>3.50</v>
      </c>
      <c r="I15" s="10">
        <f t="shared" si="2"/>
        <v>17</v>
      </c>
      <c r="J15" s="10">
        <f t="shared" si="3"/>
        <v>2.5499999999999998</v>
      </c>
      <c r="K15" s="147">
        <v>0.50</v>
      </c>
      <c r="L15" s="147">
        <v>1</v>
      </c>
      <c r="M15" s="147">
        <v>1.50</v>
      </c>
      <c r="N15" s="147">
        <v>2</v>
      </c>
      <c r="O15" s="147">
        <v>2.50</v>
      </c>
      <c r="P15" s="18">
        <f t="shared" si="4"/>
        <v>7.50</v>
      </c>
      <c r="Q15" s="116">
        <f t="shared" si="5"/>
        <v>0.375</v>
      </c>
      <c r="R15" s="105">
        <f t="shared" si="0"/>
        <v>0.40</v>
      </c>
      <c r="S15" s="105">
        <f t="shared" si="0"/>
        <v>0.65</v>
      </c>
      <c r="T15" s="105">
        <f t="shared" si="0"/>
        <v>0.52499999999999991</v>
      </c>
      <c r="U15" s="105">
        <f t="shared" si="0"/>
        <v>0.70</v>
      </c>
      <c r="V15" s="105">
        <f t="shared" si="0"/>
        <v>0.65</v>
      </c>
      <c r="W15" s="117">
        <f t="shared" si="1"/>
        <v>24.50</v>
      </c>
      <c r="X15" s="117">
        <f t="shared" si="6"/>
        <v>4.9000000000000004</v>
      </c>
      <c r="Y15" s="293">
        <v>13</v>
      </c>
      <c r="Z15" s="116">
        <f t="shared" si="7"/>
        <v>10.40</v>
      </c>
      <c r="AA15" s="245"/>
    </row>
    <row r="16" spans="1:27" ht="19.9" customHeight="1">
      <c r="A16" s="138">
        <v>9</v>
      </c>
      <c r="B16" s="165">
        <v>263493</v>
      </c>
      <c r="C16" s="148" t="s">
        <v>111</v>
      </c>
      <c r="D16" s="10"/>
      <c r="E16" s="10"/>
      <c r="F16" s="10"/>
      <c r="G16" s="10"/>
      <c r="H16" s="10"/>
      <c r="I16" s="10">
        <f t="shared" si="2"/>
        <v>0</v>
      </c>
      <c r="J16" s="10">
        <f t="shared" si="3"/>
        <v>0</v>
      </c>
      <c r="K16" s="18"/>
      <c r="L16" s="18"/>
      <c r="M16" s="18"/>
      <c r="N16" s="18"/>
      <c r="O16" s="18"/>
      <c r="P16" s="18">
        <f t="shared" si="4"/>
        <v>0</v>
      </c>
      <c r="Q16" s="116">
        <f t="shared" si="5"/>
        <v>0</v>
      </c>
      <c r="R16" s="105">
        <f t="shared" si="0"/>
        <v>0</v>
      </c>
      <c r="S16" s="105">
        <f t="shared" si="0"/>
        <v>0</v>
      </c>
      <c r="T16" s="105">
        <f t="shared" si="0"/>
        <v>0</v>
      </c>
      <c r="U16" s="105">
        <f t="shared" si="0"/>
        <v>0</v>
      </c>
      <c r="V16" s="105">
        <f t="shared" si="0"/>
        <v>0</v>
      </c>
      <c r="W16" s="117">
        <f t="shared" si="1"/>
        <v>0</v>
      </c>
      <c r="X16" s="117">
        <f t="shared" si="6"/>
        <v>0</v>
      </c>
      <c r="Y16" s="293" t="s">
        <v>99</v>
      </c>
      <c r="Z16" s="116" t="e">
        <f t="shared" si="7"/>
        <v>#VALUE!</v>
      </c>
      <c r="AA16" s="245"/>
    </row>
    <row r="17" spans="1:27" ht="19.9" customHeight="1">
      <c r="A17" s="138">
        <v>10</v>
      </c>
      <c r="B17" s="165">
        <v>263499</v>
      </c>
      <c r="C17" s="148" t="s">
        <v>112</v>
      </c>
      <c r="D17" s="146">
        <v>4</v>
      </c>
      <c r="E17" s="146">
        <v>2.50</v>
      </c>
      <c r="F17" s="146">
        <v>3.50</v>
      </c>
      <c r="G17" s="146">
        <v>3.50</v>
      </c>
      <c r="H17" s="146">
        <v>3</v>
      </c>
      <c r="I17" s="10">
        <f t="shared" si="2"/>
        <v>16.50</v>
      </c>
      <c r="J17" s="10">
        <f t="shared" si="3"/>
        <v>2.475</v>
      </c>
      <c r="K17" s="147">
        <v>1.50</v>
      </c>
      <c r="L17" s="147">
        <v>0.50</v>
      </c>
      <c r="M17" s="147">
        <v>1</v>
      </c>
      <c r="N17" s="147">
        <v>1.50</v>
      </c>
      <c r="O17" s="147">
        <v>2</v>
      </c>
      <c r="P17" s="18">
        <f t="shared" si="4"/>
        <v>6.50</v>
      </c>
      <c r="Q17" s="116">
        <f t="shared" si="5"/>
        <v>0.325</v>
      </c>
      <c r="R17" s="105">
        <f t="shared" si="0"/>
        <v>0.675</v>
      </c>
      <c r="S17" s="105">
        <f t="shared" si="0"/>
        <v>0.40</v>
      </c>
      <c r="T17" s="105">
        <f t="shared" si="0"/>
        <v>0.57500000000000007</v>
      </c>
      <c r="U17" s="105">
        <f t="shared" si="0"/>
        <v>0.60000000000000009</v>
      </c>
      <c r="V17" s="105">
        <f t="shared" si="0"/>
        <v>0.54999999999999993</v>
      </c>
      <c r="W17" s="117">
        <f t="shared" si="1"/>
        <v>23</v>
      </c>
      <c r="X17" s="117">
        <f t="shared" si="6"/>
        <v>4.6000000000000005</v>
      </c>
      <c r="Y17" s="293">
        <v>13</v>
      </c>
      <c r="Z17" s="116">
        <f t="shared" si="7"/>
        <v>10.40</v>
      </c>
      <c r="AA17" s="245"/>
    </row>
    <row r="18" spans="1:27" ht="19.9" customHeight="1">
      <c r="A18" s="138">
        <v>11</v>
      </c>
      <c r="B18" s="165">
        <v>263501</v>
      </c>
      <c r="C18" s="148" t="s">
        <v>113</v>
      </c>
      <c r="D18" s="146">
        <v>4.50</v>
      </c>
      <c r="E18" s="146">
        <v>4</v>
      </c>
      <c r="F18" s="146">
        <v>5</v>
      </c>
      <c r="G18" s="146">
        <v>2.50</v>
      </c>
      <c r="H18" s="146">
        <v>4.50</v>
      </c>
      <c r="I18" s="10">
        <f t="shared" si="2"/>
        <v>20.50</v>
      </c>
      <c r="J18" s="10">
        <f t="shared" si="3"/>
        <v>3.0749999999999997</v>
      </c>
      <c r="K18" s="147">
        <v>1</v>
      </c>
      <c r="L18" s="147">
        <v>2</v>
      </c>
      <c r="M18" s="147">
        <v>1.50</v>
      </c>
      <c r="N18" s="147">
        <v>2</v>
      </c>
      <c r="O18" s="147">
        <v>1</v>
      </c>
      <c r="P18" s="18">
        <f t="shared" si="4"/>
        <v>7.50</v>
      </c>
      <c r="Q18" s="116">
        <f t="shared" si="5"/>
        <v>0.375</v>
      </c>
      <c r="R18" s="105">
        <f t="shared" si="0"/>
        <v>0.725</v>
      </c>
      <c r="S18" s="105">
        <f t="shared" si="0"/>
        <v>0.70</v>
      </c>
      <c r="T18" s="105">
        <f t="shared" si="0"/>
        <v>0.825</v>
      </c>
      <c r="U18" s="105">
        <f t="shared" si="0"/>
        <v>0.475</v>
      </c>
      <c r="V18" s="105">
        <f t="shared" si="0"/>
        <v>0.725</v>
      </c>
      <c r="W18" s="117">
        <f t="shared" si="1"/>
        <v>28</v>
      </c>
      <c r="X18" s="117">
        <f t="shared" si="6"/>
        <v>5.60</v>
      </c>
      <c r="Y18" s="293">
        <v>16</v>
      </c>
      <c r="Z18" s="116">
        <f t="shared" si="7"/>
        <v>12.80</v>
      </c>
      <c r="AA18" s="245"/>
    </row>
    <row r="19" spans="1:27" ht="19.9" customHeight="1">
      <c r="A19" s="138">
        <v>12</v>
      </c>
      <c r="B19" s="165">
        <v>263507</v>
      </c>
      <c r="C19" s="148" t="s">
        <v>114</v>
      </c>
      <c r="D19" s="146">
        <v>3</v>
      </c>
      <c r="E19" s="146">
        <v>2.50</v>
      </c>
      <c r="F19" s="146">
        <v>4</v>
      </c>
      <c r="G19" s="146">
        <v>3.50</v>
      </c>
      <c r="H19" s="146">
        <v>3</v>
      </c>
      <c r="I19" s="10">
        <f t="shared" si="2"/>
        <v>16</v>
      </c>
      <c r="J19" s="10">
        <f t="shared" si="3"/>
        <v>2.40</v>
      </c>
      <c r="K19" s="147">
        <v>1.50</v>
      </c>
      <c r="L19" s="147">
        <v>0.50</v>
      </c>
      <c r="M19" s="147">
        <v>2</v>
      </c>
      <c r="N19" s="147">
        <v>1</v>
      </c>
      <c r="O19" s="147">
        <v>1.50</v>
      </c>
      <c r="P19" s="18">
        <f t="shared" si="4"/>
        <v>6.50</v>
      </c>
      <c r="Q19" s="116">
        <f t="shared" si="5"/>
        <v>0.325</v>
      </c>
      <c r="R19" s="105">
        <f t="shared" si="0"/>
        <v>0.52499999999999991</v>
      </c>
      <c r="S19" s="105">
        <f t="shared" si="0"/>
        <v>0.40</v>
      </c>
      <c r="T19" s="105">
        <f t="shared" si="0"/>
        <v>0.70</v>
      </c>
      <c r="U19" s="105">
        <f t="shared" si="0"/>
        <v>0.57500000000000007</v>
      </c>
      <c r="V19" s="105">
        <f t="shared" si="0"/>
        <v>0.52499999999999991</v>
      </c>
      <c r="W19" s="117">
        <f t="shared" si="1"/>
        <v>22.50</v>
      </c>
      <c r="X19" s="117">
        <f t="shared" si="6"/>
        <v>4.50</v>
      </c>
      <c r="Y19" s="293">
        <v>13</v>
      </c>
      <c r="Z19" s="116">
        <f t="shared" si="7"/>
        <v>10.40</v>
      </c>
      <c r="AA19" s="245"/>
    </row>
    <row r="20" spans="1:27" ht="19.9" customHeight="1">
      <c r="A20" s="138">
        <v>13</v>
      </c>
      <c r="B20" s="165">
        <v>263510</v>
      </c>
      <c r="C20" s="148" t="s">
        <v>115</v>
      </c>
      <c r="D20" s="146">
        <v>5</v>
      </c>
      <c r="E20" s="146">
        <v>3</v>
      </c>
      <c r="F20" s="146">
        <v>2.50</v>
      </c>
      <c r="G20" s="146">
        <v>5</v>
      </c>
      <c r="H20" s="146">
        <v>4.50</v>
      </c>
      <c r="I20" s="10">
        <f t="shared" si="2"/>
        <v>20</v>
      </c>
      <c r="J20" s="10">
        <f t="shared" si="3"/>
        <v>3</v>
      </c>
      <c r="K20" s="147">
        <v>1</v>
      </c>
      <c r="L20" s="147">
        <v>2</v>
      </c>
      <c r="M20" s="147">
        <v>1.50</v>
      </c>
      <c r="N20" s="147">
        <v>2</v>
      </c>
      <c r="O20" s="147">
        <v>1</v>
      </c>
      <c r="P20" s="18">
        <f t="shared" si="4"/>
        <v>7.50</v>
      </c>
      <c r="Q20" s="116">
        <f t="shared" si="5"/>
        <v>0.375</v>
      </c>
      <c r="R20" s="105">
        <f t="shared" si="0"/>
        <v>0.80</v>
      </c>
      <c r="S20" s="105">
        <f t="shared" si="0"/>
        <v>0.54999999999999993</v>
      </c>
      <c r="T20" s="105">
        <f t="shared" si="0"/>
        <v>0.45</v>
      </c>
      <c r="U20" s="105">
        <f t="shared" si="0"/>
        <v>0.85</v>
      </c>
      <c r="V20" s="105">
        <f t="shared" si="0"/>
        <v>0.725</v>
      </c>
      <c r="W20" s="117">
        <f t="shared" si="1"/>
        <v>27.50</v>
      </c>
      <c r="X20" s="117">
        <f t="shared" si="6"/>
        <v>5.50</v>
      </c>
      <c r="Y20" s="293">
        <v>16</v>
      </c>
      <c r="Z20" s="116">
        <f t="shared" si="7"/>
        <v>12.80</v>
      </c>
      <c r="AA20" s="245"/>
    </row>
    <row r="21" spans="1:27" ht="19.9" customHeight="1">
      <c r="A21" s="138">
        <v>14</v>
      </c>
      <c r="B21" s="165">
        <v>263513</v>
      </c>
      <c r="C21" s="148" t="s">
        <v>116</v>
      </c>
      <c r="D21" s="146">
        <v>4.50</v>
      </c>
      <c r="E21" s="146">
        <v>5</v>
      </c>
      <c r="F21" s="146">
        <v>6</v>
      </c>
      <c r="G21" s="146">
        <v>8</v>
      </c>
      <c r="H21" s="146">
        <v>7</v>
      </c>
      <c r="I21" s="10">
        <f t="shared" si="2"/>
        <v>30.50</v>
      </c>
      <c r="J21" s="10">
        <f t="shared" si="3"/>
        <v>4.575</v>
      </c>
      <c r="K21" s="147">
        <v>2</v>
      </c>
      <c r="L21" s="147">
        <v>2.50</v>
      </c>
      <c r="M21" s="147">
        <v>3</v>
      </c>
      <c r="N21" s="147">
        <v>1.50</v>
      </c>
      <c r="O21" s="147">
        <v>2.50</v>
      </c>
      <c r="P21" s="18">
        <f t="shared" si="4"/>
        <v>11.50</v>
      </c>
      <c r="Q21" s="116">
        <f t="shared" si="5"/>
        <v>0.57500000000000007</v>
      </c>
      <c r="R21" s="105">
        <f t="shared" si="0"/>
        <v>0.77499999999999991</v>
      </c>
      <c r="S21" s="105">
        <f t="shared" si="0"/>
        <v>0.875</v>
      </c>
      <c r="T21" s="105">
        <f t="shared" si="0"/>
        <v>1.0499999999999998</v>
      </c>
      <c r="U21" s="105">
        <f t="shared" si="0"/>
        <v>1.2749999999999999</v>
      </c>
      <c r="V21" s="105">
        <f t="shared" si="0"/>
        <v>1.175</v>
      </c>
      <c r="W21" s="117">
        <f t="shared" si="1"/>
        <v>42</v>
      </c>
      <c r="X21" s="117">
        <f t="shared" si="6"/>
        <v>8.40</v>
      </c>
      <c r="Y21" s="293">
        <v>22</v>
      </c>
      <c r="Z21" s="116">
        <f t="shared" si="7"/>
        <v>17.60</v>
      </c>
      <c r="AA21" s="245"/>
    </row>
    <row r="22" spans="1:27" ht="19.9" customHeight="1">
      <c r="A22" s="138">
        <v>15</v>
      </c>
      <c r="B22" s="165">
        <v>263514</v>
      </c>
      <c r="C22" s="148" t="s">
        <v>117</v>
      </c>
      <c r="D22" s="146">
        <v>3</v>
      </c>
      <c r="E22" s="146">
        <v>4</v>
      </c>
      <c r="F22" s="146">
        <v>4</v>
      </c>
      <c r="G22" s="146">
        <v>5</v>
      </c>
      <c r="H22" s="146">
        <v>5</v>
      </c>
      <c r="I22" s="10">
        <f t="shared" si="2"/>
        <v>21</v>
      </c>
      <c r="J22" s="10">
        <f t="shared" si="3"/>
        <v>3.15</v>
      </c>
      <c r="K22" s="147">
        <v>1.50</v>
      </c>
      <c r="L22" s="147">
        <v>1</v>
      </c>
      <c r="M22" s="147">
        <v>1.50</v>
      </c>
      <c r="N22" s="147">
        <v>2</v>
      </c>
      <c r="O22" s="147">
        <v>1.50</v>
      </c>
      <c r="P22" s="18">
        <f t="shared" si="4"/>
        <v>7.50</v>
      </c>
      <c r="Q22" s="116">
        <f t="shared" si="5"/>
        <v>0.375</v>
      </c>
      <c r="R22" s="105">
        <f t="shared" si="0"/>
        <v>0.52499999999999991</v>
      </c>
      <c r="S22" s="105">
        <f t="shared" si="0"/>
        <v>0.65</v>
      </c>
      <c r="T22" s="105">
        <f t="shared" si="0"/>
        <v>0.675</v>
      </c>
      <c r="U22" s="105">
        <f t="shared" si="0"/>
        <v>0.85</v>
      </c>
      <c r="V22" s="105">
        <f t="shared" si="0"/>
        <v>0.825</v>
      </c>
      <c r="W22" s="117">
        <f t="shared" si="1"/>
        <v>28.50</v>
      </c>
      <c r="X22" s="117">
        <f t="shared" si="6"/>
        <v>5.70</v>
      </c>
      <c r="Y22" s="293">
        <v>17</v>
      </c>
      <c r="Z22" s="116">
        <f t="shared" si="7"/>
        <v>13.60</v>
      </c>
      <c r="AA22" s="245"/>
    </row>
    <row r="23" spans="1:27" ht="19.9" customHeight="1">
      <c r="A23" s="138">
        <v>16</v>
      </c>
      <c r="B23" s="165">
        <v>263517</v>
      </c>
      <c r="C23" s="148" t="s">
        <v>118</v>
      </c>
      <c r="D23" s="146">
        <v>5.50</v>
      </c>
      <c r="E23" s="146">
        <v>4</v>
      </c>
      <c r="F23" s="146">
        <v>4.50</v>
      </c>
      <c r="G23" s="146">
        <v>3</v>
      </c>
      <c r="H23" s="146">
        <v>4</v>
      </c>
      <c r="I23" s="10">
        <f t="shared" si="2"/>
        <v>21</v>
      </c>
      <c r="J23" s="10">
        <f t="shared" si="3"/>
        <v>3.15</v>
      </c>
      <c r="K23" s="147">
        <v>2.50</v>
      </c>
      <c r="L23" s="147">
        <v>1.50</v>
      </c>
      <c r="M23" s="147">
        <v>2</v>
      </c>
      <c r="N23" s="147">
        <v>1</v>
      </c>
      <c r="O23" s="147">
        <v>2</v>
      </c>
      <c r="P23" s="18">
        <f t="shared" si="4"/>
        <v>9</v>
      </c>
      <c r="Q23" s="116">
        <f t="shared" si="5"/>
        <v>0.45</v>
      </c>
      <c r="R23" s="105">
        <f t="shared" si="0"/>
        <v>0.95</v>
      </c>
      <c r="S23" s="105">
        <f t="shared" si="0"/>
        <v>0.675</v>
      </c>
      <c r="T23" s="105">
        <f t="shared" si="0"/>
        <v>0.77499999999999991</v>
      </c>
      <c r="U23" s="105">
        <f t="shared" si="0"/>
        <v>0.49999999999999994</v>
      </c>
      <c r="V23" s="105">
        <f t="shared" si="0"/>
        <v>0.70</v>
      </c>
      <c r="W23" s="117">
        <f t="shared" si="1"/>
        <v>30</v>
      </c>
      <c r="X23" s="117">
        <f t="shared" si="6"/>
        <v>6</v>
      </c>
      <c r="Y23" s="293">
        <v>16</v>
      </c>
      <c r="Z23" s="116">
        <f t="shared" si="7"/>
        <v>12.80</v>
      </c>
      <c r="AA23" s="245"/>
    </row>
    <row r="24" spans="1:27" ht="19.9" customHeight="1">
      <c r="A24" s="138">
        <v>17</v>
      </c>
      <c r="B24" s="165">
        <v>263522</v>
      </c>
      <c r="C24" s="148" t="s">
        <v>119</v>
      </c>
      <c r="D24" s="146">
        <v>5</v>
      </c>
      <c r="E24" s="146">
        <v>4.50</v>
      </c>
      <c r="F24" s="146">
        <v>4</v>
      </c>
      <c r="G24" s="146">
        <v>2.50</v>
      </c>
      <c r="H24" s="146">
        <v>5.50</v>
      </c>
      <c r="I24" s="10">
        <f t="shared" si="2"/>
        <v>21.50</v>
      </c>
      <c r="J24" s="10">
        <f t="shared" si="3"/>
        <v>3.225</v>
      </c>
      <c r="K24" s="147">
        <v>2</v>
      </c>
      <c r="L24" s="147">
        <v>1</v>
      </c>
      <c r="M24" s="147">
        <v>2</v>
      </c>
      <c r="N24" s="147">
        <v>1.50</v>
      </c>
      <c r="O24" s="147">
        <v>2.50</v>
      </c>
      <c r="P24" s="18">
        <f t="shared" si="4"/>
        <v>9</v>
      </c>
      <c r="Q24" s="116">
        <f t="shared" si="5"/>
        <v>0.45</v>
      </c>
      <c r="R24" s="105">
        <f t="shared" si="8" ref="R24:V63">(D24*0.15+K24*0.05)</f>
        <v>0.85</v>
      </c>
      <c r="S24" s="105">
        <f t="shared" si="8"/>
        <v>0.725</v>
      </c>
      <c r="T24" s="105">
        <f t="shared" si="8"/>
        <v>0.70</v>
      </c>
      <c r="U24" s="105">
        <f t="shared" si="8"/>
        <v>0.45</v>
      </c>
      <c r="V24" s="105">
        <f t="shared" si="8"/>
        <v>0.95</v>
      </c>
      <c r="W24" s="117">
        <f t="shared" si="1"/>
        <v>30.50</v>
      </c>
      <c r="X24" s="117">
        <f t="shared" si="6"/>
        <v>6.10</v>
      </c>
      <c r="Y24" s="293">
        <v>17</v>
      </c>
      <c r="Z24" s="116">
        <f t="shared" si="7"/>
        <v>13.60</v>
      </c>
      <c r="AA24" s="245"/>
    </row>
    <row r="25" spans="1:27" ht="19.9" customHeight="1">
      <c r="A25" s="138">
        <v>18</v>
      </c>
      <c r="B25" s="165">
        <v>263523</v>
      </c>
      <c r="C25" s="148" t="s">
        <v>120</v>
      </c>
      <c r="D25" s="146">
        <v>5</v>
      </c>
      <c r="E25" s="146">
        <v>2.50</v>
      </c>
      <c r="F25" s="146">
        <v>2</v>
      </c>
      <c r="G25" s="146">
        <v>4</v>
      </c>
      <c r="H25" s="146">
        <v>2.50</v>
      </c>
      <c r="I25" s="10">
        <f t="shared" si="2"/>
        <v>16</v>
      </c>
      <c r="J25" s="10">
        <f t="shared" si="3"/>
        <v>2.40</v>
      </c>
      <c r="K25" s="147">
        <v>1.50</v>
      </c>
      <c r="L25" s="147">
        <v>2</v>
      </c>
      <c r="M25" s="147">
        <v>1.50</v>
      </c>
      <c r="N25" s="147">
        <v>1</v>
      </c>
      <c r="O25" s="147">
        <v>0</v>
      </c>
      <c r="P25" s="18">
        <f t="shared" si="4"/>
        <v>6</v>
      </c>
      <c r="Q25" s="116">
        <f t="shared" si="5"/>
        <v>0.30000000000000004</v>
      </c>
      <c r="R25" s="105">
        <f t="shared" si="8"/>
        <v>0.825</v>
      </c>
      <c r="S25" s="105">
        <f t="shared" si="8"/>
        <v>0.475</v>
      </c>
      <c r="T25" s="105">
        <f t="shared" si="8"/>
        <v>0.375</v>
      </c>
      <c r="U25" s="105">
        <f t="shared" si="8"/>
        <v>0.65</v>
      </c>
      <c r="V25" s="105">
        <f t="shared" si="8"/>
        <v>0.375</v>
      </c>
      <c r="W25" s="117">
        <f t="shared" si="1"/>
        <v>22</v>
      </c>
      <c r="X25" s="117">
        <f t="shared" si="6"/>
        <v>4.4000000000000004</v>
      </c>
      <c r="Y25" s="293">
        <v>14</v>
      </c>
      <c r="Z25" s="116">
        <f t="shared" si="7"/>
        <v>11.20</v>
      </c>
      <c r="AA25" s="245"/>
    </row>
    <row r="26" spans="1:27" ht="19.9" customHeight="1">
      <c r="A26" s="138">
        <v>19</v>
      </c>
      <c r="B26" s="165">
        <v>263524</v>
      </c>
      <c r="C26" s="148" t="s">
        <v>121</v>
      </c>
      <c r="D26" s="146">
        <v>3</v>
      </c>
      <c r="E26" s="146">
        <v>5</v>
      </c>
      <c r="F26" s="146">
        <v>4.50</v>
      </c>
      <c r="G26" s="146">
        <v>5</v>
      </c>
      <c r="H26" s="146">
        <v>4</v>
      </c>
      <c r="I26" s="10">
        <f t="shared" si="2"/>
        <v>21.50</v>
      </c>
      <c r="J26" s="10">
        <f t="shared" si="3"/>
        <v>3.225</v>
      </c>
      <c r="K26" s="147">
        <v>3</v>
      </c>
      <c r="L26" s="147">
        <v>1.50</v>
      </c>
      <c r="M26" s="147">
        <v>2</v>
      </c>
      <c r="N26" s="147">
        <v>1.50</v>
      </c>
      <c r="O26" s="147">
        <v>2</v>
      </c>
      <c r="P26" s="18">
        <f t="shared" si="4"/>
        <v>10</v>
      </c>
      <c r="Q26" s="116">
        <f t="shared" si="5"/>
        <v>0.50</v>
      </c>
      <c r="R26" s="105">
        <f t="shared" si="8"/>
        <v>0.60</v>
      </c>
      <c r="S26" s="105">
        <f t="shared" si="8"/>
        <v>0.825</v>
      </c>
      <c r="T26" s="105">
        <f t="shared" si="8"/>
        <v>0.77499999999999991</v>
      </c>
      <c r="U26" s="105">
        <f t="shared" si="8"/>
        <v>0.825</v>
      </c>
      <c r="V26" s="105">
        <f t="shared" si="8"/>
        <v>0.70</v>
      </c>
      <c r="W26" s="117">
        <f t="shared" si="1"/>
        <v>31.50</v>
      </c>
      <c r="X26" s="117">
        <f t="shared" si="6"/>
        <v>6.3000000000000007</v>
      </c>
      <c r="Y26" s="293">
        <v>18</v>
      </c>
      <c r="Z26" s="116">
        <f t="shared" si="7"/>
        <v>14.40</v>
      </c>
      <c r="AA26" s="245"/>
    </row>
    <row r="27" spans="1:27" ht="19.9" customHeight="1">
      <c r="A27" s="138">
        <v>20</v>
      </c>
      <c r="B27" s="165">
        <v>263527</v>
      </c>
      <c r="C27" s="148" t="s">
        <v>122</v>
      </c>
      <c r="D27" s="146">
        <v>4</v>
      </c>
      <c r="E27" s="146">
        <v>5.50</v>
      </c>
      <c r="F27" s="146">
        <v>4</v>
      </c>
      <c r="G27" s="146">
        <v>2.50</v>
      </c>
      <c r="H27" s="146">
        <v>3</v>
      </c>
      <c r="I27" s="10">
        <f t="shared" si="2"/>
        <v>19</v>
      </c>
      <c r="J27" s="10">
        <f t="shared" si="3"/>
        <v>2.85</v>
      </c>
      <c r="K27" s="18">
        <v>2</v>
      </c>
      <c r="L27" s="18">
        <v>2.50</v>
      </c>
      <c r="M27" s="18">
        <v>1</v>
      </c>
      <c r="N27" s="18">
        <v>2</v>
      </c>
      <c r="O27" s="18">
        <v>0.50</v>
      </c>
      <c r="P27" s="18">
        <f t="shared" si="4"/>
        <v>8</v>
      </c>
      <c r="Q27" s="116">
        <f t="shared" si="5"/>
        <v>0.40</v>
      </c>
      <c r="R27" s="105">
        <f t="shared" si="8"/>
        <v>0.70</v>
      </c>
      <c r="S27" s="105">
        <f t="shared" si="8"/>
        <v>0.95</v>
      </c>
      <c r="T27" s="105">
        <f t="shared" si="8"/>
        <v>0.65</v>
      </c>
      <c r="U27" s="105">
        <f t="shared" si="8"/>
        <v>0.475</v>
      </c>
      <c r="V27" s="105">
        <f t="shared" si="8"/>
        <v>0.475</v>
      </c>
      <c r="W27" s="117">
        <f t="shared" si="1"/>
        <v>27</v>
      </c>
      <c r="X27" s="117">
        <f t="shared" si="6"/>
        <v>5.40</v>
      </c>
      <c r="Y27" s="293">
        <v>15</v>
      </c>
      <c r="Z27" s="116">
        <f t="shared" si="7"/>
        <v>12</v>
      </c>
      <c r="AA27" s="245"/>
    </row>
    <row r="28" spans="1:27" ht="19.9" customHeight="1">
      <c r="A28" s="138">
        <v>21</v>
      </c>
      <c r="B28" s="165">
        <v>263530</v>
      </c>
      <c r="C28" s="148" t="s">
        <v>123</v>
      </c>
      <c r="D28" s="146">
        <v>3.50</v>
      </c>
      <c r="E28" s="146">
        <v>3</v>
      </c>
      <c r="F28" s="146">
        <v>2</v>
      </c>
      <c r="G28" s="146">
        <v>4</v>
      </c>
      <c r="H28" s="146">
        <v>2.50</v>
      </c>
      <c r="I28" s="10">
        <f t="shared" si="2"/>
        <v>15</v>
      </c>
      <c r="J28" s="10">
        <f t="shared" si="3"/>
        <v>2.25</v>
      </c>
      <c r="K28" s="147">
        <v>1.50</v>
      </c>
      <c r="L28" s="147">
        <v>1</v>
      </c>
      <c r="M28" s="147">
        <v>2.50</v>
      </c>
      <c r="N28" s="147">
        <v>1.50</v>
      </c>
      <c r="O28" s="147">
        <v>0</v>
      </c>
      <c r="P28" s="18">
        <f t="shared" si="4"/>
        <v>6.50</v>
      </c>
      <c r="Q28" s="116">
        <f t="shared" si="5"/>
        <v>0.325</v>
      </c>
      <c r="R28" s="105">
        <f t="shared" si="8"/>
        <v>0.60000000000000009</v>
      </c>
      <c r="S28" s="105">
        <f t="shared" si="8"/>
        <v>0.49999999999999994</v>
      </c>
      <c r="T28" s="105">
        <f t="shared" si="8"/>
        <v>0.425</v>
      </c>
      <c r="U28" s="105">
        <f t="shared" si="8"/>
        <v>0.675</v>
      </c>
      <c r="V28" s="105">
        <f t="shared" si="8"/>
        <v>0.375</v>
      </c>
      <c r="W28" s="117">
        <f t="shared" si="1"/>
        <v>21.50</v>
      </c>
      <c r="X28" s="117">
        <f t="shared" si="6"/>
        <v>4.30</v>
      </c>
      <c r="Y28" s="293">
        <v>14</v>
      </c>
      <c r="Z28" s="116">
        <f t="shared" si="7"/>
        <v>11.20</v>
      </c>
      <c r="AA28" s="245"/>
    </row>
    <row r="29" spans="1:27" ht="19.9" customHeight="1">
      <c r="A29" s="138">
        <v>22</v>
      </c>
      <c r="B29" s="165">
        <v>263536</v>
      </c>
      <c r="C29" s="148" t="s">
        <v>296</v>
      </c>
      <c r="D29" s="10"/>
      <c r="E29" s="10"/>
      <c r="F29" s="10"/>
      <c r="G29" s="10"/>
      <c r="H29" s="10"/>
      <c r="I29" s="10">
        <f t="shared" si="2"/>
        <v>0</v>
      </c>
      <c r="J29" s="10">
        <f t="shared" si="3"/>
        <v>0</v>
      </c>
      <c r="K29" s="18"/>
      <c r="L29" s="18"/>
      <c r="M29" s="18"/>
      <c r="N29" s="18"/>
      <c r="O29" s="18"/>
      <c r="P29" s="18"/>
      <c r="Q29" s="116">
        <f t="shared" si="5"/>
        <v>0</v>
      </c>
      <c r="R29" s="105">
        <f t="shared" si="8"/>
        <v>0</v>
      </c>
      <c r="S29" s="105">
        <f t="shared" si="8"/>
        <v>0</v>
      </c>
      <c r="T29" s="105">
        <f t="shared" si="8"/>
        <v>0</v>
      </c>
      <c r="U29" s="105">
        <f t="shared" si="8"/>
        <v>0</v>
      </c>
      <c r="V29" s="105">
        <f t="shared" si="8"/>
        <v>0</v>
      </c>
      <c r="W29" s="117">
        <f t="shared" si="1"/>
        <v>0</v>
      </c>
      <c r="X29" s="117"/>
      <c r="Y29" s="297"/>
      <c r="Z29" s="116">
        <f t="shared" si="7"/>
        <v>0</v>
      </c>
      <c r="AA29" s="245"/>
    </row>
    <row r="30" spans="1:27" ht="19.9" customHeight="1">
      <c r="A30" s="138">
        <v>23</v>
      </c>
      <c r="B30" s="165">
        <v>263538</v>
      </c>
      <c r="C30" s="148" t="s">
        <v>275</v>
      </c>
      <c r="D30" s="146">
        <v>1</v>
      </c>
      <c r="E30" s="146">
        <v>1.50</v>
      </c>
      <c r="F30" s="146">
        <v>2</v>
      </c>
      <c r="G30" s="146">
        <v>1</v>
      </c>
      <c r="H30" s="146">
        <v>0</v>
      </c>
      <c r="I30" s="10">
        <f t="shared" si="2"/>
        <v>5.50</v>
      </c>
      <c r="J30" s="10">
        <f t="shared" si="3"/>
        <v>0.825</v>
      </c>
      <c r="K30" s="147">
        <v>0</v>
      </c>
      <c r="L30" s="147">
        <v>0</v>
      </c>
      <c r="M30" s="147">
        <v>0.50</v>
      </c>
      <c r="N30" s="147">
        <v>0.50</v>
      </c>
      <c r="O30" s="147">
        <v>1</v>
      </c>
      <c r="P30" s="308">
        <f t="shared" si="4"/>
        <v>2</v>
      </c>
      <c r="Q30" s="116">
        <f t="shared" si="5"/>
        <v>0.10</v>
      </c>
      <c r="R30" s="105">
        <f t="shared" si="8"/>
        <v>0.15</v>
      </c>
      <c r="S30" s="105">
        <f t="shared" si="8"/>
        <v>0.22499999999999998</v>
      </c>
      <c r="T30" s="105">
        <f t="shared" si="8"/>
        <v>0.325</v>
      </c>
      <c r="U30" s="105">
        <f t="shared" si="8"/>
        <v>0.175</v>
      </c>
      <c r="V30" s="105">
        <f t="shared" si="8"/>
        <v>0.05</v>
      </c>
      <c r="W30" s="117">
        <f t="shared" si="1"/>
        <v>7.50</v>
      </c>
      <c r="X30" s="117">
        <f t="shared" si="6"/>
        <v>1.50</v>
      </c>
      <c r="Y30" s="293">
        <v>6</v>
      </c>
      <c r="Z30" s="116">
        <f t="shared" si="7"/>
        <v>4.8000000000000007</v>
      </c>
      <c r="AA30" s="245"/>
    </row>
    <row r="31" spans="1:30" s="132" customFormat="1" ht="18" customHeight="1">
      <c r="A31" s="138">
        <v>24</v>
      </c>
      <c r="B31" s="165">
        <v>263543</v>
      </c>
      <c r="C31" s="148" t="s">
        <v>124</v>
      </c>
      <c r="D31" s="146">
        <v>4</v>
      </c>
      <c r="E31" s="146">
        <v>3</v>
      </c>
      <c r="F31" s="146">
        <v>3.50</v>
      </c>
      <c r="G31" s="146">
        <v>5.50</v>
      </c>
      <c r="H31" s="146">
        <v>5</v>
      </c>
      <c r="I31" s="10">
        <f t="shared" si="2"/>
        <v>21</v>
      </c>
      <c r="J31" s="10">
        <f t="shared" si="3"/>
        <v>3.15</v>
      </c>
      <c r="K31" s="147">
        <v>2</v>
      </c>
      <c r="L31" s="147">
        <v>2.50</v>
      </c>
      <c r="M31" s="147">
        <v>1</v>
      </c>
      <c r="N31" s="147">
        <v>1.50</v>
      </c>
      <c r="O31" s="147">
        <v>2</v>
      </c>
      <c r="P31" s="18">
        <f t="shared" si="4"/>
        <v>9</v>
      </c>
      <c r="Q31" s="116">
        <f t="shared" si="5"/>
        <v>0.45</v>
      </c>
      <c r="R31" s="105">
        <f t="shared" si="8"/>
        <v>0.70</v>
      </c>
      <c r="S31" s="105">
        <f t="shared" si="8"/>
        <v>0.57499999999999996</v>
      </c>
      <c r="T31" s="105">
        <f t="shared" si="8"/>
        <v>0.57500000000000007</v>
      </c>
      <c r="U31" s="105">
        <f t="shared" si="8"/>
        <v>0.89999999999999991</v>
      </c>
      <c r="V31" s="105">
        <f t="shared" si="8"/>
        <v>0.85</v>
      </c>
      <c r="W31" s="117">
        <f t="shared" si="1"/>
        <v>30</v>
      </c>
      <c r="X31" s="117">
        <f t="shared" si="6"/>
        <v>6</v>
      </c>
      <c r="Y31" s="293">
        <v>17</v>
      </c>
      <c r="Z31" s="116">
        <f t="shared" si="7"/>
        <v>13.60</v>
      </c>
      <c r="AA31" s="245"/>
      <c r="AC31" s="1"/>
      <c r="AD31" s="1"/>
    </row>
    <row r="32" spans="1:27" ht="19.9" customHeight="1">
      <c r="A32" s="138">
        <v>25</v>
      </c>
      <c r="B32" s="165">
        <v>263544</v>
      </c>
      <c r="C32" s="148" t="s">
        <v>125</v>
      </c>
      <c r="D32" s="146">
        <v>4.50</v>
      </c>
      <c r="E32" s="146">
        <v>5</v>
      </c>
      <c r="F32" s="146">
        <v>6</v>
      </c>
      <c r="G32" s="146">
        <v>5.50</v>
      </c>
      <c r="H32" s="146">
        <v>6.50</v>
      </c>
      <c r="I32" s="10">
        <f t="shared" si="2"/>
        <v>27.50</v>
      </c>
      <c r="J32" s="10">
        <f t="shared" si="3"/>
        <v>4.125</v>
      </c>
      <c r="K32" s="147">
        <v>2</v>
      </c>
      <c r="L32" s="147">
        <v>1.50</v>
      </c>
      <c r="M32" s="147">
        <v>3</v>
      </c>
      <c r="N32" s="147">
        <v>2.50</v>
      </c>
      <c r="O32" s="147">
        <v>3</v>
      </c>
      <c r="P32" s="18">
        <f t="shared" si="4"/>
        <v>12</v>
      </c>
      <c r="Q32" s="116">
        <f t="shared" si="5"/>
        <v>0.60000000000000009</v>
      </c>
      <c r="R32" s="105">
        <f t="shared" si="8"/>
        <v>0.77499999999999991</v>
      </c>
      <c r="S32" s="105">
        <f t="shared" si="8"/>
        <v>0.825</v>
      </c>
      <c r="T32" s="105">
        <f t="shared" si="8"/>
        <v>1.0499999999999998</v>
      </c>
      <c r="U32" s="105">
        <f t="shared" si="8"/>
        <v>0.95</v>
      </c>
      <c r="V32" s="105">
        <f t="shared" si="8"/>
        <v>1.125</v>
      </c>
      <c r="W32" s="117">
        <f t="shared" si="1"/>
        <v>39.50</v>
      </c>
      <c r="X32" s="117">
        <f t="shared" si="6"/>
        <v>7.90</v>
      </c>
      <c r="Y32" s="293">
        <v>21</v>
      </c>
      <c r="Z32" s="116">
        <f t="shared" si="7"/>
        <v>16.80</v>
      </c>
      <c r="AA32" s="245"/>
    </row>
    <row r="33" spans="1:27" ht="19.9" customHeight="1">
      <c r="A33" s="138">
        <v>26</v>
      </c>
      <c r="B33" s="165">
        <v>263545</v>
      </c>
      <c r="C33" s="148" t="s">
        <v>126</v>
      </c>
      <c r="D33" s="309">
        <v>6</v>
      </c>
      <c r="E33" s="309">
        <v>7.50</v>
      </c>
      <c r="F33" s="309">
        <v>5</v>
      </c>
      <c r="G33" s="309">
        <v>7</v>
      </c>
      <c r="H33" s="309">
        <v>5.50</v>
      </c>
      <c r="I33" s="10">
        <f t="shared" si="2"/>
        <v>31</v>
      </c>
      <c r="J33" s="10">
        <f t="shared" si="3"/>
        <v>4.6499999999999995</v>
      </c>
      <c r="K33" s="309">
        <v>4</v>
      </c>
      <c r="L33" s="309">
        <v>3</v>
      </c>
      <c r="M33" s="310">
        <v>2.50</v>
      </c>
      <c r="N33" s="310">
        <v>1.50</v>
      </c>
      <c r="O33" s="310">
        <v>3.50</v>
      </c>
      <c r="P33" s="18">
        <f t="shared" si="4"/>
        <v>14.50</v>
      </c>
      <c r="Q33" s="116">
        <f t="shared" si="5"/>
        <v>0.72500000000000009</v>
      </c>
      <c r="R33" s="105">
        <f t="shared" si="8"/>
        <v>1.0999999999999999</v>
      </c>
      <c r="S33" s="105">
        <f t="shared" si="8"/>
        <v>1.2749999999999999</v>
      </c>
      <c r="T33" s="105">
        <f t="shared" si="8"/>
        <v>0.875</v>
      </c>
      <c r="U33" s="105">
        <f t="shared" si="8"/>
        <v>1.125</v>
      </c>
      <c r="V33" s="105">
        <f t="shared" si="8"/>
        <v>1</v>
      </c>
      <c r="W33" s="117">
        <f t="shared" si="1"/>
        <v>45.50</v>
      </c>
      <c r="X33" s="117">
        <f t="shared" si="6"/>
        <v>9.10</v>
      </c>
      <c r="Y33" s="293">
        <v>23</v>
      </c>
      <c r="Z33" s="116">
        <f t="shared" si="7"/>
        <v>18.400000000000002</v>
      </c>
      <c r="AA33" s="245"/>
    </row>
    <row r="34" spans="1:27" ht="19.9" customHeight="1">
      <c r="A34" s="138">
        <v>27</v>
      </c>
      <c r="B34" s="165">
        <v>263549</v>
      </c>
      <c r="C34" s="148" t="s">
        <v>127</v>
      </c>
      <c r="D34" s="146">
        <v>4.50</v>
      </c>
      <c r="E34" s="146">
        <v>5</v>
      </c>
      <c r="F34" s="146">
        <v>6</v>
      </c>
      <c r="G34" s="146">
        <v>8</v>
      </c>
      <c r="H34" s="146">
        <v>7</v>
      </c>
      <c r="I34" s="10">
        <f t="shared" si="2"/>
        <v>30.50</v>
      </c>
      <c r="J34" s="10">
        <f t="shared" si="3"/>
        <v>4.575</v>
      </c>
      <c r="K34" s="147">
        <v>2</v>
      </c>
      <c r="L34" s="147">
        <v>2.50</v>
      </c>
      <c r="M34" s="147">
        <v>1.50</v>
      </c>
      <c r="N34" s="147">
        <v>3</v>
      </c>
      <c r="O34" s="147">
        <v>3</v>
      </c>
      <c r="P34" s="18">
        <f t="shared" si="4"/>
        <v>12</v>
      </c>
      <c r="Q34" s="116">
        <f t="shared" si="5"/>
        <v>0.60000000000000009</v>
      </c>
      <c r="R34" s="105">
        <f t="shared" si="8"/>
        <v>0.77499999999999991</v>
      </c>
      <c r="S34" s="105">
        <f t="shared" si="8"/>
        <v>0.875</v>
      </c>
      <c r="T34" s="105">
        <f t="shared" si="8"/>
        <v>0.97499999999999987</v>
      </c>
      <c r="U34" s="105">
        <f t="shared" si="8"/>
        <v>1.35</v>
      </c>
      <c r="V34" s="105">
        <f t="shared" si="8"/>
        <v>1.2000000000000002</v>
      </c>
      <c r="W34" s="117">
        <f t="shared" si="1"/>
        <v>42.50</v>
      </c>
      <c r="X34" s="117">
        <f t="shared" si="6"/>
        <v>8.50</v>
      </c>
      <c r="Y34" s="293">
        <v>22</v>
      </c>
      <c r="Z34" s="116">
        <f t="shared" si="7"/>
        <v>17.60</v>
      </c>
      <c r="AA34" s="245"/>
    </row>
    <row r="35" spans="1:27" ht="19.9" customHeight="1">
      <c r="A35" s="138">
        <v>28</v>
      </c>
      <c r="B35" s="165">
        <v>263556</v>
      </c>
      <c r="C35" s="148" t="s">
        <v>128</v>
      </c>
      <c r="D35" s="146">
        <v>5</v>
      </c>
      <c r="E35" s="146">
        <v>3.50</v>
      </c>
      <c r="F35" s="146">
        <v>5.50</v>
      </c>
      <c r="G35" s="146">
        <v>2.50</v>
      </c>
      <c r="H35" s="146">
        <v>2</v>
      </c>
      <c r="I35" s="10">
        <f t="shared" si="2"/>
        <v>18.50</v>
      </c>
      <c r="J35" s="10">
        <f t="shared" si="3"/>
        <v>2.775</v>
      </c>
      <c r="K35" s="147">
        <v>2.50</v>
      </c>
      <c r="L35" s="147">
        <v>2</v>
      </c>
      <c r="M35" s="147">
        <v>2</v>
      </c>
      <c r="N35" s="147">
        <v>1</v>
      </c>
      <c r="O35" s="147">
        <v>1.50</v>
      </c>
      <c r="P35" s="18">
        <f t="shared" si="4"/>
        <v>9</v>
      </c>
      <c r="Q35" s="116">
        <f t="shared" si="5"/>
        <v>0.45</v>
      </c>
      <c r="R35" s="105">
        <f t="shared" si="8"/>
        <v>0.875</v>
      </c>
      <c r="S35" s="105">
        <f t="shared" si="8"/>
        <v>0.625</v>
      </c>
      <c r="T35" s="105">
        <f t="shared" si="8"/>
        <v>0.925</v>
      </c>
      <c r="U35" s="105">
        <f t="shared" si="8"/>
        <v>0.425</v>
      </c>
      <c r="V35" s="105">
        <f t="shared" si="8"/>
        <v>0.375</v>
      </c>
      <c r="W35" s="117">
        <f t="shared" si="1"/>
        <v>27.50</v>
      </c>
      <c r="X35" s="117">
        <f t="shared" si="6"/>
        <v>5.50</v>
      </c>
      <c r="Y35" s="293">
        <v>15</v>
      </c>
      <c r="Z35" s="116">
        <f t="shared" si="7"/>
        <v>12</v>
      </c>
      <c r="AA35" s="245"/>
    </row>
    <row r="36" spans="1:27" ht="19.9" customHeight="1">
      <c r="A36" s="138">
        <v>29</v>
      </c>
      <c r="B36" s="165">
        <v>263557</v>
      </c>
      <c r="C36" s="148" t="s">
        <v>129</v>
      </c>
      <c r="D36" s="10">
        <v>8</v>
      </c>
      <c r="E36" s="10">
        <v>7.50</v>
      </c>
      <c r="F36" s="10">
        <v>6</v>
      </c>
      <c r="G36" s="10">
        <v>5.50</v>
      </c>
      <c r="H36" s="10">
        <v>5</v>
      </c>
      <c r="I36" s="10">
        <f t="shared" si="2"/>
        <v>32</v>
      </c>
      <c r="J36" s="10">
        <f t="shared" si="3"/>
        <v>4.80</v>
      </c>
      <c r="K36" s="18">
        <v>3</v>
      </c>
      <c r="L36" s="18">
        <v>3.50</v>
      </c>
      <c r="M36" s="18">
        <v>1.50</v>
      </c>
      <c r="N36" s="18">
        <v>2</v>
      </c>
      <c r="O36" s="18">
        <v>2.50</v>
      </c>
      <c r="P36" s="18">
        <f t="shared" si="4"/>
        <v>12.50</v>
      </c>
      <c r="Q36" s="116">
        <f t="shared" si="5"/>
        <v>0.625</v>
      </c>
      <c r="R36" s="105">
        <f t="shared" si="8"/>
        <v>1.35</v>
      </c>
      <c r="S36" s="105">
        <f t="shared" si="8"/>
        <v>1.30</v>
      </c>
      <c r="T36" s="105">
        <f t="shared" si="8"/>
        <v>0.97499999999999987</v>
      </c>
      <c r="U36" s="105">
        <f t="shared" si="8"/>
        <v>0.925</v>
      </c>
      <c r="V36" s="105">
        <f t="shared" si="8"/>
        <v>0.875</v>
      </c>
      <c r="W36" s="117">
        <f t="shared" si="1"/>
        <v>44.50</v>
      </c>
      <c r="X36" s="117">
        <f t="shared" si="6"/>
        <v>8.90</v>
      </c>
      <c r="Y36" s="293">
        <v>23</v>
      </c>
      <c r="Z36" s="116">
        <f t="shared" si="7"/>
        <v>18.400000000000002</v>
      </c>
      <c r="AA36" s="245"/>
    </row>
    <row r="37" spans="1:27" ht="19.9" customHeight="1">
      <c r="A37" s="138">
        <v>30</v>
      </c>
      <c r="B37" s="165">
        <v>263563</v>
      </c>
      <c r="C37" s="148" t="s">
        <v>130</v>
      </c>
      <c r="D37" s="10">
        <v>3</v>
      </c>
      <c r="E37" s="10">
        <v>5</v>
      </c>
      <c r="F37" s="10">
        <v>4.50</v>
      </c>
      <c r="G37" s="10">
        <v>5.50</v>
      </c>
      <c r="H37" s="10">
        <v>6</v>
      </c>
      <c r="I37" s="10">
        <f t="shared" si="2"/>
        <v>24</v>
      </c>
      <c r="J37" s="10">
        <f t="shared" si="3"/>
        <v>3.5999999999999996</v>
      </c>
      <c r="K37" s="18">
        <v>2.50</v>
      </c>
      <c r="L37" s="18">
        <v>3</v>
      </c>
      <c r="M37" s="18">
        <v>2</v>
      </c>
      <c r="N37" s="18">
        <v>1.50</v>
      </c>
      <c r="O37" s="18">
        <v>3</v>
      </c>
      <c r="P37" s="18">
        <f t="shared" si="4"/>
        <v>12</v>
      </c>
      <c r="Q37" s="116">
        <f t="shared" si="5"/>
        <v>0.60000000000000009</v>
      </c>
      <c r="R37" s="105">
        <f t="shared" si="8"/>
        <v>0.57499999999999996</v>
      </c>
      <c r="S37" s="105">
        <f t="shared" si="8"/>
        <v>0.90</v>
      </c>
      <c r="T37" s="105">
        <f t="shared" si="8"/>
        <v>0.77499999999999991</v>
      </c>
      <c r="U37" s="105">
        <f t="shared" si="8"/>
        <v>0.89999999999999991</v>
      </c>
      <c r="V37" s="105">
        <f t="shared" si="8"/>
        <v>1.0499999999999998</v>
      </c>
      <c r="W37" s="117">
        <f t="shared" si="1"/>
        <v>36</v>
      </c>
      <c r="X37" s="117">
        <f t="shared" si="6"/>
        <v>7.20</v>
      </c>
      <c r="Y37" s="293">
        <v>18</v>
      </c>
      <c r="Z37" s="116">
        <f t="shared" si="7"/>
        <v>14.40</v>
      </c>
      <c r="AA37" s="245"/>
    </row>
    <row r="38" spans="1:27" ht="19.9" customHeight="1">
      <c r="A38" s="138">
        <v>31</v>
      </c>
      <c r="B38" s="165">
        <v>263565</v>
      </c>
      <c r="C38" s="148" t="s">
        <v>131</v>
      </c>
      <c r="D38" s="10">
        <v>4.50</v>
      </c>
      <c r="E38" s="10">
        <v>7</v>
      </c>
      <c r="F38" s="10">
        <v>3.50</v>
      </c>
      <c r="G38" s="10">
        <v>6</v>
      </c>
      <c r="H38" s="10">
        <v>4</v>
      </c>
      <c r="I38" s="10">
        <f t="shared" si="2"/>
        <v>25</v>
      </c>
      <c r="J38" s="10">
        <f t="shared" si="3"/>
        <v>3.75</v>
      </c>
      <c r="K38" s="18">
        <v>3</v>
      </c>
      <c r="L38" s="18">
        <v>1</v>
      </c>
      <c r="M38" s="18">
        <v>2</v>
      </c>
      <c r="N38" s="18">
        <v>3</v>
      </c>
      <c r="O38" s="18">
        <v>2.50</v>
      </c>
      <c r="P38" s="18">
        <f t="shared" si="4"/>
        <v>11.50</v>
      </c>
      <c r="Q38" s="116">
        <f t="shared" si="5"/>
        <v>0.57500000000000007</v>
      </c>
      <c r="R38" s="105">
        <f t="shared" si="8"/>
        <v>0.825</v>
      </c>
      <c r="S38" s="105">
        <f t="shared" si="8"/>
        <v>1.1000000000000001</v>
      </c>
      <c r="T38" s="105">
        <f t="shared" si="8"/>
        <v>0.625</v>
      </c>
      <c r="U38" s="105">
        <f t="shared" si="8"/>
        <v>1.0499999999999998</v>
      </c>
      <c r="V38" s="105">
        <f t="shared" si="8"/>
        <v>0.725</v>
      </c>
      <c r="W38" s="117">
        <f t="shared" si="1"/>
        <v>36.50</v>
      </c>
      <c r="X38" s="117">
        <f t="shared" si="6"/>
        <v>7.3000000000000007</v>
      </c>
      <c r="Y38" s="293">
        <v>20</v>
      </c>
      <c r="Z38" s="116">
        <f t="shared" si="7"/>
        <v>16</v>
      </c>
      <c r="AA38" s="245"/>
    </row>
    <row r="39" spans="1:27" ht="19.9" customHeight="1">
      <c r="A39" s="138">
        <v>32</v>
      </c>
      <c r="B39" s="165">
        <v>263566</v>
      </c>
      <c r="C39" s="148" t="s">
        <v>132</v>
      </c>
      <c r="D39" s="10">
        <v>4</v>
      </c>
      <c r="E39" s="10">
        <v>5</v>
      </c>
      <c r="F39" s="10">
        <v>6</v>
      </c>
      <c r="G39" s="10">
        <v>5.50</v>
      </c>
      <c r="H39" s="10">
        <v>3</v>
      </c>
      <c r="I39" s="10">
        <f t="shared" si="2"/>
        <v>23.50</v>
      </c>
      <c r="J39" s="10">
        <f t="shared" si="3"/>
        <v>3.525</v>
      </c>
      <c r="K39" s="18">
        <v>2</v>
      </c>
      <c r="L39" s="18">
        <v>2.50</v>
      </c>
      <c r="M39" s="18">
        <v>1.50</v>
      </c>
      <c r="N39" s="18">
        <v>2</v>
      </c>
      <c r="O39" s="18">
        <v>1</v>
      </c>
      <c r="P39" s="18">
        <f t="shared" si="4"/>
        <v>9</v>
      </c>
      <c r="Q39" s="116">
        <f t="shared" si="5"/>
        <v>0.45</v>
      </c>
      <c r="R39" s="105">
        <f t="shared" si="8"/>
        <v>0.70</v>
      </c>
      <c r="S39" s="105">
        <f t="shared" si="8"/>
        <v>0.875</v>
      </c>
      <c r="T39" s="105">
        <f t="shared" si="8"/>
        <v>0.97499999999999987</v>
      </c>
      <c r="U39" s="105">
        <f t="shared" si="8"/>
        <v>0.925</v>
      </c>
      <c r="V39" s="105">
        <f t="shared" si="8"/>
        <v>0.49999999999999994</v>
      </c>
      <c r="W39" s="117">
        <f t="shared" si="1"/>
        <v>32.50</v>
      </c>
      <c r="X39" s="117">
        <f t="shared" si="6"/>
        <v>6.50</v>
      </c>
      <c r="Y39" s="293">
        <v>18</v>
      </c>
      <c r="Z39" s="116">
        <f t="shared" si="7"/>
        <v>14.40</v>
      </c>
      <c r="AA39" s="245"/>
    </row>
    <row r="40" spans="1:27" ht="19.9" customHeight="1">
      <c r="A40" s="138">
        <v>33</v>
      </c>
      <c r="B40" s="165">
        <v>263568</v>
      </c>
      <c r="C40" s="148" t="s">
        <v>133</v>
      </c>
      <c r="D40" s="10">
        <v>3</v>
      </c>
      <c r="E40" s="10">
        <v>2.50</v>
      </c>
      <c r="F40" s="10">
        <v>4</v>
      </c>
      <c r="G40" s="10">
        <v>6</v>
      </c>
      <c r="H40" s="10">
        <v>4</v>
      </c>
      <c r="I40" s="10">
        <f t="shared" si="2"/>
        <v>19.50</v>
      </c>
      <c r="J40" s="10">
        <f t="shared" si="3"/>
        <v>2.925</v>
      </c>
      <c r="K40" s="18">
        <v>1</v>
      </c>
      <c r="L40" s="18">
        <v>1</v>
      </c>
      <c r="M40" s="18">
        <v>2</v>
      </c>
      <c r="N40" s="18">
        <v>1.50</v>
      </c>
      <c r="O40" s="18">
        <v>2</v>
      </c>
      <c r="P40" s="18">
        <f t="shared" si="4"/>
        <v>7.50</v>
      </c>
      <c r="Q40" s="116">
        <f t="shared" si="5"/>
        <v>0.375</v>
      </c>
      <c r="R40" s="105">
        <f t="shared" si="8"/>
        <v>0.49999999999999994</v>
      </c>
      <c r="S40" s="105">
        <f t="shared" si="8"/>
        <v>0.425</v>
      </c>
      <c r="T40" s="105">
        <f t="shared" si="8"/>
        <v>0.70</v>
      </c>
      <c r="U40" s="105">
        <f t="shared" si="8"/>
        <v>0.97499999999999987</v>
      </c>
      <c r="V40" s="105">
        <f t="shared" si="8"/>
        <v>0.70</v>
      </c>
      <c r="W40" s="117">
        <f t="shared" si="1"/>
        <v>27</v>
      </c>
      <c r="X40" s="117">
        <f t="shared" si="6"/>
        <v>5.40</v>
      </c>
      <c r="Y40" s="293">
        <v>16</v>
      </c>
      <c r="Z40" s="116">
        <f t="shared" si="7"/>
        <v>12.80</v>
      </c>
      <c r="AA40" s="245"/>
    </row>
    <row r="41" spans="1:27" ht="19.9" customHeight="1">
      <c r="A41" s="138">
        <v>34</v>
      </c>
      <c r="B41" s="165">
        <v>263572</v>
      </c>
      <c r="C41" s="148" t="s">
        <v>134</v>
      </c>
      <c r="D41" s="10">
        <v>5.50</v>
      </c>
      <c r="E41" s="10">
        <v>5</v>
      </c>
      <c r="F41" s="10">
        <v>3</v>
      </c>
      <c r="G41" s="10">
        <v>4</v>
      </c>
      <c r="H41" s="10">
        <v>6</v>
      </c>
      <c r="I41" s="10">
        <f t="shared" si="2"/>
        <v>23.50</v>
      </c>
      <c r="J41" s="10">
        <f t="shared" si="3"/>
        <v>3.525</v>
      </c>
      <c r="K41" s="18">
        <v>2</v>
      </c>
      <c r="L41" s="18">
        <v>2.50</v>
      </c>
      <c r="M41" s="18">
        <v>1.50</v>
      </c>
      <c r="N41" s="18">
        <v>2</v>
      </c>
      <c r="O41" s="18">
        <v>0.50</v>
      </c>
      <c r="P41" s="18">
        <f t="shared" si="4"/>
        <v>8.50</v>
      </c>
      <c r="Q41" s="116">
        <f t="shared" si="5"/>
        <v>0.42500000000000004</v>
      </c>
      <c r="R41" s="105">
        <f t="shared" si="8"/>
        <v>0.925</v>
      </c>
      <c r="S41" s="105">
        <f t="shared" si="8"/>
        <v>0.875</v>
      </c>
      <c r="T41" s="105">
        <f t="shared" si="8"/>
        <v>0.52499999999999991</v>
      </c>
      <c r="U41" s="105">
        <f t="shared" si="8"/>
        <v>0.70</v>
      </c>
      <c r="V41" s="105">
        <f t="shared" si="8"/>
        <v>0.925</v>
      </c>
      <c r="W41" s="117">
        <f t="shared" si="1"/>
        <v>32</v>
      </c>
      <c r="X41" s="117">
        <f t="shared" si="6"/>
        <v>6.40</v>
      </c>
      <c r="Y41" s="293">
        <v>17</v>
      </c>
      <c r="Z41" s="116">
        <f t="shared" si="7"/>
        <v>13.60</v>
      </c>
      <c r="AA41" s="245"/>
    </row>
    <row r="42" spans="1:27" ht="19.9" customHeight="1">
      <c r="A42" s="138">
        <v>35</v>
      </c>
      <c r="B42" s="165">
        <v>263579</v>
      </c>
      <c r="C42" s="148" t="s">
        <v>135</v>
      </c>
      <c r="D42" s="10">
        <v>6</v>
      </c>
      <c r="E42" s="10">
        <v>3.50</v>
      </c>
      <c r="F42" s="10">
        <v>4</v>
      </c>
      <c r="G42" s="10">
        <v>5</v>
      </c>
      <c r="H42" s="10">
        <v>6.50</v>
      </c>
      <c r="I42" s="10">
        <f t="shared" si="2"/>
        <v>25</v>
      </c>
      <c r="J42" s="10">
        <f t="shared" si="3"/>
        <v>3.75</v>
      </c>
      <c r="K42" s="18">
        <v>2.50</v>
      </c>
      <c r="L42" s="18">
        <v>3</v>
      </c>
      <c r="M42" s="18">
        <v>2</v>
      </c>
      <c r="N42" s="18">
        <v>1.50</v>
      </c>
      <c r="O42" s="18">
        <v>1</v>
      </c>
      <c r="P42" s="18">
        <f t="shared" si="4"/>
        <v>10</v>
      </c>
      <c r="Q42" s="116">
        <f t="shared" si="5"/>
        <v>0.50</v>
      </c>
      <c r="R42" s="105">
        <f t="shared" si="8"/>
        <v>1.0249999999999999</v>
      </c>
      <c r="S42" s="105">
        <f t="shared" si="8"/>
        <v>0.675</v>
      </c>
      <c r="T42" s="105">
        <f t="shared" si="8"/>
        <v>0.70</v>
      </c>
      <c r="U42" s="105">
        <f t="shared" si="8"/>
        <v>0.825</v>
      </c>
      <c r="V42" s="105">
        <f t="shared" si="8"/>
        <v>1.0249999999999999</v>
      </c>
      <c r="W42" s="117">
        <f t="shared" si="1"/>
        <v>35</v>
      </c>
      <c r="X42" s="117">
        <f t="shared" si="6"/>
        <v>7</v>
      </c>
      <c r="Y42" s="293">
        <v>19</v>
      </c>
      <c r="Z42" s="116">
        <f t="shared" si="7"/>
        <v>15.20</v>
      </c>
      <c r="AA42" s="245"/>
    </row>
    <row r="43" spans="1:27" ht="19.9" customHeight="1">
      <c r="A43" s="138">
        <v>36</v>
      </c>
      <c r="B43" s="165">
        <v>263584</v>
      </c>
      <c r="C43" s="148" t="s">
        <v>136</v>
      </c>
      <c r="D43" s="10">
        <v>5</v>
      </c>
      <c r="E43" s="10">
        <v>3</v>
      </c>
      <c r="F43" s="10">
        <v>5.50</v>
      </c>
      <c r="G43" s="10">
        <v>4</v>
      </c>
      <c r="H43" s="10">
        <v>2</v>
      </c>
      <c r="I43" s="10">
        <f t="shared" si="2"/>
        <v>19.50</v>
      </c>
      <c r="J43" s="10">
        <f t="shared" si="3"/>
        <v>2.925</v>
      </c>
      <c r="K43" s="18">
        <v>1.50</v>
      </c>
      <c r="L43" s="18">
        <v>2</v>
      </c>
      <c r="M43" s="18">
        <v>1.50</v>
      </c>
      <c r="N43" s="18">
        <v>0.50</v>
      </c>
      <c r="O43" s="18">
        <v>2</v>
      </c>
      <c r="P43" s="18">
        <f t="shared" si="4"/>
        <v>7.50</v>
      </c>
      <c r="Q43" s="116">
        <f t="shared" si="5"/>
        <v>0.375</v>
      </c>
      <c r="R43" s="105">
        <f t="shared" si="8"/>
        <v>0.825</v>
      </c>
      <c r="S43" s="105">
        <f t="shared" si="8"/>
        <v>0.54999999999999993</v>
      </c>
      <c r="T43" s="105">
        <f t="shared" si="8"/>
        <v>0.89999999999999991</v>
      </c>
      <c r="U43" s="105">
        <f t="shared" si="8"/>
        <v>0.625</v>
      </c>
      <c r="V43" s="105">
        <f t="shared" si="8"/>
        <v>0.40</v>
      </c>
      <c r="W43" s="117">
        <f t="shared" si="1"/>
        <v>27</v>
      </c>
      <c r="X43" s="117">
        <f t="shared" si="6"/>
        <v>5.40</v>
      </c>
      <c r="Y43" s="293">
        <v>16</v>
      </c>
      <c r="Z43" s="116">
        <f t="shared" si="7"/>
        <v>12.80</v>
      </c>
      <c r="AA43" s="245"/>
    </row>
    <row r="44" spans="1:27" ht="19.9" customHeight="1">
      <c r="A44" s="138">
        <v>37</v>
      </c>
      <c r="B44" s="165">
        <v>263585</v>
      </c>
      <c r="C44" s="148" t="s">
        <v>137</v>
      </c>
      <c r="D44" s="10">
        <v>4</v>
      </c>
      <c r="E44" s="10">
        <v>2</v>
      </c>
      <c r="F44" s="10">
        <v>3</v>
      </c>
      <c r="G44" s="10">
        <v>2.50</v>
      </c>
      <c r="H44" s="10">
        <v>3.50</v>
      </c>
      <c r="I44" s="10">
        <f t="shared" si="2"/>
        <v>15</v>
      </c>
      <c r="J44" s="10">
        <f t="shared" si="3"/>
        <v>2.25</v>
      </c>
      <c r="K44" s="18">
        <v>1</v>
      </c>
      <c r="L44" s="18">
        <v>1.50</v>
      </c>
      <c r="M44" s="18">
        <v>1</v>
      </c>
      <c r="N44" s="18">
        <v>0</v>
      </c>
      <c r="O44" s="18">
        <v>1.50</v>
      </c>
      <c r="P44" s="18">
        <f t="shared" si="4"/>
        <v>5</v>
      </c>
      <c r="Q44" s="116">
        <f t="shared" si="5"/>
        <v>0.25</v>
      </c>
      <c r="R44" s="105">
        <f t="shared" si="8"/>
        <v>0.65</v>
      </c>
      <c r="S44" s="105">
        <f t="shared" si="8"/>
        <v>0.375</v>
      </c>
      <c r="T44" s="105">
        <f t="shared" si="8"/>
        <v>0.49999999999999994</v>
      </c>
      <c r="U44" s="105">
        <f t="shared" si="8"/>
        <v>0.375</v>
      </c>
      <c r="V44" s="105">
        <f t="shared" si="8"/>
        <v>0.60000000000000009</v>
      </c>
      <c r="W44" s="117">
        <f t="shared" si="1"/>
        <v>20</v>
      </c>
      <c r="X44" s="117">
        <f t="shared" si="6"/>
        <v>4</v>
      </c>
      <c r="Y44" s="293">
        <v>12</v>
      </c>
      <c r="Z44" s="116">
        <f t="shared" si="7"/>
        <v>9.6000000000000014</v>
      </c>
      <c r="AA44" s="245"/>
    </row>
    <row r="45" spans="1:27" ht="19.9" customHeight="1">
      <c r="A45" s="138">
        <v>38</v>
      </c>
      <c r="B45" s="165">
        <v>263591</v>
      </c>
      <c r="C45" s="148" t="s">
        <v>139</v>
      </c>
      <c r="D45" s="10">
        <v>2.50</v>
      </c>
      <c r="E45" s="10">
        <v>3.50</v>
      </c>
      <c r="F45" s="10">
        <v>4.50</v>
      </c>
      <c r="G45" s="10">
        <v>4</v>
      </c>
      <c r="H45" s="10">
        <v>3</v>
      </c>
      <c r="I45" s="10">
        <f t="shared" si="2"/>
        <v>17.50</v>
      </c>
      <c r="J45" s="10">
        <f t="shared" si="3"/>
        <v>2.625</v>
      </c>
      <c r="K45" s="18">
        <v>1</v>
      </c>
      <c r="L45" s="18">
        <v>2.50</v>
      </c>
      <c r="M45" s="18">
        <v>2</v>
      </c>
      <c r="N45" s="18">
        <v>1</v>
      </c>
      <c r="O45" s="18">
        <v>0.50</v>
      </c>
      <c r="P45" s="18">
        <f t="shared" si="4"/>
        <v>7</v>
      </c>
      <c r="Q45" s="116">
        <f t="shared" si="5"/>
        <v>0.35</v>
      </c>
      <c r="R45" s="105">
        <f t="shared" si="8"/>
        <v>0.425</v>
      </c>
      <c r="S45" s="105">
        <f t="shared" si="8"/>
        <v>0.65</v>
      </c>
      <c r="T45" s="105">
        <f t="shared" si="8"/>
        <v>0.77499999999999991</v>
      </c>
      <c r="U45" s="105">
        <f t="shared" si="8"/>
        <v>0.65</v>
      </c>
      <c r="V45" s="105">
        <f t="shared" si="8"/>
        <v>0.475</v>
      </c>
      <c r="W45" s="117">
        <f t="shared" si="1"/>
        <v>24.50</v>
      </c>
      <c r="X45" s="117">
        <f t="shared" si="6"/>
        <v>4.9000000000000004</v>
      </c>
      <c r="Y45" s="293">
        <v>14</v>
      </c>
      <c r="Z45" s="116">
        <f t="shared" si="7"/>
        <v>11.20</v>
      </c>
      <c r="AA45" s="245"/>
    </row>
    <row r="46" spans="1:27" ht="19.9" customHeight="1">
      <c r="A46" s="138">
        <v>39</v>
      </c>
      <c r="B46" s="165">
        <v>263595</v>
      </c>
      <c r="C46" s="148" t="s">
        <v>140</v>
      </c>
      <c r="D46" s="10">
        <v>4.50</v>
      </c>
      <c r="E46" s="10">
        <v>6</v>
      </c>
      <c r="F46" s="10">
        <v>4.50</v>
      </c>
      <c r="G46" s="10">
        <v>5</v>
      </c>
      <c r="H46" s="10">
        <v>5.50</v>
      </c>
      <c r="I46" s="10">
        <f t="shared" si="2"/>
        <v>25.50</v>
      </c>
      <c r="J46" s="10">
        <f t="shared" si="3"/>
        <v>3.8249999999999997</v>
      </c>
      <c r="K46" s="18">
        <v>1.50</v>
      </c>
      <c r="L46" s="18">
        <v>2</v>
      </c>
      <c r="M46" s="18">
        <v>3.50</v>
      </c>
      <c r="N46" s="18">
        <v>2.50</v>
      </c>
      <c r="O46" s="18">
        <v>1</v>
      </c>
      <c r="P46" s="18">
        <f t="shared" si="4"/>
        <v>10.50</v>
      </c>
      <c r="Q46" s="116">
        <f t="shared" si="5"/>
        <v>0.525</v>
      </c>
      <c r="R46" s="105">
        <f t="shared" si="8"/>
        <v>0.75</v>
      </c>
      <c r="S46" s="105">
        <f t="shared" si="8"/>
        <v>0.99999999999999989</v>
      </c>
      <c r="T46" s="105">
        <f t="shared" si="8"/>
        <v>0.85</v>
      </c>
      <c r="U46" s="105">
        <f t="shared" si="8"/>
        <v>0.875</v>
      </c>
      <c r="V46" s="105">
        <f t="shared" si="8"/>
        <v>0.875</v>
      </c>
      <c r="W46" s="117">
        <f t="shared" si="1"/>
        <v>36</v>
      </c>
      <c r="X46" s="117">
        <f t="shared" si="6"/>
        <v>7.20</v>
      </c>
      <c r="Y46" s="293">
        <v>18</v>
      </c>
      <c r="Z46" s="116">
        <f t="shared" si="7"/>
        <v>14.40</v>
      </c>
      <c r="AA46" s="245"/>
    </row>
    <row r="47" spans="1:27" ht="19.9" customHeight="1">
      <c r="A47" s="138">
        <v>40</v>
      </c>
      <c r="B47" s="165">
        <v>263596</v>
      </c>
      <c r="C47" s="148" t="s">
        <v>141</v>
      </c>
      <c r="D47" s="10">
        <v>4</v>
      </c>
      <c r="E47" s="10">
        <v>5</v>
      </c>
      <c r="F47" s="10">
        <v>6</v>
      </c>
      <c r="G47" s="10">
        <v>3.50</v>
      </c>
      <c r="H47" s="10">
        <v>4</v>
      </c>
      <c r="I47" s="10">
        <f t="shared" si="2"/>
        <v>22.50</v>
      </c>
      <c r="J47" s="10">
        <f t="shared" si="3"/>
        <v>3.375</v>
      </c>
      <c r="K47" s="18">
        <v>2</v>
      </c>
      <c r="L47" s="18">
        <v>1</v>
      </c>
      <c r="M47" s="18">
        <v>1.50</v>
      </c>
      <c r="N47" s="18">
        <v>2</v>
      </c>
      <c r="O47" s="18">
        <v>2</v>
      </c>
      <c r="P47" s="18">
        <f t="shared" si="4"/>
        <v>8.50</v>
      </c>
      <c r="Q47" s="116">
        <f t="shared" si="5"/>
        <v>0.42500000000000004</v>
      </c>
      <c r="R47" s="105">
        <f t="shared" si="8"/>
        <v>0.70</v>
      </c>
      <c r="S47" s="105">
        <f t="shared" si="8"/>
        <v>0.80</v>
      </c>
      <c r="T47" s="105">
        <f t="shared" si="8"/>
        <v>0.97499999999999987</v>
      </c>
      <c r="U47" s="105">
        <f t="shared" si="8"/>
        <v>0.625</v>
      </c>
      <c r="V47" s="105">
        <f t="shared" si="8"/>
        <v>0.70</v>
      </c>
      <c r="W47" s="117">
        <f t="shared" si="1"/>
        <v>31</v>
      </c>
      <c r="X47" s="117">
        <f t="shared" si="6"/>
        <v>6.20</v>
      </c>
      <c r="Y47" s="293">
        <v>17</v>
      </c>
      <c r="Z47" s="116">
        <f t="shared" si="7"/>
        <v>13.60</v>
      </c>
      <c r="AA47" s="245"/>
    </row>
    <row r="48" spans="1:27" ht="19.9" customHeight="1">
      <c r="A48" s="138">
        <v>41</v>
      </c>
      <c r="B48" s="165">
        <v>263600</v>
      </c>
      <c r="C48" s="148" t="s">
        <v>142</v>
      </c>
      <c r="D48" s="146">
        <v>4.50</v>
      </c>
      <c r="E48" s="146">
        <v>4</v>
      </c>
      <c r="F48" s="146">
        <v>3</v>
      </c>
      <c r="G48" s="146">
        <v>5</v>
      </c>
      <c r="H48" s="146">
        <v>5</v>
      </c>
      <c r="I48" s="10">
        <f t="shared" si="2"/>
        <v>21.50</v>
      </c>
      <c r="J48" s="10">
        <f t="shared" si="3"/>
        <v>3.225</v>
      </c>
      <c r="K48" s="147">
        <v>1.50</v>
      </c>
      <c r="L48" s="147">
        <v>1</v>
      </c>
      <c r="M48" s="147">
        <v>2</v>
      </c>
      <c r="N48" s="147">
        <v>1.50</v>
      </c>
      <c r="O48" s="147">
        <v>2.50</v>
      </c>
      <c r="P48" s="18">
        <f t="shared" si="4"/>
        <v>8.50</v>
      </c>
      <c r="Q48" s="116">
        <f t="shared" si="5"/>
        <v>0.42500000000000004</v>
      </c>
      <c r="R48" s="105">
        <f t="shared" si="8"/>
        <v>0.75</v>
      </c>
      <c r="S48" s="105">
        <f t="shared" si="8"/>
        <v>0.65</v>
      </c>
      <c r="T48" s="105">
        <f t="shared" si="8"/>
        <v>0.54999999999999993</v>
      </c>
      <c r="U48" s="105">
        <f t="shared" si="8"/>
        <v>0.825</v>
      </c>
      <c r="V48" s="105">
        <f t="shared" si="8"/>
        <v>0.875</v>
      </c>
      <c r="W48" s="117">
        <f t="shared" si="1"/>
        <v>30</v>
      </c>
      <c r="X48" s="117">
        <f t="shared" si="6"/>
        <v>6</v>
      </c>
      <c r="Y48" s="293">
        <v>17</v>
      </c>
      <c r="Z48" s="116">
        <f t="shared" si="7"/>
        <v>13.60</v>
      </c>
      <c r="AA48" s="245"/>
    </row>
    <row r="49" spans="1:27" ht="19.9" customHeight="1">
      <c r="A49" s="138">
        <v>42</v>
      </c>
      <c r="B49" s="165">
        <v>263601</v>
      </c>
      <c r="C49" s="148" t="s">
        <v>143</v>
      </c>
      <c r="D49" s="10"/>
      <c r="E49" s="10"/>
      <c r="F49" s="10"/>
      <c r="G49" s="10"/>
      <c r="H49" s="10"/>
      <c r="I49" s="10">
        <f t="shared" si="2"/>
        <v>0</v>
      </c>
      <c r="J49" s="10">
        <f t="shared" si="3"/>
        <v>0</v>
      </c>
      <c r="K49" s="147"/>
      <c r="L49" s="147"/>
      <c r="M49" s="147"/>
      <c r="N49" s="147"/>
      <c r="O49" s="147"/>
      <c r="P49" s="18">
        <f t="shared" si="4"/>
        <v>0</v>
      </c>
      <c r="Q49" s="116">
        <f t="shared" si="5"/>
        <v>0</v>
      </c>
      <c r="R49" s="105">
        <f t="shared" si="8"/>
        <v>0</v>
      </c>
      <c r="S49" s="105">
        <f t="shared" si="8"/>
        <v>0</v>
      </c>
      <c r="T49" s="105">
        <f t="shared" si="8"/>
        <v>0</v>
      </c>
      <c r="U49" s="105">
        <f t="shared" si="8"/>
        <v>0</v>
      </c>
      <c r="V49" s="105">
        <f t="shared" si="8"/>
        <v>0</v>
      </c>
      <c r="W49" s="117">
        <f t="shared" si="1"/>
        <v>0</v>
      </c>
      <c r="X49" s="117">
        <f t="shared" si="6"/>
        <v>0</v>
      </c>
      <c r="Y49" s="293" t="s">
        <v>99</v>
      </c>
      <c r="Z49" s="116" t="e">
        <f t="shared" si="7"/>
        <v>#VALUE!</v>
      </c>
      <c r="AA49" s="245"/>
    </row>
    <row r="50" spans="1:27" ht="19.9" customHeight="1">
      <c r="A50" s="138">
        <v>43</v>
      </c>
      <c r="B50" s="165">
        <v>263602</v>
      </c>
      <c r="C50" s="148" t="s">
        <v>144</v>
      </c>
      <c r="D50" s="10">
        <v>6.50</v>
      </c>
      <c r="E50" s="10">
        <v>5</v>
      </c>
      <c r="F50" s="10">
        <v>8</v>
      </c>
      <c r="G50" s="10">
        <v>5.50</v>
      </c>
      <c r="H50" s="10">
        <v>7.50</v>
      </c>
      <c r="I50" s="10">
        <f t="shared" si="2"/>
        <v>32.50</v>
      </c>
      <c r="J50" s="10">
        <f t="shared" si="3"/>
        <v>4.875</v>
      </c>
      <c r="K50" s="18">
        <v>3</v>
      </c>
      <c r="L50" s="18">
        <v>2.50</v>
      </c>
      <c r="M50" s="18">
        <v>2</v>
      </c>
      <c r="N50" s="18">
        <v>4</v>
      </c>
      <c r="O50" s="18">
        <v>3.50</v>
      </c>
      <c r="P50" s="18">
        <f t="shared" si="4"/>
        <v>15</v>
      </c>
      <c r="Q50" s="116">
        <f t="shared" si="5"/>
        <v>0.75</v>
      </c>
      <c r="R50" s="105">
        <f t="shared" si="8"/>
        <v>1.125</v>
      </c>
      <c r="S50" s="105">
        <f t="shared" si="8"/>
        <v>0.875</v>
      </c>
      <c r="T50" s="105">
        <f t="shared" si="8"/>
        <v>1.30</v>
      </c>
      <c r="U50" s="105">
        <f t="shared" si="8"/>
        <v>1.0249999999999999</v>
      </c>
      <c r="V50" s="105">
        <f t="shared" si="8"/>
        <v>1.30</v>
      </c>
      <c r="W50" s="117">
        <f t="shared" si="1"/>
        <v>47.50</v>
      </c>
      <c r="X50" s="117">
        <f t="shared" si="6"/>
        <v>9.50</v>
      </c>
      <c r="Y50" s="293">
        <v>23</v>
      </c>
      <c r="Z50" s="116">
        <f t="shared" si="7"/>
        <v>18.400000000000002</v>
      </c>
      <c r="AA50" s="245"/>
    </row>
    <row r="51" spans="1:27" ht="19.9" customHeight="1">
      <c r="A51" s="138">
        <v>44</v>
      </c>
      <c r="B51" s="165">
        <v>263603</v>
      </c>
      <c r="C51" s="148" t="s">
        <v>145</v>
      </c>
      <c r="D51" s="146">
        <v>3.50</v>
      </c>
      <c r="E51" s="146">
        <v>6.50</v>
      </c>
      <c r="F51" s="146">
        <v>4</v>
      </c>
      <c r="G51" s="146">
        <v>6</v>
      </c>
      <c r="H51" s="146">
        <v>5</v>
      </c>
      <c r="I51" s="10">
        <f t="shared" si="2"/>
        <v>25</v>
      </c>
      <c r="J51" s="10">
        <f t="shared" si="3"/>
        <v>3.75</v>
      </c>
      <c r="K51" s="308">
        <v>3</v>
      </c>
      <c r="L51" s="308">
        <v>2</v>
      </c>
      <c r="M51" s="308">
        <v>1.50</v>
      </c>
      <c r="N51" s="308">
        <v>2.50</v>
      </c>
      <c r="O51" s="308">
        <v>1.50</v>
      </c>
      <c r="P51" s="18">
        <f t="shared" si="4"/>
        <v>10.50</v>
      </c>
      <c r="Q51" s="116">
        <f t="shared" si="5"/>
        <v>0.525</v>
      </c>
      <c r="R51" s="105">
        <f t="shared" si="8"/>
        <v>0.675</v>
      </c>
      <c r="S51" s="105">
        <f t="shared" si="8"/>
        <v>1.075</v>
      </c>
      <c r="T51" s="105">
        <f t="shared" si="8"/>
        <v>0.675</v>
      </c>
      <c r="U51" s="105">
        <f t="shared" si="8"/>
        <v>1.0249999999999999</v>
      </c>
      <c r="V51" s="105">
        <f t="shared" si="8"/>
        <v>0.825</v>
      </c>
      <c r="W51" s="117">
        <f t="shared" si="1"/>
        <v>35.50</v>
      </c>
      <c r="X51" s="117">
        <f t="shared" si="6"/>
        <v>7.10</v>
      </c>
      <c r="Y51" s="293">
        <v>20</v>
      </c>
      <c r="Z51" s="116">
        <f t="shared" si="7"/>
        <v>16</v>
      </c>
      <c r="AA51" s="245"/>
    </row>
    <row r="52" spans="1:27" ht="19.9" customHeight="1">
      <c r="A52" s="138">
        <v>45</v>
      </c>
      <c r="B52" s="165">
        <v>263604</v>
      </c>
      <c r="C52" s="148" t="s">
        <v>146</v>
      </c>
      <c r="D52" s="10">
        <v>0.50</v>
      </c>
      <c r="E52" s="10">
        <v>0</v>
      </c>
      <c r="F52" s="10">
        <v>1</v>
      </c>
      <c r="G52" s="10">
        <v>1.50</v>
      </c>
      <c r="H52" s="10">
        <v>1</v>
      </c>
      <c r="I52" s="10">
        <f t="shared" si="2"/>
        <v>4</v>
      </c>
      <c r="J52" s="10">
        <f t="shared" si="3"/>
        <v>0.60</v>
      </c>
      <c r="K52" s="18">
        <v>0</v>
      </c>
      <c r="L52" s="18">
        <v>0.50</v>
      </c>
      <c r="M52" s="18">
        <v>0</v>
      </c>
      <c r="N52" s="18">
        <v>0</v>
      </c>
      <c r="O52" s="18">
        <v>0.50</v>
      </c>
      <c r="P52" s="18">
        <f t="shared" si="4"/>
        <v>1</v>
      </c>
      <c r="Q52" s="116">
        <f t="shared" si="5"/>
        <v>0.05</v>
      </c>
      <c r="R52" s="105">
        <f t="shared" si="8"/>
        <v>0.074999999999999997</v>
      </c>
      <c r="S52" s="105">
        <f t="shared" si="8"/>
        <v>0.025000000000000001</v>
      </c>
      <c r="T52" s="105">
        <f t="shared" si="8"/>
        <v>0.15</v>
      </c>
      <c r="U52" s="105">
        <f t="shared" si="8"/>
        <v>0.22499999999999998</v>
      </c>
      <c r="V52" s="105">
        <f t="shared" si="8"/>
        <v>0.175</v>
      </c>
      <c r="W52" s="117">
        <f t="shared" si="1"/>
        <v>5</v>
      </c>
      <c r="X52" s="117">
        <f t="shared" si="6"/>
        <v>1</v>
      </c>
      <c r="Y52" s="293">
        <v>3</v>
      </c>
      <c r="Z52" s="116">
        <f t="shared" si="7"/>
        <v>2.4000000000000004</v>
      </c>
      <c r="AA52" s="245"/>
    </row>
    <row r="53" spans="1:27" ht="19.9" customHeight="1">
      <c r="A53" s="138">
        <v>46</v>
      </c>
      <c r="B53" s="165">
        <v>263606</v>
      </c>
      <c r="C53" s="148" t="s">
        <v>147</v>
      </c>
      <c r="D53" s="10"/>
      <c r="E53" s="10"/>
      <c r="F53" s="10"/>
      <c r="G53" s="10"/>
      <c r="H53" s="10"/>
      <c r="I53" s="10">
        <f t="shared" si="2"/>
        <v>0</v>
      </c>
      <c r="J53" s="10">
        <f t="shared" si="3"/>
        <v>0</v>
      </c>
      <c r="K53" s="18"/>
      <c r="L53" s="18"/>
      <c r="M53" s="18"/>
      <c r="N53" s="18"/>
      <c r="O53" s="18"/>
      <c r="P53" s="18">
        <f t="shared" si="4"/>
        <v>0</v>
      </c>
      <c r="Q53" s="116">
        <f t="shared" si="5"/>
        <v>0</v>
      </c>
      <c r="R53" s="105">
        <f t="shared" si="8"/>
        <v>0</v>
      </c>
      <c r="S53" s="105">
        <f t="shared" si="8"/>
        <v>0</v>
      </c>
      <c r="T53" s="105">
        <f t="shared" si="8"/>
        <v>0</v>
      </c>
      <c r="U53" s="105">
        <f t="shared" si="8"/>
        <v>0</v>
      </c>
      <c r="V53" s="105">
        <f t="shared" si="8"/>
        <v>0</v>
      </c>
      <c r="W53" s="117">
        <f t="shared" si="1"/>
        <v>0</v>
      </c>
      <c r="X53" s="117">
        <f t="shared" si="6"/>
        <v>0</v>
      </c>
      <c r="Y53" s="293" t="s">
        <v>99</v>
      </c>
      <c r="Z53" s="116" t="e">
        <f t="shared" si="7"/>
        <v>#VALUE!</v>
      </c>
      <c r="AA53" s="245"/>
    </row>
    <row r="54" spans="1:27" ht="19.9" customHeight="1">
      <c r="A54" s="138">
        <v>47</v>
      </c>
      <c r="B54" s="165">
        <v>263607</v>
      </c>
      <c r="C54" s="148" t="s">
        <v>148</v>
      </c>
      <c r="D54" s="10">
        <v>1</v>
      </c>
      <c r="E54" s="10">
        <v>0.50</v>
      </c>
      <c r="F54" s="10">
        <v>0.50</v>
      </c>
      <c r="G54" s="10">
        <v>1</v>
      </c>
      <c r="H54" s="10">
        <v>2</v>
      </c>
      <c r="I54" s="10">
        <f t="shared" si="2"/>
        <v>5</v>
      </c>
      <c r="J54" s="10">
        <f t="shared" si="3"/>
        <v>0.75</v>
      </c>
      <c r="K54" s="18">
        <v>0.50</v>
      </c>
      <c r="L54" s="18">
        <v>0</v>
      </c>
      <c r="M54" s="18">
        <v>0</v>
      </c>
      <c r="N54" s="18">
        <v>0.50</v>
      </c>
      <c r="O54" s="18">
        <v>0</v>
      </c>
      <c r="P54" s="18">
        <f t="shared" si="4"/>
        <v>1</v>
      </c>
      <c r="Q54" s="116">
        <f t="shared" si="5"/>
        <v>0.05</v>
      </c>
      <c r="R54" s="105">
        <f t="shared" si="8"/>
        <v>0.175</v>
      </c>
      <c r="S54" s="105">
        <f t="shared" si="8"/>
        <v>0.074999999999999997</v>
      </c>
      <c r="T54" s="105">
        <f t="shared" si="8"/>
        <v>0.074999999999999997</v>
      </c>
      <c r="U54" s="105">
        <f t="shared" si="8"/>
        <v>0.175</v>
      </c>
      <c r="V54" s="105">
        <f t="shared" si="8"/>
        <v>0.30</v>
      </c>
      <c r="W54" s="117">
        <f t="shared" si="1"/>
        <v>6</v>
      </c>
      <c r="X54" s="117">
        <f t="shared" si="6"/>
        <v>1.2000000000000002</v>
      </c>
      <c r="Y54" s="293">
        <v>5</v>
      </c>
      <c r="Z54" s="116">
        <f t="shared" si="7"/>
        <v>4</v>
      </c>
      <c r="AA54" s="245"/>
    </row>
    <row r="55" spans="1:27" ht="19.9" customHeight="1">
      <c r="A55" s="138">
        <v>48</v>
      </c>
      <c r="B55" s="165">
        <v>263608</v>
      </c>
      <c r="C55" s="148" t="s">
        <v>149</v>
      </c>
      <c r="D55" s="146">
        <v>5</v>
      </c>
      <c r="E55" s="146">
        <v>4.50</v>
      </c>
      <c r="F55" s="146">
        <v>5.50</v>
      </c>
      <c r="G55" s="146">
        <v>2.50</v>
      </c>
      <c r="H55" s="146">
        <v>4</v>
      </c>
      <c r="I55" s="10">
        <f t="shared" si="2"/>
        <v>21.50</v>
      </c>
      <c r="J55" s="10">
        <f t="shared" si="3"/>
        <v>3.225</v>
      </c>
      <c r="K55" s="308">
        <v>2.50</v>
      </c>
      <c r="L55" s="308">
        <v>1</v>
      </c>
      <c r="M55" s="308">
        <v>2</v>
      </c>
      <c r="N55" s="308">
        <v>1.50</v>
      </c>
      <c r="O55" s="308">
        <v>2</v>
      </c>
      <c r="P55" s="18">
        <f t="shared" si="4"/>
        <v>9</v>
      </c>
      <c r="Q55" s="116">
        <f t="shared" si="5"/>
        <v>0.45</v>
      </c>
      <c r="R55" s="105">
        <f t="shared" si="8"/>
        <v>0.875</v>
      </c>
      <c r="S55" s="105">
        <f t="shared" si="8"/>
        <v>0.725</v>
      </c>
      <c r="T55" s="105">
        <f t="shared" si="8"/>
        <v>0.925</v>
      </c>
      <c r="U55" s="105">
        <f t="shared" si="8"/>
        <v>0.45</v>
      </c>
      <c r="V55" s="105">
        <f t="shared" si="8"/>
        <v>0.70</v>
      </c>
      <c r="W55" s="117">
        <f t="shared" si="1"/>
        <v>30.50</v>
      </c>
      <c r="X55" s="117">
        <f t="shared" si="6"/>
        <v>6.10</v>
      </c>
      <c r="Y55" s="293">
        <v>18</v>
      </c>
      <c r="Z55" s="116">
        <f t="shared" si="7"/>
        <v>14.40</v>
      </c>
      <c r="AA55" s="245"/>
    </row>
    <row r="56" spans="1:27" ht="19.9" customHeight="1">
      <c r="A56" s="138">
        <v>49</v>
      </c>
      <c r="B56" s="165">
        <v>263613</v>
      </c>
      <c r="C56" s="148" t="s">
        <v>150</v>
      </c>
      <c r="D56" s="146">
        <v>5.50</v>
      </c>
      <c r="E56" s="146">
        <v>6</v>
      </c>
      <c r="F56" s="146">
        <v>6.50</v>
      </c>
      <c r="G56" s="146">
        <v>5</v>
      </c>
      <c r="H56" s="146">
        <v>2.50</v>
      </c>
      <c r="I56" s="10">
        <f t="shared" si="2"/>
        <v>25.50</v>
      </c>
      <c r="J56" s="10">
        <f t="shared" si="3"/>
        <v>3.8249999999999997</v>
      </c>
      <c r="K56" s="308">
        <v>1</v>
      </c>
      <c r="L56" s="308">
        <v>3</v>
      </c>
      <c r="M56" s="308">
        <v>2</v>
      </c>
      <c r="N56" s="308">
        <v>3</v>
      </c>
      <c r="O56" s="308">
        <v>2.50</v>
      </c>
      <c r="P56" s="18">
        <f t="shared" si="4"/>
        <v>11.50</v>
      </c>
      <c r="Q56" s="116">
        <f t="shared" si="5"/>
        <v>0.57500000000000007</v>
      </c>
      <c r="R56" s="105">
        <f t="shared" si="8"/>
        <v>0.875</v>
      </c>
      <c r="S56" s="105">
        <f t="shared" si="8"/>
        <v>1.0499999999999998</v>
      </c>
      <c r="T56" s="105">
        <f t="shared" si="8"/>
        <v>1.075</v>
      </c>
      <c r="U56" s="105">
        <f t="shared" si="8"/>
        <v>0.90</v>
      </c>
      <c r="V56" s="105">
        <f t="shared" si="8"/>
        <v>0.50</v>
      </c>
      <c r="W56" s="117">
        <f t="shared" si="1"/>
        <v>37</v>
      </c>
      <c r="X56" s="117">
        <f t="shared" si="6"/>
        <v>7.40</v>
      </c>
      <c r="Y56" s="293">
        <v>20</v>
      </c>
      <c r="Z56" s="116">
        <f t="shared" si="7"/>
        <v>16</v>
      </c>
      <c r="AA56" s="245"/>
    </row>
    <row r="57" spans="1:30" s="131" customFormat="1" ht="19.9" customHeight="1">
      <c r="A57" s="138">
        <v>50</v>
      </c>
      <c r="B57" s="165">
        <v>263614</v>
      </c>
      <c r="C57" s="148" t="s">
        <v>151</v>
      </c>
      <c r="D57" s="146">
        <v>3</v>
      </c>
      <c r="E57" s="146">
        <v>2</v>
      </c>
      <c r="F57" s="146">
        <v>3</v>
      </c>
      <c r="G57" s="146">
        <v>3.50</v>
      </c>
      <c r="H57" s="146">
        <v>4</v>
      </c>
      <c r="I57" s="10">
        <f t="shared" si="2"/>
        <v>15.50</v>
      </c>
      <c r="J57" s="10">
        <f t="shared" si="3"/>
        <v>2.3249999999999997</v>
      </c>
      <c r="K57" s="308">
        <v>2</v>
      </c>
      <c r="L57" s="308">
        <v>0.50</v>
      </c>
      <c r="M57" s="308">
        <v>0.50</v>
      </c>
      <c r="N57" s="308">
        <v>2.50</v>
      </c>
      <c r="O57" s="308">
        <v>1</v>
      </c>
      <c r="P57" s="18">
        <f t="shared" si="4"/>
        <v>6.50</v>
      </c>
      <c r="Q57" s="116">
        <f t="shared" si="5"/>
        <v>0.325</v>
      </c>
      <c r="R57" s="105">
        <f t="shared" si="8"/>
        <v>0.54999999999999993</v>
      </c>
      <c r="S57" s="105">
        <f t="shared" si="8"/>
        <v>0.325</v>
      </c>
      <c r="T57" s="105">
        <f t="shared" si="8"/>
        <v>0.475</v>
      </c>
      <c r="U57" s="105">
        <f t="shared" si="8"/>
        <v>0.65</v>
      </c>
      <c r="V57" s="105">
        <f t="shared" si="8"/>
        <v>0.65</v>
      </c>
      <c r="W57" s="117">
        <f t="shared" si="1"/>
        <v>22</v>
      </c>
      <c r="X57" s="117">
        <f t="shared" si="6"/>
        <v>4.4000000000000004</v>
      </c>
      <c r="Y57" s="293">
        <v>14</v>
      </c>
      <c r="Z57" s="116">
        <f t="shared" si="7"/>
        <v>11.20</v>
      </c>
      <c r="AA57" s="246"/>
      <c r="AC57" s="1"/>
      <c r="AD57" s="1"/>
    </row>
    <row r="58" spans="1:27" ht="19.9" customHeight="1">
      <c r="A58" s="138">
        <v>51</v>
      </c>
      <c r="B58" s="165">
        <v>263615</v>
      </c>
      <c r="C58" s="148" t="s">
        <v>152</v>
      </c>
      <c r="D58" s="146">
        <v>5.50</v>
      </c>
      <c r="E58" s="146">
        <v>4.50</v>
      </c>
      <c r="F58" s="146">
        <v>4</v>
      </c>
      <c r="G58" s="146">
        <v>2</v>
      </c>
      <c r="H58" s="146">
        <v>2.50</v>
      </c>
      <c r="I58" s="10">
        <f t="shared" si="2"/>
        <v>18.50</v>
      </c>
      <c r="J58" s="10">
        <f t="shared" si="3"/>
        <v>2.775</v>
      </c>
      <c r="K58" s="308">
        <v>2.50</v>
      </c>
      <c r="L58" s="308">
        <v>1.50</v>
      </c>
      <c r="M58" s="308">
        <v>2</v>
      </c>
      <c r="N58" s="308">
        <v>1</v>
      </c>
      <c r="O58" s="308">
        <v>2</v>
      </c>
      <c r="P58" s="18">
        <f t="shared" si="4"/>
        <v>9</v>
      </c>
      <c r="Q58" s="116">
        <f t="shared" si="5"/>
        <v>0.45</v>
      </c>
      <c r="R58" s="105">
        <f t="shared" si="8"/>
        <v>0.95</v>
      </c>
      <c r="S58" s="105">
        <f t="shared" si="8"/>
        <v>0.75</v>
      </c>
      <c r="T58" s="105">
        <f t="shared" si="8"/>
        <v>0.70</v>
      </c>
      <c r="U58" s="105">
        <f t="shared" si="8"/>
        <v>0.35</v>
      </c>
      <c r="V58" s="105">
        <f t="shared" si="8"/>
        <v>0.475</v>
      </c>
      <c r="W58" s="117">
        <f t="shared" si="1"/>
        <v>27.50</v>
      </c>
      <c r="X58" s="117">
        <f t="shared" si="6"/>
        <v>5.50</v>
      </c>
      <c r="Y58" s="293">
        <v>15</v>
      </c>
      <c r="Z58" s="116">
        <f t="shared" si="7"/>
        <v>12</v>
      </c>
      <c r="AA58" s="245"/>
    </row>
    <row r="59" spans="1:27" ht="19.9" customHeight="1">
      <c r="A59" s="138">
        <v>52</v>
      </c>
      <c r="B59" s="165">
        <v>263617</v>
      </c>
      <c r="C59" s="148" t="s">
        <v>153</v>
      </c>
      <c r="D59" s="146">
        <v>3</v>
      </c>
      <c r="E59" s="146">
        <v>3.50</v>
      </c>
      <c r="F59" s="146">
        <v>5</v>
      </c>
      <c r="G59" s="146">
        <v>4.50</v>
      </c>
      <c r="H59" s="146">
        <v>4</v>
      </c>
      <c r="I59" s="10">
        <f t="shared" si="2"/>
        <v>20</v>
      </c>
      <c r="J59" s="10">
        <f t="shared" si="3"/>
        <v>3</v>
      </c>
      <c r="K59" s="308">
        <v>1.50</v>
      </c>
      <c r="L59" s="308">
        <v>2</v>
      </c>
      <c r="M59" s="308">
        <v>1.50</v>
      </c>
      <c r="N59" s="308">
        <v>1</v>
      </c>
      <c r="O59" s="308">
        <v>1.50</v>
      </c>
      <c r="P59" s="18">
        <f t="shared" si="4"/>
        <v>7.50</v>
      </c>
      <c r="Q59" s="116">
        <f t="shared" si="5"/>
        <v>0.375</v>
      </c>
      <c r="R59" s="105">
        <f t="shared" si="8"/>
        <v>0.52499999999999991</v>
      </c>
      <c r="S59" s="105">
        <f t="shared" si="8"/>
        <v>0.625</v>
      </c>
      <c r="T59" s="105">
        <f t="shared" si="8"/>
        <v>0.825</v>
      </c>
      <c r="U59" s="105">
        <f t="shared" si="8"/>
        <v>0.725</v>
      </c>
      <c r="V59" s="105">
        <f t="shared" si="8"/>
        <v>0.675</v>
      </c>
      <c r="W59" s="117">
        <f t="shared" si="1"/>
        <v>27.50</v>
      </c>
      <c r="X59" s="117">
        <f t="shared" si="6"/>
        <v>5.50</v>
      </c>
      <c r="Y59" s="293">
        <v>15</v>
      </c>
      <c r="Z59" s="116">
        <f t="shared" si="7"/>
        <v>12</v>
      </c>
      <c r="AA59" s="245"/>
    </row>
    <row r="60" spans="1:27" ht="19.9" customHeight="1">
      <c r="A60" s="138">
        <v>53</v>
      </c>
      <c r="B60" s="165">
        <v>263621</v>
      </c>
      <c r="C60" s="149" t="s">
        <v>154</v>
      </c>
      <c r="D60" s="146">
        <v>5</v>
      </c>
      <c r="E60" s="146">
        <v>4</v>
      </c>
      <c r="F60" s="146">
        <v>5.50</v>
      </c>
      <c r="G60" s="146">
        <v>3</v>
      </c>
      <c r="H60" s="146">
        <v>4.50</v>
      </c>
      <c r="I60" s="10">
        <f t="shared" si="2"/>
        <v>22</v>
      </c>
      <c r="J60" s="10">
        <f t="shared" si="3"/>
        <v>3.30</v>
      </c>
      <c r="K60" s="308">
        <v>1</v>
      </c>
      <c r="L60" s="308">
        <v>1.50</v>
      </c>
      <c r="M60" s="308">
        <v>2</v>
      </c>
      <c r="N60" s="308">
        <v>1.50</v>
      </c>
      <c r="O60" s="308">
        <v>2.50</v>
      </c>
      <c r="P60" s="18">
        <f t="shared" si="4"/>
        <v>8.50</v>
      </c>
      <c r="Q60" s="116">
        <f t="shared" si="5"/>
        <v>0.42500000000000004</v>
      </c>
      <c r="R60" s="105">
        <f t="shared" si="8"/>
        <v>0.80</v>
      </c>
      <c r="S60" s="105">
        <f t="shared" si="8"/>
        <v>0.675</v>
      </c>
      <c r="T60" s="105">
        <f t="shared" si="8"/>
        <v>0.925</v>
      </c>
      <c r="U60" s="105">
        <f t="shared" si="8"/>
        <v>0.52499999999999991</v>
      </c>
      <c r="V60" s="105">
        <f t="shared" si="8"/>
        <v>0.80</v>
      </c>
      <c r="W60" s="117">
        <f t="shared" si="1"/>
        <v>30.50</v>
      </c>
      <c r="X60" s="117">
        <f t="shared" si="6"/>
        <v>6.10</v>
      </c>
      <c r="Y60" s="302">
        <v>18</v>
      </c>
      <c r="Z60" s="116">
        <f t="shared" si="7"/>
        <v>14.40</v>
      </c>
      <c r="AA60" s="245"/>
    </row>
    <row r="61" spans="1:27" ht="19.9" customHeight="1">
      <c r="A61" s="138">
        <v>54</v>
      </c>
      <c r="B61" s="165">
        <v>263622</v>
      </c>
      <c r="C61" s="149" t="s">
        <v>155</v>
      </c>
      <c r="D61" s="146">
        <v>3.50</v>
      </c>
      <c r="E61" s="146">
        <v>3</v>
      </c>
      <c r="F61" s="146">
        <v>4</v>
      </c>
      <c r="G61" s="146">
        <v>5.50</v>
      </c>
      <c r="H61" s="146">
        <v>5</v>
      </c>
      <c r="I61" s="10">
        <f t="shared" si="2"/>
        <v>21</v>
      </c>
      <c r="J61" s="10">
        <f t="shared" si="3"/>
        <v>3.15</v>
      </c>
      <c r="K61" s="308">
        <v>2</v>
      </c>
      <c r="L61" s="308">
        <v>2</v>
      </c>
      <c r="M61" s="308">
        <v>1</v>
      </c>
      <c r="N61" s="308">
        <v>2.50</v>
      </c>
      <c r="O61" s="308">
        <v>2</v>
      </c>
      <c r="P61" s="18">
        <f t="shared" si="4"/>
        <v>9.50</v>
      </c>
      <c r="Q61" s="116">
        <f t="shared" si="5"/>
        <v>0.475</v>
      </c>
      <c r="R61" s="105">
        <f t="shared" si="8"/>
        <v>0.625</v>
      </c>
      <c r="S61" s="105">
        <f t="shared" si="8"/>
        <v>0.54999999999999993</v>
      </c>
      <c r="T61" s="105">
        <f t="shared" si="8"/>
        <v>0.65</v>
      </c>
      <c r="U61" s="105">
        <f t="shared" si="8"/>
        <v>0.95</v>
      </c>
      <c r="V61" s="105">
        <f t="shared" si="8"/>
        <v>0.85</v>
      </c>
      <c r="W61" s="117">
        <f t="shared" si="1"/>
        <v>30.50</v>
      </c>
      <c r="X61" s="117">
        <f t="shared" si="6"/>
        <v>6.10</v>
      </c>
      <c r="Y61" s="302">
        <v>18</v>
      </c>
      <c r="Z61" s="116">
        <f t="shared" si="7"/>
        <v>14.40</v>
      </c>
      <c r="AA61" s="245"/>
    </row>
    <row r="62" spans="1:27" ht="19.9" customHeight="1">
      <c r="A62" s="138">
        <v>55</v>
      </c>
      <c r="B62" s="165">
        <v>263623</v>
      </c>
      <c r="C62" s="149" t="s">
        <v>156</v>
      </c>
      <c r="D62" s="146">
        <v>4.50</v>
      </c>
      <c r="E62" s="146">
        <v>3.50</v>
      </c>
      <c r="F62" s="146">
        <v>5</v>
      </c>
      <c r="G62" s="146">
        <v>3</v>
      </c>
      <c r="H62" s="146">
        <v>5.50</v>
      </c>
      <c r="I62" s="10">
        <f t="shared" si="2"/>
        <v>21.50</v>
      </c>
      <c r="J62" s="10">
        <f t="shared" si="3"/>
        <v>3.225</v>
      </c>
      <c r="K62" s="308">
        <v>1</v>
      </c>
      <c r="L62" s="308">
        <v>2</v>
      </c>
      <c r="M62" s="308">
        <v>1.50</v>
      </c>
      <c r="N62" s="308">
        <v>2</v>
      </c>
      <c r="O62" s="308">
        <v>3</v>
      </c>
      <c r="P62" s="18">
        <f t="shared" si="4"/>
        <v>9.50</v>
      </c>
      <c r="Q62" s="116">
        <f t="shared" si="5"/>
        <v>0.475</v>
      </c>
      <c r="R62" s="105">
        <f t="shared" si="8"/>
        <v>0.725</v>
      </c>
      <c r="S62" s="105">
        <f t="shared" si="8"/>
        <v>0.625</v>
      </c>
      <c r="T62" s="105">
        <f t="shared" si="8"/>
        <v>0.825</v>
      </c>
      <c r="U62" s="105">
        <f t="shared" si="8"/>
        <v>0.54999999999999993</v>
      </c>
      <c r="V62" s="105">
        <f t="shared" si="8"/>
        <v>0.975</v>
      </c>
      <c r="W62" s="117">
        <f t="shared" si="1"/>
        <v>31</v>
      </c>
      <c r="X62" s="117">
        <f t="shared" si="6"/>
        <v>6.20</v>
      </c>
      <c r="Y62" s="302">
        <v>18</v>
      </c>
      <c r="Z62" s="116">
        <f t="shared" si="7"/>
        <v>14.40</v>
      </c>
      <c r="AA62" s="245"/>
    </row>
    <row r="63" spans="1:27" ht="19.9" customHeight="1">
      <c r="A63" s="138">
        <v>56</v>
      </c>
      <c r="B63" s="165">
        <v>263625</v>
      </c>
      <c r="C63" s="148" t="s">
        <v>157</v>
      </c>
      <c r="D63" s="10"/>
      <c r="E63" s="10"/>
      <c r="F63" s="10"/>
      <c r="G63" s="10"/>
      <c r="H63" s="10"/>
      <c r="I63" s="10">
        <f t="shared" si="2"/>
        <v>0</v>
      </c>
      <c r="J63" s="10">
        <f t="shared" si="3"/>
        <v>0</v>
      </c>
      <c r="K63" s="147"/>
      <c r="L63" s="147"/>
      <c r="M63" s="147"/>
      <c r="N63" s="147"/>
      <c r="O63" s="147"/>
      <c r="P63" s="18">
        <f t="shared" si="4"/>
        <v>0</v>
      </c>
      <c r="Q63" s="116">
        <f t="shared" si="5"/>
        <v>0</v>
      </c>
      <c r="R63" s="105">
        <f t="shared" si="8"/>
        <v>0</v>
      </c>
      <c r="S63" s="105">
        <f t="shared" si="8"/>
        <v>0</v>
      </c>
      <c r="T63" s="105">
        <f t="shared" si="8"/>
        <v>0</v>
      </c>
      <c r="U63" s="105">
        <f t="shared" si="8"/>
        <v>0</v>
      </c>
      <c r="V63" s="105">
        <f t="shared" si="8"/>
        <v>0</v>
      </c>
      <c r="W63" s="117">
        <f t="shared" si="1"/>
        <v>0</v>
      </c>
      <c r="X63" s="117">
        <f t="shared" si="6"/>
        <v>0</v>
      </c>
      <c r="Y63" s="293" t="s">
        <v>99</v>
      </c>
      <c r="Z63" s="116" t="e">
        <f t="shared" si="7"/>
        <v>#VALUE!</v>
      </c>
      <c r="AA63" s="245"/>
    </row>
    <row r="64" ht="21" thickBot="1"/>
    <row r="65" spans="1:26" ht="20.25">
      <c r="A65" s="183"/>
      <c r="B65" s="184"/>
      <c r="C65" s="185"/>
      <c r="D65" s="6">
        <f t="shared" si="9" ref="D65:Z65">COUNT(D8:D63)</f>
        <v>51</v>
      </c>
      <c r="E65" s="7">
        <f t="shared" si="9"/>
        <v>51</v>
      </c>
      <c r="F65" s="7">
        <f t="shared" si="9"/>
        <v>51</v>
      </c>
      <c r="G65" s="7">
        <f t="shared" si="9"/>
        <v>51</v>
      </c>
      <c r="H65" s="87">
        <f t="shared" si="9"/>
        <v>51</v>
      </c>
      <c r="I65" s="8">
        <f t="shared" si="9"/>
        <v>56</v>
      </c>
      <c r="J65" s="88">
        <f t="shared" si="9"/>
        <v>56</v>
      </c>
      <c r="K65" s="80">
        <f t="shared" si="9"/>
        <v>51</v>
      </c>
      <c r="L65" s="15">
        <f t="shared" si="9"/>
        <v>51</v>
      </c>
      <c r="M65" s="15">
        <f t="shared" si="9"/>
        <v>51</v>
      </c>
      <c r="N65" s="15">
        <f t="shared" si="9"/>
        <v>51</v>
      </c>
      <c r="O65" s="81">
        <f t="shared" si="9"/>
        <v>51</v>
      </c>
      <c r="P65" s="76">
        <f t="shared" si="9"/>
        <v>55</v>
      </c>
      <c r="Q65" s="94">
        <f t="shared" si="9"/>
        <v>56</v>
      </c>
      <c r="R65" s="97">
        <f t="shared" si="9"/>
        <v>56</v>
      </c>
      <c r="S65" s="22">
        <f t="shared" si="9"/>
        <v>56</v>
      </c>
      <c r="T65" s="22">
        <f t="shared" si="9"/>
        <v>56</v>
      </c>
      <c r="U65" s="22">
        <f t="shared" si="9"/>
        <v>56</v>
      </c>
      <c r="V65" s="23">
        <f t="shared" si="9"/>
        <v>56</v>
      </c>
      <c r="W65" s="106">
        <f t="shared" si="9"/>
        <v>56</v>
      </c>
      <c r="X65" s="100">
        <f t="shared" si="9"/>
        <v>55</v>
      </c>
      <c r="Y65" s="16">
        <f t="shared" si="9"/>
        <v>51</v>
      </c>
      <c r="Z65" s="104">
        <f t="shared" si="9"/>
        <v>52</v>
      </c>
    </row>
    <row r="66" spans="1:26" ht="21" customHeight="1">
      <c r="A66" s="174"/>
      <c r="B66" s="175"/>
      <c r="C66" s="176"/>
      <c r="D66" s="9">
        <v>10</v>
      </c>
      <c r="E66" s="10">
        <v>10</v>
      </c>
      <c r="F66" s="10">
        <v>10</v>
      </c>
      <c r="G66" s="10">
        <v>10</v>
      </c>
      <c r="H66" s="89">
        <v>10</v>
      </c>
      <c r="I66" s="11">
        <f>SUM(D66:H66)</f>
        <v>50</v>
      </c>
      <c r="J66" s="90">
        <f>I66*0.15</f>
        <v>7.50</v>
      </c>
      <c r="K66" s="82">
        <v>5</v>
      </c>
      <c r="L66" s="18">
        <v>5</v>
      </c>
      <c r="M66" s="18">
        <v>5</v>
      </c>
      <c r="N66" s="18">
        <v>5</v>
      </c>
      <c r="O66" s="83">
        <v>5</v>
      </c>
      <c r="P66" s="77">
        <f>SUM(K66:O66)</f>
        <v>25</v>
      </c>
      <c r="Q66" s="95">
        <f>P66*0.05</f>
        <v>1.25</v>
      </c>
      <c r="R66" s="98">
        <f>(D66*0.15+K66*0.05)</f>
        <v>1.75</v>
      </c>
      <c r="S66" s="24">
        <f>((E66*0.15+L66*0.05))</f>
        <v>1.75</v>
      </c>
      <c r="T66" s="24">
        <f t="shared" si="10" ref="T66:U66">((F66*0.15+M66*0.05))</f>
        <v>1.75</v>
      </c>
      <c r="U66" s="24">
        <f t="shared" si="10"/>
        <v>1.75</v>
      </c>
      <c r="V66" s="25">
        <f>((H66*0.15+O66*0.05))</f>
        <v>1.75</v>
      </c>
      <c r="W66" s="107">
        <v>75</v>
      </c>
      <c r="X66" s="101">
        <f>W66*0.2</f>
        <v>15</v>
      </c>
      <c r="Y66" s="19">
        <v>33</v>
      </c>
      <c r="Z66" s="84">
        <f>Y66*0.8</f>
        <v>26.40</v>
      </c>
    </row>
    <row r="67" spans="1:26" ht="20.25">
      <c r="A67" s="174" t="s">
        <v>72</v>
      </c>
      <c r="B67" s="175"/>
      <c r="C67" s="176"/>
      <c r="D67" s="9">
        <f>D66*0.4</f>
        <v>4</v>
      </c>
      <c r="E67" s="10">
        <f>E66*0.4</f>
        <v>4</v>
      </c>
      <c r="F67" s="10">
        <f t="shared" si="11" ref="F67:J67">F66*0.4</f>
        <v>4</v>
      </c>
      <c r="G67" s="10">
        <f t="shared" si="11"/>
        <v>4</v>
      </c>
      <c r="H67" s="89">
        <f t="shared" si="11"/>
        <v>4</v>
      </c>
      <c r="I67" s="11">
        <f t="shared" si="11"/>
        <v>20</v>
      </c>
      <c r="J67" s="90">
        <f t="shared" si="11"/>
        <v>3</v>
      </c>
      <c r="K67" s="82">
        <f>K66*0.4</f>
        <v>2</v>
      </c>
      <c r="L67" s="18">
        <f>L66*0.4</f>
        <v>2</v>
      </c>
      <c r="M67" s="18">
        <f t="shared" si="12" ref="M67:Z67">M66*0.4</f>
        <v>2</v>
      </c>
      <c r="N67" s="18">
        <f t="shared" si="12"/>
        <v>2</v>
      </c>
      <c r="O67" s="83">
        <f t="shared" si="12"/>
        <v>2</v>
      </c>
      <c r="P67" s="77">
        <f t="shared" si="12"/>
        <v>10</v>
      </c>
      <c r="Q67" s="95">
        <f t="shared" si="12"/>
        <v>0.50</v>
      </c>
      <c r="R67" s="98">
        <f t="shared" si="12"/>
        <v>0.70</v>
      </c>
      <c r="S67" s="24">
        <f t="shared" si="12"/>
        <v>0.70</v>
      </c>
      <c r="T67" s="24">
        <f t="shared" si="12"/>
        <v>0.70</v>
      </c>
      <c r="U67" s="24">
        <f t="shared" si="12"/>
        <v>0.70</v>
      </c>
      <c r="V67" s="25">
        <f t="shared" si="12"/>
        <v>0.70</v>
      </c>
      <c r="W67" s="107">
        <f t="shared" si="12"/>
        <v>30</v>
      </c>
      <c r="X67" s="101">
        <f t="shared" si="12"/>
        <v>6</v>
      </c>
      <c r="Y67" s="19">
        <f t="shared" si="12"/>
        <v>13.20</v>
      </c>
      <c r="Z67" s="84">
        <f t="shared" si="12"/>
        <v>10.560000000000002</v>
      </c>
    </row>
    <row r="68" spans="1:26" ht="21" customHeight="1">
      <c r="A68" s="174" t="s">
        <v>12</v>
      </c>
      <c r="B68" s="175"/>
      <c r="C68" s="176"/>
      <c r="D68" s="9">
        <f>COUNTIF(D8:D63,"&gt;=4")</f>
        <v>31</v>
      </c>
      <c r="E68" s="9">
        <f>COUNTIF(E8:E63,"&gt;=4")</f>
        <v>26</v>
      </c>
      <c r="F68" s="9">
        <f>COUNTIF(F8:F63,"&gt;=4")</f>
        <v>32</v>
      </c>
      <c r="G68" s="9">
        <f>COUNTIF(G8:G63,"&gt;=4")</f>
        <v>31</v>
      </c>
      <c r="H68" s="9">
        <f>COUNTIF(H8:H63,"&gt;=4")</f>
        <v>30</v>
      </c>
      <c r="I68" s="11">
        <f>COUNTIF(I8:I63,"&gt;=20")</f>
        <v>28</v>
      </c>
      <c r="J68" s="90">
        <f>COUNTIF(J8:J63,"&gt;=3")</f>
        <v>28</v>
      </c>
      <c r="K68" s="82">
        <f>COUNTIF(K8:K63,"&gt;=2")</f>
        <v>24</v>
      </c>
      <c r="L68" s="82">
        <f>COUNTIF(L8:L63,"&gt;=2")</f>
        <v>25</v>
      </c>
      <c r="M68" s="82">
        <f>COUNTIF(M8:M63,"&gt;=2")</f>
        <v>24</v>
      </c>
      <c r="N68" s="82">
        <f>COUNTIF(N8:N63,"&gt;=2")</f>
        <v>20</v>
      </c>
      <c r="O68" s="82">
        <f>COUNTIF(O8:O63,"&gt;=2")</f>
        <v>25</v>
      </c>
      <c r="P68" s="77">
        <f>COUNTIF(P8:P63,"&gt;=10")</f>
        <v>13</v>
      </c>
      <c r="Q68" s="95">
        <f>COUNTIF(Q8:Q63,"&gt;=0.5")</f>
        <v>13</v>
      </c>
      <c r="R68" s="98">
        <f>COUNTIF(R8:R63,"&gt;=.7")</f>
        <v>28</v>
      </c>
      <c r="S68" s="98">
        <f>COUNTIF(S8:S63,"&gt;=.7")</f>
        <v>21</v>
      </c>
      <c r="T68" s="98">
        <f>COUNTIF(T8:T63,"&gt;=.7")</f>
        <v>26</v>
      </c>
      <c r="U68" s="98">
        <f>COUNTIF(U8:U63,"&gt;=.7")</f>
        <v>26</v>
      </c>
      <c r="V68" s="98">
        <f>COUNTIF(V8:V63,"&gt;=.7")</f>
        <v>28</v>
      </c>
      <c r="W68" s="107">
        <f>COUNTIF(W8:W63,"&gt;=30")</f>
        <v>24</v>
      </c>
      <c r="X68" s="101">
        <f>COUNTIF(X8:X63,"&gt;=6")</f>
        <v>24</v>
      </c>
      <c r="Y68" s="19">
        <f>COUNTIF(Y8:Y63,"&gt;=13.2")</f>
        <v>40</v>
      </c>
      <c r="Z68" s="84">
        <f>COUNTIF(Z8:Z63,"&gt;=10.56")</f>
        <v>40</v>
      </c>
    </row>
    <row r="69" spans="1:26" ht="20.25">
      <c r="A69" s="174" t="s">
        <v>13</v>
      </c>
      <c r="B69" s="175"/>
      <c r="C69" s="176"/>
      <c r="D69" s="91" t="str">
        <f t="shared" si="13" ref="D69:Z69">IF(((D68/COUNT(D8:D63))*100)&gt;=60,"3",IF(AND(((D68/COUNT(D8:D63))*100)&lt;60,((D68/COUNT(D8:D63))*100)&gt;=50),"2",IF(AND(((D68/COUNT(D8:D63))*100)&lt;50,((D68/COUNT(D8:D63))*100)&gt;=40),"1","0")))</f>
        <v>3</v>
      </c>
      <c r="E69" s="10" t="str">
        <f t="shared" si="13"/>
        <v>2</v>
      </c>
      <c r="F69" s="10" t="str">
        <f t="shared" si="13"/>
        <v>3</v>
      </c>
      <c r="G69" s="10" t="str">
        <f t="shared" si="13"/>
        <v>3</v>
      </c>
      <c r="H69" s="89" t="str">
        <f t="shared" si="13"/>
        <v>2</v>
      </c>
      <c r="I69" s="11" t="str">
        <f t="shared" si="13"/>
        <v>2</v>
      </c>
      <c r="J69" s="90" t="str">
        <f t="shared" si="13"/>
        <v>2</v>
      </c>
      <c r="K69" s="82" t="str">
        <f t="shared" si="13"/>
        <v>1</v>
      </c>
      <c r="L69" s="17" t="str">
        <f t="shared" si="13"/>
        <v>1</v>
      </c>
      <c r="M69" s="17" t="str">
        <f t="shared" si="13"/>
        <v>1</v>
      </c>
      <c r="N69" s="17" t="str">
        <f t="shared" si="13"/>
        <v>0</v>
      </c>
      <c r="O69" s="84" t="str">
        <f t="shared" si="13"/>
        <v>1</v>
      </c>
      <c r="P69" s="77" t="str">
        <f t="shared" si="13"/>
        <v>0</v>
      </c>
      <c r="Q69" s="95" t="str">
        <f t="shared" si="13"/>
        <v>0</v>
      </c>
      <c r="R69" s="98" t="str">
        <f t="shared" si="13"/>
        <v>2</v>
      </c>
      <c r="S69" s="24" t="str">
        <f t="shared" si="13"/>
        <v>0</v>
      </c>
      <c r="T69" s="24" t="str">
        <f t="shared" si="13"/>
        <v>1</v>
      </c>
      <c r="U69" s="24" t="str">
        <f t="shared" si="13"/>
        <v>1</v>
      </c>
      <c r="V69" s="25" t="str">
        <f t="shared" si="13"/>
        <v>2</v>
      </c>
      <c r="W69" s="101" t="str">
        <f t="shared" si="13"/>
        <v>1</v>
      </c>
      <c r="X69" s="102" t="str">
        <f t="shared" si="13"/>
        <v>1</v>
      </c>
      <c r="Y69" s="95" t="str">
        <f t="shared" si="13"/>
        <v>3</v>
      </c>
      <c r="Z69" s="19" t="str">
        <f t="shared" si="13"/>
        <v>3</v>
      </c>
    </row>
    <row r="70" spans="1:26" ht="21" thickBot="1">
      <c r="A70" s="177" t="s">
        <v>14</v>
      </c>
      <c r="B70" s="178"/>
      <c r="C70" s="179"/>
      <c r="D70" s="12">
        <f t="shared" si="14" ref="D70:Z70">((D68/COUNT(D8:D63))*D69)</f>
        <v>1.8235294117647056</v>
      </c>
      <c r="E70" s="13">
        <f t="shared" si="14"/>
        <v>1.0196078431372548</v>
      </c>
      <c r="F70" s="13">
        <f t="shared" si="14"/>
        <v>1.8823529411764706</v>
      </c>
      <c r="G70" s="13">
        <f t="shared" si="14"/>
        <v>1.8235294117647056</v>
      </c>
      <c r="H70" s="92">
        <f t="shared" si="14"/>
        <v>1.1764705882352942</v>
      </c>
      <c r="I70" s="14">
        <f t="shared" si="14"/>
        <v>1</v>
      </c>
      <c r="J70" s="93">
        <f t="shared" si="14"/>
        <v>1</v>
      </c>
      <c r="K70" s="85">
        <f t="shared" si="14"/>
        <v>0.47058823529411764</v>
      </c>
      <c r="L70" s="20">
        <f t="shared" si="14"/>
        <v>0.49019607843137253</v>
      </c>
      <c r="M70" s="20">
        <f t="shared" si="14"/>
        <v>0.47058823529411764</v>
      </c>
      <c r="N70" s="20">
        <f t="shared" si="14"/>
        <v>0</v>
      </c>
      <c r="O70" s="86">
        <f t="shared" si="14"/>
        <v>0.49019607843137253</v>
      </c>
      <c r="P70" s="78">
        <f t="shared" si="14"/>
        <v>0</v>
      </c>
      <c r="Q70" s="96">
        <f t="shared" si="14"/>
        <v>0</v>
      </c>
      <c r="R70" s="99">
        <f t="shared" si="14"/>
        <v>1</v>
      </c>
      <c r="S70" s="26">
        <f t="shared" si="14"/>
        <v>0</v>
      </c>
      <c r="T70" s="26">
        <f t="shared" si="14"/>
        <v>0.4642857142857143</v>
      </c>
      <c r="U70" s="26">
        <f t="shared" si="14"/>
        <v>0.4642857142857143</v>
      </c>
      <c r="V70" s="27">
        <f t="shared" si="14"/>
        <v>1</v>
      </c>
      <c r="W70" s="108">
        <f t="shared" si="14"/>
        <v>0.42857142857142855</v>
      </c>
      <c r="X70" s="103">
        <f t="shared" si="14"/>
        <v>0.43636363636363634</v>
      </c>
      <c r="Y70" s="96">
        <f t="shared" si="14"/>
        <v>2.3529411764705883</v>
      </c>
      <c r="Z70" s="21">
        <f t="shared" si="14"/>
        <v>2.3076923076923079</v>
      </c>
    </row>
    <row r="71" spans="1:4" ht="21" thickBot="1">
      <c r="A71" s="139"/>
      <c r="B71" s="2"/>
      <c r="C71" s="2"/>
      <c r="D71" s="2"/>
    </row>
    <row r="72" spans="1:19" ht="20.25">
      <c r="A72" s="180" t="s">
        <v>15</v>
      </c>
      <c r="B72" s="181"/>
      <c r="C72" s="182"/>
      <c r="D72" s="2"/>
      <c r="E72" s="168" t="s">
        <v>16</v>
      </c>
      <c r="F72" s="169"/>
      <c r="G72" s="169"/>
      <c r="H72" s="169"/>
      <c r="I72" s="169"/>
      <c r="J72" s="169"/>
      <c r="K72" s="169"/>
      <c r="L72" s="169"/>
      <c r="M72" s="169"/>
      <c r="N72" s="170"/>
      <c r="O72" s="79" t="s">
        <v>8</v>
      </c>
      <c r="P72" s="28" t="s">
        <v>3</v>
      </c>
      <c r="Q72" s="28" t="s">
        <v>4</v>
      </c>
      <c r="R72" s="28" t="s">
        <v>5</v>
      </c>
      <c r="S72" s="29" t="s">
        <v>6</v>
      </c>
    </row>
    <row r="73" spans="1:19" ht="21" thickBot="1">
      <c r="A73" s="140" t="s">
        <v>73</v>
      </c>
      <c r="B73" s="3"/>
      <c r="C73" s="30"/>
      <c r="D73" s="2"/>
      <c r="E73" s="171"/>
      <c r="F73" s="172"/>
      <c r="G73" s="172"/>
      <c r="H73" s="172"/>
      <c r="I73" s="172"/>
      <c r="J73" s="172"/>
      <c r="K73" s="172"/>
      <c r="L73" s="172"/>
      <c r="M73" s="172"/>
      <c r="N73" s="173"/>
      <c r="O73" s="4">
        <f>(R70*0.2+Z70*0.8)</f>
        <v>2.0461538461538464</v>
      </c>
      <c r="P73" s="4">
        <f>(S70*0.2+Z70*0.8)</f>
        <v>1.8461538461538465</v>
      </c>
      <c r="Q73" s="4">
        <f>(T70*0.2+Z70*0.8)</f>
        <v>1.9390109890109892</v>
      </c>
      <c r="R73" s="4">
        <f>(U70*0.2+Z70*0.8)</f>
        <v>1.9390109890109892</v>
      </c>
      <c r="S73" s="5">
        <f>(V70*0.2+Z70*0.8)</f>
        <v>2.0461538461538464</v>
      </c>
    </row>
    <row r="74" spans="1:4" ht="20.25">
      <c r="A74" s="140" t="s">
        <v>74</v>
      </c>
      <c r="B74" s="3"/>
      <c r="C74" s="30"/>
      <c r="D74" s="2"/>
    </row>
    <row r="75" spans="1:4" ht="21" thickBot="1">
      <c r="A75" s="141" t="s">
        <v>75</v>
      </c>
      <c r="B75" s="31"/>
      <c r="C75" s="32"/>
      <c r="D75" s="2"/>
    </row>
  </sheetData>
  <mergeCells count="23">
    <mergeCell ref="E72:N73"/>
    <mergeCell ref="A66:C66"/>
    <mergeCell ref="A67:C67"/>
    <mergeCell ref="A68:C68"/>
    <mergeCell ref="A69:C69"/>
    <mergeCell ref="A70:C70"/>
    <mergeCell ref="A72:C72"/>
    <mergeCell ref="A65:C65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0ff05e1-02a7-4a21-960f-563b1cc923df}">
  <sheetPr codeName="Sheet28"/>
  <dimension ref="A1:J18"/>
  <sheetViews>
    <sheetView workbookViewId="0" topLeftCell="A1">
      <selection pane="topLeft" activeCell="A4" sqref="A4:J4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207" t="str">
        <f>'1 (5)'!A1:Z1</f>
        <v xml:space="preserve">ST. WILFRED'S PG COLLEGE 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15.75">
      <c r="A2" s="207" t="s">
        <v>88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.75">
      <c r="A3" s="207" t="s">
        <v>284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5.75">
      <c r="A4" s="206"/>
      <c r="B4" s="206"/>
      <c r="C4" s="206"/>
      <c r="D4" s="206"/>
      <c r="E4" s="206"/>
      <c r="F4" s="206"/>
      <c r="G4" s="206"/>
      <c r="H4" s="206"/>
      <c r="I4" s="206"/>
      <c r="J4" s="206"/>
    </row>
    <row r="5" spans="1:10" ht="15.75">
      <c r="A5" s="206"/>
      <c r="B5" s="206"/>
      <c r="C5" s="206"/>
      <c r="D5" s="206"/>
      <c r="E5" s="206"/>
      <c r="F5" s="206"/>
      <c r="G5" s="206"/>
      <c r="H5" s="206"/>
      <c r="I5" s="206"/>
      <c r="J5" s="20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291</v>
      </c>
      <c r="C7" s="34"/>
      <c r="D7" s="118" t="s">
        <v>298</v>
      </c>
      <c r="E7" s="33">
        <f>'1 (5)'!O73</f>
        <v>0.36923076923076925</v>
      </c>
      <c r="F7" s="33">
        <f>'1 (5)'!P73</f>
        <v>0.36923076923076925</v>
      </c>
      <c r="G7" s="33">
        <f>'1 (5)'!Q73</f>
        <v>0.36923076923076925</v>
      </c>
      <c r="H7" s="33">
        <f>'1 (5)'!R73</f>
        <v>0.36923076923076925</v>
      </c>
      <c r="I7" s="33">
        <f>'1 (5)'!S73</f>
        <v>0.36923076923076925</v>
      </c>
      <c r="J7" s="37">
        <f>AVERAGE(E7:I7)</f>
        <v>0.36923076923076925</v>
      </c>
    </row>
    <row r="8" spans="1:10" ht="15.75">
      <c r="A8" s="33">
        <v>2</v>
      </c>
      <c r="B8" s="119" t="s">
        <v>291</v>
      </c>
      <c r="C8" s="34"/>
      <c r="D8" s="235" t="s">
        <v>299</v>
      </c>
      <c r="E8" s="33">
        <f>'2 (5)'!O73</f>
        <v>1.9219780219780223</v>
      </c>
      <c r="F8" s="33">
        <f>'2 (5)'!P73</f>
        <v>1.9434065934065936</v>
      </c>
      <c r="G8" s="33">
        <f>'2 (5)'!Q73</f>
        <v>1.9219780219780223</v>
      </c>
      <c r="H8" s="33">
        <f>'2 (5)'!R73</f>
        <v>1.9291208791208794</v>
      </c>
      <c r="I8" s="33">
        <f>'2 (5)'!S73</f>
        <v>1.9219780219780223</v>
      </c>
      <c r="J8" s="37">
        <f>AVERAGE(E8:I8)</f>
        <v>1.927692307692308</v>
      </c>
    </row>
    <row r="9" spans="1:10" ht="15.75">
      <c r="A9" s="33">
        <v>3</v>
      </c>
      <c r="B9" s="119" t="s">
        <v>291</v>
      </c>
      <c r="C9" s="34"/>
      <c r="D9" s="235" t="s">
        <v>300</v>
      </c>
      <c r="E9" s="33">
        <f>'3 (5)'!O73</f>
        <v>2.0461538461538464</v>
      </c>
      <c r="F9" s="33">
        <f>'3 (5)'!P73</f>
        <v>1.8461538461538465</v>
      </c>
      <c r="G9" s="33">
        <f>'3 (5)'!Q73</f>
        <v>1.9390109890109892</v>
      </c>
      <c r="H9" s="33">
        <f>'3 (5)'!R73</f>
        <v>1.9390109890109892</v>
      </c>
      <c r="I9" s="33">
        <f>'3 (5)'!S73</f>
        <v>2.0461538461538464</v>
      </c>
      <c r="J9" s="37">
        <f>AVERAGE(E9:I9)</f>
        <v>1.9632967032967035</v>
      </c>
    </row>
    <row r="10" spans="1:10" ht="30.6" customHeight="1">
      <c r="A10" s="205" t="s">
        <v>26</v>
      </c>
      <c r="B10" s="205"/>
      <c r="C10" s="205"/>
      <c r="D10" s="205"/>
      <c r="E10" s="37">
        <f>AVERAGE(E7:E8)</f>
        <v>1.1456043956043958</v>
      </c>
      <c r="F10" s="37">
        <f>AVERAGE(F7:F8)</f>
        <v>1.1563186813186814</v>
      </c>
      <c r="G10" s="37">
        <f>AVERAGE(G7:G8)</f>
        <v>1.1456043956043958</v>
      </c>
      <c r="H10" s="37">
        <f>AVERAGE(H7:H8)</f>
        <v>1.1491758241758243</v>
      </c>
      <c r="I10" s="37">
        <f>AVERAGE(I7:I8)</f>
        <v>1.1456043956043958</v>
      </c>
      <c r="J10" s="37">
        <f>AVERAGE(E10:I10)</f>
        <v>1.1484615384615386</v>
      </c>
    </row>
    <row r="13" spans="5:9" ht="20.25">
      <c r="E13" s="1"/>
      <c r="F13" s="1"/>
      <c r="G13" s="1"/>
      <c r="H13" s="1"/>
      <c r="I13" s="1"/>
    </row>
    <row r="14" spans="5:9" ht="20.25">
      <c r="E14" s="1"/>
      <c r="F14" s="1"/>
      <c r="G14" s="1"/>
      <c r="H14" s="1"/>
      <c r="I14" s="1"/>
    </row>
    <row r="16" spans="5:9" ht="20.25">
      <c r="E16" s="1"/>
      <c r="F16" s="1"/>
      <c r="G16" s="1"/>
      <c r="H16" s="1"/>
      <c r="I16" s="1"/>
    </row>
    <row r="18" spans="5:9" ht="20.25">
      <c r="E18" s="1"/>
      <c r="F18" s="1"/>
      <c r="G18" s="1"/>
      <c r="H18" s="1"/>
      <c r="I18" s="1"/>
    </row>
  </sheetData>
  <mergeCells count="6">
    <mergeCell ref="A10:D10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ad03fa-f9e8-46b7-81d8-2be39f068867}">
  <sheetPr codeName="Sheet29"/>
  <dimension ref="A1:AA51"/>
  <sheetViews>
    <sheetView zoomScale="79" zoomScaleNormal="79" workbookViewId="0" topLeftCell="A37">
      <selection pane="topLeft" activeCell="C44" sqref="C44:N48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8">
        <f>'1 (5)'!A1:Z1</f>
        <v>0</v>
      </c>
      <c r="E1" s="208"/>
      <c r="F1" s="208"/>
      <c r="G1" s="208"/>
      <c r="H1" s="208"/>
      <c r="I1" s="208"/>
      <c r="J1" s="208"/>
      <c r="K1" s="208"/>
      <c r="L1" s="39"/>
      <c r="M1" s="39"/>
      <c r="N1" s="39"/>
    </row>
    <row r="2" spans="1:18" ht="18" customHeight="1">
      <c r="A2" s="40"/>
      <c r="B2" s="39"/>
      <c r="C2" s="39"/>
      <c r="D2" s="208" t="s">
        <v>88</v>
      </c>
      <c r="E2" s="208"/>
      <c r="F2" s="208"/>
      <c r="G2" s="208"/>
      <c r="H2" s="208"/>
      <c r="I2" s="208"/>
      <c r="J2" s="208"/>
      <c r="K2" s="208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09" t="s">
        <v>279</v>
      </c>
      <c r="E3" s="209"/>
      <c r="F3" s="209"/>
      <c r="G3" s="209"/>
      <c r="H3" s="209"/>
      <c r="I3" s="209"/>
      <c r="J3" s="209"/>
      <c r="K3" s="209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5" t="s">
        <v>52</v>
      </c>
      <c r="E4" s="215"/>
      <c r="F4" s="215"/>
      <c r="G4" s="215"/>
      <c r="H4" s="215"/>
      <c r="I4" s="215"/>
      <c r="J4" s="215"/>
      <c r="K4" s="215"/>
      <c r="L4" s="39"/>
      <c r="M4" s="39"/>
      <c r="N4" s="39"/>
      <c r="P4" s="207">
        <v>1</v>
      </c>
      <c r="Q4" s="47" t="s">
        <v>8</v>
      </c>
      <c r="R4" s="51">
        <f>'CO (5)'!E10</f>
        <v>1.1456043956043958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207">
        <v>2</v>
      </c>
      <c r="Q5" s="47" t="s">
        <v>3</v>
      </c>
      <c r="R5" s="51">
        <f>'CO (5)'!F10</f>
        <v>1.1563186813186814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207">
        <v>3</v>
      </c>
      <c r="Q6" s="47" t="s">
        <v>4</v>
      </c>
      <c r="R6" s="51">
        <f>'CO (5)'!G10</f>
        <v>1.1456043956043958</v>
      </c>
    </row>
    <row r="7" spans="2:18" ht="15.75">
      <c r="B7" s="45" t="s">
        <v>81</v>
      </c>
      <c r="C7" s="45"/>
      <c r="D7" s="216" t="str">
        <f>'CO (5)'!D7</f>
        <v>Diversity of Animals</v>
      </c>
      <c r="E7" s="217"/>
      <c r="F7" s="45"/>
      <c r="G7" s="45"/>
      <c r="H7" s="45"/>
      <c r="I7" s="45"/>
      <c r="J7" s="45"/>
      <c r="K7" s="39"/>
      <c r="L7" s="39"/>
      <c r="M7" s="39"/>
      <c r="N7" s="39"/>
      <c r="P7" s="207">
        <v>4</v>
      </c>
      <c r="Q7" s="47" t="s">
        <v>5</v>
      </c>
      <c r="R7" s="51">
        <f>'CO (5)'!H10</f>
        <v>1.1491758241758243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207">
        <v>5</v>
      </c>
      <c r="Q8" s="47" t="s">
        <v>6</v>
      </c>
      <c r="R8" s="51">
        <f>'CO (5)'!I10</f>
        <v>1.1456043956043958</v>
      </c>
    </row>
    <row r="9" spans="1:14" ht="16.5" thickBot="1">
      <c r="A9" s="40"/>
      <c r="B9" s="210" t="s">
        <v>29</v>
      </c>
      <c r="C9" s="218"/>
      <c r="D9" s="213" t="s">
        <v>30</v>
      </c>
      <c r="E9" s="214"/>
      <c r="F9" s="214"/>
      <c r="G9" s="214"/>
      <c r="H9" s="214"/>
      <c r="I9" s="214"/>
      <c r="J9" s="214"/>
      <c r="K9" s="214"/>
      <c r="L9" s="214"/>
      <c r="M9" s="213" t="s">
        <v>31</v>
      </c>
      <c r="N9" s="218"/>
    </row>
    <row r="10" spans="1:14" ht="15.75">
      <c r="A10" s="40"/>
      <c r="B10" s="211"/>
      <c r="C10" s="219" t="s">
        <v>32</v>
      </c>
      <c r="D10" s="221" t="s">
        <v>33</v>
      </c>
      <c r="E10" s="221" t="s">
        <v>34</v>
      </c>
      <c r="F10" s="221" t="s">
        <v>35</v>
      </c>
      <c r="G10" s="221" t="s">
        <v>36</v>
      </c>
      <c r="H10" s="221" t="s">
        <v>37</v>
      </c>
      <c r="I10" s="221" t="s">
        <v>38</v>
      </c>
      <c r="J10" s="221" t="s">
        <v>39</v>
      </c>
      <c r="K10" s="221" t="s">
        <v>40</v>
      </c>
      <c r="L10" s="221" t="s">
        <v>41</v>
      </c>
      <c r="M10" s="42"/>
      <c r="N10" s="42"/>
    </row>
    <row r="11" spans="1:14" ht="16.5" thickBot="1">
      <c r="A11" s="40"/>
      <c r="B11" s="212"/>
      <c r="C11" s="220"/>
      <c r="D11" s="222"/>
      <c r="E11" s="222"/>
      <c r="F11" s="222"/>
      <c r="G11" s="222"/>
      <c r="H11" s="222"/>
      <c r="I11" s="222"/>
      <c r="J11" s="222"/>
      <c r="K11" s="222"/>
      <c r="L11" s="222"/>
      <c r="M11" s="44" t="s">
        <v>42</v>
      </c>
      <c r="N11" s="44" t="s">
        <v>43</v>
      </c>
    </row>
    <row r="12" spans="1:14" ht="17.25" customHeight="1" thickBot="1">
      <c r="A12" s="40"/>
      <c r="B12" s="222" t="s">
        <v>44</v>
      </c>
      <c r="C12" s="124">
        <v>1</v>
      </c>
      <c r="D12" s="125">
        <v>2</v>
      </c>
      <c r="E12" s="125">
        <v>2</v>
      </c>
      <c r="F12" s="125"/>
      <c r="G12" s="125"/>
      <c r="H12" s="125">
        <v>2</v>
      </c>
      <c r="I12" s="125"/>
      <c r="J12" s="125"/>
      <c r="K12" s="125"/>
      <c r="L12" s="125"/>
      <c r="M12" s="125">
        <v>2</v>
      </c>
      <c r="N12" s="125"/>
    </row>
    <row r="13" spans="1:14" ht="17.25" customHeight="1" thickBot="1">
      <c r="A13" s="40"/>
      <c r="B13" s="222" t="s">
        <v>45</v>
      </c>
      <c r="C13" s="126"/>
      <c r="D13" s="127">
        <v>2</v>
      </c>
      <c r="E13" s="127"/>
      <c r="F13" s="127"/>
      <c r="G13" s="127"/>
      <c r="H13" s="127"/>
      <c r="I13" s="127"/>
      <c r="J13" s="127"/>
      <c r="K13" s="127"/>
      <c r="L13" s="127"/>
      <c r="M13" s="127">
        <v>1</v>
      </c>
      <c r="N13" s="127"/>
    </row>
    <row r="14" spans="1:14" ht="17.25" customHeight="1" thickBot="1">
      <c r="A14" s="40"/>
      <c r="B14" s="222" t="s">
        <v>46</v>
      </c>
      <c r="C14" s="126"/>
      <c r="D14" s="127"/>
      <c r="E14" s="127">
        <v>2</v>
      </c>
      <c r="F14" s="127">
        <v>2</v>
      </c>
      <c r="G14" s="127"/>
      <c r="H14" s="127">
        <v>2</v>
      </c>
      <c r="I14" s="127"/>
      <c r="J14" s="127"/>
      <c r="K14" s="127"/>
      <c r="L14" s="127">
        <v>3</v>
      </c>
      <c r="M14" s="127">
        <v>2</v>
      </c>
      <c r="N14" s="127"/>
    </row>
    <row r="15" spans="1:14" ht="17.25" customHeight="1" thickBot="1">
      <c r="A15" s="40"/>
      <c r="B15" s="222" t="s">
        <v>47</v>
      </c>
      <c r="C15" s="126">
        <v>2</v>
      </c>
      <c r="D15" s="127"/>
      <c r="E15" s="127">
        <v>2</v>
      </c>
      <c r="F15" s="127"/>
      <c r="G15" s="127"/>
      <c r="H15" s="127"/>
      <c r="I15" s="127"/>
      <c r="J15" s="127"/>
      <c r="K15" s="127"/>
      <c r="L15" s="127"/>
      <c r="M15" s="127">
        <v>1</v>
      </c>
      <c r="N15" s="127"/>
    </row>
    <row r="16" spans="1:14" ht="17.25" customHeight="1" thickBot="1">
      <c r="A16" s="40"/>
      <c r="B16" s="222" t="s">
        <v>48</v>
      </c>
      <c r="C16" s="126">
        <v>2</v>
      </c>
      <c r="D16" s="127">
        <v>1</v>
      </c>
      <c r="E16" s="127"/>
      <c r="F16" s="127"/>
      <c r="G16" s="127"/>
      <c r="H16" s="127">
        <v>2</v>
      </c>
      <c r="I16" s="127"/>
      <c r="J16" s="127"/>
      <c r="K16" s="127"/>
      <c r="L16" s="127"/>
      <c r="M16" s="127">
        <v>2</v>
      </c>
      <c r="N16" s="127"/>
    </row>
    <row r="17" spans="1:14" ht="17.25" customHeight="1" thickBot="1">
      <c r="A17" s="40"/>
      <c r="B17" s="222" t="s">
        <v>49</v>
      </c>
      <c r="C17" s="48">
        <f t="shared" si="0" ref="C17:N17">($R$4*C12+$R$5*C13+$R$6*C14+$R$7*C15+$R$8*C16)/(C12+C13+C14+C15+C16)</f>
        <v>1.1470329670329673</v>
      </c>
      <c r="D17" s="48">
        <f t="shared" si="0"/>
        <v>1.14989010989011</v>
      </c>
      <c r="E17" s="48">
        <f t="shared" si="0"/>
        <v>1.1467948717948719</v>
      </c>
      <c r="F17" s="48">
        <f t="shared" si="0"/>
        <v>1.1456043956043958</v>
      </c>
      <c r="G17" s="48" t="e">
        <f t="shared" si="0"/>
        <v>#DIV/0!</v>
      </c>
      <c r="H17" s="48">
        <f t="shared" si="0"/>
        <v>1.1456043956043958</v>
      </c>
      <c r="I17" s="48" t="e">
        <f t="shared" si="0"/>
        <v>#DIV/0!</v>
      </c>
      <c r="J17" s="48" t="e">
        <f t="shared" si="0"/>
        <v>#DIV/0!</v>
      </c>
      <c r="K17" s="48" t="e">
        <f t="shared" si="0"/>
        <v>#DIV/0!</v>
      </c>
      <c r="L17" s="48">
        <f t="shared" si="0"/>
        <v>1.1456043956043958</v>
      </c>
      <c r="M17" s="48">
        <f t="shared" si="0"/>
        <v>1.14739010989011</v>
      </c>
      <c r="N17" s="48" t="e">
        <f t="shared" si="0"/>
        <v>#DIV/0!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20:27" ht="15.75">
      <c r="T20" s="2">
        <v>2.5499999999999998</v>
      </c>
      <c r="U20" s="2">
        <v>2.575</v>
      </c>
      <c r="V20" s="2">
        <v>2.5785714285714287</v>
      </c>
      <c r="W20" s="2">
        <v>2.56</v>
      </c>
      <c r="X20" s="2">
        <v>2.5499999999999998</v>
      </c>
      <c r="Y20" s="2">
        <v>2.5666666666666669</v>
      </c>
      <c r="Z20" s="2">
        <v>2.5727272727272728</v>
      </c>
      <c r="AA20" s="2">
        <v>2.5666666666666669</v>
      </c>
    </row>
    <row r="21" spans="4:27" ht="15.75">
      <c r="D21" s="217" t="str">
        <f>'CO (5)'!D8</f>
        <v>Cell Biology and Genetics</v>
      </c>
      <c r="E21" s="217"/>
      <c r="T21" s="2">
        <v>2.5666666666666669</v>
      </c>
      <c r="U21" s="2">
        <v>2.5833333333333335</v>
      </c>
      <c r="V21" s="2">
        <v>2.575</v>
      </c>
      <c r="W21" s="2">
        <v>2.5499999999999998</v>
      </c>
      <c r="X21" s="2">
        <v>2.5666666666666669</v>
      </c>
      <c r="Y21" s="2">
        <v>2.58</v>
      </c>
      <c r="Z21" s="2">
        <v>2.5857142857142859</v>
      </c>
      <c r="AA21" s="2">
        <v>2.5777777777777779</v>
      </c>
    </row>
    <row r="22" spans="2:27" ht="15.75">
      <c r="B22" s="45" t="s">
        <v>81</v>
      </c>
      <c r="C22" s="45"/>
      <c r="D22" s="217"/>
      <c r="E22" s="217"/>
      <c r="F22" s="45"/>
      <c r="G22" s="45"/>
      <c r="H22" s="45"/>
      <c r="I22" s="45"/>
      <c r="J22" s="45"/>
      <c r="K22" s="39"/>
      <c r="L22" s="39"/>
      <c r="M22" s="39"/>
      <c r="N22" s="39"/>
      <c r="T22" s="2">
        <v>2.5333333333333332</v>
      </c>
      <c r="U22" s="2">
        <v>2.5714285714285716</v>
      </c>
      <c r="V22" s="2">
        <v>2.58</v>
      </c>
      <c r="W22" s="2">
        <v>2.5499999999999998</v>
      </c>
      <c r="X22" s="2">
        <v>2.5499999999999998</v>
      </c>
      <c r="Y22" s="2">
        <v>2.5500000000000003</v>
      </c>
      <c r="Z22" s="2">
        <v>2.54</v>
      </c>
      <c r="AA22" s="2">
        <v>2.5571428571428569</v>
      </c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210" t="s">
        <v>29</v>
      </c>
      <c r="C24" s="218"/>
      <c r="D24" s="213" t="s">
        <v>30</v>
      </c>
      <c r="E24" s="214"/>
      <c r="F24" s="214"/>
      <c r="G24" s="214"/>
      <c r="H24" s="214"/>
      <c r="I24" s="214"/>
      <c r="J24" s="214"/>
      <c r="K24" s="214"/>
      <c r="L24" s="214"/>
      <c r="M24" s="213" t="s">
        <v>31</v>
      </c>
      <c r="N24" s="218"/>
    </row>
    <row r="25" spans="2:14" ht="15.75">
      <c r="B25" s="211"/>
      <c r="C25" s="219" t="s">
        <v>32</v>
      </c>
      <c r="D25" s="221" t="s">
        <v>33</v>
      </c>
      <c r="E25" s="221" t="s">
        <v>34</v>
      </c>
      <c r="F25" s="221" t="s">
        <v>35</v>
      </c>
      <c r="G25" s="221" t="s">
        <v>36</v>
      </c>
      <c r="H25" s="221" t="s">
        <v>37</v>
      </c>
      <c r="I25" s="221" t="s">
        <v>38</v>
      </c>
      <c r="J25" s="221" t="s">
        <v>39</v>
      </c>
      <c r="K25" s="221" t="s">
        <v>40</v>
      </c>
      <c r="L25" s="221" t="s">
        <v>41</v>
      </c>
      <c r="M25" s="42"/>
      <c r="N25" s="42"/>
    </row>
    <row r="26" spans="2:14" ht="16.5" thickBot="1">
      <c r="B26" s="212"/>
      <c r="C26" s="220"/>
      <c r="D26" s="222"/>
      <c r="E26" s="222"/>
      <c r="F26" s="222"/>
      <c r="G26" s="222"/>
      <c r="H26" s="222"/>
      <c r="I26" s="222"/>
      <c r="J26" s="222"/>
      <c r="K26" s="222"/>
      <c r="L26" s="222"/>
      <c r="M26" s="44" t="s">
        <v>42</v>
      </c>
      <c r="N26" s="44" t="s">
        <v>43</v>
      </c>
    </row>
    <row r="27" spans="2:14" ht="16.5" thickBot="1">
      <c r="B27" s="222" t="s">
        <v>44</v>
      </c>
      <c r="C27" s="124">
        <v>1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>
        <v>1</v>
      </c>
      <c r="N27" s="125">
        <v>2</v>
      </c>
    </row>
    <row r="28" spans="2:14" ht="16.5" thickBot="1">
      <c r="B28" s="222" t="s">
        <v>45</v>
      </c>
      <c r="C28" s="126">
        <v>2</v>
      </c>
      <c r="D28" s="127">
        <v>3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>
        <v>3</v>
      </c>
    </row>
    <row r="29" spans="2:14" ht="16.5" thickBot="1">
      <c r="B29" s="222" t="s">
        <v>46</v>
      </c>
      <c r="C29" s="126">
        <v>2</v>
      </c>
      <c r="D29" s="127"/>
      <c r="E29" s="127">
        <v>3</v>
      </c>
      <c r="F29" s="127">
        <v>2</v>
      </c>
      <c r="G29" s="127"/>
      <c r="H29" s="127">
        <v>3</v>
      </c>
      <c r="I29" s="127"/>
      <c r="J29" s="127"/>
      <c r="K29" s="127"/>
      <c r="L29" s="127"/>
      <c r="M29" s="127">
        <v>2</v>
      </c>
      <c r="N29" s="127"/>
    </row>
    <row r="30" spans="2:14" ht="16.5" thickBot="1">
      <c r="B30" s="222" t="s">
        <v>47</v>
      </c>
      <c r="C30" s="126"/>
      <c r="D30" s="127"/>
      <c r="E30" s="127"/>
      <c r="F30" s="127"/>
      <c r="G30" s="127"/>
      <c r="H30" s="127">
        <v>3</v>
      </c>
      <c r="I30" s="127"/>
      <c r="J30" s="127"/>
      <c r="K30" s="127"/>
      <c r="L30" s="127">
        <v>2</v>
      </c>
      <c r="M30" s="127">
        <v>2</v>
      </c>
      <c r="N30" s="127"/>
    </row>
    <row r="31" spans="2:14" ht="16.5" thickBot="1">
      <c r="B31" s="222" t="s">
        <v>48</v>
      </c>
      <c r="C31" s="126"/>
      <c r="D31" s="127">
        <v>2</v>
      </c>
      <c r="E31" s="127"/>
      <c r="F31" s="127">
        <v>2</v>
      </c>
      <c r="G31" s="127"/>
      <c r="H31" s="127"/>
      <c r="I31" s="127"/>
      <c r="J31" s="127">
        <v>2</v>
      </c>
      <c r="K31" s="127"/>
      <c r="L31" s="127"/>
      <c r="M31" s="127"/>
      <c r="N31" s="127"/>
    </row>
    <row r="32" spans="2:14" ht="16.5" thickBot="1">
      <c r="B32" s="222" t="s">
        <v>49</v>
      </c>
      <c r="C32" s="48">
        <f t="shared" si="1" ref="C32:N32">($R$4*C27+$R$5*C28+$R$6*C29+$R$7*C30+$R$8*C31)/(C27+C28+C29+C30+C31)</f>
        <v>1.14989010989011</v>
      </c>
      <c r="D32" s="48">
        <f t="shared" si="1"/>
        <v>1.1520329670329672</v>
      </c>
      <c r="E32" s="48">
        <f t="shared" si="1"/>
        <v>1.1456043956043958</v>
      </c>
      <c r="F32" s="48">
        <f t="shared" si="1"/>
        <v>1.1456043956043958</v>
      </c>
      <c r="G32" s="48" t="e">
        <f t="shared" si="1"/>
        <v>#DIV/0!</v>
      </c>
      <c r="H32" s="48">
        <f t="shared" si="1"/>
        <v>1.14739010989011</v>
      </c>
      <c r="I32" s="48" t="e">
        <f t="shared" si="1"/>
        <v>#DIV/0!</v>
      </c>
      <c r="J32" s="48">
        <f t="shared" si="1"/>
        <v>1.1456043956043958</v>
      </c>
      <c r="K32" s="48" t="e">
        <f t="shared" si="1"/>
        <v>#DIV/0!</v>
      </c>
      <c r="L32" s="48">
        <f t="shared" si="1"/>
        <v>1.1491758241758243</v>
      </c>
      <c r="M32" s="48">
        <f t="shared" si="1"/>
        <v>1.1470329670329673</v>
      </c>
      <c r="N32" s="48">
        <f t="shared" si="1"/>
        <v>1.1520329670329672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8" spans="4:5" ht="15.75">
      <c r="D38" s="217" t="str">
        <f>'CO (5)'!D9</f>
        <v xml:space="preserve"> Gamete and Developmental Biology</v>
      </c>
      <c r="E38" s="217"/>
    </row>
    <row r="39" spans="2:14" ht="16.5" customHeight="1">
      <c r="B39" s="45" t="s">
        <v>81</v>
      </c>
      <c r="C39" s="45"/>
      <c r="D39" s="217"/>
      <c r="E39" s="217"/>
      <c r="F39" s="45"/>
      <c r="G39" s="45"/>
      <c r="H39" s="45"/>
      <c r="I39" s="45"/>
      <c r="J39" s="45"/>
      <c r="K39" s="39"/>
      <c r="L39" s="39"/>
      <c r="M39" s="39"/>
      <c r="N39" s="39"/>
    </row>
    <row r="40" spans="2:14" ht="16.5" thickBo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2:14" ht="16.5" thickBot="1">
      <c r="B41" s="210" t="s">
        <v>29</v>
      </c>
      <c r="C41" s="218"/>
      <c r="D41" s="213" t="s">
        <v>30</v>
      </c>
      <c r="E41" s="214"/>
      <c r="F41" s="214"/>
      <c r="G41" s="214"/>
      <c r="H41" s="214"/>
      <c r="I41" s="214"/>
      <c r="J41" s="214"/>
      <c r="K41" s="214"/>
      <c r="L41" s="214"/>
      <c r="M41" s="213" t="s">
        <v>31</v>
      </c>
      <c r="N41" s="218"/>
    </row>
    <row r="42" spans="2:14" ht="15.75">
      <c r="B42" s="211"/>
      <c r="C42" s="219" t="s">
        <v>32</v>
      </c>
      <c r="D42" s="221" t="s">
        <v>33</v>
      </c>
      <c r="E42" s="221" t="s">
        <v>34</v>
      </c>
      <c r="F42" s="221" t="s">
        <v>35</v>
      </c>
      <c r="G42" s="221" t="s">
        <v>36</v>
      </c>
      <c r="H42" s="221" t="s">
        <v>37</v>
      </c>
      <c r="I42" s="221" t="s">
        <v>38</v>
      </c>
      <c r="J42" s="221" t="s">
        <v>39</v>
      </c>
      <c r="K42" s="221" t="s">
        <v>40</v>
      </c>
      <c r="L42" s="221" t="s">
        <v>41</v>
      </c>
      <c r="M42" s="42"/>
      <c r="N42" s="42"/>
    </row>
    <row r="43" spans="2:14" ht="16.5" thickBot="1">
      <c r="B43" s="212"/>
      <c r="C43" s="220"/>
      <c r="D43" s="222"/>
      <c r="E43" s="222"/>
      <c r="F43" s="222"/>
      <c r="G43" s="222"/>
      <c r="H43" s="222"/>
      <c r="I43" s="222"/>
      <c r="J43" s="222"/>
      <c r="K43" s="222"/>
      <c r="L43" s="222"/>
      <c r="M43" s="44" t="s">
        <v>42</v>
      </c>
      <c r="N43" s="44" t="s">
        <v>43</v>
      </c>
    </row>
    <row r="44" spans="2:14" ht="16.5" thickBot="1">
      <c r="B44" s="222" t="s">
        <v>44</v>
      </c>
      <c r="C44" s="124">
        <v>2</v>
      </c>
      <c r="D44" s="125"/>
      <c r="E44" s="125"/>
      <c r="F44" s="125">
        <v>3</v>
      </c>
      <c r="G44" s="125"/>
      <c r="H44" s="125"/>
      <c r="I44" s="125">
        <v>2</v>
      </c>
      <c r="J44" s="125"/>
      <c r="K44" s="125"/>
      <c r="L44" s="125">
        <v>2</v>
      </c>
      <c r="M44" s="125">
        <v>2</v>
      </c>
      <c r="N44" s="125">
        <v>1</v>
      </c>
    </row>
    <row r="45" spans="2:14" ht="16.5" thickBot="1">
      <c r="B45" s="222" t="s">
        <v>45</v>
      </c>
      <c r="C45" s="126"/>
      <c r="D45" s="127">
        <v>2</v>
      </c>
      <c r="E45" s="127">
        <v>1</v>
      </c>
      <c r="F45" s="127"/>
      <c r="G45" s="127"/>
      <c r="H45" s="127"/>
      <c r="I45" s="127"/>
      <c r="J45" s="127"/>
      <c r="K45" s="127"/>
      <c r="L45" s="127"/>
      <c r="M45" s="127">
        <v>2</v>
      </c>
      <c r="N45" s="127">
        <v>3</v>
      </c>
    </row>
    <row r="46" spans="2:14" ht="16.5" thickBot="1">
      <c r="B46" s="222" t="s">
        <v>46</v>
      </c>
      <c r="C46" s="126"/>
      <c r="D46" s="127"/>
      <c r="E46" s="127"/>
      <c r="F46" s="127">
        <v>2</v>
      </c>
      <c r="G46" s="127"/>
      <c r="H46" s="127">
        <v>2</v>
      </c>
      <c r="I46" s="127"/>
      <c r="J46" s="127"/>
      <c r="K46" s="127"/>
      <c r="L46" s="127"/>
      <c r="M46" s="127"/>
      <c r="N46" s="127">
        <v>2</v>
      </c>
    </row>
    <row r="47" spans="2:14" ht="16.5" thickBot="1">
      <c r="B47" s="222" t="s">
        <v>47</v>
      </c>
      <c r="C47" s="126"/>
      <c r="D47" s="127">
        <v>3</v>
      </c>
      <c r="E47" s="127"/>
      <c r="F47" s="127"/>
      <c r="G47" s="127"/>
      <c r="H47" s="127"/>
      <c r="I47" s="127"/>
      <c r="J47" s="127"/>
      <c r="K47" s="127">
        <v>2</v>
      </c>
      <c r="L47" s="127"/>
      <c r="M47" s="127">
        <v>1</v>
      </c>
      <c r="N47" s="127"/>
    </row>
    <row r="48" spans="2:14" ht="16.5" thickBot="1">
      <c r="B48" s="222" t="s">
        <v>48</v>
      </c>
      <c r="C48" s="126">
        <v>1</v>
      </c>
      <c r="D48" s="127">
        <v>2</v>
      </c>
      <c r="E48" s="127"/>
      <c r="F48" s="127"/>
      <c r="G48" s="127">
        <v>1</v>
      </c>
      <c r="H48" s="127">
        <v>2</v>
      </c>
      <c r="I48" s="127"/>
      <c r="J48" s="127"/>
      <c r="K48" s="127"/>
      <c r="L48" s="127"/>
      <c r="M48" s="127"/>
      <c r="N48" s="127">
        <v>3</v>
      </c>
    </row>
    <row r="49" spans="2:14" ht="16.5" thickBot="1">
      <c r="B49" s="222" t="s">
        <v>49</v>
      </c>
      <c r="C49" s="48">
        <f t="shared" si="2" ref="C49:N49">($R$4*C44+$R$5*C45+$R$6*C46+$R$7*C47+$R$8*C48)/(C44+C45+C46+C47+C48)</f>
        <v>1.1456043956043958</v>
      </c>
      <c r="D49" s="48">
        <f t="shared" si="2"/>
        <v>1.1501962323390897</v>
      </c>
      <c r="E49" s="48">
        <f t="shared" si="2"/>
        <v>1.1563186813186814</v>
      </c>
      <c r="F49" s="48">
        <f t="shared" si="2"/>
        <v>1.1456043956043955</v>
      </c>
      <c r="G49" s="48">
        <f t="shared" si="2"/>
        <v>1.1456043956043958</v>
      </c>
      <c r="H49" s="48">
        <f t="shared" si="2"/>
        <v>1.1456043956043958</v>
      </c>
      <c r="I49" s="48">
        <f t="shared" si="2"/>
        <v>1.1456043956043958</v>
      </c>
      <c r="J49" s="48" t="e">
        <f t="shared" si="2"/>
        <v>#DIV/0!</v>
      </c>
      <c r="K49" s="48">
        <f t="shared" si="2"/>
        <v>1.1491758241758243</v>
      </c>
      <c r="L49" s="48">
        <f t="shared" si="2"/>
        <v>1.1456043956043958</v>
      </c>
      <c r="M49" s="48">
        <f t="shared" si="2"/>
        <v>1.1506043956043956</v>
      </c>
      <c r="N49" s="48">
        <f t="shared" si="2"/>
        <v>1.1491758241758245</v>
      </c>
    </row>
    <row r="50" spans="2:14" ht="15.75">
      <c r="B50" s="45" t="s">
        <v>50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2:14" ht="15.75">
      <c r="B51" s="45" t="s">
        <v>51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</sheetData>
  <mergeCells count="46">
    <mergeCell ref="B41:B43"/>
    <mergeCell ref="D41:L41"/>
    <mergeCell ref="M41:N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D38:E39"/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5" bottom="0.75" header="0.3" footer="0.3"/>
  <pageSetup orientation="portrait" paperSize="1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884b0d2-12e2-4de1-acd3-923b9d0d652f}">
  <sheetPr codeName="Sheet30"/>
  <dimension ref="A1:AB20"/>
  <sheetViews>
    <sheetView zoomScale="90" zoomScaleNormal="90" workbookViewId="0" topLeftCell="A1">
      <selection pane="topLeft" activeCell="A9" sqref="A9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10.142857142857142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23" t="s">
        <v>285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2:27" ht="22.5">
      <c r="B2" s="223" t="s">
        <v>88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</row>
    <row r="3" spans="2:27" ht="22.5">
      <c r="B3" s="224" t="s">
        <v>284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27" ht="15">
      <c r="A4" s="226" t="s">
        <v>63</v>
      </c>
      <c r="B4" s="227"/>
      <c r="C4" s="228"/>
      <c r="D4" s="225" t="s">
        <v>32</v>
      </c>
      <c r="E4" s="225"/>
      <c r="F4" s="225" t="s">
        <v>33</v>
      </c>
      <c r="G4" s="225"/>
      <c r="H4" s="225" t="s">
        <v>34</v>
      </c>
      <c r="I4" s="225"/>
      <c r="J4" s="225" t="s">
        <v>35</v>
      </c>
      <c r="K4" s="225"/>
      <c r="L4" s="225" t="s">
        <v>36</v>
      </c>
      <c r="M4" s="225"/>
      <c r="N4" s="225" t="s">
        <v>37</v>
      </c>
      <c r="O4" s="225"/>
      <c r="P4" s="225" t="s">
        <v>38</v>
      </c>
      <c r="Q4" s="225"/>
      <c r="R4" s="225" t="s">
        <v>39</v>
      </c>
      <c r="S4" s="225"/>
      <c r="T4" s="225" t="s">
        <v>40</v>
      </c>
      <c r="U4" s="225"/>
      <c r="V4" s="225" t="s">
        <v>41</v>
      </c>
      <c r="W4" s="225"/>
      <c r="X4" s="225" t="s">
        <v>42</v>
      </c>
      <c r="Y4" s="225"/>
      <c r="Z4" s="225" t="s">
        <v>43</v>
      </c>
      <c r="AA4" s="225"/>
    </row>
    <row r="5" spans="1:27" ht="42.75">
      <c r="A5" s="229"/>
      <c r="B5" s="230"/>
      <c r="C5" s="231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254" t="s">
        <v>17</v>
      </c>
      <c r="B6" s="254" t="s">
        <v>19</v>
      </c>
      <c r="C6" s="254" t="s">
        <v>7</v>
      </c>
      <c r="D6" s="254"/>
      <c r="E6" s="255" t="s">
        <v>53</v>
      </c>
      <c r="F6" s="254"/>
      <c r="G6" s="256" t="s">
        <v>54</v>
      </c>
      <c r="H6" s="254"/>
      <c r="I6" s="256" t="s">
        <v>55</v>
      </c>
      <c r="J6" s="254"/>
      <c r="K6" s="256" t="s">
        <v>56</v>
      </c>
      <c r="L6" s="254"/>
      <c r="M6" s="256" t="s">
        <v>57</v>
      </c>
      <c r="N6" s="254"/>
      <c r="O6" s="256" t="s">
        <v>58</v>
      </c>
      <c r="P6" s="254"/>
      <c r="Q6" s="256" t="s">
        <v>59</v>
      </c>
      <c r="R6" s="254"/>
      <c r="S6" s="256" t="s">
        <v>60</v>
      </c>
      <c r="T6" s="254"/>
      <c r="U6" s="256" t="s">
        <v>61</v>
      </c>
      <c r="V6" s="254"/>
      <c r="W6" s="256" t="s">
        <v>62</v>
      </c>
      <c r="X6" s="254"/>
      <c r="Y6" s="257" t="s">
        <v>66</v>
      </c>
      <c r="Z6" s="254"/>
      <c r="AA6" s="257" t="s">
        <v>67</v>
      </c>
      <c r="AB6" s="66"/>
    </row>
    <row r="7" spans="1:28" s="258" customFormat="1" ht="29.25" customHeight="1">
      <c r="A7" s="53">
        <v>1</v>
      </c>
      <c r="B7" s="67"/>
      <c r="C7" s="259" t="str">
        <f>'CO (5)'!D7</f>
        <v>Diversity of Animals</v>
      </c>
      <c r="D7" s="67">
        <v>1</v>
      </c>
      <c r="E7" s="130">
        <f>'CO-PO Mapping (5)'!C17</f>
        <v>1.1470329670329673</v>
      </c>
      <c r="F7" s="67">
        <v>1.50</v>
      </c>
      <c r="G7" s="130">
        <f>'CO-PO Mapping (5)'!D17</f>
        <v>1.14989010989011</v>
      </c>
      <c r="H7" s="67">
        <v>1.50</v>
      </c>
      <c r="I7" s="130">
        <f>'CO-PO Mapping (5)'!E17</f>
        <v>1.1467948717948719</v>
      </c>
      <c r="J7" s="67">
        <v>1.50</v>
      </c>
      <c r="K7" s="130">
        <f>'CO-PO Mapping (5)'!F17</f>
        <v>1.1456043956043958</v>
      </c>
      <c r="L7" s="67"/>
      <c r="M7" s="130"/>
      <c r="N7" s="67">
        <v>1.50</v>
      </c>
      <c r="O7" s="130">
        <f>'CO-PO Mapping (5)'!H17</f>
        <v>1.1456043956043958</v>
      </c>
      <c r="P7" s="67"/>
      <c r="Q7" s="130"/>
      <c r="R7" s="67"/>
      <c r="S7" s="130"/>
      <c r="T7" s="67"/>
      <c r="U7" s="130"/>
      <c r="V7" s="67">
        <v>1.50</v>
      </c>
      <c r="W7" s="130">
        <f>'CO-PO Mapping (5)'!L17</f>
        <v>1.1456043956043958</v>
      </c>
      <c r="X7" s="67">
        <v>1.50</v>
      </c>
      <c r="Y7" s="130">
        <f>'CO-PO Mapping (5)'!M17</f>
        <v>1.14739010989011</v>
      </c>
      <c r="Z7" s="67"/>
      <c r="AA7" s="130"/>
      <c r="AB7" s="53"/>
    </row>
    <row r="8" spans="1:28" s="258" customFormat="1" ht="15.75">
      <c r="A8" s="53">
        <v>2</v>
      </c>
      <c r="B8" s="67"/>
      <c r="C8" s="259" t="str">
        <f>'CO (5)'!D8</f>
        <v>Cell Biology and Genetics</v>
      </c>
      <c r="D8" s="67">
        <v>1.50</v>
      </c>
      <c r="E8" s="130">
        <f>'CO-PO Mapping (5)'!C32</f>
        <v>1.14989010989011</v>
      </c>
      <c r="F8" s="67">
        <v>2.2999999999999998</v>
      </c>
      <c r="G8" s="130">
        <f>'CO-PO Mapping (5)'!D32</f>
        <v>1.1520329670329672</v>
      </c>
      <c r="H8" s="67">
        <v>1.30</v>
      </c>
      <c r="I8" s="130">
        <f>'CO-PO Mapping (5)'!E32</f>
        <v>1.1456043956043958</v>
      </c>
      <c r="J8" s="67">
        <v>1.30</v>
      </c>
      <c r="K8" s="130">
        <f>'CO-PO Mapping (5)'!F32</f>
        <v>1.1456043956043958</v>
      </c>
      <c r="L8" s="67"/>
      <c r="M8" s="130"/>
      <c r="N8" s="67">
        <v>1.30</v>
      </c>
      <c r="O8" s="130">
        <f>'CO-PO Mapping (5)'!H32</f>
        <v>1.14739010989011</v>
      </c>
      <c r="P8" s="67"/>
      <c r="Q8" s="130"/>
      <c r="R8" s="67">
        <v>1.30</v>
      </c>
      <c r="S8" s="130">
        <f>'CO-PO Mapping (5)'!J32</f>
        <v>1.1456043956043958</v>
      </c>
      <c r="T8" s="67"/>
      <c r="U8" s="130"/>
      <c r="V8" s="67">
        <v>1.30</v>
      </c>
      <c r="W8" s="130">
        <f>'CO-PO Mapping (5)'!L32</f>
        <v>1.1491758241758243</v>
      </c>
      <c r="X8" s="67">
        <v>1.30</v>
      </c>
      <c r="Y8" s="130">
        <f>'CO-PO Mapping (5)'!M32</f>
        <v>1.1470329670329673</v>
      </c>
      <c r="Z8" s="67">
        <v>1.30</v>
      </c>
      <c r="AA8" s="130">
        <f>'CO-PO Mapping (5)'!N32</f>
        <v>1.1520329670329672</v>
      </c>
      <c r="AB8" s="53"/>
    </row>
    <row r="9" spans="1:27" s="258" customFormat="1" ht="28.5">
      <c r="A9" s="53">
        <v>3</v>
      </c>
      <c r="B9" s="260"/>
      <c r="C9" s="261" t="str">
        <f>'CO (5)'!D9</f>
        <v xml:space="preserve"> Gamete and Developmental Biology</v>
      </c>
      <c r="D9" s="262">
        <v>1.30</v>
      </c>
      <c r="E9" s="130">
        <f>'CO-PO Mapping (5)'!C49</f>
        <v>1.1456043956043958</v>
      </c>
      <c r="F9" s="262">
        <v>1.1000000000000001</v>
      </c>
      <c r="G9" s="263">
        <f>'CO-PO Mapping (5)'!D49</f>
        <v>1.1501962323390897</v>
      </c>
      <c r="H9" s="262">
        <v>1</v>
      </c>
      <c r="I9" s="263">
        <f>'CO-PO Mapping (5)'!E49</f>
        <v>1.1563186813186814</v>
      </c>
      <c r="J9" s="262">
        <v>1</v>
      </c>
      <c r="K9" s="263">
        <f>'CO-PO Mapping (5)'!F49</f>
        <v>1.1456043956043955</v>
      </c>
      <c r="L9" s="262">
        <v>1</v>
      </c>
      <c r="M9" s="263">
        <f>'CO-PO Mapping (5)'!G49</f>
        <v>1.1456043956043958</v>
      </c>
      <c r="N9" s="262">
        <v>1.20</v>
      </c>
      <c r="O9" s="263">
        <f>'CO-PO Mapping (5)'!H49</f>
        <v>1.1456043956043958</v>
      </c>
      <c r="P9" s="262">
        <v>1</v>
      </c>
      <c r="Q9" s="263">
        <f>'CO-PO Mapping (5)'!I49</f>
        <v>1.1456043956043958</v>
      </c>
      <c r="R9" s="262"/>
      <c r="S9" s="263"/>
      <c r="T9" s="262">
        <v>1.30</v>
      </c>
      <c r="U9" s="263">
        <f>'CO-PO Mapping (5)'!K49</f>
        <v>1.1491758241758243</v>
      </c>
      <c r="V9" s="262">
        <v>1</v>
      </c>
      <c r="W9" s="263">
        <f>'CO-PO Mapping (5)'!L49</f>
        <v>1.1456043956043958</v>
      </c>
      <c r="X9" s="262">
        <v>1</v>
      </c>
      <c r="Y9" s="263">
        <f>'CO-PO Mapping (5)'!M49</f>
        <v>1.1506043956043956</v>
      </c>
      <c r="Z9" s="262">
        <v>1.1000000000000001</v>
      </c>
      <c r="AA9" s="263">
        <f>'CO-PO Mapping (5)'!N49</f>
        <v>1.1491758241758245</v>
      </c>
    </row>
    <row r="11" spans="3:27" ht="15">
      <c r="C11" s="52" t="s">
        <v>68</v>
      </c>
      <c r="D11" s="56">
        <f>AVERAGE(D7:D9)</f>
        <v>1.2666666666666666</v>
      </c>
      <c r="E11" s="57"/>
      <c r="F11" s="58">
        <f>AVERAGE(F7:F9)</f>
        <v>1.6333333333333335</v>
      </c>
      <c r="G11" s="57"/>
      <c r="H11" s="58">
        <f>AVERAGE(H7:H9)</f>
        <v>1.2666666666666666</v>
      </c>
      <c r="I11" s="57"/>
      <c r="J11" s="58">
        <f>AVERAGE(J7:J9)</f>
        <v>1.2666666666666666</v>
      </c>
      <c r="K11" s="57"/>
      <c r="L11" s="58">
        <f>AVERAGE(L7:L9)</f>
        <v>1</v>
      </c>
      <c r="M11" s="57"/>
      <c r="N11" s="58">
        <f>AVERAGE(N7:N9)</f>
        <v>1.3333333333333333</v>
      </c>
      <c r="O11" s="57"/>
      <c r="P11" s="58">
        <f>AVERAGE(P7:P9)</f>
        <v>1</v>
      </c>
      <c r="Q11" s="57"/>
      <c r="R11" s="58">
        <f>AVERAGE(R7:R9)</f>
        <v>1.30</v>
      </c>
      <c r="S11" s="57"/>
      <c r="T11" s="58">
        <f>AVERAGE(T7:T9)</f>
        <v>1.30</v>
      </c>
      <c r="U11" s="57"/>
      <c r="V11" s="58">
        <f>AVERAGE(V7:V9)</f>
        <v>1.2666666666666666</v>
      </c>
      <c r="W11" s="57"/>
      <c r="X11" s="58">
        <f>AVERAGE(X7:X9)</f>
        <v>1.2666666666666666</v>
      </c>
      <c r="Y11" s="57"/>
      <c r="Z11" s="58">
        <f>AVERAGE(Z7:Z9)</f>
        <v>1.2000000000000002</v>
      </c>
      <c r="AA11" s="59"/>
    </row>
    <row r="12" spans="4:27" ht="15">
      <c r="D12" s="6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61"/>
    </row>
    <row r="13" spans="3:27" ht="15">
      <c r="C13" s="52" t="s">
        <v>69</v>
      </c>
      <c r="D13" s="60"/>
      <c r="E13" s="164">
        <f>AVERAGE(E7:E9)</f>
        <v>1.1475091575091578</v>
      </c>
      <c r="F13" s="60"/>
      <c r="G13" s="164">
        <f>AVERAGE(G7:G9)</f>
        <v>1.1507064364207222</v>
      </c>
      <c r="H13" s="60"/>
      <c r="I13" s="164">
        <f>AVERAGE(I7:I9)</f>
        <v>1.1495726495726497</v>
      </c>
      <c r="J13" s="60"/>
      <c r="K13" s="164">
        <f>AVERAGE(K7:K9)</f>
        <v>1.1456043956043958</v>
      </c>
      <c r="L13" s="60"/>
      <c r="M13" s="164">
        <f>AVERAGE(M7:M9)</f>
        <v>1.1456043956043958</v>
      </c>
      <c r="N13" s="60"/>
      <c r="O13" s="164">
        <f>AVERAGE(O7:O9)</f>
        <v>1.1461996336996341</v>
      </c>
      <c r="P13" s="60"/>
      <c r="Q13" s="164">
        <f>AVERAGE(Q7:Q9)</f>
        <v>1.1456043956043958</v>
      </c>
      <c r="R13" s="60"/>
      <c r="S13" s="164">
        <f>AVERAGE(S7:S9)</f>
        <v>1.1456043956043958</v>
      </c>
      <c r="T13" s="60"/>
      <c r="U13" s="164">
        <f>AVERAGE(U7:U9)</f>
        <v>1.1491758241758243</v>
      </c>
      <c r="V13" s="60"/>
      <c r="W13" s="164">
        <f>AVERAGE(W7:W9)</f>
        <v>1.1467948717948719</v>
      </c>
      <c r="X13" s="60"/>
      <c r="Y13" s="164">
        <f>AVERAGE(Y7:Y9)</f>
        <v>1.1483424908424908</v>
      </c>
      <c r="Z13" s="60"/>
      <c r="AA13" s="164">
        <f>AVERAGE(AA7:AA9)</f>
        <v>1.1506043956043959</v>
      </c>
    </row>
    <row r="14" spans="4:27" ht="15">
      <c r="D14" s="60"/>
      <c r="E14" s="72"/>
      <c r="F14" s="71"/>
      <c r="G14" s="72"/>
      <c r="H14" s="71"/>
      <c r="I14" s="72"/>
      <c r="J14" s="71"/>
      <c r="K14" s="72"/>
      <c r="L14" s="71"/>
      <c r="M14" s="72"/>
      <c r="N14" s="71"/>
      <c r="O14" s="72"/>
      <c r="P14" s="71"/>
      <c r="Q14" s="72"/>
      <c r="R14" s="71"/>
      <c r="S14" s="72"/>
      <c r="T14" s="71"/>
      <c r="U14" s="72"/>
      <c r="V14" s="71"/>
      <c r="W14" s="72"/>
      <c r="X14" s="71"/>
      <c r="Y14" s="72"/>
      <c r="Z14" s="71"/>
      <c r="AA14" s="62"/>
    </row>
    <row r="15" spans="3:27" ht="15">
      <c r="C15" s="52" t="s">
        <v>70</v>
      </c>
      <c r="D15" s="60"/>
      <c r="E15" s="109">
        <v>2.50</v>
      </c>
      <c r="F15" s="71"/>
      <c r="G15" s="109">
        <v>2.50</v>
      </c>
      <c r="H15" s="71"/>
      <c r="I15" s="109">
        <v>2.50</v>
      </c>
      <c r="J15" s="71"/>
      <c r="K15" s="109">
        <v>2.50</v>
      </c>
      <c r="L15" s="71"/>
      <c r="M15" s="109">
        <v>2.50</v>
      </c>
      <c r="N15" s="71"/>
      <c r="O15" s="109">
        <v>2.50</v>
      </c>
      <c r="P15" s="71"/>
      <c r="Q15" s="109">
        <v>2.50</v>
      </c>
      <c r="R15" s="71"/>
      <c r="S15" s="109">
        <v>2.50</v>
      </c>
      <c r="T15" s="71"/>
      <c r="U15" s="109">
        <v>2.50</v>
      </c>
      <c r="V15" s="71"/>
      <c r="W15" s="109">
        <v>2.50</v>
      </c>
      <c r="X15" s="71"/>
      <c r="Y15" s="109">
        <v>2.50</v>
      </c>
      <c r="Z15" s="71"/>
      <c r="AA15" s="110">
        <v>2.50</v>
      </c>
    </row>
    <row r="16" spans="4:27" ht="15">
      <c r="D16" s="60"/>
      <c r="E16" s="72"/>
      <c r="F16" s="71"/>
      <c r="G16" s="72"/>
      <c r="H16" s="71"/>
      <c r="I16" s="72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71"/>
      <c r="U16" s="72"/>
      <c r="V16" s="71"/>
      <c r="W16" s="72"/>
      <c r="X16" s="71"/>
      <c r="Y16" s="72"/>
      <c r="Z16" s="71"/>
      <c r="AA16" s="62"/>
    </row>
    <row r="17" spans="3:27" ht="15">
      <c r="C17" s="52" t="s">
        <v>71</v>
      </c>
      <c r="D17" s="60"/>
      <c r="E17" s="111">
        <f>(E13+E15)/2</f>
        <v>1.823754578754579</v>
      </c>
      <c r="F17" s="71"/>
      <c r="G17" s="111">
        <f>(G13+G15)/2</f>
        <v>1.8253532182103611</v>
      </c>
      <c r="H17" s="71"/>
      <c r="I17" s="111">
        <f>(I13+I15)/2</f>
        <v>1.824786324786325</v>
      </c>
      <c r="J17" s="71"/>
      <c r="K17" s="111">
        <f>(K13+K15)/2</f>
        <v>1.822802197802198</v>
      </c>
      <c r="L17" s="71"/>
      <c r="M17" s="111">
        <f>(M13+M15)/2</f>
        <v>1.822802197802198</v>
      </c>
      <c r="N17" s="71"/>
      <c r="O17" s="111">
        <f>(O13+O15)/2</f>
        <v>1.8230998168498171</v>
      </c>
      <c r="P17" s="71"/>
      <c r="Q17" s="111">
        <f>(Q13+Q15)/2</f>
        <v>1.822802197802198</v>
      </c>
      <c r="R17" s="71"/>
      <c r="S17" s="111">
        <f>(S13+S15)/2</f>
        <v>1.822802197802198</v>
      </c>
      <c r="T17" s="71"/>
      <c r="U17" s="111"/>
      <c r="V17" s="71"/>
      <c r="W17" s="111">
        <f>(W13+W15)/2</f>
        <v>1.8233974358974359</v>
      </c>
      <c r="X17" s="71"/>
      <c r="Y17" s="111">
        <f>(Y13+Y15)/2</f>
        <v>1.8241712454212453</v>
      </c>
      <c r="Z17" s="71"/>
      <c r="AA17" s="112">
        <f>(AA13+AA15)/2</f>
        <v>1.8253021978021979</v>
      </c>
    </row>
    <row r="18" spans="4:27" ht="15">
      <c r="D18" s="73"/>
      <c r="E18" s="74"/>
      <c r="F18" s="63"/>
      <c r="G18" s="74"/>
      <c r="H18" s="63"/>
      <c r="I18" s="74"/>
      <c r="J18" s="63"/>
      <c r="K18" s="74"/>
      <c r="L18" s="63"/>
      <c r="M18" s="74"/>
      <c r="N18" s="63"/>
      <c r="O18" s="74"/>
      <c r="P18" s="63"/>
      <c r="Q18" s="74"/>
      <c r="R18" s="63"/>
      <c r="S18" s="74"/>
      <c r="T18" s="63"/>
      <c r="U18" s="74"/>
      <c r="V18" s="63"/>
      <c r="W18" s="74"/>
      <c r="X18" s="63"/>
      <c r="Y18" s="74"/>
      <c r="Z18" s="63"/>
      <c r="AA18" s="75"/>
    </row>
    <row r="19" spans="4:27" ht="15">
      <c r="D19" s="232" t="s">
        <v>32</v>
      </c>
      <c r="E19" s="232"/>
      <c r="F19" s="232" t="s">
        <v>33</v>
      </c>
      <c r="G19" s="232"/>
      <c r="H19" s="232" t="s">
        <v>34</v>
      </c>
      <c r="I19" s="232"/>
      <c r="J19" s="232" t="s">
        <v>35</v>
      </c>
      <c r="K19" s="232"/>
      <c r="L19" s="232" t="s">
        <v>36</v>
      </c>
      <c r="M19" s="232"/>
      <c r="N19" s="232" t="s">
        <v>37</v>
      </c>
      <c r="O19" s="232"/>
      <c r="P19" s="232" t="s">
        <v>38</v>
      </c>
      <c r="Q19" s="232"/>
      <c r="R19" s="232" t="s">
        <v>39</v>
      </c>
      <c r="S19" s="232"/>
      <c r="T19" s="232" t="s">
        <v>40</v>
      </c>
      <c r="U19" s="232"/>
      <c r="V19" s="232" t="s">
        <v>41</v>
      </c>
      <c r="W19" s="232"/>
      <c r="X19" s="232" t="s">
        <v>42</v>
      </c>
      <c r="Y19" s="232"/>
      <c r="Z19" s="232" t="s">
        <v>43</v>
      </c>
      <c r="AA19" s="232"/>
    </row>
    <row r="20" spans="4:27" ht="15">
      <c r="D20" s="232" t="str">
        <f>IF(E17&gt;D11,"Achieve","Not Achive")</f>
        <v>Achieve</v>
      </c>
      <c r="E20" s="232"/>
      <c r="F20" s="232" t="str">
        <f t="shared" si="0" ref="F20">IF(G17&gt;F11,"Achieve","Not Achive")</f>
        <v>Achieve</v>
      </c>
      <c r="G20" s="232"/>
      <c r="H20" s="232" t="str">
        <f t="shared" si="1" ref="H20">IF(I17&gt;H11,"Achieve","Not Achive")</f>
        <v>Achieve</v>
      </c>
      <c r="I20" s="232"/>
      <c r="J20" s="232" t="str">
        <f t="shared" si="2" ref="J20">IF(K17&gt;J11,"Achieve","Not Achive")</f>
        <v>Achieve</v>
      </c>
      <c r="K20" s="232"/>
      <c r="L20" s="232" t="str">
        <f t="shared" si="3" ref="L20">IF(M17&gt;L11,"Achieve","Not Achive")</f>
        <v>Achieve</v>
      </c>
      <c r="M20" s="232"/>
      <c r="N20" s="232" t="str">
        <f t="shared" si="4" ref="N20">IF(O17&gt;N11,"Achieve","Not Achive")</f>
        <v>Achieve</v>
      </c>
      <c r="O20" s="232"/>
      <c r="P20" s="232" t="str">
        <f t="shared" si="5" ref="P20">IF(Q17&gt;P11,"Achieve","Not Achive")</f>
        <v>Achieve</v>
      </c>
      <c r="Q20" s="232"/>
      <c r="R20" s="232" t="str">
        <f t="shared" si="6" ref="R20">IF(S17&gt;R11,"Achieve","Not Achive")</f>
        <v>Achieve</v>
      </c>
      <c r="S20" s="232"/>
      <c r="T20" s="232" t="str">
        <f t="shared" si="7" ref="T20">IF(U17&gt;T11,"Achieve","Not Achive")</f>
        <v>Not Achive</v>
      </c>
      <c r="U20" s="232"/>
      <c r="V20" s="232" t="str">
        <f t="shared" si="8" ref="V20">IF(W17&gt;V11,"Achieve","Not Achive")</f>
        <v>Achieve</v>
      </c>
      <c r="W20" s="232"/>
      <c r="X20" s="232" t="str">
        <f t="shared" si="9" ref="X20">IF(Y17&gt;X11,"Achieve","Not Achive")</f>
        <v>Achieve</v>
      </c>
      <c r="Y20" s="232"/>
      <c r="Z20" s="232" t="str">
        <f t="shared" si="10" ref="Z20">IF(AA17&gt;Z11,"Achieve","Not Achive")</f>
        <v>Achieve</v>
      </c>
      <c r="AA20" s="232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0:E20"/>
    <mergeCell ref="H20:I20"/>
    <mergeCell ref="J20:K20"/>
    <mergeCell ref="N20:O20"/>
    <mergeCell ref="D4:E4"/>
    <mergeCell ref="F4:G4"/>
    <mergeCell ref="H4:I4"/>
    <mergeCell ref="J4:K4"/>
    <mergeCell ref="L4:M4"/>
    <mergeCell ref="D19:E19"/>
    <mergeCell ref="F20:G20"/>
    <mergeCell ref="L20:M20"/>
    <mergeCell ref="F19:G19"/>
    <mergeCell ref="H19:I19"/>
    <mergeCell ref="J19:K19"/>
    <mergeCell ref="Z20:AA20"/>
    <mergeCell ref="V19:W19"/>
    <mergeCell ref="X19:Y19"/>
    <mergeCell ref="Z19:AA19"/>
    <mergeCell ref="L19:M19"/>
    <mergeCell ref="N19:O19"/>
    <mergeCell ref="P19:Q19"/>
    <mergeCell ref="R19:S19"/>
    <mergeCell ref="T19:U19"/>
    <mergeCell ref="P20:Q20"/>
    <mergeCell ref="T20:U20"/>
    <mergeCell ref="X20:Y20"/>
    <mergeCell ref="R20:S20"/>
    <mergeCell ref="V20:W20"/>
  </mergeCells>
  <pageMargins left="0.7" right="0.7" top="0.75" bottom="0.75" header="0.3" footer="0.3"/>
  <pageSetup orientation="portrait" paperSize="1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c80623-0e38-40f6-83bc-7faf7b96e092}">
  <sheetPr codeName="Sheet31">
    <pageSetUpPr fitToPage="1"/>
  </sheetPr>
  <dimension ref="A1:Z23"/>
  <sheetViews>
    <sheetView zoomScale="80" zoomScaleNormal="80" workbookViewId="0" topLeftCell="A1">
      <selection pane="topLeft" activeCell="E4" sqref="E4"/>
    </sheetView>
  </sheetViews>
  <sheetFormatPr defaultColWidth="8.854285714285714" defaultRowHeight="20.25"/>
  <cols>
    <col min="1" max="2" width="11.571428571428571" style="1" customWidth="1"/>
    <col min="3" max="3" width="48.714285714285715" style="1" bestFit="1" customWidth="1"/>
    <col min="4" max="8" width="11.571428571428571" style="1" customWidth="1"/>
    <col min="9" max="9" width="13.714285714285714" style="1" bestFit="1" customWidth="1"/>
    <col min="10" max="10" width="14.285714285714286" style="1" bestFit="1" customWidth="1"/>
    <col min="11" max="14" width="8.714285714285714" style="1" bestFit="1" customWidth="1"/>
    <col min="15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91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4" t="str">
        <f>'CO (6)'!D7</f>
        <v xml:space="preserve"> Micro Economic Theory</v>
      </c>
      <c r="D4" s="113" t="s">
        <v>82</v>
      </c>
      <c r="E4" s="114"/>
      <c r="F4" s="189" t="s">
        <v>102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301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0.25">
      <c r="A7" s="192"/>
      <c r="B7" s="194"/>
      <c r="C7" s="197"/>
      <c r="D7" s="311" t="s">
        <v>83</v>
      </c>
      <c r="E7" s="311" t="s">
        <v>84</v>
      </c>
      <c r="F7" s="311" t="s">
        <v>85</v>
      </c>
      <c r="G7" s="311" t="s">
        <v>86</v>
      </c>
      <c r="H7" s="311" t="s">
        <v>87</v>
      </c>
      <c r="I7" s="311" t="s">
        <v>92</v>
      </c>
      <c r="J7" s="311" t="s">
        <v>79</v>
      </c>
      <c r="K7" s="312" t="s">
        <v>8</v>
      </c>
      <c r="L7" s="312" t="s">
        <v>84</v>
      </c>
      <c r="M7" s="312" t="s">
        <v>4</v>
      </c>
      <c r="N7" s="312" t="s">
        <v>86</v>
      </c>
      <c r="O7" s="312" t="s">
        <v>87</v>
      </c>
      <c r="P7" s="312" t="s">
        <v>93</v>
      </c>
      <c r="Q7" s="312" t="s">
        <v>80</v>
      </c>
      <c r="R7" s="313" t="s">
        <v>8</v>
      </c>
      <c r="S7" s="314" t="s">
        <v>3</v>
      </c>
      <c r="T7" s="314" t="s">
        <v>4</v>
      </c>
      <c r="U7" s="314" t="s">
        <v>5</v>
      </c>
      <c r="V7" s="314" t="s">
        <v>6</v>
      </c>
      <c r="W7" s="315" t="s">
        <v>95</v>
      </c>
      <c r="X7" s="316"/>
      <c r="Y7" s="317"/>
      <c r="Z7" s="317"/>
    </row>
    <row r="8" spans="1:26" ht="19.9" customHeight="1">
      <c r="A8" s="33">
        <v>1</v>
      </c>
      <c r="B8" s="165">
        <v>263508</v>
      </c>
      <c r="C8" s="148" t="s">
        <v>199</v>
      </c>
      <c r="D8" s="10">
        <v>4</v>
      </c>
      <c r="E8" s="10">
        <v>5</v>
      </c>
      <c r="F8" s="10">
        <v>8</v>
      </c>
      <c r="G8" s="10">
        <v>6</v>
      </c>
      <c r="H8" s="10">
        <v>4</v>
      </c>
      <c r="I8" s="10">
        <f t="shared" si="0" ref="I8:I11">SUM(D8:H8)</f>
        <v>27</v>
      </c>
      <c r="J8" s="10">
        <f>I8*0.15</f>
        <v>4.05</v>
      </c>
      <c r="K8" s="18">
        <v>5</v>
      </c>
      <c r="L8" s="18">
        <v>1</v>
      </c>
      <c r="M8" s="18">
        <v>4</v>
      </c>
      <c r="N8" s="18">
        <v>5</v>
      </c>
      <c r="O8" s="18">
        <v>3</v>
      </c>
      <c r="P8" s="18">
        <f>SUM(K8:O8)</f>
        <v>18</v>
      </c>
      <c r="Q8" s="116">
        <f>P8*0.05</f>
        <v>0.90</v>
      </c>
      <c r="R8" s="105">
        <f t="shared" si="1" ref="R8:R11">(D8*0.15+K8*0.05)</f>
        <v>0.85</v>
      </c>
      <c r="S8" s="105">
        <f t="shared" si="2" ref="S8:S11">(E8*0.15+L8*0.05)</f>
        <v>0.80</v>
      </c>
      <c r="T8" s="105">
        <f t="shared" si="3" ref="T8:T11">(F8*0.15+M8*0.05)</f>
        <v>1.40</v>
      </c>
      <c r="U8" s="105">
        <f t="shared" si="4" ref="U8:U11">(G8*0.15+N8*0.05)</f>
        <v>1.1499999999999999</v>
      </c>
      <c r="V8" s="105">
        <f t="shared" si="5" ref="V8:V11">(H8*0.15+O8*0.05)</f>
        <v>0.75</v>
      </c>
      <c r="W8" s="117">
        <f t="shared" si="6" ref="W8:W11">I8+P8</f>
        <v>45</v>
      </c>
      <c r="X8" s="117">
        <f>(W8*0.2)</f>
        <v>9</v>
      </c>
      <c r="Y8" s="239">
        <v>50</v>
      </c>
      <c r="Z8" s="116">
        <f>Y8*0.8</f>
        <v>40</v>
      </c>
    </row>
    <row r="9" spans="1:26" ht="19.9" customHeight="1">
      <c r="A9" s="33">
        <v>2</v>
      </c>
      <c r="B9" s="165">
        <v>263547</v>
      </c>
      <c r="C9" s="148" t="s">
        <v>221</v>
      </c>
      <c r="D9" s="10">
        <v>1</v>
      </c>
      <c r="E9" s="10">
        <v>2</v>
      </c>
      <c r="F9" s="10">
        <v>5</v>
      </c>
      <c r="G9" s="10">
        <v>4</v>
      </c>
      <c r="H9" s="10">
        <v>6</v>
      </c>
      <c r="I9" s="10">
        <f t="shared" si="0"/>
        <v>18</v>
      </c>
      <c r="J9" s="10">
        <f t="shared" si="7" ref="J9:J11">I9*0.15</f>
        <v>2.6999999999999997</v>
      </c>
      <c r="K9" s="18">
        <v>2</v>
      </c>
      <c r="L9" s="18">
        <v>3</v>
      </c>
      <c r="M9" s="18">
        <v>2.50</v>
      </c>
      <c r="N9" s="18">
        <v>1.50</v>
      </c>
      <c r="O9" s="18">
        <v>2</v>
      </c>
      <c r="P9" s="18">
        <f t="shared" si="8" ref="P9:P11">SUM(K9:O9)</f>
        <v>11</v>
      </c>
      <c r="Q9" s="116">
        <f t="shared" si="9" ref="Q9:Q11">P9*0.05</f>
        <v>0.55000000000000004</v>
      </c>
      <c r="R9" s="105">
        <f t="shared" si="1"/>
        <v>0.25</v>
      </c>
      <c r="S9" s="105">
        <f t="shared" si="2"/>
        <v>0.45</v>
      </c>
      <c r="T9" s="105">
        <f t="shared" si="3"/>
        <v>0.875</v>
      </c>
      <c r="U9" s="105">
        <f t="shared" si="4"/>
        <v>0.675</v>
      </c>
      <c r="V9" s="105">
        <f t="shared" si="5"/>
        <v>0.99999999999999989</v>
      </c>
      <c r="W9" s="117">
        <f t="shared" si="6"/>
        <v>29</v>
      </c>
      <c r="X9" s="117">
        <f t="shared" si="10" ref="X9:X11">(W9*0.2)</f>
        <v>5.8000000000000007</v>
      </c>
      <c r="Y9" s="239">
        <v>22</v>
      </c>
      <c r="Z9" s="116">
        <f t="shared" si="11" ref="Z9:Z11">Y9*0.8</f>
        <v>17.60</v>
      </c>
    </row>
    <row r="10" spans="1:26" ht="19.9" customHeight="1">
      <c r="A10" s="33">
        <v>3</v>
      </c>
      <c r="B10" s="165">
        <v>263581</v>
      </c>
      <c r="C10" s="148" t="s">
        <v>244</v>
      </c>
      <c r="D10" s="10">
        <v>1</v>
      </c>
      <c r="E10" s="10">
        <v>1.50</v>
      </c>
      <c r="F10" s="10">
        <v>1</v>
      </c>
      <c r="G10" s="10">
        <v>1.50</v>
      </c>
      <c r="H10" s="10">
        <v>1</v>
      </c>
      <c r="I10" s="10">
        <f t="shared" si="0"/>
        <v>6</v>
      </c>
      <c r="J10" s="10">
        <f t="shared" si="7"/>
        <v>0.89999999999999991</v>
      </c>
      <c r="K10" s="18">
        <v>1.50</v>
      </c>
      <c r="L10" s="18">
        <v>2</v>
      </c>
      <c r="M10" s="18">
        <v>1</v>
      </c>
      <c r="N10" s="18">
        <v>1</v>
      </c>
      <c r="O10" s="18">
        <v>1.50</v>
      </c>
      <c r="P10" s="18">
        <f t="shared" si="8"/>
        <v>7</v>
      </c>
      <c r="Q10" s="116">
        <f t="shared" si="9"/>
        <v>0.35</v>
      </c>
      <c r="R10" s="105">
        <f t="shared" si="1"/>
        <v>0.225</v>
      </c>
      <c r="S10" s="105">
        <f t="shared" si="2"/>
        <v>0.32499999999999996</v>
      </c>
      <c r="T10" s="105">
        <f t="shared" si="3"/>
        <v>0.20</v>
      </c>
      <c r="U10" s="105">
        <f t="shared" si="4"/>
        <v>0.27499999999999997</v>
      </c>
      <c r="V10" s="105">
        <f t="shared" si="5"/>
        <v>0.225</v>
      </c>
      <c r="W10" s="117">
        <f t="shared" si="6"/>
        <v>13</v>
      </c>
      <c r="X10" s="117">
        <f t="shared" si="10"/>
        <v>2.60</v>
      </c>
      <c r="Y10" s="239">
        <v>7</v>
      </c>
      <c r="Z10" s="116">
        <f t="shared" si="11"/>
        <v>5.60</v>
      </c>
    </row>
    <row r="11" spans="1:26" ht="19.9" customHeight="1">
      <c r="A11" s="33">
        <v>4</v>
      </c>
      <c r="B11" s="165">
        <v>263624</v>
      </c>
      <c r="C11" s="148" t="s">
        <v>264</v>
      </c>
      <c r="D11" s="10">
        <v>2</v>
      </c>
      <c r="E11" s="10">
        <v>1</v>
      </c>
      <c r="F11" s="10">
        <v>1.50</v>
      </c>
      <c r="G11" s="10">
        <v>1</v>
      </c>
      <c r="H11" s="10">
        <v>1.50</v>
      </c>
      <c r="I11" s="10">
        <f t="shared" si="0"/>
        <v>7</v>
      </c>
      <c r="J11" s="10">
        <f t="shared" si="7"/>
        <v>1.05</v>
      </c>
      <c r="K11" s="18">
        <v>1</v>
      </c>
      <c r="L11" s="18">
        <v>2.50</v>
      </c>
      <c r="M11" s="18">
        <v>1.50</v>
      </c>
      <c r="N11" s="18">
        <v>2</v>
      </c>
      <c r="O11" s="18">
        <v>1.50</v>
      </c>
      <c r="P11" s="18">
        <f t="shared" si="8"/>
        <v>8.50</v>
      </c>
      <c r="Q11" s="116">
        <f t="shared" si="9"/>
        <v>0.42500000000000004</v>
      </c>
      <c r="R11" s="105">
        <f t="shared" si="1"/>
        <v>0.35</v>
      </c>
      <c r="S11" s="105">
        <f t="shared" si="2"/>
        <v>0.27500000000000002</v>
      </c>
      <c r="T11" s="105">
        <f t="shared" si="3"/>
        <v>0.30</v>
      </c>
      <c r="U11" s="105">
        <f t="shared" si="4"/>
        <v>0.25</v>
      </c>
      <c r="V11" s="105">
        <f t="shared" si="5"/>
        <v>0.30</v>
      </c>
      <c r="W11" s="117">
        <f t="shared" si="6"/>
        <v>15.50</v>
      </c>
      <c r="X11" s="117">
        <f t="shared" si="10"/>
        <v>3.10</v>
      </c>
      <c r="Y11" s="244">
        <v>8</v>
      </c>
      <c r="Z11" s="116">
        <f t="shared" si="11"/>
        <v>6.40</v>
      </c>
    </row>
    <row r="12" ht="21" thickBot="1"/>
    <row r="13" spans="1:26" ht="20.25">
      <c r="A13" s="183" t="s">
        <v>302</v>
      </c>
      <c r="B13" s="184"/>
      <c r="C13" s="185"/>
      <c r="D13" s="6">
        <f t="shared" si="12" ref="D13:Z13">COUNT(D8:D8)</f>
        <v>1</v>
      </c>
      <c r="E13" s="7">
        <f t="shared" si="12"/>
        <v>1</v>
      </c>
      <c r="F13" s="7">
        <f t="shared" si="12"/>
        <v>1</v>
      </c>
      <c r="G13" s="7">
        <f t="shared" si="12"/>
        <v>1</v>
      </c>
      <c r="H13" s="87">
        <f t="shared" si="12"/>
        <v>1</v>
      </c>
      <c r="I13" s="8">
        <f t="shared" si="12"/>
        <v>1</v>
      </c>
      <c r="J13" s="88">
        <f t="shared" si="12"/>
        <v>1</v>
      </c>
      <c r="K13" s="80">
        <f t="shared" si="12"/>
        <v>1</v>
      </c>
      <c r="L13" s="15">
        <f t="shared" si="12"/>
        <v>1</v>
      </c>
      <c r="M13" s="15">
        <f t="shared" si="12"/>
        <v>1</v>
      </c>
      <c r="N13" s="15">
        <f t="shared" si="12"/>
        <v>1</v>
      </c>
      <c r="O13" s="81">
        <f t="shared" si="12"/>
        <v>1</v>
      </c>
      <c r="P13" s="76">
        <f t="shared" si="12"/>
        <v>1</v>
      </c>
      <c r="Q13" s="94">
        <f t="shared" si="12"/>
        <v>1</v>
      </c>
      <c r="R13" s="97">
        <f t="shared" si="12"/>
        <v>1</v>
      </c>
      <c r="S13" s="22">
        <f t="shared" si="12"/>
        <v>1</v>
      </c>
      <c r="T13" s="22">
        <f t="shared" si="12"/>
        <v>1</v>
      </c>
      <c r="U13" s="22">
        <f t="shared" si="12"/>
        <v>1</v>
      </c>
      <c r="V13" s="23">
        <f t="shared" si="12"/>
        <v>1</v>
      </c>
      <c r="W13" s="106">
        <f t="shared" si="12"/>
        <v>1</v>
      </c>
      <c r="X13" s="100">
        <f t="shared" si="12"/>
        <v>1</v>
      </c>
      <c r="Y13" s="16">
        <f t="shared" si="12"/>
        <v>1</v>
      </c>
      <c r="Z13" s="104">
        <f t="shared" si="12"/>
        <v>1</v>
      </c>
    </row>
    <row r="14" spans="1:26" ht="21" customHeight="1">
      <c r="A14" s="174" t="s">
        <v>303</v>
      </c>
      <c r="B14" s="175"/>
      <c r="C14" s="176"/>
      <c r="D14" s="9">
        <v>10</v>
      </c>
      <c r="E14" s="10">
        <v>10</v>
      </c>
      <c r="F14" s="10">
        <v>10</v>
      </c>
      <c r="G14" s="10">
        <v>10</v>
      </c>
      <c r="H14" s="89">
        <v>10</v>
      </c>
      <c r="I14" s="11">
        <f>SUM(D14:H14)</f>
        <v>50</v>
      </c>
      <c r="J14" s="90">
        <f>I14*0.15</f>
        <v>7.50</v>
      </c>
      <c r="K14" s="82">
        <v>5</v>
      </c>
      <c r="L14" s="18">
        <v>5</v>
      </c>
      <c r="M14" s="18">
        <v>5</v>
      </c>
      <c r="N14" s="18">
        <v>5</v>
      </c>
      <c r="O14" s="83">
        <v>5</v>
      </c>
      <c r="P14" s="77">
        <f>SUM(K14:O14)</f>
        <v>25</v>
      </c>
      <c r="Q14" s="95">
        <f>P14*0.05</f>
        <v>1.25</v>
      </c>
      <c r="R14" s="98">
        <f>(D14*0.15+K14*0.05)</f>
        <v>1.75</v>
      </c>
      <c r="S14" s="24">
        <f>((E14*0.15+L14*0.05))</f>
        <v>1.75</v>
      </c>
      <c r="T14" s="24">
        <f t="shared" si="13" ref="T14:U14">((F14*0.15+M14*0.05))</f>
        <v>1.75</v>
      </c>
      <c r="U14" s="24">
        <f t="shared" si="13"/>
        <v>1.75</v>
      </c>
      <c r="V14" s="25">
        <f>((H14*0.15+O14*0.05))</f>
        <v>1.75</v>
      </c>
      <c r="W14" s="107">
        <v>75</v>
      </c>
      <c r="X14" s="101">
        <f>W14*0.2</f>
        <v>15</v>
      </c>
      <c r="Y14" s="19">
        <v>75</v>
      </c>
      <c r="Z14" s="84">
        <f>Y14*0.8</f>
        <v>60</v>
      </c>
    </row>
    <row r="15" spans="1:26" ht="20.25">
      <c r="A15" s="174" t="s">
        <v>72</v>
      </c>
      <c r="B15" s="175"/>
      <c r="C15" s="176"/>
      <c r="D15" s="9">
        <f>D14*0.4</f>
        <v>4</v>
      </c>
      <c r="E15" s="10">
        <f>E14*0.4</f>
        <v>4</v>
      </c>
      <c r="F15" s="10">
        <f t="shared" si="14" ref="F15:J15">F14*0.4</f>
        <v>4</v>
      </c>
      <c r="G15" s="10">
        <f t="shared" si="14"/>
        <v>4</v>
      </c>
      <c r="H15" s="89">
        <f t="shared" si="14"/>
        <v>4</v>
      </c>
      <c r="I15" s="11">
        <f t="shared" si="14"/>
        <v>20</v>
      </c>
      <c r="J15" s="90">
        <f t="shared" si="14"/>
        <v>3</v>
      </c>
      <c r="K15" s="82">
        <f>K14*0.4</f>
        <v>2</v>
      </c>
      <c r="L15" s="18">
        <f>L14*0.4</f>
        <v>2</v>
      </c>
      <c r="M15" s="18">
        <f t="shared" si="15" ref="M15:Z15">M14*0.4</f>
        <v>2</v>
      </c>
      <c r="N15" s="18">
        <f t="shared" si="15"/>
        <v>2</v>
      </c>
      <c r="O15" s="83">
        <f t="shared" si="15"/>
        <v>2</v>
      </c>
      <c r="P15" s="77">
        <f t="shared" si="15"/>
        <v>10</v>
      </c>
      <c r="Q15" s="95">
        <f t="shared" si="15"/>
        <v>0.50</v>
      </c>
      <c r="R15" s="98">
        <f t="shared" si="15"/>
        <v>0.70</v>
      </c>
      <c r="S15" s="24">
        <f t="shared" si="15"/>
        <v>0.70</v>
      </c>
      <c r="T15" s="24">
        <f t="shared" si="15"/>
        <v>0.70</v>
      </c>
      <c r="U15" s="24">
        <f t="shared" si="15"/>
        <v>0.70</v>
      </c>
      <c r="V15" s="25">
        <f t="shared" si="15"/>
        <v>0.70</v>
      </c>
      <c r="W15" s="107">
        <f t="shared" si="15"/>
        <v>30</v>
      </c>
      <c r="X15" s="101">
        <f t="shared" si="15"/>
        <v>6</v>
      </c>
      <c r="Y15" s="19">
        <f t="shared" si="15"/>
        <v>30</v>
      </c>
      <c r="Z15" s="84">
        <f t="shared" si="15"/>
        <v>24</v>
      </c>
    </row>
    <row r="16" spans="1:26" ht="21" customHeight="1">
      <c r="A16" s="174" t="s">
        <v>12</v>
      </c>
      <c r="B16" s="175"/>
      <c r="C16" s="176"/>
      <c r="D16" s="9">
        <f>COUNTIF(D8:D8,"&gt;=4")</f>
        <v>1</v>
      </c>
      <c r="E16" s="9">
        <f>COUNTIF(E8:E8,"&gt;=4")</f>
        <v>1</v>
      </c>
      <c r="F16" s="9">
        <f>COUNTIF(F8:F8,"&gt;=4")</f>
        <v>1</v>
      </c>
      <c r="G16" s="9">
        <f>COUNTIF(G8:G8,"&gt;=4")</f>
        <v>1</v>
      </c>
      <c r="H16" s="9">
        <f>COUNTIF(H8:H8,"&gt;=4")</f>
        <v>1</v>
      </c>
      <c r="I16" s="11">
        <f>COUNTIF(I8:I8,"&gt;=20")</f>
        <v>1</v>
      </c>
      <c r="J16" s="90">
        <f>COUNTIF(J8:J8,"&gt;=3")</f>
        <v>1</v>
      </c>
      <c r="K16" s="82">
        <f>COUNTIF(K8:K8,"&gt;=2")</f>
        <v>1</v>
      </c>
      <c r="L16" s="82">
        <f>COUNTIF(L8:L8,"&gt;=2")</f>
        <v>0</v>
      </c>
      <c r="M16" s="82">
        <f>COUNTIF(M8:M8,"&gt;=2")</f>
        <v>1</v>
      </c>
      <c r="N16" s="82">
        <f>COUNTIF(N8:N8,"&gt;=2")</f>
        <v>1</v>
      </c>
      <c r="O16" s="82">
        <f>COUNTIF(O8:O8,"&gt;=2")</f>
        <v>1</v>
      </c>
      <c r="P16" s="77">
        <f>COUNTIF(P8:P8,"&gt;=10")</f>
        <v>1</v>
      </c>
      <c r="Q16" s="95">
        <f>COUNTIF(Q8:Q8,"&gt;=0.5")</f>
        <v>1</v>
      </c>
      <c r="R16" s="98">
        <f>COUNTIF(R8:R8,"&gt;=.7")</f>
        <v>1</v>
      </c>
      <c r="S16" s="98">
        <f>COUNTIF(S8:S8,"&gt;=.7")</f>
        <v>1</v>
      </c>
      <c r="T16" s="98">
        <f>COUNTIF(T8:T8,"&gt;=.7")</f>
        <v>1</v>
      </c>
      <c r="U16" s="98">
        <f>COUNTIF(U8:U8,"&gt;=.7")</f>
        <v>1</v>
      </c>
      <c r="V16" s="98">
        <f>COUNTIF(V8:V8,"&gt;=.7")</f>
        <v>1</v>
      </c>
      <c r="W16" s="107">
        <f>COUNTIF(W8:W8,"&gt;=30")</f>
        <v>1</v>
      </c>
      <c r="X16" s="101">
        <f>COUNTIF(X8:X8,"&gt;=6")</f>
        <v>1</v>
      </c>
      <c r="Y16" s="19">
        <f>COUNTIF(Y8:Y8,"&gt;=30")</f>
        <v>1</v>
      </c>
      <c r="Z16" s="84">
        <f>COUNTIF(Z8:Z8,"&gt;=24")</f>
        <v>1</v>
      </c>
    </row>
    <row r="17" spans="1:26" ht="20.25">
      <c r="A17" s="174" t="s">
        <v>13</v>
      </c>
      <c r="B17" s="175"/>
      <c r="C17" s="176"/>
      <c r="D17" s="91" t="str">
        <f t="shared" si="16" ref="D17:Z17">IF(((D16/COUNT(D8:D8))*100)&gt;=60,"3",IF(AND(((D16/COUNT(D8:D8))*100)&lt;60,((D16/COUNT(D8:D8))*100)&gt;=50),"2",IF(AND(((D16/COUNT(D8:D8))*100)&lt;50,((D16/COUNT(D8:D8))*100)&gt;=40),"1","0")))</f>
        <v>3</v>
      </c>
      <c r="E17" s="10" t="str">
        <f t="shared" si="16"/>
        <v>3</v>
      </c>
      <c r="F17" s="10" t="str">
        <f t="shared" si="16"/>
        <v>3</v>
      </c>
      <c r="G17" s="10" t="str">
        <f t="shared" si="16"/>
        <v>3</v>
      </c>
      <c r="H17" s="89" t="str">
        <f t="shared" si="16"/>
        <v>3</v>
      </c>
      <c r="I17" s="11" t="str">
        <f t="shared" si="16"/>
        <v>3</v>
      </c>
      <c r="J17" s="90" t="str">
        <f t="shared" si="16"/>
        <v>3</v>
      </c>
      <c r="K17" s="82" t="str">
        <f t="shared" si="16"/>
        <v>3</v>
      </c>
      <c r="L17" s="17" t="str">
        <f t="shared" si="16"/>
        <v>0</v>
      </c>
      <c r="M17" s="17" t="str">
        <f t="shared" si="16"/>
        <v>3</v>
      </c>
      <c r="N17" s="17" t="str">
        <f t="shared" si="16"/>
        <v>3</v>
      </c>
      <c r="O17" s="84" t="str">
        <f t="shared" si="16"/>
        <v>3</v>
      </c>
      <c r="P17" s="77" t="str">
        <f t="shared" si="16"/>
        <v>3</v>
      </c>
      <c r="Q17" s="95" t="str">
        <f t="shared" si="16"/>
        <v>3</v>
      </c>
      <c r="R17" s="98" t="str">
        <f t="shared" si="16"/>
        <v>3</v>
      </c>
      <c r="S17" s="24" t="str">
        <f t="shared" si="16"/>
        <v>3</v>
      </c>
      <c r="T17" s="24" t="str">
        <f t="shared" si="16"/>
        <v>3</v>
      </c>
      <c r="U17" s="24" t="str">
        <f t="shared" si="16"/>
        <v>3</v>
      </c>
      <c r="V17" s="25" t="str">
        <f t="shared" si="16"/>
        <v>3</v>
      </c>
      <c r="W17" s="101" t="str">
        <f t="shared" si="16"/>
        <v>3</v>
      </c>
      <c r="X17" s="102" t="str">
        <f t="shared" si="16"/>
        <v>3</v>
      </c>
      <c r="Y17" s="95" t="str">
        <f t="shared" si="16"/>
        <v>3</v>
      </c>
      <c r="Z17" s="19" t="str">
        <f t="shared" si="16"/>
        <v>3</v>
      </c>
    </row>
    <row r="18" spans="1:26" ht="21" thickBot="1">
      <c r="A18" s="177" t="s">
        <v>14</v>
      </c>
      <c r="B18" s="178"/>
      <c r="C18" s="179"/>
      <c r="D18" s="12">
        <f t="shared" si="17" ref="D18:Z18">((D16/COUNT(D8:D8))*D17)</f>
        <v>3</v>
      </c>
      <c r="E18" s="13">
        <f t="shared" si="17"/>
        <v>3</v>
      </c>
      <c r="F18" s="13">
        <f t="shared" si="17"/>
        <v>3</v>
      </c>
      <c r="G18" s="13">
        <f t="shared" si="17"/>
        <v>3</v>
      </c>
      <c r="H18" s="92">
        <f t="shared" si="17"/>
        <v>3</v>
      </c>
      <c r="I18" s="14">
        <f t="shared" si="17"/>
        <v>3</v>
      </c>
      <c r="J18" s="93">
        <f t="shared" si="17"/>
        <v>3</v>
      </c>
      <c r="K18" s="85">
        <f t="shared" si="17"/>
        <v>3</v>
      </c>
      <c r="L18" s="20">
        <f t="shared" si="17"/>
        <v>0</v>
      </c>
      <c r="M18" s="20">
        <f t="shared" si="17"/>
        <v>3</v>
      </c>
      <c r="N18" s="20">
        <f t="shared" si="17"/>
        <v>3</v>
      </c>
      <c r="O18" s="86">
        <f t="shared" si="17"/>
        <v>3</v>
      </c>
      <c r="P18" s="78">
        <f t="shared" si="17"/>
        <v>3</v>
      </c>
      <c r="Q18" s="96">
        <f t="shared" si="17"/>
        <v>3</v>
      </c>
      <c r="R18" s="99">
        <f t="shared" si="17"/>
        <v>3</v>
      </c>
      <c r="S18" s="26">
        <f t="shared" si="17"/>
        <v>3</v>
      </c>
      <c r="T18" s="26">
        <f t="shared" si="17"/>
        <v>3</v>
      </c>
      <c r="U18" s="26">
        <f t="shared" si="17"/>
        <v>3</v>
      </c>
      <c r="V18" s="27">
        <f t="shared" si="17"/>
        <v>3</v>
      </c>
      <c r="W18" s="108">
        <f t="shared" si="17"/>
        <v>3</v>
      </c>
      <c r="X18" s="103">
        <f t="shared" si="17"/>
        <v>3</v>
      </c>
      <c r="Y18" s="96">
        <f t="shared" si="17"/>
        <v>3</v>
      </c>
      <c r="Z18" s="21">
        <f t="shared" si="17"/>
        <v>3</v>
      </c>
    </row>
    <row r="19" spans="1:4" ht="21" thickBot="1">
      <c r="A19" s="2"/>
      <c r="B19" s="2"/>
      <c r="C19" s="2"/>
      <c r="D19" s="2"/>
    </row>
    <row r="20" spans="1:19" ht="20.25">
      <c r="A20" s="180" t="s">
        <v>15</v>
      </c>
      <c r="B20" s="181"/>
      <c r="C20" s="182"/>
      <c r="D20" s="2"/>
      <c r="E20" s="168" t="s">
        <v>16</v>
      </c>
      <c r="F20" s="169"/>
      <c r="G20" s="169"/>
      <c r="H20" s="169"/>
      <c r="I20" s="169"/>
      <c r="J20" s="169"/>
      <c r="K20" s="169"/>
      <c r="L20" s="169"/>
      <c r="M20" s="169"/>
      <c r="N20" s="170"/>
      <c r="O20" s="79" t="s">
        <v>8</v>
      </c>
      <c r="P20" s="28" t="s">
        <v>3</v>
      </c>
      <c r="Q20" s="28" t="s">
        <v>4</v>
      </c>
      <c r="R20" s="28" t="s">
        <v>5</v>
      </c>
      <c r="S20" s="29" t="s">
        <v>6</v>
      </c>
    </row>
    <row r="21" spans="1:19" ht="21" thickBot="1">
      <c r="A21" s="318" t="s">
        <v>73</v>
      </c>
      <c r="B21" s="3"/>
      <c r="C21" s="30"/>
      <c r="D21" s="2"/>
      <c r="E21" s="171"/>
      <c r="F21" s="172"/>
      <c r="G21" s="172"/>
      <c r="H21" s="172"/>
      <c r="I21" s="172"/>
      <c r="J21" s="172"/>
      <c r="K21" s="172"/>
      <c r="L21" s="172"/>
      <c r="M21" s="172"/>
      <c r="N21" s="173"/>
      <c r="O21" s="4">
        <f>(R18*0.2+Z18*0.8)</f>
        <v>3.0000000000000004</v>
      </c>
      <c r="P21" s="4">
        <f>(S18*0.2+Z18*0.8)</f>
        <v>3.0000000000000004</v>
      </c>
      <c r="Q21" s="4">
        <f>(T18*0.2+Z18*0.8)</f>
        <v>3.0000000000000004</v>
      </c>
      <c r="R21" s="4">
        <f>(U18*0.2+Z18*0.8)</f>
        <v>3.0000000000000004</v>
      </c>
      <c r="S21" s="5">
        <f>(V18*0.2+Z18*0.8)</f>
        <v>3.0000000000000004</v>
      </c>
    </row>
    <row r="22" spans="1:4" ht="20.25">
      <c r="A22" s="318" t="s">
        <v>74</v>
      </c>
      <c r="B22" s="3"/>
      <c r="C22" s="30"/>
      <c r="D22" s="2"/>
    </row>
    <row r="23" spans="1:4" ht="21" thickBot="1">
      <c r="A23" s="319" t="s">
        <v>75</v>
      </c>
      <c r="B23" s="31"/>
      <c r="C23" s="32"/>
      <c r="D23" s="2"/>
    </row>
  </sheetData>
  <mergeCells count="23">
    <mergeCell ref="E20:N21"/>
    <mergeCell ref="A14:C14"/>
    <mergeCell ref="A15:C15"/>
    <mergeCell ref="A16:C16"/>
    <mergeCell ref="A17:C17"/>
    <mergeCell ref="A18:C18"/>
    <mergeCell ref="A20:C20"/>
    <mergeCell ref="A13:C13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60db79-28db-4e13-a8dc-7f4ed34d7ea8}">
  <sheetPr codeName="Sheet32">
    <pageSetUpPr fitToPage="1"/>
  </sheetPr>
  <dimension ref="A1:Z23"/>
  <sheetViews>
    <sheetView zoomScale="80" zoomScaleNormal="80" workbookViewId="0" topLeftCell="A1">
      <selection pane="topLeft" activeCell="A13" sqref="A13:C13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8" width="11.571428571428571" style="1" customWidth="1"/>
    <col min="9" max="9" width="13.714285714285714" style="1" bestFit="1" customWidth="1"/>
    <col min="10" max="10" width="14.285714285714286" style="1" bestFit="1" customWidth="1"/>
    <col min="11" max="14" width="8.714285714285714" style="1" bestFit="1" customWidth="1"/>
    <col min="15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86" t="str">
        <f>'1 (6)'!A1:Z1</f>
        <v xml:space="preserve">ST. WILFRED'S PG COLLEGE 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91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5" t="str">
        <f>'CO (6)'!D8</f>
        <v>Indian Economy</v>
      </c>
      <c r="D4" s="113" t="s">
        <v>82</v>
      </c>
      <c r="E4" s="114"/>
      <c r="F4" s="189" t="s">
        <v>102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301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0.25">
      <c r="A7" s="192"/>
      <c r="B7" s="194"/>
      <c r="C7" s="197"/>
      <c r="D7" s="311" t="s">
        <v>83</v>
      </c>
      <c r="E7" s="311" t="s">
        <v>84</v>
      </c>
      <c r="F7" s="311" t="s">
        <v>85</v>
      </c>
      <c r="G7" s="311" t="s">
        <v>86</v>
      </c>
      <c r="H7" s="311" t="s">
        <v>87</v>
      </c>
      <c r="I7" s="311" t="s">
        <v>92</v>
      </c>
      <c r="J7" s="311" t="s">
        <v>79</v>
      </c>
      <c r="K7" s="312" t="s">
        <v>8</v>
      </c>
      <c r="L7" s="312" t="s">
        <v>84</v>
      </c>
      <c r="M7" s="312" t="s">
        <v>4</v>
      </c>
      <c r="N7" s="312" t="s">
        <v>86</v>
      </c>
      <c r="O7" s="312" t="s">
        <v>87</v>
      </c>
      <c r="P7" s="312" t="s">
        <v>93</v>
      </c>
      <c r="Q7" s="312" t="s">
        <v>80</v>
      </c>
      <c r="R7" s="313" t="s">
        <v>8</v>
      </c>
      <c r="S7" s="314" t="s">
        <v>3</v>
      </c>
      <c r="T7" s="314" t="s">
        <v>4</v>
      </c>
      <c r="U7" s="314" t="s">
        <v>5</v>
      </c>
      <c r="V7" s="314" t="s">
        <v>6</v>
      </c>
      <c r="W7" s="315" t="s">
        <v>95</v>
      </c>
      <c r="X7" s="316"/>
      <c r="Y7" s="317"/>
      <c r="Z7" s="317"/>
    </row>
    <row r="8" spans="1:26" ht="19.9" customHeight="1">
      <c r="A8" s="33">
        <v>1</v>
      </c>
      <c r="B8" s="165">
        <v>263508</v>
      </c>
      <c r="C8" s="148" t="s">
        <v>199</v>
      </c>
      <c r="D8" s="10">
        <v>8</v>
      </c>
      <c r="E8" s="10">
        <v>7</v>
      </c>
      <c r="F8" s="10">
        <v>5</v>
      </c>
      <c r="G8" s="10">
        <v>9</v>
      </c>
      <c r="H8" s="10">
        <v>6</v>
      </c>
      <c r="I8" s="10">
        <f>SUM(D8:H8)</f>
        <v>35</v>
      </c>
      <c r="J8" s="10">
        <f>I8*0.15</f>
        <v>5.25</v>
      </c>
      <c r="K8" s="18">
        <v>3</v>
      </c>
      <c r="L8" s="18">
        <v>5</v>
      </c>
      <c r="M8" s="18">
        <v>3</v>
      </c>
      <c r="N8" s="18">
        <v>4</v>
      </c>
      <c r="O8" s="18">
        <v>5</v>
      </c>
      <c r="P8" s="18">
        <f>SUM(K8:O8)</f>
        <v>20</v>
      </c>
      <c r="Q8" s="116">
        <f>P8*0.05</f>
        <v>1</v>
      </c>
      <c r="R8" s="105">
        <f>(D8*0.15+K8*0.05)</f>
        <v>1.35</v>
      </c>
      <c r="S8" s="105">
        <f t="shared" si="0" ref="S8:V8">(E8*0.15+L8*0.05)</f>
        <v>1.30</v>
      </c>
      <c r="T8" s="105">
        <f t="shared" si="0"/>
        <v>0.90</v>
      </c>
      <c r="U8" s="105">
        <f t="shared" si="0"/>
        <v>1.5499999999999998</v>
      </c>
      <c r="V8" s="105">
        <f t="shared" si="0"/>
        <v>1.1499999999999999</v>
      </c>
      <c r="W8" s="117">
        <f t="shared" si="1" ref="W8">I8+P8</f>
        <v>55</v>
      </c>
      <c r="X8" s="117">
        <f>(W8*0.2)</f>
        <v>11</v>
      </c>
      <c r="Y8" s="239">
        <v>44</v>
      </c>
      <c r="Z8" s="116">
        <f>Y8*0.8</f>
        <v>35.200000000000003</v>
      </c>
    </row>
    <row r="9" spans="1:26" ht="19.9" customHeight="1">
      <c r="A9" s="33">
        <v>2</v>
      </c>
      <c r="B9" s="165">
        <v>263547</v>
      </c>
      <c r="C9" s="148" t="s">
        <v>221</v>
      </c>
      <c r="D9" s="10">
        <v>9</v>
      </c>
      <c r="E9" s="10">
        <v>5</v>
      </c>
      <c r="F9" s="10">
        <v>7</v>
      </c>
      <c r="G9" s="10">
        <v>6</v>
      </c>
      <c r="H9" s="10">
        <v>7</v>
      </c>
      <c r="I9" s="10">
        <f t="shared" si="2" ref="I9:I11">SUM(D9:H9)</f>
        <v>34</v>
      </c>
      <c r="J9" s="10">
        <f t="shared" si="3" ref="J9:J11">I9*0.15</f>
        <v>5.0999999999999996</v>
      </c>
      <c r="K9" s="18">
        <v>4</v>
      </c>
      <c r="L9" s="18">
        <v>3</v>
      </c>
      <c r="M9" s="18">
        <v>4</v>
      </c>
      <c r="N9" s="18">
        <v>4</v>
      </c>
      <c r="O9" s="18">
        <v>3</v>
      </c>
      <c r="P9" s="18">
        <f t="shared" si="4" ref="P9:P11">SUM(K9:O9)</f>
        <v>18</v>
      </c>
      <c r="Q9" s="116">
        <f t="shared" si="5" ref="Q9:Q11">P9*0.05</f>
        <v>0.90</v>
      </c>
      <c r="R9" s="105">
        <f t="shared" si="6" ref="R9:R11">(D9*0.15+K9*0.05)</f>
        <v>1.5499999999999998</v>
      </c>
      <c r="S9" s="105">
        <f t="shared" si="7" ref="S9:S11">(E9*0.15+L9*0.05)</f>
        <v>0.90</v>
      </c>
      <c r="T9" s="105">
        <f t="shared" si="8" ref="T9:T11">(F9*0.15+M9*0.05)</f>
        <v>1.25</v>
      </c>
      <c r="U9" s="105">
        <f t="shared" si="9" ref="U9:U11">(G9*0.15+N9*0.05)</f>
        <v>1.0999999999999999</v>
      </c>
      <c r="V9" s="105">
        <f t="shared" si="10" ref="V9:V11">(H9*0.15+O9*0.05)</f>
        <v>1.2000000000000002</v>
      </c>
      <c r="W9" s="117">
        <f t="shared" si="11" ref="W9:W11">I9+P9</f>
        <v>52</v>
      </c>
      <c r="X9" s="117">
        <f t="shared" si="12" ref="X9:X11">(W9*0.2)</f>
        <v>10.40</v>
      </c>
      <c r="Y9" s="239">
        <v>44</v>
      </c>
      <c r="Z9" s="116">
        <f t="shared" si="13" ref="Z9:Z11">Y9*0.8</f>
        <v>35.200000000000003</v>
      </c>
    </row>
    <row r="10" spans="1:26" ht="19.9" customHeight="1">
      <c r="A10" s="33">
        <v>3</v>
      </c>
      <c r="B10" s="165">
        <v>263581</v>
      </c>
      <c r="C10" s="148" t="s">
        <v>244</v>
      </c>
      <c r="D10" s="10">
        <v>5</v>
      </c>
      <c r="E10" s="10">
        <v>4</v>
      </c>
      <c r="F10" s="10">
        <v>8</v>
      </c>
      <c r="G10" s="10">
        <v>7</v>
      </c>
      <c r="H10" s="10">
        <v>9</v>
      </c>
      <c r="I10" s="10">
        <f t="shared" si="2"/>
        <v>33</v>
      </c>
      <c r="J10" s="10">
        <f t="shared" si="3"/>
        <v>4.95</v>
      </c>
      <c r="K10" s="18">
        <v>3</v>
      </c>
      <c r="L10" s="18">
        <v>5</v>
      </c>
      <c r="M10" s="18">
        <v>1</v>
      </c>
      <c r="N10" s="18">
        <v>2</v>
      </c>
      <c r="O10" s="18">
        <v>4</v>
      </c>
      <c r="P10" s="18">
        <f t="shared" si="4"/>
        <v>15</v>
      </c>
      <c r="Q10" s="116">
        <f t="shared" si="5"/>
        <v>0.75</v>
      </c>
      <c r="R10" s="105">
        <f t="shared" si="6"/>
        <v>0.90</v>
      </c>
      <c r="S10" s="105">
        <f t="shared" si="7"/>
        <v>0.85</v>
      </c>
      <c r="T10" s="105">
        <f t="shared" si="8"/>
        <v>1.25</v>
      </c>
      <c r="U10" s="105">
        <f t="shared" si="9"/>
        <v>1.1500000000000001</v>
      </c>
      <c r="V10" s="105">
        <f t="shared" si="10"/>
        <v>1.5499999999999998</v>
      </c>
      <c r="W10" s="117">
        <f t="shared" si="11"/>
        <v>48</v>
      </c>
      <c r="X10" s="117">
        <f t="shared" si="12"/>
        <v>9.6000000000000014</v>
      </c>
      <c r="Y10" s="239">
        <v>43</v>
      </c>
      <c r="Z10" s="116">
        <f t="shared" si="13"/>
        <v>34.40</v>
      </c>
    </row>
    <row r="11" spans="1:26" ht="19.9" customHeight="1">
      <c r="A11" s="33">
        <v>4</v>
      </c>
      <c r="B11" s="165">
        <v>263624</v>
      </c>
      <c r="C11" s="148" t="s">
        <v>264</v>
      </c>
      <c r="D11" s="10">
        <v>3</v>
      </c>
      <c r="E11" s="10">
        <v>2</v>
      </c>
      <c r="F11" s="10">
        <v>4</v>
      </c>
      <c r="G11" s="10">
        <v>2</v>
      </c>
      <c r="H11" s="10">
        <v>4</v>
      </c>
      <c r="I11" s="10">
        <f t="shared" si="2"/>
        <v>15</v>
      </c>
      <c r="J11" s="10">
        <f t="shared" si="3"/>
        <v>2.25</v>
      </c>
      <c r="K11" s="18">
        <v>2</v>
      </c>
      <c r="L11" s="18">
        <v>2</v>
      </c>
      <c r="M11" s="18">
        <v>1</v>
      </c>
      <c r="N11" s="18">
        <v>3</v>
      </c>
      <c r="O11" s="18">
        <v>3</v>
      </c>
      <c r="P11" s="18">
        <f t="shared" si="4"/>
        <v>11</v>
      </c>
      <c r="Q11" s="116">
        <f t="shared" si="5"/>
        <v>0.55000000000000004</v>
      </c>
      <c r="R11" s="105">
        <f t="shared" si="6"/>
        <v>0.54999999999999993</v>
      </c>
      <c r="S11" s="105">
        <f t="shared" si="7"/>
        <v>0.40</v>
      </c>
      <c r="T11" s="105">
        <f t="shared" si="8"/>
        <v>0.65</v>
      </c>
      <c r="U11" s="105">
        <f t="shared" si="9"/>
        <v>0.45</v>
      </c>
      <c r="V11" s="105">
        <f t="shared" si="10"/>
        <v>0.75</v>
      </c>
      <c r="W11" s="117">
        <f t="shared" si="11"/>
        <v>26</v>
      </c>
      <c r="X11" s="117">
        <f t="shared" si="12"/>
        <v>5.20</v>
      </c>
      <c r="Y11" s="244">
        <v>38</v>
      </c>
      <c r="Z11" s="116">
        <f t="shared" si="13"/>
        <v>30.40</v>
      </c>
    </row>
    <row r="12" ht="21" thickBot="1"/>
    <row r="13" spans="1:26" ht="20.25">
      <c r="A13" s="183" t="s">
        <v>302</v>
      </c>
      <c r="B13" s="184"/>
      <c r="C13" s="185"/>
      <c r="D13" s="6">
        <f t="shared" si="14" ref="D13:Z13">COUNT(D8:D8)</f>
        <v>1</v>
      </c>
      <c r="E13" s="7">
        <f t="shared" si="14"/>
        <v>1</v>
      </c>
      <c r="F13" s="7">
        <f t="shared" si="14"/>
        <v>1</v>
      </c>
      <c r="G13" s="7">
        <f t="shared" si="14"/>
        <v>1</v>
      </c>
      <c r="H13" s="87">
        <f t="shared" si="14"/>
        <v>1</v>
      </c>
      <c r="I13" s="8">
        <f t="shared" si="14"/>
        <v>1</v>
      </c>
      <c r="J13" s="88">
        <f t="shared" si="14"/>
        <v>1</v>
      </c>
      <c r="K13" s="80">
        <f t="shared" si="14"/>
        <v>1</v>
      </c>
      <c r="L13" s="15">
        <f t="shared" si="14"/>
        <v>1</v>
      </c>
      <c r="M13" s="15">
        <f t="shared" si="14"/>
        <v>1</v>
      </c>
      <c r="N13" s="15">
        <f t="shared" si="14"/>
        <v>1</v>
      </c>
      <c r="O13" s="81">
        <f t="shared" si="14"/>
        <v>1</v>
      </c>
      <c r="P13" s="76">
        <f t="shared" si="14"/>
        <v>1</v>
      </c>
      <c r="Q13" s="94">
        <f t="shared" si="14"/>
        <v>1</v>
      </c>
      <c r="R13" s="97">
        <f t="shared" si="14"/>
        <v>1</v>
      </c>
      <c r="S13" s="22">
        <f t="shared" si="14"/>
        <v>1</v>
      </c>
      <c r="T13" s="22">
        <f t="shared" si="14"/>
        <v>1</v>
      </c>
      <c r="U13" s="22">
        <f t="shared" si="14"/>
        <v>1</v>
      </c>
      <c r="V13" s="23">
        <f t="shared" si="14"/>
        <v>1</v>
      </c>
      <c r="W13" s="106">
        <f t="shared" si="14"/>
        <v>1</v>
      </c>
      <c r="X13" s="100">
        <f t="shared" si="14"/>
        <v>1</v>
      </c>
      <c r="Y13" s="16">
        <f t="shared" si="14"/>
        <v>1</v>
      </c>
      <c r="Z13" s="104">
        <f t="shared" si="14"/>
        <v>1</v>
      </c>
    </row>
    <row r="14" spans="1:26" ht="21" customHeight="1">
      <c r="A14" s="174" t="s">
        <v>303</v>
      </c>
      <c r="B14" s="175"/>
      <c r="C14" s="176"/>
      <c r="D14" s="9">
        <v>10</v>
      </c>
      <c r="E14" s="10">
        <v>10</v>
      </c>
      <c r="F14" s="10">
        <v>10</v>
      </c>
      <c r="G14" s="10">
        <v>10</v>
      </c>
      <c r="H14" s="89">
        <v>10</v>
      </c>
      <c r="I14" s="11">
        <f>SUM(D14:H14)</f>
        <v>50</v>
      </c>
      <c r="J14" s="90">
        <f>I14*0.15</f>
        <v>7.50</v>
      </c>
      <c r="K14" s="82">
        <v>5</v>
      </c>
      <c r="L14" s="18">
        <v>5</v>
      </c>
      <c r="M14" s="18">
        <v>5</v>
      </c>
      <c r="N14" s="18">
        <v>5</v>
      </c>
      <c r="O14" s="83">
        <v>5</v>
      </c>
      <c r="P14" s="77">
        <f>SUM(K14:O14)</f>
        <v>25</v>
      </c>
      <c r="Q14" s="95">
        <f>P14*0.05</f>
        <v>1.25</v>
      </c>
      <c r="R14" s="98">
        <f>(D14*0.15+K14*0.05)</f>
        <v>1.75</v>
      </c>
      <c r="S14" s="24">
        <f>((E14*0.15+L14*0.05))</f>
        <v>1.75</v>
      </c>
      <c r="T14" s="24">
        <f t="shared" si="15" ref="T14:U14">((F14*0.15+M14*0.05))</f>
        <v>1.75</v>
      </c>
      <c r="U14" s="24">
        <f t="shared" si="15"/>
        <v>1.75</v>
      </c>
      <c r="V14" s="25">
        <f>((H14*0.15+O14*0.05))</f>
        <v>1.75</v>
      </c>
      <c r="W14" s="107">
        <v>75</v>
      </c>
      <c r="X14" s="101">
        <f>W14*0.2</f>
        <v>15</v>
      </c>
      <c r="Y14" s="19">
        <v>75</v>
      </c>
      <c r="Z14" s="84">
        <f>Y14*0.8</f>
        <v>60</v>
      </c>
    </row>
    <row r="15" spans="1:26" ht="20.25">
      <c r="A15" s="174" t="s">
        <v>72</v>
      </c>
      <c r="B15" s="175"/>
      <c r="C15" s="176"/>
      <c r="D15" s="9">
        <f>D14*0.4</f>
        <v>4</v>
      </c>
      <c r="E15" s="10">
        <f>E14*0.4</f>
        <v>4</v>
      </c>
      <c r="F15" s="10">
        <f t="shared" si="16" ref="F15:J15">F14*0.4</f>
        <v>4</v>
      </c>
      <c r="G15" s="10">
        <f t="shared" si="16"/>
        <v>4</v>
      </c>
      <c r="H15" s="89">
        <f t="shared" si="16"/>
        <v>4</v>
      </c>
      <c r="I15" s="11">
        <f t="shared" si="16"/>
        <v>20</v>
      </c>
      <c r="J15" s="90">
        <f t="shared" si="16"/>
        <v>3</v>
      </c>
      <c r="K15" s="82">
        <f>K14*0.4</f>
        <v>2</v>
      </c>
      <c r="L15" s="18">
        <f>L14*0.4</f>
        <v>2</v>
      </c>
      <c r="M15" s="18">
        <f t="shared" si="17" ref="M15:Z15">M14*0.4</f>
        <v>2</v>
      </c>
      <c r="N15" s="18">
        <f t="shared" si="17"/>
        <v>2</v>
      </c>
      <c r="O15" s="83">
        <f t="shared" si="17"/>
        <v>2</v>
      </c>
      <c r="P15" s="77">
        <f t="shared" si="17"/>
        <v>10</v>
      </c>
      <c r="Q15" s="95">
        <f t="shared" si="17"/>
        <v>0.50</v>
      </c>
      <c r="R15" s="98">
        <f t="shared" si="17"/>
        <v>0.70</v>
      </c>
      <c r="S15" s="24">
        <f t="shared" si="17"/>
        <v>0.70</v>
      </c>
      <c r="T15" s="24">
        <f t="shared" si="17"/>
        <v>0.70</v>
      </c>
      <c r="U15" s="24">
        <f t="shared" si="17"/>
        <v>0.70</v>
      </c>
      <c r="V15" s="25">
        <f t="shared" si="17"/>
        <v>0.70</v>
      </c>
      <c r="W15" s="107">
        <f t="shared" si="17"/>
        <v>30</v>
      </c>
      <c r="X15" s="101">
        <f t="shared" si="17"/>
        <v>6</v>
      </c>
      <c r="Y15" s="19">
        <f t="shared" si="17"/>
        <v>30</v>
      </c>
      <c r="Z15" s="84">
        <f t="shared" si="17"/>
        <v>24</v>
      </c>
    </row>
    <row r="16" spans="1:26" ht="21" customHeight="1">
      <c r="A16" s="174" t="s">
        <v>12</v>
      </c>
      <c r="B16" s="175"/>
      <c r="C16" s="176"/>
      <c r="D16" s="9">
        <f>COUNTIF(D8:D8,"&gt;=4")</f>
        <v>1</v>
      </c>
      <c r="E16" s="9">
        <f>COUNTIF(E8:E8,"&gt;=4")</f>
        <v>1</v>
      </c>
      <c r="F16" s="9">
        <f>COUNTIF(F8:F8,"&gt;=4")</f>
        <v>1</v>
      </c>
      <c r="G16" s="9">
        <f>COUNTIF(G8:G8,"&gt;=4")</f>
        <v>1</v>
      </c>
      <c r="H16" s="9">
        <f>COUNTIF(H8:H8,"&gt;=4")</f>
        <v>1</v>
      </c>
      <c r="I16" s="11">
        <f>COUNTIF(I8:I8,"&gt;=20")</f>
        <v>1</v>
      </c>
      <c r="J16" s="90">
        <f>COUNTIF(J8:J8,"&gt;=3")</f>
        <v>1</v>
      </c>
      <c r="K16" s="82">
        <f>COUNTIF(K8:K8,"&gt;=2")</f>
        <v>1</v>
      </c>
      <c r="L16" s="82">
        <f>COUNTIF(L8:L8,"&gt;=2")</f>
        <v>1</v>
      </c>
      <c r="M16" s="82">
        <f>COUNTIF(M8:M8,"&gt;=2")</f>
        <v>1</v>
      </c>
      <c r="N16" s="82">
        <f>COUNTIF(N8:N8,"&gt;=2")</f>
        <v>1</v>
      </c>
      <c r="O16" s="82">
        <f>COUNTIF(O8:O8,"&gt;=2")</f>
        <v>1</v>
      </c>
      <c r="P16" s="77">
        <f>COUNTIF(P8:P8,"&gt;=10")</f>
        <v>1</v>
      </c>
      <c r="Q16" s="95">
        <f>COUNTIF(Q8:Q8,"&gt;=0.5")</f>
        <v>1</v>
      </c>
      <c r="R16" s="98">
        <f>COUNTIF(R8:R8,"&gt;=0.7")</f>
        <v>1</v>
      </c>
      <c r="S16" s="98">
        <f>COUNTIF(S8:S8,"&gt;=0.7")</f>
        <v>1</v>
      </c>
      <c r="T16" s="98">
        <f>COUNTIF(T8:T8,"&gt;=0.7")</f>
        <v>1</v>
      </c>
      <c r="U16" s="98">
        <f>COUNTIF(U8:U8,"&gt;=0.7")</f>
        <v>1</v>
      </c>
      <c r="V16" s="98">
        <f>COUNTIF(V8:V8,"&gt;=0.7")</f>
        <v>1</v>
      </c>
      <c r="W16" s="107">
        <f>COUNTIF(W8:W8,"&gt;=30")</f>
        <v>1</v>
      </c>
      <c r="X16" s="101">
        <f>COUNTIF(X8:X8,"&gt;=6")</f>
        <v>1</v>
      </c>
      <c r="Y16" s="19">
        <f>COUNTIF(Y8:Y8,"&gt;=30")</f>
        <v>1</v>
      </c>
      <c r="Z16" s="84">
        <f>COUNTIF(Z8:Z8,"&gt;=24")</f>
        <v>1</v>
      </c>
    </row>
    <row r="17" spans="1:26" ht="20.25">
      <c r="A17" s="174" t="s">
        <v>13</v>
      </c>
      <c r="B17" s="175"/>
      <c r="C17" s="176"/>
      <c r="D17" s="91" t="str">
        <f t="shared" si="18" ref="D17:Z17">IF(((D16/COUNT(D8:D8))*100)&gt;=60,"3",IF(AND(((D16/COUNT(D8:D8))*100)&lt;60,((D16/COUNT(D8:D8))*100)&gt;=50),"2",IF(AND(((D16/COUNT(D8:D8))*100)&lt;50,((D16/COUNT(D8:D8))*100)&gt;=40),"1","0")))</f>
        <v>3</v>
      </c>
      <c r="E17" s="10" t="str">
        <f t="shared" si="18"/>
        <v>3</v>
      </c>
      <c r="F17" s="10" t="str">
        <f t="shared" si="18"/>
        <v>3</v>
      </c>
      <c r="G17" s="10" t="str">
        <f t="shared" si="18"/>
        <v>3</v>
      </c>
      <c r="H17" s="89" t="str">
        <f t="shared" si="18"/>
        <v>3</v>
      </c>
      <c r="I17" s="11" t="str">
        <f t="shared" si="18"/>
        <v>3</v>
      </c>
      <c r="J17" s="90" t="str">
        <f t="shared" si="18"/>
        <v>3</v>
      </c>
      <c r="K17" s="82" t="str">
        <f t="shared" si="18"/>
        <v>3</v>
      </c>
      <c r="L17" s="17" t="str">
        <f t="shared" si="18"/>
        <v>3</v>
      </c>
      <c r="M17" s="17" t="str">
        <f t="shared" si="18"/>
        <v>3</v>
      </c>
      <c r="N17" s="17" t="str">
        <f t="shared" si="18"/>
        <v>3</v>
      </c>
      <c r="O17" s="84" t="str">
        <f t="shared" si="18"/>
        <v>3</v>
      </c>
      <c r="P17" s="77" t="str">
        <f t="shared" si="18"/>
        <v>3</v>
      </c>
      <c r="Q17" s="95" t="str">
        <f t="shared" si="18"/>
        <v>3</v>
      </c>
      <c r="R17" s="98" t="str">
        <f t="shared" si="18"/>
        <v>3</v>
      </c>
      <c r="S17" s="24" t="str">
        <f t="shared" si="18"/>
        <v>3</v>
      </c>
      <c r="T17" s="24" t="str">
        <f t="shared" si="18"/>
        <v>3</v>
      </c>
      <c r="U17" s="24" t="str">
        <f t="shared" si="18"/>
        <v>3</v>
      </c>
      <c r="V17" s="25" t="str">
        <f t="shared" si="18"/>
        <v>3</v>
      </c>
      <c r="W17" s="101" t="str">
        <f t="shared" si="18"/>
        <v>3</v>
      </c>
      <c r="X17" s="102" t="str">
        <f t="shared" si="18"/>
        <v>3</v>
      </c>
      <c r="Y17" s="95" t="str">
        <f t="shared" si="18"/>
        <v>3</v>
      </c>
      <c r="Z17" s="19" t="str">
        <f t="shared" si="18"/>
        <v>3</v>
      </c>
    </row>
    <row r="18" spans="1:26" ht="21" thickBot="1">
      <c r="A18" s="177" t="s">
        <v>14</v>
      </c>
      <c r="B18" s="178"/>
      <c r="C18" s="179"/>
      <c r="D18" s="12">
        <f t="shared" si="19" ref="D18:Z18">((D16/COUNT(D8:D8))*D17)</f>
        <v>3</v>
      </c>
      <c r="E18" s="13">
        <f t="shared" si="19"/>
        <v>3</v>
      </c>
      <c r="F18" s="13">
        <f t="shared" si="19"/>
        <v>3</v>
      </c>
      <c r="G18" s="13">
        <f t="shared" si="19"/>
        <v>3</v>
      </c>
      <c r="H18" s="92">
        <f t="shared" si="19"/>
        <v>3</v>
      </c>
      <c r="I18" s="14">
        <f t="shared" si="19"/>
        <v>3</v>
      </c>
      <c r="J18" s="93">
        <f t="shared" si="19"/>
        <v>3</v>
      </c>
      <c r="K18" s="85">
        <f t="shared" si="19"/>
        <v>3</v>
      </c>
      <c r="L18" s="20">
        <f t="shared" si="19"/>
        <v>3</v>
      </c>
      <c r="M18" s="20">
        <f t="shared" si="19"/>
        <v>3</v>
      </c>
      <c r="N18" s="20">
        <f t="shared" si="19"/>
        <v>3</v>
      </c>
      <c r="O18" s="86">
        <f t="shared" si="19"/>
        <v>3</v>
      </c>
      <c r="P18" s="78">
        <f t="shared" si="19"/>
        <v>3</v>
      </c>
      <c r="Q18" s="96">
        <f t="shared" si="19"/>
        <v>3</v>
      </c>
      <c r="R18" s="99">
        <f t="shared" si="19"/>
        <v>3</v>
      </c>
      <c r="S18" s="26">
        <f t="shared" si="19"/>
        <v>3</v>
      </c>
      <c r="T18" s="26">
        <f t="shared" si="19"/>
        <v>3</v>
      </c>
      <c r="U18" s="26">
        <f t="shared" si="19"/>
        <v>3</v>
      </c>
      <c r="V18" s="27">
        <f t="shared" si="19"/>
        <v>3</v>
      </c>
      <c r="W18" s="108">
        <f t="shared" si="19"/>
        <v>3</v>
      </c>
      <c r="X18" s="103">
        <f t="shared" si="19"/>
        <v>3</v>
      </c>
      <c r="Y18" s="96">
        <f t="shared" si="19"/>
        <v>3</v>
      </c>
      <c r="Z18" s="21">
        <f t="shared" si="19"/>
        <v>3</v>
      </c>
    </row>
    <row r="19" spans="1:4" ht="21" thickBot="1">
      <c r="A19" s="2"/>
      <c r="B19" s="2"/>
      <c r="C19" s="2"/>
      <c r="D19" s="2"/>
    </row>
    <row r="20" spans="1:19" ht="20.25">
      <c r="A20" s="180" t="s">
        <v>15</v>
      </c>
      <c r="B20" s="181"/>
      <c r="C20" s="182"/>
      <c r="D20" s="2"/>
      <c r="E20" s="168" t="s">
        <v>16</v>
      </c>
      <c r="F20" s="169"/>
      <c r="G20" s="169"/>
      <c r="H20" s="169"/>
      <c r="I20" s="169"/>
      <c r="J20" s="169"/>
      <c r="K20" s="169"/>
      <c r="L20" s="169"/>
      <c r="M20" s="169"/>
      <c r="N20" s="170"/>
      <c r="O20" s="79" t="s">
        <v>8</v>
      </c>
      <c r="P20" s="28" t="s">
        <v>3</v>
      </c>
      <c r="Q20" s="28" t="s">
        <v>4</v>
      </c>
      <c r="R20" s="28" t="s">
        <v>5</v>
      </c>
      <c r="S20" s="29" t="s">
        <v>6</v>
      </c>
    </row>
    <row r="21" spans="1:19" ht="21" thickBot="1">
      <c r="A21" s="318" t="s">
        <v>73</v>
      </c>
      <c r="B21" s="3"/>
      <c r="C21" s="30"/>
      <c r="D21" s="2"/>
      <c r="E21" s="171"/>
      <c r="F21" s="172"/>
      <c r="G21" s="172"/>
      <c r="H21" s="172"/>
      <c r="I21" s="172"/>
      <c r="J21" s="172"/>
      <c r="K21" s="172"/>
      <c r="L21" s="172"/>
      <c r="M21" s="172"/>
      <c r="N21" s="173"/>
      <c r="O21" s="4">
        <f>(R18*0.2+Z18*0.8)</f>
        <v>3.0000000000000004</v>
      </c>
      <c r="P21" s="4">
        <f>(S18*0.2+Z18*0.8)</f>
        <v>3.0000000000000004</v>
      </c>
      <c r="Q21" s="4">
        <f>(T18*0.2+Z18*0.8)</f>
        <v>3.0000000000000004</v>
      </c>
      <c r="R21" s="4">
        <f>(U18*0.2+Z18*0.8)</f>
        <v>3.0000000000000004</v>
      </c>
      <c r="S21" s="5">
        <f>(V18*0.2+Z18*0.8)</f>
        <v>3.0000000000000004</v>
      </c>
    </row>
    <row r="22" spans="1:4" ht="20.25">
      <c r="A22" s="318" t="s">
        <v>74</v>
      </c>
      <c r="B22" s="3"/>
      <c r="C22" s="30"/>
      <c r="D22" s="2"/>
    </row>
    <row r="23" spans="1:4" ht="21" thickBot="1">
      <c r="A23" s="319" t="s">
        <v>75</v>
      </c>
      <c r="B23" s="31"/>
      <c r="C23" s="32"/>
      <c r="D23" s="2"/>
    </row>
  </sheetData>
  <mergeCells count="23">
    <mergeCell ref="E20:N21"/>
    <mergeCell ref="A14:C14"/>
    <mergeCell ref="A15:C15"/>
    <mergeCell ref="A16:C16"/>
    <mergeCell ref="A17:C17"/>
    <mergeCell ref="A18:C18"/>
    <mergeCell ref="A20:C20"/>
    <mergeCell ref="A13:C13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orientation="landscape" paperSize="9" scale="45" r:id="rId3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48d330-d2aa-4add-a8f1-e2d756517b07}">
  <sheetPr codeName="Sheet33"/>
  <dimension ref="A1:J17"/>
  <sheetViews>
    <sheetView workbookViewId="0" topLeftCell="A1">
      <selection pane="topLeft" activeCell="D7" sqref="D7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207" t="str">
        <f>'1 (6)'!A1:Z1</f>
        <v xml:space="preserve">ST. WILFRED'S PG COLLEGE 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15.75">
      <c r="A2" s="207" t="s">
        <v>88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.75">
      <c r="A3" s="207" t="s">
        <v>91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5.75">
      <c r="A4" s="206"/>
      <c r="B4" s="206"/>
      <c r="C4" s="206"/>
      <c r="D4" s="206"/>
      <c r="E4" s="206"/>
      <c r="F4" s="206"/>
      <c r="G4" s="206"/>
      <c r="H4" s="206"/>
      <c r="I4" s="206"/>
      <c r="J4" s="206"/>
    </row>
    <row r="5" spans="1:10" ht="15.75">
      <c r="A5" s="206"/>
      <c r="B5" s="206"/>
      <c r="C5" s="206"/>
      <c r="D5" s="206"/>
      <c r="E5" s="206"/>
      <c r="F5" s="206"/>
      <c r="G5" s="206"/>
      <c r="H5" s="206"/>
      <c r="I5" s="206"/>
      <c r="J5" s="20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96</v>
      </c>
      <c r="C7" s="34"/>
      <c r="D7" s="235" t="s">
        <v>304</v>
      </c>
      <c r="E7" s="33">
        <f>'1 (6)'!O21</f>
        <v>3.0000000000000004</v>
      </c>
      <c r="F7" s="33">
        <f>'1 (6)'!P21</f>
        <v>3.0000000000000004</v>
      </c>
      <c r="G7" s="33">
        <f>'1 (6)'!Q21</f>
        <v>3.0000000000000004</v>
      </c>
      <c r="H7" s="33">
        <f>'1 (6)'!R21</f>
        <v>3.0000000000000004</v>
      </c>
      <c r="I7" s="33">
        <f>'1 (6)'!S21</f>
        <v>3.0000000000000004</v>
      </c>
      <c r="J7" s="37">
        <f>AVERAGE(E7:I7)</f>
        <v>3.0000000000000004</v>
      </c>
    </row>
    <row r="8" spans="1:10" ht="15.75">
      <c r="A8" s="33">
        <v>2</v>
      </c>
      <c r="B8" s="119" t="s">
        <v>96</v>
      </c>
      <c r="C8" s="34"/>
      <c r="D8" s="235" t="s">
        <v>305</v>
      </c>
      <c r="E8" s="33">
        <f>'2 (6)'!O21</f>
        <v>3.0000000000000004</v>
      </c>
      <c r="F8" s="33">
        <f>'2 (6)'!P21</f>
        <v>3.0000000000000004</v>
      </c>
      <c r="G8" s="33">
        <f>'2 (6)'!Q21</f>
        <v>3.0000000000000004</v>
      </c>
      <c r="H8" s="33">
        <f>'2 (6)'!R21</f>
        <v>3.0000000000000004</v>
      </c>
      <c r="I8" s="33">
        <f>'2 (6)'!S21</f>
        <v>3.0000000000000004</v>
      </c>
      <c r="J8" s="37">
        <f t="shared" si="0" ref="J8">AVERAGE(E8:I8)</f>
        <v>3.0000000000000004</v>
      </c>
    </row>
    <row r="9" spans="1:10" ht="30.6" customHeight="1">
      <c r="A9" s="205" t="s">
        <v>26</v>
      </c>
      <c r="B9" s="205"/>
      <c r="C9" s="205"/>
      <c r="D9" s="205"/>
      <c r="E9" s="37">
        <f>AVERAGE(E7:E8)</f>
        <v>3.0000000000000004</v>
      </c>
      <c r="F9" s="37">
        <f>AVERAGE(F7:F8)</f>
        <v>3.0000000000000004</v>
      </c>
      <c r="G9" s="37">
        <f>AVERAGE(G7:G8)</f>
        <v>3.0000000000000004</v>
      </c>
      <c r="H9" s="37">
        <f>AVERAGE(H7:H8)</f>
        <v>3.0000000000000004</v>
      </c>
      <c r="I9" s="37">
        <f>AVERAGE(I7:I8)</f>
        <v>3.0000000000000004</v>
      </c>
      <c r="J9" s="37">
        <f>AVERAGE(E9:I9)</f>
        <v>3.0000000000000004</v>
      </c>
    </row>
    <row r="12" spans="5:9" ht="20.25">
      <c r="E12" s="1"/>
      <c r="F12" s="1"/>
      <c r="G12" s="1"/>
      <c r="H12" s="1"/>
      <c r="I12" s="1"/>
    </row>
    <row r="13" spans="5:9" ht="20.25">
      <c r="E13" s="1"/>
      <c r="F13" s="1"/>
      <c r="G13" s="1"/>
      <c r="H13" s="1"/>
      <c r="I13" s="1"/>
    </row>
    <row r="15" spans="5:9" ht="20.25">
      <c r="E15" s="1"/>
      <c r="F15" s="1"/>
      <c r="G15" s="1"/>
      <c r="H15" s="1"/>
      <c r="I15" s="1"/>
    </row>
    <row r="17" spans="5:9" ht="20.25">
      <c r="E17" s="1"/>
      <c r="F17" s="1"/>
      <c r="G17" s="1"/>
      <c r="H17" s="1"/>
      <c r="I17" s="1"/>
    </row>
  </sheetData>
  <mergeCells count="6">
    <mergeCell ref="A9:D9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c2fcb6-a152-4c1b-a351-ddee53a6f299}">
  <sheetPr codeName="Sheet34"/>
  <dimension ref="A1:R34"/>
  <sheetViews>
    <sheetView zoomScale="79" zoomScaleNormal="79" workbookViewId="0" topLeftCell="A1">
      <selection pane="topLeft" activeCell="C27" sqref="C27:N31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8">
        <f>'1 (6)'!A1:Z1</f>
        <v>0</v>
      </c>
      <c r="E1" s="208"/>
      <c r="F1" s="208"/>
      <c r="G1" s="208"/>
      <c r="H1" s="208"/>
      <c r="I1" s="208"/>
      <c r="J1" s="208"/>
      <c r="K1" s="208"/>
      <c r="L1" s="39"/>
      <c r="M1" s="39"/>
      <c r="N1" s="39"/>
    </row>
    <row r="2" spans="1:18" ht="18" customHeight="1">
      <c r="A2" s="40"/>
      <c r="B2" s="39"/>
      <c r="C2" s="39"/>
      <c r="D2" s="208" t="s">
        <v>88</v>
      </c>
      <c r="E2" s="208"/>
      <c r="F2" s="208"/>
      <c r="G2" s="208"/>
      <c r="H2" s="208"/>
      <c r="I2" s="208"/>
      <c r="J2" s="208"/>
      <c r="K2" s="208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09" t="s">
        <v>91</v>
      </c>
      <c r="E3" s="209"/>
      <c r="F3" s="209"/>
      <c r="G3" s="209"/>
      <c r="H3" s="209"/>
      <c r="I3" s="209"/>
      <c r="J3" s="209"/>
      <c r="K3" s="209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5" t="s">
        <v>52</v>
      </c>
      <c r="E4" s="215"/>
      <c r="F4" s="215"/>
      <c r="G4" s="215"/>
      <c r="H4" s="215"/>
      <c r="I4" s="215"/>
      <c r="J4" s="215"/>
      <c r="K4" s="215"/>
      <c r="L4" s="39"/>
      <c r="M4" s="39"/>
      <c r="N4" s="39"/>
      <c r="P4" s="207">
        <v>1</v>
      </c>
      <c r="Q4" s="47" t="s">
        <v>8</v>
      </c>
      <c r="R4" s="51">
        <f>'CO (6)'!E9</f>
        <v>3.0000000000000004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207">
        <v>2</v>
      </c>
      <c r="Q5" s="47" t="s">
        <v>3</v>
      </c>
      <c r="R5" s="51">
        <f>'CO (6)'!F9</f>
        <v>3.0000000000000004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207">
        <v>3</v>
      </c>
      <c r="Q6" s="47" t="s">
        <v>4</v>
      </c>
      <c r="R6" s="51">
        <f>'CO (6)'!G9</f>
        <v>3.0000000000000004</v>
      </c>
    </row>
    <row r="7" spans="2:18" ht="15.75">
      <c r="B7" s="45" t="s">
        <v>81</v>
      </c>
      <c r="C7" s="45"/>
      <c r="D7" s="216" t="str">
        <f>'CO (6)'!D7</f>
        <v xml:space="preserve"> Micro Economic Theory</v>
      </c>
      <c r="E7" s="217"/>
      <c r="F7" s="45"/>
      <c r="G7" s="45"/>
      <c r="H7" s="45"/>
      <c r="I7" s="45"/>
      <c r="J7" s="45"/>
      <c r="K7" s="39"/>
      <c r="L7" s="39"/>
      <c r="M7" s="39"/>
      <c r="N7" s="39"/>
      <c r="P7" s="207">
        <v>4</v>
      </c>
      <c r="Q7" s="47" t="s">
        <v>5</v>
      </c>
      <c r="R7" s="51">
        <f>'CO (6)'!H9</f>
        <v>3.0000000000000004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207">
        <v>5</v>
      </c>
      <c r="Q8" s="47" t="s">
        <v>6</v>
      </c>
      <c r="R8" s="51">
        <f>'CO (6)'!I9</f>
        <v>3.0000000000000004</v>
      </c>
    </row>
    <row r="9" spans="1:14" ht="16.5" thickBot="1">
      <c r="A9" s="40"/>
      <c r="B9" s="210" t="s">
        <v>29</v>
      </c>
      <c r="C9" s="218"/>
      <c r="D9" s="213" t="s">
        <v>30</v>
      </c>
      <c r="E9" s="214"/>
      <c r="F9" s="214"/>
      <c r="G9" s="214"/>
      <c r="H9" s="214"/>
      <c r="I9" s="214"/>
      <c r="J9" s="214"/>
      <c r="K9" s="214"/>
      <c r="L9" s="214"/>
      <c r="M9" s="213" t="s">
        <v>31</v>
      </c>
      <c r="N9" s="218"/>
    </row>
    <row r="10" spans="1:14" ht="15.75">
      <c r="A10" s="40"/>
      <c r="B10" s="211"/>
      <c r="C10" s="219" t="s">
        <v>32</v>
      </c>
      <c r="D10" s="221" t="s">
        <v>33</v>
      </c>
      <c r="E10" s="221" t="s">
        <v>34</v>
      </c>
      <c r="F10" s="221" t="s">
        <v>35</v>
      </c>
      <c r="G10" s="221" t="s">
        <v>36</v>
      </c>
      <c r="H10" s="221" t="s">
        <v>37</v>
      </c>
      <c r="I10" s="221" t="s">
        <v>38</v>
      </c>
      <c r="J10" s="221" t="s">
        <v>39</v>
      </c>
      <c r="K10" s="221" t="s">
        <v>40</v>
      </c>
      <c r="L10" s="221" t="s">
        <v>41</v>
      </c>
      <c r="M10" s="42"/>
      <c r="N10" s="42"/>
    </row>
    <row r="11" spans="1:14" ht="16.5" thickBot="1">
      <c r="A11" s="40"/>
      <c r="B11" s="212"/>
      <c r="C11" s="220"/>
      <c r="D11" s="222"/>
      <c r="E11" s="222"/>
      <c r="F11" s="222"/>
      <c r="G11" s="222"/>
      <c r="H11" s="222"/>
      <c r="I11" s="222"/>
      <c r="J11" s="222"/>
      <c r="K11" s="222"/>
      <c r="L11" s="222"/>
      <c r="M11" s="44" t="s">
        <v>42</v>
      </c>
      <c r="N11" s="44" t="s">
        <v>43</v>
      </c>
    </row>
    <row r="12" spans="1:14" ht="17.25" customHeight="1" thickBot="1">
      <c r="A12" s="40"/>
      <c r="B12" s="222" t="s">
        <v>44</v>
      </c>
      <c r="C12" s="124">
        <v>1</v>
      </c>
      <c r="D12" s="125">
        <v>1</v>
      </c>
      <c r="E12" s="125">
        <v>2</v>
      </c>
      <c r="F12" s="125"/>
      <c r="G12" s="125"/>
      <c r="H12" s="125"/>
      <c r="I12" s="125"/>
      <c r="J12" s="125">
        <v>1</v>
      </c>
      <c r="K12" s="125"/>
      <c r="L12" s="125"/>
      <c r="M12" s="125"/>
      <c r="N12" s="125"/>
    </row>
    <row r="13" spans="1:14" ht="17.25" customHeight="1" thickBot="1">
      <c r="A13" s="40"/>
      <c r="B13" s="222" t="s">
        <v>45</v>
      </c>
      <c r="C13" s="126"/>
      <c r="D13" s="127">
        <v>1</v>
      </c>
      <c r="E13" s="127">
        <v>1</v>
      </c>
      <c r="F13" s="127">
        <v>1</v>
      </c>
      <c r="G13" s="127">
        <v>1</v>
      </c>
      <c r="H13" s="127">
        <v>1</v>
      </c>
      <c r="I13" s="127">
        <v>1</v>
      </c>
      <c r="J13" s="127">
        <v>1</v>
      </c>
      <c r="K13" s="127">
        <v>1</v>
      </c>
      <c r="L13" s="127">
        <v>1</v>
      </c>
      <c r="M13" s="127"/>
      <c r="N13" s="127">
        <v>1</v>
      </c>
    </row>
    <row r="14" spans="1:14" ht="17.25" customHeight="1" thickBot="1">
      <c r="A14" s="40"/>
      <c r="B14" s="222" t="s">
        <v>46</v>
      </c>
      <c r="C14" s="126"/>
      <c r="D14" s="127"/>
      <c r="E14" s="127">
        <v>1</v>
      </c>
      <c r="F14" s="127"/>
      <c r="G14" s="127"/>
      <c r="H14" s="127">
        <v>2</v>
      </c>
      <c r="I14" s="127"/>
      <c r="J14" s="127">
        <v>1</v>
      </c>
      <c r="K14" s="127"/>
      <c r="L14" s="127"/>
      <c r="M14" s="127"/>
      <c r="N14" s="127"/>
    </row>
    <row r="15" spans="1:14" ht="17.25" customHeight="1" thickBot="1">
      <c r="A15" s="40"/>
      <c r="B15" s="222" t="s">
        <v>47</v>
      </c>
      <c r="C15" s="126"/>
      <c r="D15" s="127"/>
      <c r="E15" s="127">
        <v>1</v>
      </c>
      <c r="F15" s="127"/>
      <c r="G15" s="127"/>
      <c r="H15" s="127">
        <v>1</v>
      </c>
      <c r="I15" s="127">
        <v>1</v>
      </c>
      <c r="J15" s="127">
        <v>1</v>
      </c>
      <c r="K15" s="127">
        <v>1</v>
      </c>
      <c r="L15" s="127">
        <v>1</v>
      </c>
      <c r="M15" s="127">
        <v>1</v>
      </c>
      <c r="N15" s="127">
        <v>1</v>
      </c>
    </row>
    <row r="16" spans="1:14" ht="17.25" customHeight="1" thickBot="1">
      <c r="A16" s="40"/>
      <c r="B16" s="222" t="s">
        <v>48</v>
      </c>
      <c r="C16" s="126"/>
      <c r="D16" s="127"/>
      <c r="E16" s="127">
        <v>1</v>
      </c>
      <c r="F16" s="127">
        <v>1</v>
      </c>
      <c r="G16" s="127">
        <v>1</v>
      </c>
      <c r="H16" s="127">
        <v>1</v>
      </c>
      <c r="I16" s="127">
        <v>1</v>
      </c>
      <c r="J16" s="127">
        <v>1</v>
      </c>
      <c r="K16" s="127">
        <v>1</v>
      </c>
      <c r="L16" s="127">
        <v>1</v>
      </c>
      <c r="M16" s="127">
        <v>1</v>
      </c>
      <c r="N16" s="127">
        <v>1</v>
      </c>
    </row>
    <row r="17" spans="1:14" ht="17.25" customHeight="1" thickBot="1">
      <c r="A17" s="40"/>
      <c r="B17" s="222" t="s">
        <v>49</v>
      </c>
      <c r="C17" s="48">
        <f t="shared" si="0" ref="C17:N17">($R$4*C12+$R$5*C13+$R$6*C14+$R$7*C15+$R$8*C16)/(C12+C13+C14+C15+C16)</f>
        <v>3.0000000000000004</v>
      </c>
      <c r="D17" s="48">
        <f t="shared" si="0"/>
        <v>3.0000000000000004</v>
      </c>
      <c r="E17" s="48">
        <f t="shared" si="0"/>
        <v>3.0000000000000004</v>
      </c>
      <c r="F17" s="48">
        <f t="shared" si="0"/>
        <v>3.0000000000000004</v>
      </c>
      <c r="G17" s="48">
        <f t="shared" si="0"/>
        <v>3.0000000000000004</v>
      </c>
      <c r="H17" s="48">
        <f t="shared" si="0"/>
        <v>3.0000000000000004</v>
      </c>
      <c r="I17" s="48">
        <f t="shared" si="0"/>
        <v>3.0000000000000004</v>
      </c>
      <c r="J17" s="48">
        <f t="shared" si="0"/>
        <v>3.0000000000000004</v>
      </c>
      <c r="K17" s="48">
        <f t="shared" si="0"/>
        <v>3.0000000000000004</v>
      </c>
      <c r="L17" s="48">
        <f t="shared" si="0"/>
        <v>3.0000000000000004</v>
      </c>
      <c r="M17" s="48">
        <f t="shared" si="0"/>
        <v>3.0000000000000004</v>
      </c>
      <c r="N17" s="48">
        <f t="shared" si="0"/>
        <v>3.0000000000000004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1" spans="4:5" ht="15.75">
      <c r="D21" s="217" t="str">
        <f>'CO (6)'!D8</f>
        <v>Indian Economy</v>
      </c>
      <c r="E21" s="217"/>
    </row>
    <row r="22" spans="2:14" ht="15.75">
      <c r="B22" s="45" t="s">
        <v>81</v>
      </c>
      <c r="C22" s="45"/>
      <c r="D22" s="217"/>
      <c r="E22" s="217"/>
      <c r="F22" s="45"/>
      <c r="G22" s="45"/>
      <c r="H22" s="45"/>
      <c r="I22" s="45"/>
      <c r="J22" s="45"/>
      <c r="K22" s="39"/>
      <c r="L22" s="39"/>
      <c r="M22" s="39"/>
      <c r="N22" s="39"/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210" t="s">
        <v>29</v>
      </c>
      <c r="C24" s="218"/>
      <c r="D24" s="213" t="s">
        <v>30</v>
      </c>
      <c r="E24" s="214"/>
      <c r="F24" s="214"/>
      <c r="G24" s="214"/>
      <c r="H24" s="214"/>
      <c r="I24" s="214"/>
      <c r="J24" s="214"/>
      <c r="K24" s="214"/>
      <c r="L24" s="214"/>
      <c r="M24" s="213" t="s">
        <v>31</v>
      </c>
      <c r="N24" s="218"/>
    </row>
    <row r="25" spans="2:14" ht="15.75">
      <c r="B25" s="211"/>
      <c r="C25" s="219" t="s">
        <v>32</v>
      </c>
      <c r="D25" s="221" t="s">
        <v>33</v>
      </c>
      <c r="E25" s="221" t="s">
        <v>34</v>
      </c>
      <c r="F25" s="221" t="s">
        <v>35</v>
      </c>
      <c r="G25" s="221" t="s">
        <v>36</v>
      </c>
      <c r="H25" s="221" t="s">
        <v>37</v>
      </c>
      <c r="I25" s="221" t="s">
        <v>38</v>
      </c>
      <c r="J25" s="221" t="s">
        <v>39</v>
      </c>
      <c r="K25" s="221" t="s">
        <v>40</v>
      </c>
      <c r="L25" s="221" t="s">
        <v>41</v>
      </c>
      <c r="M25" s="42"/>
      <c r="N25" s="42"/>
    </row>
    <row r="26" spans="2:14" ht="16.5" thickBot="1">
      <c r="B26" s="212"/>
      <c r="C26" s="220"/>
      <c r="D26" s="222"/>
      <c r="E26" s="222"/>
      <c r="F26" s="222"/>
      <c r="G26" s="222"/>
      <c r="H26" s="222"/>
      <c r="I26" s="222"/>
      <c r="J26" s="222"/>
      <c r="K26" s="222"/>
      <c r="L26" s="222"/>
      <c r="M26" s="44" t="s">
        <v>42</v>
      </c>
      <c r="N26" s="44" t="s">
        <v>43</v>
      </c>
    </row>
    <row r="27" spans="2:14" ht="16.5" thickBot="1">
      <c r="B27" s="222" t="s">
        <v>44</v>
      </c>
      <c r="C27" s="124">
        <v>1</v>
      </c>
      <c r="D27" s="125">
        <v>1</v>
      </c>
      <c r="E27" s="125">
        <v>1</v>
      </c>
      <c r="F27" s="125"/>
      <c r="G27" s="125"/>
      <c r="H27" s="125">
        <v>1</v>
      </c>
      <c r="I27" s="125">
        <v>1</v>
      </c>
      <c r="J27" s="125">
        <v>1</v>
      </c>
      <c r="K27" s="125"/>
      <c r="L27" s="125"/>
      <c r="M27" s="125">
        <v>1</v>
      </c>
      <c r="N27" s="125">
        <v>1</v>
      </c>
    </row>
    <row r="28" spans="2:14" ht="16.5" thickBot="1">
      <c r="B28" s="222" t="s">
        <v>45</v>
      </c>
      <c r="C28" s="126">
        <v>1</v>
      </c>
      <c r="D28" s="127">
        <v>1</v>
      </c>
      <c r="E28" s="127">
        <v>1</v>
      </c>
      <c r="F28" s="127"/>
      <c r="G28" s="127">
        <v>1</v>
      </c>
      <c r="H28" s="127"/>
      <c r="I28" s="127">
        <v>1</v>
      </c>
      <c r="J28" s="127"/>
      <c r="K28" s="127"/>
      <c r="L28" s="127">
        <v>2</v>
      </c>
      <c r="M28" s="127">
        <v>1</v>
      </c>
      <c r="N28" s="127">
        <v>1</v>
      </c>
    </row>
    <row r="29" spans="2:14" ht="16.5" thickBot="1">
      <c r="B29" s="222" t="s">
        <v>46</v>
      </c>
      <c r="C29" s="126">
        <v>1</v>
      </c>
      <c r="D29" s="127">
        <v>1</v>
      </c>
      <c r="E29" s="127">
        <v>1</v>
      </c>
      <c r="F29" s="127"/>
      <c r="G29" s="127"/>
      <c r="H29" s="127"/>
      <c r="I29" s="127">
        <v>1</v>
      </c>
      <c r="J29" s="127"/>
      <c r="K29" s="127">
        <v>1</v>
      </c>
      <c r="L29" s="127"/>
      <c r="M29" s="127"/>
      <c r="N29" s="127">
        <v>1</v>
      </c>
    </row>
    <row r="30" spans="2:14" ht="16.5" thickBot="1">
      <c r="B30" s="222" t="s">
        <v>47</v>
      </c>
      <c r="C30" s="126">
        <v>1</v>
      </c>
      <c r="D30" s="127"/>
      <c r="E30" s="127">
        <v>1</v>
      </c>
      <c r="F30" s="127"/>
      <c r="G30" s="127"/>
      <c r="H30" s="127">
        <v>1</v>
      </c>
      <c r="I30" s="127">
        <v>1</v>
      </c>
      <c r="J30" s="127"/>
      <c r="K30" s="127">
        <v>1</v>
      </c>
      <c r="L30" s="127"/>
      <c r="M30" s="127"/>
      <c r="N30" s="127">
        <v>1</v>
      </c>
    </row>
    <row r="31" spans="2:14" ht="16.5" thickBot="1">
      <c r="B31" s="222" t="s">
        <v>48</v>
      </c>
      <c r="C31" s="126">
        <v>1</v>
      </c>
      <c r="D31" s="127">
        <v>1</v>
      </c>
      <c r="E31" s="127">
        <v>1</v>
      </c>
      <c r="F31" s="127">
        <v>1</v>
      </c>
      <c r="G31" s="127">
        <v>1</v>
      </c>
      <c r="H31" s="127">
        <v>1</v>
      </c>
      <c r="I31" s="127">
        <v>1</v>
      </c>
      <c r="J31" s="127"/>
      <c r="K31" s="127"/>
      <c r="L31" s="127"/>
      <c r="M31" s="127"/>
      <c r="N31" s="127">
        <v>1</v>
      </c>
    </row>
    <row r="32" spans="2:14" ht="16.5" thickBot="1">
      <c r="B32" s="222" t="s">
        <v>49</v>
      </c>
      <c r="C32" s="48">
        <f t="shared" si="1" ref="C32:N32">($R$4*C27+$R$5*C28+$R$6*C29+$R$7*C30+$R$8*C31)/(C27+C28+C29+C30+C31)</f>
        <v>3.0000000000000004</v>
      </c>
      <c r="D32" s="48">
        <f t="shared" si="1"/>
        <v>3.0000000000000004</v>
      </c>
      <c r="E32" s="48">
        <f t="shared" si="1"/>
        <v>3.0000000000000004</v>
      </c>
      <c r="F32" s="48">
        <f t="shared" si="1"/>
        <v>3.0000000000000004</v>
      </c>
      <c r="G32" s="48">
        <f t="shared" si="1"/>
        <v>3.0000000000000004</v>
      </c>
      <c r="H32" s="48">
        <f t="shared" si="1"/>
        <v>3.0000000000000004</v>
      </c>
      <c r="I32" s="48">
        <f t="shared" si="1"/>
        <v>3.0000000000000004</v>
      </c>
      <c r="J32" s="48">
        <f t="shared" si="1"/>
        <v>3.0000000000000004</v>
      </c>
      <c r="K32" s="48"/>
      <c r="L32" s="48">
        <f t="shared" si="1"/>
        <v>3.0000000000000004</v>
      </c>
      <c r="M32" s="48">
        <f t="shared" si="1"/>
        <v>3.0000000000000004</v>
      </c>
      <c r="N32" s="48">
        <f t="shared" si="1"/>
        <v>3.0000000000000004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9" ht="16.5" customHeight="1"/>
  </sheetData>
  <mergeCells count="32"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5" bottom="0.75" header="0.3" footer="0.3"/>
  <pageSetup orientation="portrait" paperSize="1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70245e8-218f-46d5-bf68-dae7166c4a07}">
  <sheetPr codeName="Sheet35"/>
  <dimension ref="A1:AB20"/>
  <sheetViews>
    <sheetView zoomScale="90" zoomScaleNormal="90" workbookViewId="0" topLeftCell="K1">
      <selection pane="topLeft" activeCell="AB18" sqref="AB18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8.714285714285714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23" t="s">
        <v>306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2:27" ht="22.5">
      <c r="B2" s="223" t="s">
        <v>88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</row>
    <row r="3" spans="2:27" ht="22.5">
      <c r="B3" s="224" t="s">
        <v>91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27" ht="15">
      <c r="A4" s="226" t="s">
        <v>63</v>
      </c>
      <c r="B4" s="227"/>
      <c r="C4" s="228"/>
      <c r="D4" s="225" t="s">
        <v>32</v>
      </c>
      <c r="E4" s="225"/>
      <c r="F4" s="225" t="s">
        <v>33</v>
      </c>
      <c r="G4" s="225"/>
      <c r="H4" s="225" t="s">
        <v>34</v>
      </c>
      <c r="I4" s="225"/>
      <c r="J4" s="225" t="s">
        <v>35</v>
      </c>
      <c r="K4" s="225"/>
      <c r="L4" s="225" t="s">
        <v>36</v>
      </c>
      <c r="M4" s="225"/>
      <c r="N4" s="225" t="s">
        <v>37</v>
      </c>
      <c r="O4" s="225"/>
      <c r="P4" s="225" t="s">
        <v>38</v>
      </c>
      <c r="Q4" s="225"/>
      <c r="R4" s="225" t="s">
        <v>39</v>
      </c>
      <c r="S4" s="225"/>
      <c r="T4" s="225" t="s">
        <v>40</v>
      </c>
      <c r="U4" s="225"/>
      <c r="V4" s="225" t="s">
        <v>41</v>
      </c>
      <c r="W4" s="225"/>
      <c r="X4" s="225" t="s">
        <v>42</v>
      </c>
      <c r="Y4" s="225"/>
      <c r="Z4" s="225" t="s">
        <v>43</v>
      </c>
      <c r="AA4" s="225"/>
    </row>
    <row r="5" spans="1:27" ht="42.75">
      <c r="A5" s="229"/>
      <c r="B5" s="230"/>
      <c r="C5" s="231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64" t="s">
        <v>17</v>
      </c>
      <c r="B6" s="64" t="s">
        <v>19</v>
      </c>
      <c r="C6" s="64" t="s">
        <v>7</v>
      </c>
      <c r="D6" s="64"/>
      <c r="E6" s="65" t="s">
        <v>53</v>
      </c>
      <c r="F6" s="64"/>
      <c r="G6" s="128" t="s">
        <v>54</v>
      </c>
      <c r="H6" s="64"/>
      <c r="I6" s="128" t="s">
        <v>55</v>
      </c>
      <c r="J6" s="64"/>
      <c r="K6" s="128" t="s">
        <v>56</v>
      </c>
      <c r="L6" s="64"/>
      <c r="M6" s="128" t="s">
        <v>57</v>
      </c>
      <c r="N6" s="64"/>
      <c r="O6" s="128" t="s">
        <v>58</v>
      </c>
      <c r="P6" s="64"/>
      <c r="Q6" s="128" t="s">
        <v>59</v>
      </c>
      <c r="R6" s="64"/>
      <c r="S6" s="128" t="s">
        <v>60</v>
      </c>
      <c r="T6" s="64"/>
      <c r="U6" s="128" t="s">
        <v>61</v>
      </c>
      <c r="V6" s="64"/>
      <c r="W6" s="128" t="s">
        <v>62</v>
      </c>
      <c r="X6" s="64"/>
      <c r="Y6" s="129" t="s">
        <v>66</v>
      </c>
      <c r="Z6" s="64"/>
      <c r="AA6" s="129" t="s">
        <v>67</v>
      </c>
      <c r="AB6" s="66"/>
    </row>
    <row r="7" spans="1:28" ht="29.25" customHeight="1">
      <c r="A7" s="53">
        <v>1</v>
      </c>
      <c r="B7" s="67"/>
      <c r="C7" s="118" t="str">
        <f>'CO (6)'!D7</f>
        <v xml:space="preserve"> Micro Economic Theory</v>
      </c>
      <c r="D7" s="67">
        <v>2</v>
      </c>
      <c r="E7" s="130">
        <f>'CO-PO Mapping (6)'!C17</f>
        <v>3.0000000000000004</v>
      </c>
      <c r="F7" s="67">
        <v>2.10</v>
      </c>
      <c r="G7" s="130">
        <f>'CO-PO Mapping (6)'!D17</f>
        <v>3.0000000000000004</v>
      </c>
      <c r="H7" s="67">
        <v>2</v>
      </c>
      <c r="I7" s="130">
        <f>'CO-PO Mapping (6)'!E17</f>
        <v>3.0000000000000004</v>
      </c>
      <c r="J7" s="67">
        <v>2.10</v>
      </c>
      <c r="K7" s="130">
        <f>'CO-PO Mapping (6)'!F17</f>
        <v>3.0000000000000004</v>
      </c>
      <c r="L7" s="67">
        <v>2</v>
      </c>
      <c r="M7" s="130">
        <f>'CO-PO Mapping (6)'!G17</f>
        <v>3.0000000000000004</v>
      </c>
      <c r="N7" s="67">
        <v>2.2000000000000002</v>
      </c>
      <c r="O7" s="130">
        <f>'CO-PO Mapping (6)'!H17</f>
        <v>3.0000000000000004</v>
      </c>
      <c r="P7" s="67">
        <v>2.2999999999999998</v>
      </c>
      <c r="Q7" s="130">
        <f>'CO-PO Mapping (6)'!I17</f>
        <v>3.0000000000000004</v>
      </c>
      <c r="R7" s="67">
        <v>2.10</v>
      </c>
      <c r="S7" s="130">
        <f>'CO-PO Mapping (6)'!J17</f>
        <v>3.0000000000000004</v>
      </c>
      <c r="T7" s="67">
        <v>2</v>
      </c>
      <c r="U7" s="130">
        <f>'CO-PO Mapping (6)'!K17</f>
        <v>3.0000000000000004</v>
      </c>
      <c r="V7" s="67">
        <v>2</v>
      </c>
      <c r="W7" s="130">
        <f>'CO-PO Mapping (6)'!L17</f>
        <v>3.0000000000000004</v>
      </c>
      <c r="X7" s="67">
        <v>1.50</v>
      </c>
      <c r="Y7" s="130">
        <f>'CO-PO Mapping (6)'!M17</f>
        <v>3.0000000000000004</v>
      </c>
      <c r="Z7" s="67">
        <v>2.50</v>
      </c>
      <c r="AA7" s="130">
        <f>'CO-PO Mapping (6)'!N17</f>
        <v>3.0000000000000004</v>
      </c>
      <c r="AB7" s="68"/>
    </row>
    <row r="8" spans="1:28" ht="24">
      <c r="A8" s="53">
        <v>2</v>
      </c>
      <c r="B8" s="67"/>
      <c r="C8" s="118" t="str">
        <f>'CO (6)'!D8</f>
        <v>Indian Economy</v>
      </c>
      <c r="D8" s="67">
        <v>2.2000000000000002</v>
      </c>
      <c r="E8" s="130">
        <f>'CO-PO Mapping (6)'!C32</f>
        <v>3.0000000000000004</v>
      </c>
      <c r="F8" s="67">
        <v>2.2999999999999998</v>
      </c>
      <c r="G8" s="130">
        <f>'CO-PO Mapping (6)'!D32</f>
        <v>3.0000000000000004</v>
      </c>
      <c r="H8" s="67">
        <v>2</v>
      </c>
      <c r="I8" s="130">
        <f>'CO-PO Mapping (6)'!E32</f>
        <v>3.0000000000000004</v>
      </c>
      <c r="J8" s="67">
        <v>2.2000000000000002</v>
      </c>
      <c r="K8" s="130">
        <f>'CO-PO Mapping (6)'!F32</f>
        <v>3.0000000000000004</v>
      </c>
      <c r="L8" s="67">
        <v>2</v>
      </c>
      <c r="M8" s="130">
        <f>'CO-PO Mapping (6)'!G32</f>
        <v>3.0000000000000004</v>
      </c>
      <c r="N8" s="67">
        <v>2.2999999999999998</v>
      </c>
      <c r="O8" s="130">
        <f>'CO-PO Mapping (6)'!H32</f>
        <v>3.0000000000000004</v>
      </c>
      <c r="P8" s="67">
        <v>2.10</v>
      </c>
      <c r="Q8" s="130">
        <f>'CO-PO Mapping (6)'!I32</f>
        <v>3.0000000000000004</v>
      </c>
      <c r="R8" s="67">
        <v>2.2999999999999998</v>
      </c>
      <c r="S8" s="130">
        <f>'CO-PO Mapping (6)'!J32</f>
        <v>3.0000000000000004</v>
      </c>
      <c r="T8" s="67"/>
      <c r="U8" s="130"/>
      <c r="V8" s="67">
        <v>2</v>
      </c>
      <c r="W8" s="130">
        <f>'CO-PO Mapping (6)'!L32</f>
        <v>3.0000000000000004</v>
      </c>
      <c r="X8" s="67">
        <v>2</v>
      </c>
      <c r="Y8" s="130">
        <f>'CO-PO Mapping (6)'!M32</f>
        <v>3.0000000000000004</v>
      </c>
      <c r="Z8" s="67">
        <v>2.2999999999999998</v>
      </c>
      <c r="AA8" s="130">
        <f>'CO-PO Mapping (6)'!N32</f>
        <v>3.0000000000000004</v>
      </c>
      <c r="AB8" s="68"/>
    </row>
    <row r="9" spans="1:27" ht="15">
      <c r="A9" s="68"/>
      <c r="B9" s="69"/>
      <c r="C9" s="70"/>
      <c r="D9" s="55"/>
      <c r="E9" s="68"/>
      <c r="F9" s="55"/>
      <c r="G9" s="68"/>
      <c r="H9" s="55"/>
      <c r="I9" s="68"/>
      <c r="J9" s="55"/>
      <c r="K9" s="68"/>
      <c r="L9" s="55"/>
      <c r="M9" s="68"/>
      <c r="N9" s="55"/>
      <c r="O9" s="68"/>
      <c r="P9" s="55"/>
      <c r="Q9" s="68"/>
      <c r="R9" s="55"/>
      <c r="S9" s="68"/>
      <c r="T9" s="55"/>
      <c r="U9" s="68"/>
      <c r="V9" s="55"/>
      <c r="W9" s="68"/>
      <c r="X9" s="55"/>
      <c r="Y9" s="68"/>
      <c r="Z9" s="55"/>
      <c r="AA9" s="68"/>
    </row>
    <row r="11" spans="3:27" ht="15">
      <c r="C11" s="52" t="s">
        <v>68</v>
      </c>
      <c r="D11" s="56">
        <f>AVERAGE(D7:D8)</f>
        <v>2.10</v>
      </c>
      <c r="E11" s="57"/>
      <c r="F11" s="58">
        <f>AVERAGE(F7:F8)</f>
        <v>2.2000000000000002</v>
      </c>
      <c r="G11" s="57"/>
      <c r="H11" s="58">
        <f>AVERAGE(H7:H8)</f>
        <v>2</v>
      </c>
      <c r="I11" s="57"/>
      <c r="J11" s="58">
        <f>AVERAGE(J7:J8)</f>
        <v>2.1500000000000004</v>
      </c>
      <c r="K11" s="57"/>
      <c r="L11" s="58">
        <f>AVERAGE(L7:L8)</f>
        <v>2</v>
      </c>
      <c r="M11" s="57"/>
      <c r="N11" s="58">
        <f>AVERAGE(N7:N8)</f>
        <v>2.25</v>
      </c>
      <c r="O11" s="57"/>
      <c r="P11" s="58">
        <f>AVERAGE(P7:P8)</f>
        <v>2.2000000000000002</v>
      </c>
      <c r="Q11" s="57"/>
      <c r="R11" s="58">
        <f>AVERAGE(R7:R8)</f>
        <v>2.2000000000000002</v>
      </c>
      <c r="S11" s="57"/>
      <c r="T11" s="58">
        <f>AVERAGE(T7:T8)</f>
        <v>2</v>
      </c>
      <c r="U11" s="57"/>
      <c r="V11" s="58">
        <f>AVERAGE(V7:V8)</f>
        <v>2</v>
      </c>
      <c r="W11" s="57"/>
      <c r="X11" s="58">
        <f>AVERAGE(X7:X8)</f>
        <v>1.75</v>
      </c>
      <c r="Y11" s="57"/>
      <c r="Z11" s="58">
        <f>AVERAGE(Z7:Z8)</f>
        <v>2.40</v>
      </c>
      <c r="AA11" s="59"/>
    </row>
    <row r="12" spans="4:27" ht="15">
      <c r="D12" s="6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61"/>
    </row>
    <row r="13" spans="3:27" ht="15">
      <c r="C13" s="52" t="s">
        <v>69</v>
      </c>
      <c r="D13" s="60"/>
      <c r="E13" s="60">
        <f t="shared" si="0" ref="D13:AA13">AVERAGE(E7:E8)</f>
        <v>3.0000000000000004</v>
      </c>
      <c r="F13" s="60"/>
      <c r="G13" s="60">
        <f t="shared" si="0"/>
        <v>3.0000000000000004</v>
      </c>
      <c r="H13" s="60"/>
      <c r="I13" s="60">
        <f>AVERAGE(I7:I8)</f>
        <v>3.0000000000000004</v>
      </c>
      <c r="J13" s="60"/>
      <c r="K13" s="60">
        <f t="shared" si="0"/>
        <v>3.0000000000000004</v>
      </c>
      <c r="L13" s="60"/>
      <c r="M13" s="60">
        <f t="shared" si="0"/>
        <v>3.0000000000000004</v>
      </c>
      <c r="N13" s="60"/>
      <c r="O13" s="60">
        <f t="shared" si="0"/>
        <v>3.0000000000000004</v>
      </c>
      <c r="P13" s="60"/>
      <c r="Q13" s="60">
        <f t="shared" si="0"/>
        <v>3.0000000000000004</v>
      </c>
      <c r="R13" s="60"/>
      <c r="S13" s="60">
        <f t="shared" si="0"/>
        <v>3.0000000000000004</v>
      </c>
      <c r="T13" s="60"/>
      <c r="U13" s="60">
        <f t="shared" si="0"/>
        <v>3.0000000000000004</v>
      </c>
      <c r="V13" s="60"/>
      <c r="W13" s="60">
        <f t="shared" si="0"/>
        <v>3.0000000000000004</v>
      </c>
      <c r="X13" s="60"/>
      <c r="Y13" s="60">
        <f t="shared" si="0"/>
        <v>3.0000000000000004</v>
      </c>
      <c r="Z13" s="60"/>
      <c r="AA13" s="60">
        <f t="shared" si="0"/>
        <v>3.0000000000000004</v>
      </c>
    </row>
    <row r="14" spans="4:27" ht="15">
      <c r="D14" s="60"/>
      <c r="E14" s="72"/>
      <c r="F14" s="71"/>
      <c r="G14" s="72"/>
      <c r="H14" s="71"/>
      <c r="I14" s="72"/>
      <c r="J14" s="71"/>
      <c r="K14" s="72"/>
      <c r="L14" s="71"/>
      <c r="M14" s="72"/>
      <c r="N14" s="71"/>
      <c r="O14" s="72"/>
      <c r="P14" s="71"/>
      <c r="Q14" s="72"/>
      <c r="R14" s="71"/>
      <c r="S14" s="72"/>
      <c r="T14" s="71"/>
      <c r="U14" s="72"/>
      <c r="V14" s="71"/>
      <c r="W14" s="72"/>
      <c r="X14" s="71"/>
      <c r="Y14" s="72"/>
      <c r="Z14" s="71"/>
      <c r="AA14" s="62"/>
    </row>
    <row r="15" spans="3:27" ht="15">
      <c r="C15" s="52" t="s">
        <v>70</v>
      </c>
      <c r="D15" s="60"/>
      <c r="E15" s="109">
        <v>2</v>
      </c>
      <c r="F15" s="71"/>
      <c r="G15" s="109">
        <v>2.2000000000000002</v>
      </c>
      <c r="H15" s="71"/>
      <c r="I15" s="109">
        <v>2</v>
      </c>
      <c r="J15" s="71"/>
      <c r="K15" s="109">
        <v>1.80</v>
      </c>
      <c r="L15" s="71"/>
      <c r="M15" s="109">
        <v>1.70</v>
      </c>
      <c r="N15" s="71"/>
      <c r="O15" s="109">
        <v>1.80</v>
      </c>
      <c r="P15" s="71"/>
      <c r="Q15" s="109">
        <v>1.90</v>
      </c>
      <c r="R15" s="71"/>
      <c r="S15" s="109">
        <v>1.80</v>
      </c>
      <c r="T15" s="71"/>
      <c r="U15" s="109">
        <v>2.10</v>
      </c>
      <c r="V15" s="71"/>
      <c r="W15" s="109">
        <v>2</v>
      </c>
      <c r="X15" s="71"/>
      <c r="Y15" s="109">
        <v>1.70</v>
      </c>
      <c r="Z15" s="71"/>
      <c r="AA15" s="110">
        <v>2</v>
      </c>
    </row>
    <row r="16" spans="4:27" ht="15">
      <c r="D16" s="60"/>
      <c r="E16" s="72"/>
      <c r="F16" s="71"/>
      <c r="G16" s="72"/>
      <c r="H16" s="71"/>
      <c r="I16" s="72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71"/>
      <c r="U16" s="72"/>
      <c r="V16" s="71"/>
      <c r="W16" s="72"/>
      <c r="X16" s="71"/>
      <c r="Y16" s="72"/>
      <c r="Z16" s="71"/>
      <c r="AA16" s="62"/>
    </row>
    <row r="17" spans="3:27" ht="15">
      <c r="C17" s="52" t="s">
        <v>71</v>
      </c>
      <c r="D17" s="60"/>
      <c r="E17" s="111">
        <f>(E13+E15)/2</f>
        <v>2.50</v>
      </c>
      <c r="F17" s="71"/>
      <c r="G17" s="111">
        <f>(G13+G15)/2</f>
        <v>2.6000000000000005</v>
      </c>
      <c r="H17" s="71"/>
      <c r="I17" s="111">
        <f>(I13+I15)/2</f>
        <v>2.50</v>
      </c>
      <c r="J17" s="71"/>
      <c r="K17" s="111">
        <f>(K13+K15)/2</f>
        <v>2.4000000000000004</v>
      </c>
      <c r="L17" s="71"/>
      <c r="M17" s="111">
        <f>(M13+M15)/2</f>
        <v>2.35</v>
      </c>
      <c r="N17" s="71"/>
      <c r="O17" s="111">
        <f>(O13+O15)/2</f>
        <v>2.4000000000000004</v>
      </c>
      <c r="P17" s="71"/>
      <c r="Q17" s="111">
        <f>(Q13+Q15)/2</f>
        <v>2.4500000000000002</v>
      </c>
      <c r="R17" s="71"/>
      <c r="S17" s="111">
        <f>(S13+S15)/2</f>
        <v>2.4000000000000004</v>
      </c>
      <c r="T17" s="71"/>
      <c r="U17" s="111">
        <f>(U13+U15)/2</f>
        <v>2.5500000000000003</v>
      </c>
      <c r="V17" s="71"/>
      <c r="W17" s="111">
        <f>(W13+W15)/2</f>
        <v>2.50</v>
      </c>
      <c r="X17" s="71"/>
      <c r="Y17" s="111">
        <f>(Y13+Y15)/2</f>
        <v>2.35</v>
      </c>
      <c r="Z17" s="71"/>
      <c r="AA17" s="112">
        <f>(AA13+AA15)/2</f>
        <v>2.50</v>
      </c>
    </row>
    <row r="18" spans="4:27" ht="15">
      <c r="D18" s="73"/>
      <c r="E18" s="74"/>
      <c r="F18" s="63"/>
      <c r="G18" s="74"/>
      <c r="H18" s="63"/>
      <c r="I18" s="74"/>
      <c r="J18" s="63"/>
      <c r="K18" s="74"/>
      <c r="L18" s="63"/>
      <c r="M18" s="74"/>
      <c r="N18" s="63"/>
      <c r="O18" s="74"/>
      <c r="P18" s="63"/>
      <c r="Q18" s="74"/>
      <c r="R18" s="63"/>
      <c r="S18" s="74"/>
      <c r="T18" s="63"/>
      <c r="U18" s="74"/>
      <c r="V18" s="63"/>
      <c r="W18" s="74"/>
      <c r="X18" s="63"/>
      <c r="Y18" s="74"/>
      <c r="Z18" s="63"/>
      <c r="AA18" s="75"/>
    </row>
    <row r="19" spans="4:27" ht="15">
      <c r="D19" s="232" t="s">
        <v>32</v>
      </c>
      <c r="E19" s="232"/>
      <c r="F19" s="232" t="s">
        <v>33</v>
      </c>
      <c r="G19" s="232"/>
      <c r="H19" s="232" t="s">
        <v>34</v>
      </c>
      <c r="I19" s="232"/>
      <c r="J19" s="232" t="s">
        <v>35</v>
      </c>
      <c r="K19" s="232"/>
      <c r="L19" s="232" t="s">
        <v>36</v>
      </c>
      <c r="M19" s="232"/>
      <c r="N19" s="232" t="s">
        <v>37</v>
      </c>
      <c r="O19" s="232"/>
      <c r="P19" s="232" t="s">
        <v>38</v>
      </c>
      <c r="Q19" s="232"/>
      <c r="R19" s="232" t="s">
        <v>39</v>
      </c>
      <c r="S19" s="232"/>
      <c r="T19" s="232" t="s">
        <v>40</v>
      </c>
      <c r="U19" s="232"/>
      <c r="V19" s="232" t="s">
        <v>41</v>
      </c>
      <c r="W19" s="232"/>
      <c r="X19" s="232" t="s">
        <v>42</v>
      </c>
      <c r="Y19" s="232"/>
      <c r="Z19" s="232" t="s">
        <v>43</v>
      </c>
      <c r="AA19" s="232"/>
    </row>
    <row r="20" spans="4:27" ht="15">
      <c r="D20" s="232" t="str">
        <f>IF(E17&gt;D11,"Achieve","Not Achive")</f>
        <v>Achieve</v>
      </c>
      <c r="E20" s="232"/>
      <c r="F20" s="232" t="str">
        <f t="shared" si="1" ref="F20">IF(G17&gt;F11,"Achieve","Not Achive")</f>
        <v>Achieve</v>
      </c>
      <c r="G20" s="232"/>
      <c r="H20" s="232" t="str">
        <f t="shared" si="2" ref="H20">IF(I17&gt;H11,"Achieve","Not Achive")</f>
        <v>Achieve</v>
      </c>
      <c r="I20" s="232"/>
      <c r="J20" s="232" t="str">
        <f t="shared" si="3" ref="J20">IF(K17&gt;J11,"Achieve","Not Achive")</f>
        <v>Achieve</v>
      </c>
      <c r="K20" s="232"/>
      <c r="L20" s="232" t="str">
        <f t="shared" si="4" ref="L20">IF(M17&gt;L11,"Achieve","Not Achive")</f>
        <v>Achieve</v>
      </c>
      <c r="M20" s="232"/>
      <c r="N20" s="232" t="str">
        <f t="shared" si="5" ref="N20">IF(O17&gt;N11,"Achieve","Not Achive")</f>
        <v>Achieve</v>
      </c>
      <c r="O20" s="232"/>
      <c r="P20" s="232" t="str">
        <f t="shared" si="6" ref="P20">IF(Q17&gt;P11,"Achieve","Not Achive")</f>
        <v>Achieve</v>
      </c>
      <c r="Q20" s="232"/>
      <c r="R20" s="232" t="str">
        <f t="shared" si="7" ref="R20">IF(S17&gt;R11,"Achieve","Not Achive")</f>
        <v>Achieve</v>
      </c>
      <c r="S20" s="232"/>
      <c r="T20" s="232" t="str">
        <f t="shared" si="8" ref="T20">IF(U17&gt;T11,"Achieve","Not Achive")</f>
        <v>Achieve</v>
      </c>
      <c r="U20" s="232"/>
      <c r="V20" s="232" t="str">
        <f t="shared" si="9" ref="V20">IF(W17&gt;V11,"Achieve","Not Achive")</f>
        <v>Achieve</v>
      </c>
      <c r="W20" s="232"/>
      <c r="X20" s="232" t="str">
        <f t="shared" si="10" ref="X20">IF(Y17&gt;X11,"Achieve","Not Achive")</f>
        <v>Achieve</v>
      </c>
      <c r="Y20" s="232"/>
      <c r="Z20" s="232" t="str">
        <f t="shared" si="11" ref="Z20">IF(AA17&gt;Z11,"Achieve","Not Achive")</f>
        <v>Achieve</v>
      </c>
      <c r="AA20" s="232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0:E20"/>
    <mergeCell ref="H20:I20"/>
    <mergeCell ref="J20:K20"/>
    <mergeCell ref="N20:O20"/>
    <mergeCell ref="D4:E4"/>
    <mergeCell ref="F4:G4"/>
    <mergeCell ref="H4:I4"/>
    <mergeCell ref="J4:K4"/>
    <mergeCell ref="L4:M4"/>
    <mergeCell ref="D19:E19"/>
    <mergeCell ref="F20:G20"/>
    <mergeCell ref="L20:M20"/>
    <mergeCell ref="F19:G19"/>
    <mergeCell ref="H19:I19"/>
    <mergeCell ref="J19:K19"/>
    <mergeCell ref="Z20:AA20"/>
    <mergeCell ref="V19:W19"/>
    <mergeCell ref="X19:Y19"/>
    <mergeCell ref="Z19:AA19"/>
    <mergeCell ref="L19:M19"/>
    <mergeCell ref="N19:O19"/>
    <mergeCell ref="P19:Q19"/>
    <mergeCell ref="R19:S19"/>
    <mergeCell ref="T19:U19"/>
    <mergeCell ref="P20:Q20"/>
    <mergeCell ref="T20:U20"/>
    <mergeCell ref="X20:Y20"/>
    <mergeCell ref="R20:S20"/>
    <mergeCell ref="V20:W20"/>
  </mergeCells>
  <pageMargins left="0.7" right="0.7" top="0.75" bottom="0.75" header="0.3" footer="0.3"/>
  <pageSetup orientation="portrait" paperSize="1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03dd44-e2ff-42c9-8edf-d8606e10d58b}">
  <sheetPr codeName="Sheet36">
    <pageSetUpPr fitToPage="1"/>
  </sheetPr>
  <dimension ref="A1:Z52"/>
  <sheetViews>
    <sheetView zoomScale="80" zoomScaleNormal="80" workbookViewId="0" topLeftCell="A1">
      <selection pane="topLeft" activeCell="C5" sqref="C5:C7"/>
    </sheetView>
  </sheetViews>
  <sheetFormatPr defaultColWidth="8.854285714285714" defaultRowHeight="20.25"/>
  <cols>
    <col min="1" max="2" width="11.571428571428571" style="1" customWidth="1"/>
    <col min="3" max="3" width="48.714285714285715" style="1" bestFit="1" customWidth="1"/>
    <col min="4" max="8" width="11.571428571428571" style="1" customWidth="1"/>
    <col min="9" max="9" width="13.714285714285714" style="1" bestFit="1" customWidth="1"/>
    <col min="10" max="10" width="14.285714285714286" style="1" hidden="1" customWidth="1"/>
    <col min="11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91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4" t="str">
        <f>'CO (7)'!D7</f>
        <v>Physical Geography</v>
      </c>
      <c r="D4" s="113" t="s">
        <v>82</v>
      </c>
      <c r="E4" s="114"/>
      <c r="F4" s="189" t="s">
        <v>102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307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03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0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6" ht="19.9" customHeight="1">
      <c r="A8" s="320">
        <v>1</v>
      </c>
      <c r="B8" s="165">
        <v>263464</v>
      </c>
      <c r="C8" s="148" t="s">
        <v>104</v>
      </c>
      <c r="D8" s="10">
        <v>8</v>
      </c>
      <c r="E8" s="10">
        <v>7</v>
      </c>
      <c r="F8" s="10">
        <v>5</v>
      </c>
      <c r="G8" s="10">
        <v>6</v>
      </c>
      <c r="H8" s="10">
        <v>8</v>
      </c>
      <c r="I8" s="10">
        <f t="shared" si="0" ref="I8:I40">SUM(D8:H8)</f>
        <v>34</v>
      </c>
      <c r="J8" s="10">
        <f>I8*0.15</f>
        <v>5.0999999999999996</v>
      </c>
      <c r="K8" s="18">
        <v>4</v>
      </c>
      <c r="L8" s="18">
        <v>3</v>
      </c>
      <c r="M8" s="18">
        <v>5</v>
      </c>
      <c r="N8" s="18">
        <v>4</v>
      </c>
      <c r="O8" s="18">
        <v>3</v>
      </c>
      <c r="P8" s="18">
        <f>SUM(K8:O8)</f>
        <v>19</v>
      </c>
      <c r="Q8" s="116">
        <f>P8*0.05</f>
        <v>0.95</v>
      </c>
      <c r="R8" s="105">
        <f t="shared" si="1" ref="R8:R40">(D8*0.15+K8*0.05)</f>
        <v>1.40</v>
      </c>
      <c r="S8" s="105">
        <f t="shared" si="2" ref="S8:S40">(E8*0.15+L8*0.05)</f>
        <v>1.2000000000000002</v>
      </c>
      <c r="T8" s="105">
        <f t="shared" si="3" ref="T8:T40">(F8*0.15+M8*0.05)</f>
        <v>1</v>
      </c>
      <c r="U8" s="105">
        <f t="shared" si="4" ref="U8:U40">(G8*0.15+N8*0.05)</f>
        <v>1.0999999999999999</v>
      </c>
      <c r="V8" s="105">
        <f t="shared" si="5" ref="V8:V40">(H8*0.15+O8*0.05)</f>
        <v>1.35</v>
      </c>
      <c r="W8" s="117">
        <f t="shared" si="6" ref="W8:W40">I8+P8</f>
        <v>53</v>
      </c>
      <c r="X8" s="117">
        <f>(W8*0.2)</f>
        <v>10.60</v>
      </c>
      <c r="Y8" s="166">
        <v>33</v>
      </c>
      <c r="Z8" s="116">
        <f>Y8*0.8</f>
        <v>26.40</v>
      </c>
    </row>
    <row r="9" spans="1:26" ht="19.9" customHeight="1" thickBot="1">
      <c r="A9" s="321">
        <v>2</v>
      </c>
      <c r="B9" s="165">
        <v>263466</v>
      </c>
      <c r="C9" s="148" t="s">
        <v>168</v>
      </c>
      <c r="D9" s="10">
        <v>9</v>
      </c>
      <c r="E9" s="10">
        <v>8</v>
      </c>
      <c r="F9" s="10">
        <v>10</v>
      </c>
      <c r="G9" s="10">
        <v>4</v>
      </c>
      <c r="H9" s="10">
        <v>6</v>
      </c>
      <c r="I9" s="10">
        <f t="shared" si="0"/>
        <v>37</v>
      </c>
      <c r="J9" s="10">
        <f t="shared" si="7" ref="J9:J40">I9*0.15</f>
        <v>5.55</v>
      </c>
      <c r="K9" s="18">
        <v>3</v>
      </c>
      <c r="L9" s="18">
        <v>5</v>
      </c>
      <c r="M9" s="18">
        <v>3</v>
      </c>
      <c r="N9" s="18">
        <v>4</v>
      </c>
      <c r="O9" s="18">
        <v>5</v>
      </c>
      <c r="P9" s="18">
        <f t="shared" si="8" ref="P9:P40">SUM(K9:O9)</f>
        <v>20</v>
      </c>
      <c r="Q9" s="116">
        <f t="shared" si="9" ref="Q9:Q40">P9*0.05</f>
        <v>1</v>
      </c>
      <c r="R9" s="105">
        <f t="shared" si="1"/>
        <v>1.50</v>
      </c>
      <c r="S9" s="105">
        <f t="shared" si="2"/>
        <v>1.45</v>
      </c>
      <c r="T9" s="105">
        <f t="shared" si="3"/>
        <v>1.65</v>
      </c>
      <c r="U9" s="105">
        <f t="shared" si="4"/>
        <v>0.80</v>
      </c>
      <c r="V9" s="105">
        <f t="shared" si="5"/>
        <v>1.1499999999999999</v>
      </c>
      <c r="W9" s="117">
        <f t="shared" si="6"/>
        <v>57</v>
      </c>
      <c r="X9" s="117">
        <f t="shared" si="10" ref="X9:X40">(W9*0.2)</f>
        <v>11.40</v>
      </c>
      <c r="Y9" s="166">
        <v>38</v>
      </c>
      <c r="Z9" s="116">
        <f t="shared" si="11" ref="Z9:Z40">Y9*0.8</f>
        <v>30.40</v>
      </c>
    </row>
    <row r="10" spans="1:26" ht="19.9" customHeight="1">
      <c r="A10" s="320">
        <v>3</v>
      </c>
      <c r="B10" s="165">
        <v>263469</v>
      </c>
      <c r="C10" s="148" t="s">
        <v>106</v>
      </c>
      <c r="D10" s="10">
        <v>6</v>
      </c>
      <c r="E10" s="10">
        <v>4</v>
      </c>
      <c r="F10" s="10">
        <v>7</v>
      </c>
      <c r="G10" s="10">
        <v>6</v>
      </c>
      <c r="H10" s="10">
        <v>10</v>
      </c>
      <c r="I10" s="10">
        <f t="shared" si="0"/>
        <v>33</v>
      </c>
      <c r="J10" s="10">
        <f t="shared" si="7"/>
        <v>4.95</v>
      </c>
      <c r="K10" s="18">
        <v>3</v>
      </c>
      <c r="L10" s="18">
        <v>5</v>
      </c>
      <c r="M10" s="18">
        <v>2</v>
      </c>
      <c r="N10" s="18">
        <v>3</v>
      </c>
      <c r="O10" s="18">
        <v>4</v>
      </c>
      <c r="P10" s="18">
        <f t="shared" si="8"/>
        <v>17</v>
      </c>
      <c r="Q10" s="116">
        <f t="shared" si="9"/>
        <v>0.85000000000000009</v>
      </c>
      <c r="R10" s="105">
        <f t="shared" si="1"/>
        <v>1.0499999999999998</v>
      </c>
      <c r="S10" s="105">
        <f t="shared" si="2"/>
        <v>0.85</v>
      </c>
      <c r="T10" s="105">
        <f t="shared" si="3"/>
        <v>1.1500000000000001</v>
      </c>
      <c r="U10" s="105">
        <f t="shared" si="4"/>
        <v>1.0499999999999998</v>
      </c>
      <c r="V10" s="105">
        <f t="shared" si="5"/>
        <v>1.70</v>
      </c>
      <c r="W10" s="117">
        <f t="shared" si="6"/>
        <v>50</v>
      </c>
      <c r="X10" s="117">
        <f t="shared" si="10"/>
        <v>10</v>
      </c>
      <c r="Y10" s="166">
        <v>34</v>
      </c>
      <c r="Z10" s="116">
        <f t="shared" si="11"/>
        <v>27.200000000000003</v>
      </c>
    </row>
    <row r="11" spans="1:26" ht="27.75" customHeight="1" thickBot="1">
      <c r="A11" s="321">
        <v>4</v>
      </c>
      <c r="B11" s="165">
        <v>263476</v>
      </c>
      <c r="C11" s="148" t="s">
        <v>175</v>
      </c>
      <c r="D11" s="10">
        <v>8</v>
      </c>
      <c r="E11" s="10">
        <v>3</v>
      </c>
      <c r="F11" s="10">
        <v>8</v>
      </c>
      <c r="G11" s="10">
        <v>5</v>
      </c>
      <c r="H11" s="10">
        <v>9</v>
      </c>
      <c r="I11" s="10">
        <f t="shared" si="0"/>
        <v>33</v>
      </c>
      <c r="J11" s="10">
        <f t="shared" si="7"/>
        <v>4.95</v>
      </c>
      <c r="K11" s="18">
        <v>3</v>
      </c>
      <c r="L11" s="18">
        <v>4</v>
      </c>
      <c r="M11" s="18">
        <v>2.50</v>
      </c>
      <c r="N11" s="18">
        <v>4</v>
      </c>
      <c r="O11" s="18">
        <v>1.50</v>
      </c>
      <c r="P11" s="18">
        <f t="shared" si="8"/>
        <v>15</v>
      </c>
      <c r="Q11" s="116">
        <f t="shared" si="9"/>
        <v>0.75</v>
      </c>
      <c r="R11" s="105">
        <f t="shared" si="1"/>
        <v>1.35</v>
      </c>
      <c r="S11" s="105">
        <f t="shared" si="2"/>
        <v>0.64999999999999991</v>
      </c>
      <c r="T11" s="105">
        <f t="shared" si="3"/>
        <v>1.325</v>
      </c>
      <c r="U11" s="105">
        <f t="shared" si="4"/>
        <v>0.95</v>
      </c>
      <c r="V11" s="105">
        <f t="shared" si="5"/>
        <v>1.4249999999999998</v>
      </c>
      <c r="W11" s="117">
        <f t="shared" si="6"/>
        <v>48</v>
      </c>
      <c r="X11" s="117">
        <f t="shared" si="10"/>
        <v>9.6000000000000014</v>
      </c>
      <c r="Y11" s="166">
        <v>37</v>
      </c>
      <c r="Z11" s="116">
        <f t="shared" si="11"/>
        <v>29.60</v>
      </c>
    </row>
    <row r="12" spans="1:26" ht="19.9" customHeight="1">
      <c r="A12" s="320">
        <v>5</v>
      </c>
      <c r="B12" s="165">
        <v>263478</v>
      </c>
      <c r="C12" s="148" t="s">
        <v>177</v>
      </c>
      <c r="D12" s="10">
        <v>9</v>
      </c>
      <c r="E12" s="10">
        <v>7</v>
      </c>
      <c r="F12" s="10">
        <v>6</v>
      </c>
      <c r="G12" s="10">
        <v>2</v>
      </c>
      <c r="H12" s="10">
        <v>10</v>
      </c>
      <c r="I12" s="10">
        <f t="shared" si="0"/>
        <v>34</v>
      </c>
      <c r="J12" s="10">
        <f t="shared" si="7"/>
        <v>5.0999999999999996</v>
      </c>
      <c r="K12" s="18">
        <v>2</v>
      </c>
      <c r="L12" s="18">
        <v>2.50</v>
      </c>
      <c r="M12" s="18">
        <v>3</v>
      </c>
      <c r="N12" s="18">
        <v>3</v>
      </c>
      <c r="O12" s="18">
        <v>4</v>
      </c>
      <c r="P12" s="18">
        <f t="shared" si="8"/>
        <v>14.50</v>
      </c>
      <c r="Q12" s="116">
        <f t="shared" si="9"/>
        <v>0.72500000000000009</v>
      </c>
      <c r="R12" s="105">
        <f t="shared" si="1"/>
        <v>1.45</v>
      </c>
      <c r="S12" s="105">
        <f t="shared" si="2"/>
        <v>1.175</v>
      </c>
      <c r="T12" s="105">
        <f t="shared" si="3"/>
        <v>1.0499999999999998</v>
      </c>
      <c r="U12" s="105">
        <f t="shared" si="4"/>
        <v>0.45</v>
      </c>
      <c r="V12" s="105">
        <f t="shared" si="5"/>
        <v>1.70</v>
      </c>
      <c r="W12" s="117">
        <f t="shared" si="6"/>
        <v>48.50</v>
      </c>
      <c r="X12" s="117">
        <f t="shared" si="10"/>
        <v>9.7000000000000011</v>
      </c>
      <c r="Y12" s="166">
        <v>35</v>
      </c>
      <c r="Z12" s="116">
        <f t="shared" si="11"/>
        <v>28</v>
      </c>
    </row>
    <row r="13" spans="1:26" ht="19.9" customHeight="1" thickBot="1">
      <c r="A13" s="321">
        <v>6</v>
      </c>
      <c r="B13" s="165">
        <v>263483</v>
      </c>
      <c r="C13" s="148" t="s">
        <v>181</v>
      </c>
      <c r="D13" s="10">
        <v>4</v>
      </c>
      <c r="E13" s="10">
        <v>5</v>
      </c>
      <c r="F13" s="10">
        <v>10</v>
      </c>
      <c r="G13" s="10">
        <v>8</v>
      </c>
      <c r="H13" s="10">
        <v>7</v>
      </c>
      <c r="I13" s="10">
        <f t="shared" si="0"/>
        <v>34</v>
      </c>
      <c r="J13" s="10">
        <f t="shared" si="7"/>
        <v>5.0999999999999996</v>
      </c>
      <c r="K13" s="18">
        <v>4</v>
      </c>
      <c r="L13" s="18">
        <v>5</v>
      </c>
      <c r="M13" s="18">
        <v>3</v>
      </c>
      <c r="N13" s="18">
        <v>2.50</v>
      </c>
      <c r="O13" s="18">
        <v>3.50</v>
      </c>
      <c r="P13" s="18">
        <f t="shared" si="8"/>
        <v>18</v>
      </c>
      <c r="Q13" s="116">
        <f t="shared" si="9"/>
        <v>0.90</v>
      </c>
      <c r="R13" s="105">
        <f t="shared" si="1"/>
        <v>0.80</v>
      </c>
      <c r="S13" s="105">
        <f t="shared" si="2"/>
        <v>1</v>
      </c>
      <c r="T13" s="105">
        <f t="shared" si="3"/>
        <v>1.65</v>
      </c>
      <c r="U13" s="105">
        <f t="shared" si="4"/>
        <v>1.325</v>
      </c>
      <c r="V13" s="105">
        <f t="shared" si="5"/>
        <v>1.2250000000000001</v>
      </c>
      <c r="W13" s="117">
        <f t="shared" si="6"/>
        <v>52</v>
      </c>
      <c r="X13" s="117">
        <f t="shared" si="10"/>
        <v>10.40</v>
      </c>
      <c r="Y13" s="166">
        <v>34</v>
      </c>
      <c r="Z13" s="116">
        <f t="shared" si="11"/>
        <v>27.200000000000003</v>
      </c>
    </row>
    <row r="14" spans="1:26" ht="19.9" customHeight="1">
      <c r="A14" s="320">
        <v>7</v>
      </c>
      <c r="B14" s="165">
        <v>263484</v>
      </c>
      <c r="C14" s="148" t="s">
        <v>182</v>
      </c>
      <c r="D14" s="10">
        <v>8</v>
      </c>
      <c r="E14" s="10">
        <v>5</v>
      </c>
      <c r="F14" s="10">
        <v>7</v>
      </c>
      <c r="G14" s="10">
        <v>10</v>
      </c>
      <c r="H14" s="10">
        <v>8</v>
      </c>
      <c r="I14" s="10">
        <f t="shared" si="0"/>
        <v>38</v>
      </c>
      <c r="J14" s="10">
        <f t="shared" si="7"/>
        <v>5.70</v>
      </c>
      <c r="K14" s="18">
        <v>2.50</v>
      </c>
      <c r="L14" s="18">
        <v>4</v>
      </c>
      <c r="M14" s="18">
        <v>3.50</v>
      </c>
      <c r="N14" s="18">
        <v>5</v>
      </c>
      <c r="O14" s="18">
        <v>4</v>
      </c>
      <c r="P14" s="18">
        <f t="shared" si="8"/>
        <v>19</v>
      </c>
      <c r="Q14" s="116">
        <f t="shared" si="9"/>
        <v>0.95</v>
      </c>
      <c r="R14" s="105">
        <f t="shared" si="1"/>
        <v>1.325</v>
      </c>
      <c r="S14" s="105">
        <f t="shared" si="2"/>
        <v>0.95</v>
      </c>
      <c r="T14" s="105">
        <f t="shared" si="3"/>
        <v>1.2250000000000001</v>
      </c>
      <c r="U14" s="105">
        <f t="shared" si="4"/>
        <v>1.75</v>
      </c>
      <c r="V14" s="105">
        <f t="shared" si="5"/>
        <v>1.40</v>
      </c>
      <c r="W14" s="117">
        <f t="shared" si="6"/>
        <v>57</v>
      </c>
      <c r="X14" s="117">
        <f t="shared" si="10"/>
        <v>11.40</v>
      </c>
      <c r="Y14" s="166">
        <v>36</v>
      </c>
      <c r="Z14" s="116">
        <f t="shared" si="11"/>
        <v>28.80</v>
      </c>
    </row>
    <row r="15" spans="1:26" ht="19.9" customHeight="1" thickBot="1">
      <c r="A15" s="321">
        <v>8</v>
      </c>
      <c r="B15" s="165">
        <v>263485</v>
      </c>
      <c r="C15" s="148" t="s">
        <v>183</v>
      </c>
      <c r="D15" s="10">
        <v>8</v>
      </c>
      <c r="E15" s="10">
        <v>6</v>
      </c>
      <c r="F15" s="10">
        <v>5</v>
      </c>
      <c r="G15" s="10">
        <v>4</v>
      </c>
      <c r="H15" s="10">
        <v>6</v>
      </c>
      <c r="I15" s="10">
        <f t="shared" si="0"/>
        <v>29</v>
      </c>
      <c r="J15" s="10">
        <f t="shared" si="7"/>
        <v>4.3499999999999996</v>
      </c>
      <c r="K15" s="18">
        <v>5</v>
      </c>
      <c r="L15" s="18">
        <v>4</v>
      </c>
      <c r="M15" s="18">
        <v>1</v>
      </c>
      <c r="N15" s="18">
        <v>4</v>
      </c>
      <c r="O15" s="18">
        <v>2</v>
      </c>
      <c r="P15" s="18">
        <f t="shared" si="8"/>
        <v>16</v>
      </c>
      <c r="Q15" s="116">
        <f t="shared" si="9"/>
        <v>0.80</v>
      </c>
      <c r="R15" s="105">
        <f t="shared" si="1"/>
        <v>1.45</v>
      </c>
      <c r="S15" s="105">
        <f t="shared" si="2"/>
        <v>1.0999999999999999</v>
      </c>
      <c r="T15" s="105">
        <f t="shared" si="3"/>
        <v>0.80</v>
      </c>
      <c r="U15" s="105">
        <f t="shared" si="4"/>
        <v>0.80</v>
      </c>
      <c r="V15" s="105">
        <f t="shared" si="5"/>
        <v>0.99999999999999989</v>
      </c>
      <c r="W15" s="117">
        <f t="shared" si="6"/>
        <v>45</v>
      </c>
      <c r="X15" s="117">
        <f t="shared" si="10"/>
        <v>9</v>
      </c>
      <c r="Y15" s="166">
        <v>26</v>
      </c>
      <c r="Z15" s="116">
        <f t="shared" si="11"/>
        <v>20.80</v>
      </c>
    </row>
    <row r="16" spans="1:26" ht="19.9" customHeight="1">
      <c r="A16" s="320">
        <v>9</v>
      </c>
      <c r="B16" s="165">
        <v>263492</v>
      </c>
      <c r="C16" s="148" t="s">
        <v>187</v>
      </c>
      <c r="D16" s="10">
        <v>1</v>
      </c>
      <c r="E16" s="10">
        <v>8</v>
      </c>
      <c r="F16" s="10">
        <v>2</v>
      </c>
      <c r="G16" s="10">
        <v>7</v>
      </c>
      <c r="H16" s="10">
        <v>5</v>
      </c>
      <c r="I16" s="10">
        <f t="shared" si="0"/>
        <v>23</v>
      </c>
      <c r="J16" s="10">
        <f t="shared" si="7"/>
        <v>3.4499999999999997</v>
      </c>
      <c r="K16" s="18">
        <v>2.50</v>
      </c>
      <c r="L16" s="18">
        <v>2</v>
      </c>
      <c r="M16" s="18">
        <v>3</v>
      </c>
      <c r="N16" s="18">
        <v>2</v>
      </c>
      <c r="O16" s="18">
        <v>4</v>
      </c>
      <c r="P16" s="18">
        <f t="shared" si="8"/>
        <v>13.50</v>
      </c>
      <c r="Q16" s="116">
        <f t="shared" si="9"/>
        <v>0.675</v>
      </c>
      <c r="R16" s="105">
        <f t="shared" si="1"/>
        <v>0.27500000000000002</v>
      </c>
      <c r="S16" s="105">
        <f t="shared" si="2"/>
        <v>1.30</v>
      </c>
      <c r="T16" s="105">
        <f t="shared" si="3"/>
        <v>0.45</v>
      </c>
      <c r="U16" s="105">
        <f t="shared" si="4"/>
        <v>1.1500000000000001</v>
      </c>
      <c r="V16" s="105">
        <f t="shared" si="5"/>
        <v>0.95</v>
      </c>
      <c r="W16" s="117">
        <f t="shared" si="6"/>
        <v>36.50</v>
      </c>
      <c r="X16" s="117">
        <f t="shared" si="10"/>
        <v>7.3000000000000007</v>
      </c>
      <c r="Y16" s="166">
        <v>0</v>
      </c>
      <c r="Z16" s="116">
        <f t="shared" si="11"/>
        <v>0</v>
      </c>
    </row>
    <row r="17" spans="1:26" ht="19.9" customHeight="1" thickBot="1">
      <c r="A17" s="321">
        <v>10</v>
      </c>
      <c r="B17" s="165">
        <v>263495</v>
      </c>
      <c r="C17" s="148" t="s">
        <v>189</v>
      </c>
      <c r="D17" s="10">
        <v>7</v>
      </c>
      <c r="E17" s="10">
        <v>9</v>
      </c>
      <c r="F17" s="10">
        <v>10</v>
      </c>
      <c r="G17" s="10">
        <v>8</v>
      </c>
      <c r="H17" s="10">
        <v>7</v>
      </c>
      <c r="I17" s="10">
        <f t="shared" si="0"/>
        <v>41</v>
      </c>
      <c r="J17" s="10">
        <f t="shared" si="7"/>
        <v>6.15</v>
      </c>
      <c r="K17" s="18">
        <v>3</v>
      </c>
      <c r="L17" s="18">
        <v>2.50</v>
      </c>
      <c r="M17" s="18">
        <v>3</v>
      </c>
      <c r="N17" s="18">
        <v>4</v>
      </c>
      <c r="O17" s="18">
        <v>5</v>
      </c>
      <c r="P17" s="18">
        <f t="shared" si="8"/>
        <v>17.50</v>
      </c>
      <c r="Q17" s="116">
        <f t="shared" si="9"/>
        <v>0.875</v>
      </c>
      <c r="R17" s="105">
        <f t="shared" si="1"/>
        <v>1.2000000000000002</v>
      </c>
      <c r="S17" s="105">
        <f t="shared" si="2"/>
        <v>1.475</v>
      </c>
      <c r="T17" s="105">
        <f t="shared" si="3"/>
        <v>1.65</v>
      </c>
      <c r="U17" s="105">
        <f t="shared" si="4"/>
        <v>1.40</v>
      </c>
      <c r="V17" s="105">
        <f t="shared" si="5"/>
        <v>1.30</v>
      </c>
      <c r="W17" s="117">
        <f t="shared" si="6"/>
        <v>58.50</v>
      </c>
      <c r="X17" s="117">
        <f t="shared" si="10"/>
        <v>11.70</v>
      </c>
      <c r="Y17" s="166">
        <v>40</v>
      </c>
      <c r="Z17" s="116">
        <f t="shared" si="11"/>
        <v>32</v>
      </c>
    </row>
    <row r="18" spans="1:26" ht="19.9" customHeight="1">
      <c r="A18" s="320">
        <v>11</v>
      </c>
      <c r="B18" s="165">
        <v>263496</v>
      </c>
      <c r="C18" s="148" t="s">
        <v>190</v>
      </c>
      <c r="D18" s="10">
        <v>6</v>
      </c>
      <c r="E18" s="10">
        <v>2</v>
      </c>
      <c r="F18" s="10">
        <v>7</v>
      </c>
      <c r="G18" s="10">
        <v>5</v>
      </c>
      <c r="H18" s="10">
        <v>5</v>
      </c>
      <c r="I18" s="10">
        <f t="shared" si="0"/>
        <v>25</v>
      </c>
      <c r="J18" s="10">
        <f t="shared" si="7"/>
        <v>3.75</v>
      </c>
      <c r="K18" s="18">
        <v>1.50</v>
      </c>
      <c r="L18" s="18">
        <v>1</v>
      </c>
      <c r="M18" s="18">
        <v>4</v>
      </c>
      <c r="N18" s="18">
        <v>2</v>
      </c>
      <c r="O18" s="18">
        <v>3</v>
      </c>
      <c r="P18" s="18">
        <f t="shared" si="8"/>
        <v>11.50</v>
      </c>
      <c r="Q18" s="116">
        <f t="shared" si="9"/>
        <v>0.57500000000000007</v>
      </c>
      <c r="R18" s="105">
        <f t="shared" si="1"/>
        <v>0.97499999999999987</v>
      </c>
      <c r="S18" s="105">
        <f t="shared" si="2"/>
        <v>0.35</v>
      </c>
      <c r="T18" s="105">
        <f t="shared" si="3"/>
        <v>1.25</v>
      </c>
      <c r="U18" s="105">
        <f t="shared" si="4"/>
        <v>0.85</v>
      </c>
      <c r="V18" s="105">
        <f t="shared" si="5"/>
        <v>0.90</v>
      </c>
      <c r="W18" s="117">
        <f t="shared" si="6"/>
        <v>36.50</v>
      </c>
      <c r="X18" s="117">
        <f t="shared" si="10"/>
        <v>7.3000000000000007</v>
      </c>
      <c r="Y18" s="166">
        <v>22</v>
      </c>
      <c r="Z18" s="116">
        <f t="shared" si="11"/>
        <v>17.60</v>
      </c>
    </row>
    <row r="19" spans="1:26" ht="19.9" customHeight="1" thickBot="1">
      <c r="A19" s="321">
        <v>12</v>
      </c>
      <c r="B19" s="165">
        <v>263501</v>
      </c>
      <c r="C19" s="148" t="s">
        <v>113</v>
      </c>
      <c r="D19" s="10">
        <v>8</v>
      </c>
      <c r="E19" s="10">
        <v>4</v>
      </c>
      <c r="F19" s="10">
        <v>7</v>
      </c>
      <c r="G19" s="10">
        <v>4</v>
      </c>
      <c r="H19" s="10">
        <v>8</v>
      </c>
      <c r="I19" s="10">
        <f t="shared" si="0"/>
        <v>31</v>
      </c>
      <c r="J19" s="10">
        <f t="shared" si="7"/>
        <v>4.6499999999999995</v>
      </c>
      <c r="K19" s="18">
        <v>2.50</v>
      </c>
      <c r="L19" s="18">
        <v>2</v>
      </c>
      <c r="M19" s="18">
        <v>1</v>
      </c>
      <c r="N19" s="18">
        <v>2.50</v>
      </c>
      <c r="O19" s="18">
        <v>4</v>
      </c>
      <c r="P19" s="18">
        <f t="shared" si="8"/>
        <v>12</v>
      </c>
      <c r="Q19" s="116">
        <f t="shared" si="9"/>
        <v>0.60000000000000009</v>
      </c>
      <c r="R19" s="105">
        <f t="shared" si="1"/>
        <v>1.325</v>
      </c>
      <c r="S19" s="105">
        <f t="shared" si="2"/>
        <v>0.70</v>
      </c>
      <c r="T19" s="105">
        <f t="shared" si="3"/>
        <v>1.1000000000000001</v>
      </c>
      <c r="U19" s="105">
        <f t="shared" si="4"/>
        <v>0.725</v>
      </c>
      <c r="V19" s="105">
        <f t="shared" si="5"/>
        <v>1.40</v>
      </c>
      <c r="W19" s="117">
        <f t="shared" si="6"/>
        <v>43</v>
      </c>
      <c r="X19" s="117">
        <f t="shared" si="10"/>
        <v>8.60</v>
      </c>
      <c r="Y19" s="166">
        <v>33</v>
      </c>
      <c r="Z19" s="116">
        <f t="shared" si="11"/>
        <v>26.40</v>
      </c>
    </row>
    <row r="20" spans="1:26" ht="19.9" customHeight="1">
      <c r="A20" s="320">
        <v>13</v>
      </c>
      <c r="B20" s="165">
        <v>263502</v>
      </c>
      <c r="C20" s="148" t="s">
        <v>194</v>
      </c>
      <c r="D20" s="10">
        <v>6</v>
      </c>
      <c r="E20" s="10">
        <v>6</v>
      </c>
      <c r="F20" s="10">
        <v>4</v>
      </c>
      <c r="G20" s="10">
        <v>10</v>
      </c>
      <c r="H20" s="10">
        <v>7</v>
      </c>
      <c r="I20" s="10">
        <f t="shared" si="0"/>
        <v>33</v>
      </c>
      <c r="J20" s="10">
        <f t="shared" si="7"/>
        <v>4.95</v>
      </c>
      <c r="K20" s="18">
        <v>5</v>
      </c>
      <c r="L20" s="18">
        <v>2.50</v>
      </c>
      <c r="M20" s="18">
        <v>2</v>
      </c>
      <c r="N20" s="18">
        <v>3.50</v>
      </c>
      <c r="O20" s="18">
        <v>3</v>
      </c>
      <c r="P20" s="18">
        <f t="shared" si="8"/>
        <v>16</v>
      </c>
      <c r="Q20" s="116">
        <f t="shared" si="9"/>
        <v>0.80</v>
      </c>
      <c r="R20" s="105">
        <f t="shared" si="1"/>
        <v>1.1499999999999999</v>
      </c>
      <c r="S20" s="105">
        <f t="shared" si="2"/>
        <v>1.0249999999999999</v>
      </c>
      <c r="T20" s="105">
        <f t="shared" si="3"/>
        <v>0.70</v>
      </c>
      <c r="U20" s="105">
        <f t="shared" si="4"/>
        <v>1.675</v>
      </c>
      <c r="V20" s="105">
        <f t="shared" si="5"/>
        <v>1.2000000000000002</v>
      </c>
      <c r="W20" s="117">
        <f t="shared" si="6"/>
        <v>49</v>
      </c>
      <c r="X20" s="117">
        <f t="shared" si="10"/>
        <v>9.8000000000000007</v>
      </c>
      <c r="Y20" s="166">
        <v>37</v>
      </c>
      <c r="Z20" s="116">
        <f t="shared" si="11"/>
        <v>29.60</v>
      </c>
    </row>
    <row r="21" spans="1:26" ht="19.9" customHeight="1" thickBot="1">
      <c r="A21" s="321">
        <v>14</v>
      </c>
      <c r="B21" s="165">
        <v>263503</v>
      </c>
      <c r="C21" s="148" t="s">
        <v>195</v>
      </c>
      <c r="D21" s="10">
        <v>8</v>
      </c>
      <c r="E21" s="10">
        <v>3</v>
      </c>
      <c r="F21" s="10">
        <v>6</v>
      </c>
      <c r="G21" s="10">
        <v>4</v>
      </c>
      <c r="H21" s="10">
        <v>5</v>
      </c>
      <c r="I21" s="10">
        <f t="shared" si="0"/>
        <v>26</v>
      </c>
      <c r="J21" s="10">
        <f t="shared" si="7"/>
        <v>3.90</v>
      </c>
      <c r="K21" s="18">
        <v>2.50</v>
      </c>
      <c r="L21" s="18">
        <v>3</v>
      </c>
      <c r="M21" s="18">
        <v>5</v>
      </c>
      <c r="N21" s="18">
        <v>3</v>
      </c>
      <c r="O21" s="18">
        <v>2</v>
      </c>
      <c r="P21" s="18">
        <f t="shared" si="8"/>
        <v>15.50</v>
      </c>
      <c r="Q21" s="116">
        <f t="shared" si="9"/>
        <v>0.775</v>
      </c>
      <c r="R21" s="105">
        <f t="shared" si="1"/>
        <v>1.325</v>
      </c>
      <c r="S21" s="105">
        <f t="shared" si="2"/>
        <v>0.60</v>
      </c>
      <c r="T21" s="105">
        <f t="shared" si="3"/>
        <v>1.1499999999999999</v>
      </c>
      <c r="U21" s="105">
        <f t="shared" si="4"/>
        <v>0.75</v>
      </c>
      <c r="V21" s="105">
        <f t="shared" si="5"/>
        <v>0.85</v>
      </c>
      <c r="W21" s="117">
        <f t="shared" si="6"/>
        <v>41.50</v>
      </c>
      <c r="X21" s="117">
        <f t="shared" si="10"/>
        <v>8.3000000000000007</v>
      </c>
      <c r="Y21" s="166">
        <v>22</v>
      </c>
      <c r="Z21" s="116">
        <f t="shared" si="11"/>
        <v>17.60</v>
      </c>
    </row>
    <row r="22" spans="1:26" ht="19.9" customHeight="1">
      <c r="A22" s="320">
        <v>15</v>
      </c>
      <c r="B22" s="165">
        <v>263521</v>
      </c>
      <c r="C22" s="148" t="s">
        <v>207</v>
      </c>
      <c r="D22" s="10">
        <v>3</v>
      </c>
      <c r="E22" s="10">
        <v>5</v>
      </c>
      <c r="F22" s="10">
        <v>3</v>
      </c>
      <c r="G22" s="10">
        <v>5</v>
      </c>
      <c r="H22" s="10">
        <v>9</v>
      </c>
      <c r="I22" s="10">
        <f t="shared" si="0"/>
        <v>25</v>
      </c>
      <c r="J22" s="10">
        <f t="shared" si="7"/>
        <v>3.75</v>
      </c>
      <c r="K22" s="18">
        <v>4</v>
      </c>
      <c r="L22" s="18">
        <v>3</v>
      </c>
      <c r="M22" s="18">
        <v>5.50</v>
      </c>
      <c r="N22" s="18">
        <v>2</v>
      </c>
      <c r="O22" s="18">
        <v>1</v>
      </c>
      <c r="P22" s="18">
        <f t="shared" si="8"/>
        <v>15.50</v>
      </c>
      <c r="Q22" s="116">
        <f t="shared" si="9"/>
        <v>0.775</v>
      </c>
      <c r="R22" s="105">
        <f t="shared" si="1"/>
        <v>0.64999999999999991</v>
      </c>
      <c r="S22" s="105">
        <f t="shared" si="2"/>
        <v>0.90</v>
      </c>
      <c r="T22" s="105">
        <f t="shared" si="3"/>
        <v>0.725</v>
      </c>
      <c r="U22" s="105">
        <f t="shared" si="4"/>
        <v>0.85</v>
      </c>
      <c r="V22" s="105">
        <f t="shared" si="5"/>
        <v>1.40</v>
      </c>
      <c r="W22" s="117">
        <f t="shared" si="6"/>
        <v>40.50</v>
      </c>
      <c r="X22" s="117">
        <f t="shared" si="10"/>
        <v>8.10</v>
      </c>
      <c r="Y22" s="166">
        <v>26</v>
      </c>
      <c r="Z22" s="116">
        <f t="shared" si="11"/>
        <v>20.80</v>
      </c>
    </row>
    <row r="23" spans="1:26" ht="19.9" customHeight="1" thickBot="1">
      <c r="A23" s="321">
        <v>16</v>
      </c>
      <c r="B23" s="165">
        <v>263525</v>
      </c>
      <c r="C23" s="148" t="s">
        <v>208</v>
      </c>
      <c r="D23" s="10">
        <v>5</v>
      </c>
      <c r="E23" s="10">
        <v>3</v>
      </c>
      <c r="F23" s="10">
        <v>5</v>
      </c>
      <c r="G23" s="10">
        <v>7</v>
      </c>
      <c r="H23" s="10">
        <v>4</v>
      </c>
      <c r="I23" s="10">
        <f t="shared" si="0"/>
        <v>24</v>
      </c>
      <c r="J23" s="10">
        <f t="shared" si="7"/>
        <v>3.5999999999999996</v>
      </c>
      <c r="K23" s="18">
        <v>5</v>
      </c>
      <c r="L23" s="18">
        <v>2.50</v>
      </c>
      <c r="M23" s="18">
        <v>1.50</v>
      </c>
      <c r="N23" s="18">
        <v>3</v>
      </c>
      <c r="O23" s="18">
        <v>3</v>
      </c>
      <c r="P23" s="18">
        <f t="shared" si="8"/>
        <v>15</v>
      </c>
      <c r="Q23" s="116">
        <f t="shared" si="9"/>
        <v>0.75</v>
      </c>
      <c r="R23" s="105">
        <f t="shared" si="1"/>
        <v>1</v>
      </c>
      <c r="S23" s="105">
        <f t="shared" si="2"/>
        <v>0.57499999999999996</v>
      </c>
      <c r="T23" s="105">
        <f t="shared" si="3"/>
        <v>0.825</v>
      </c>
      <c r="U23" s="105">
        <f t="shared" si="4"/>
        <v>1.2000000000000002</v>
      </c>
      <c r="V23" s="105">
        <f t="shared" si="5"/>
        <v>0.75</v>
      </c>
      <c r="W23" s="117">
        <f t="shared" si="6"/>
        <v>39</v>
      </c>
      <c r="X23" s="117">
        <f t="shared" si="10"/>
        <v>7.8000000000000007</v>
      </c>
      <c r="Y23" s="166">
        <v>23</v>
      </c>
      <c r="Z23" s="116">
        <f t="shared" si="11"/>
        <v>18.400000000000002</v>
      </c>
    </row>
    <row r="24" spans="1:26" ht="19.9" customHeight="1">
      <c r="A24" s="320">
        <v>17</v>
      </c>
      <c r="B24" s="165">
        <v>263526</v>
      </c>
      <c r="C24" s="148" t="s">
        <v>209</v>
      </c>
      <c r="D24" s="10">
        <v>8</v>
      </c>
      <c r="E24" s="10">
        <v>5</v>
      </c>
      <c r="F24" s="10">
        <v>6</v>
      </c>
      <c r="G24" s="10">
        <v>4</v>
      </c>
      <c r="H24" s="10">
        <v>6</v>
      </c>
      <c r="I24" s="10">
        <f t="shared" si="0"/>
        <v>29</v>
      </c>
      <c r="J24" s="10">
        <f t="shared" si="7"/>
        <v>4.3499999999999996</v>
      </c>
      <c r="K24" s="18">
        <v>4</v>
      </c>
      <c r="L24" s="18">
        <v>2</v>
      </c>
      <c r="M24" s="18">
        <v>5</v>
      </c>
      <c r="N24" s="18">
        <v>1</v>
      </c>
      <c r="O24" s="18">
        <v>1.50</v>
      </c>
      <c r="P24" s="18">
        <f t="shared" si="8"/>
        <v>13.50</v>
      </c>
      <c r="Q24" s="116">
        <f t="shared" si="9"/>
        <v>0.675</v>
      </c>
      <c r="R24" s="105">
        <f t="shared" si="1"/>
        <v>1.40</v>
      </c>
      <c r="S24" s="105">
        <f t="shared" si="2"/>
        <v>0.85</v>
      </c>
      <c r="T24" s="105">
        <f t="shared" si="3"/>
        <v>1.1499999999999999</v>
      </c>
      <c r="U24" s="105">
        <f t="shared" si="4"/>
        <v>0.65</v>
      </c>
      <c r="V24" s="105">
        <f t="shared" si="5"/>
        <v>0.97499999999999987</v>
      </c>
      <c r="W24" s="117">
        <f t="shared" si="6"/>
        <v>42.50</v>
      </c>
      <c r="X24" s="117">
        <f t="shared" si="10"/>
        <v>8.50</v>
      </c>
      <c r="Y24" s="166">
        <v>27</v>
      </c>
      <c r="Z24" s="116">
        <f t="shared" si="11"/>
        <v>21.60</v>
      </c>
    </row>
    <row r="25" spans="1:26" ht="19.9" customHeight="1" thickBot="1">
      <c r="A25" s="321">
        <v>18</v>
      </c>
      <c r="B25" s="165">
        <v>263540</v>
      </c>
      <c r="C25" s="148" t="s">
        <v>217</v>
      </c>
      <c r="D25" s="10">
        <v>6</v>
      </c>
      <c r="E25" s="10">
        <v>8</v>
      </c>
      <c r="F25" s="10">
        <v>5</v>
      </c>
      <c r="G25" s="10">
        <v>3</v>
      </c>
      <c r="H25" s="10">
        <v>4</v>
      </c>
      <c r="I25" s="10">
        <f t="shared" si="0"/>
        <v>26</v>
      </c>
      <c r="J25" s="10">
        <f t="shared" si="7"/>
        <v>3.90</v>
      </c>
      <c r="K25" s="18">
        <v>2.50</v>
      </c>
      <c r="L25" s="18">
        <v>1</v>
      </c>
      <c r="M25" s="18">
        <v>5</v>
      </c>
      <c r="N25" s="18">
        <v>2</v>
      </c>
      <c r="O25" s="18">
        <v>3.50</v>
      </c>
      <c r="P25" s="18">
        <f t="shared" si="8"/>
        <v>14</v>
      </c>
      <c r="Q25" s="116">
        <f t="shared" si="9"/>
        <v>0.70</v>
      </c>
      <c r="R25" s="105">
        <f t="shared" si="1"/>
        <v>1.0249999999999999</v>
      </c>
      <c r="S25" s="105">
        <f t="shared" si="2"/>
        <v>1.25</v>
      </c>
      <c r="T25" s="105">
        <f t="shared" si="3"/>
        <v>1</v>
      </c>
      <c r="U25" s="105">
        <f t="shared" si="4"/>
        <v>0.54999999999999993</v>
      </c>
      <c r="V25" s="105">
        <f t="shared" si="5"/>
        <v>0.775</v>
      </c>
      <c r="W25" s="117">
        <f t="shared" si="6"/>
        <v>40</v>
      </c>
      <c r="X25" s="117">
        <f t="shared" si="10"/>
        <v>8</v>
      </c>
      <c r="Y25" s="166">
        <v>21</v>
      </c>
      <c r="Z25" s="116">
        <f t="shared" si="11"/>
        <v>16.80</v>
      </c>
    </row>
    <row r="26" spans="1:26" ht="19.9" customHeight="1">
      <c r="A26" s="320">
        <v>19</v>
      </c>
      <c r="B26" s="165">
        <v>263546</v>
      </c>
      <c r="C26" s="148" t="s">
        <v>220</v>
      </c>
      <c r="D26" s="10">
        <v>5</v>
      </c>
      <c r="E26" s="10">
        <v>7</v>
      </c>
      <c r="F26" s="10">
        <v>5</v>
      </c>
      <c r="G26" s="10">
        <v>7</v>
      </c>
      <c r="H26" s="10">
        <v>6</v>
      </c>
      <c r="I26" s="10">
        <f t="shared" si="0"/>
        <v>30</v>
      </c>
      <c r="J26" s="10">
        <f t="shared" si="7"/>
        <v>4.50</v>
      </c>
      <c r="K26" s="18">
        <v>5</v>
      </c>
      <c r="L26" s="18">
        <v>4</v>
      </c>
      <c r="M26" s="18">
        <v>4.50</v>
      </c>
      <c r="N26" s="18">
        <v>2</v>
      </c>
      <c r="O26" s="18">
        <v>5</v>
      </c>
      <c r="P26" s="18">
        <f t="shared" si="8"/>
        <v>20.50</v>
      </c>
      <c r="Q26" s="116">
        <f t="shared" si="9"/>
        <v>1.0250000000000001</v>
      </c>
      <c r="R26" s="105">
        <f t="shared" si="1"/>
        <v>1</v>
      </c>
      <c r="S26" s="105">
        <f t="shared" si="2"/>
        <v>1.25</v>
      </c>
      <c r="T26" s="105">
        <f t="shared" si="3"/>
        <v>0.975</v>
      </c>
      <c r="U26" s="105">
        <f t="shared" si="4"/>
        <v>1.1500000000000001</v>
      </c>
      <c r="V26" s="105">
        <f t="shared" si="5"/>
        <v>1.1499999999999999</v>
      </c>
      <c r="W26" s="117">
        <f t="shared" si="6"/>
        <v>50.50</v>
      </c>
      <c r="X26" s="117">
        <f t="shared" si="10"/>
        <v>10.100000000000001</v>
      </c>
      <c r="Y26" s="166">
        <v>30</v>
      </c>
      <c r="Z26" s="116">
        <f t="shared" si="11"/>
        <v>24</v>
      </c>
    </row>
    <row r="27" spans="1:26" ht="19.9" customHeight="1" thickBot="1">
      <c r="A27" s="321">
        <v>20</v>
      </c>
      <c r="B27" s="165">
        <v>263550</v>
      </c>
      <c r="C27" s="148" t="s">
        <v>223</v>
      </c>
      <c r="D27" s="10">
        <v>5</v>
      </c>
      <c r="E27" s="10">
        <v>6</v>
      </c>
      <c r="F27" s="10">
        <v>4</v>
      </c>
      <c r="G27" s="10">
        <v>8</v>
      </c>
      <c r="H27" s="10">
        <v>4</v>
      </c>
      <c r="I27" s="10">
        <f t="shared" si="0"/>
        <v>27</v>
      </c>
      <c r="J27" s="10">
        <f t="shared" si="7"/>
        <v>4.05</v>
      </c>
      <c r="K27" s="18">
        <v>1.50</v>
      </c>
      <c r="L27" s="18">
        <v>2</v>
      </c>
      <c r="M27" s="18">
        <v>2</v>
      </c>
      <c r="N27" s="18">
        <v>3</v>
      </c>
      <c r="O27" s="18">
        <v>4</v>
      </c>
      <c r="P27" s="18">
        <f t="shared" si="8"/>
        <v>12.50</v>
      </c>
      <c r="Q27" s="116">
        <f t="shared" si="9"/>
        <v>0.625</v>
      </c>
      <c r="R27" s="105">
        <f t="shared" si="1"/>
        <v>0.825</v>
      </c>
      <c r="S27" s="105">
        <f t="shared" si="2"/>
        <v>0.99999999999999989</v>
      </c>
      <c r="T27" s="105">
        <f t="shared" si="3"/>
        <v>0.70</v>
      </c>
      <c r="U27" s="105">
        <f t="shared" si="4"/>
        <v>1.35</v>
      </c>
      <c r="V27" s="105">
        <f t="shared" si="5"/>
        <v>0.80</v>
      </c>
      <c r="W27" s="117">
        <f t="shared" si="6"/>
        <v>39.50</v>
      </c>
      <c r="X27" s="117">
        <f t="shared" si="10"/>
        <v>7.90</v>
      </c>
      <c r="Y27" s="166">
        <v>28</v>
      </c>
      <c r="Z27" s="116">
        <f t="shared" si="11"/>
        <v>22.40</v>
      </c>
    </row>
    <row r="28" spans="1:26" ht="19.9" customHeight="1">
      <c r="A28" s="320">
        <v>21</v>
      </c>
      <c r="B28" s="165">
        <v>263556</v>
      </c>
      <c r="C28" s="148" t="s">
        <v>128</v>
      </c>
      <c r="D28" s="10">
        <v>5</v>
      </c>
      <c r="E28" s="10">
        <v>7</v>
      </c>
      <c r="F28" s="10">
        <v>5</v>
      </c>
      <c r="G28" s="10">
        <v>9</v>
      </c>
      <c r="H28" s="10">
        <v>4</v>
      </c>
      <c r="I28" s="10">
        <f t="shared" si="0"/>
        <v>30</v>
      </c>
      <c r="J28" s="10">
        <f t="shared" si="7"/>
        <v>4.50</v>
      </c>
      <c r="K28" s="18">
        <v>3</v>
      </c>
      <c r="L28" s="18">
        <v>5</v>
      </c>
      <c r="M28" s="18">
        <v>2</v>
      </c>
      <c r="N28" s="18">
        <v>5</v>
      </c>
      <c r="O28" s="18">
        <v>1</v>
      </c>
      <c r="P28" s="18">
        <f t="shared" si="8"/>
        <v>16</v>
      </c>
      <c r="Q28" s="116">
        <f t="shared" si="9"/>
        <v>0.80</v>
      </c>
      <c r="R28" s="105">
        <f t="shared" si="1"/>
        <v>0.90</v>
      </c>
      <c r="S28" s="105">
        <f t="shared" si="2"/>
        <v>1.30</v>
      </c>
      <c r="T28" s="105">
        <f t="shared" si="3"/>
        <v>0.85</v>
      </c>
      <c r="U28" s="105">
        <f t="shared" si="4"/>
        <v>1.60</v>
      </c>
      <c r="V28" s="105">
        <f t="shared" si="5"/>
        <v>0.65</v>
      </c>
      <c r="W28" s="117">
        <f t="shared" si="6"/>
        <v>46</v>
      </c>
      <c r="X28" s="117">
        <f t="shared" si="10"/>
        <v>9.2000000000000011</v>
      </c>
      <c r="Y28" s="166">
        <v>30</v>
      </c>
      <c r="Z28" s="116">
        <f t="shared" si="11"/>
        <v>24</v>
      </c>
    </row>
    <row r="29" spans="1:26" ht="19.9" customHeight="1" thickBot="1">
      <c r="A29" s="321">
        <v>22</v>
      </c>
      <c r="B29" s="165">
        <v>263558</v>
      </c>
      <c r="C29" s="148" t="s">
        <v>228</v>
      </c>
      <c r="D29" s="10">
        <v>6</v>
      </c>
      <c r="E29" s="10">
        <v>8</v>
      </c>
      <c r="F29" s="10">
        <v>7</v>
      </c>
      <c r="G29" s="10">
        <v>6</v>
      </c>
      <c r="H29" s="10">
        <v>5</v>
      </c>
      <c r="I29" s="10">
        <f t="shared" si="0"/>
        <v>32</v>
      </c>
      <c r="J29" s="10">
        <f t="shared" si="7"/>
        <v>4.80</v>
      </c>
      <c r="K29" s="18">
        <v>4</v>
      </c>
      <c r="L29" s="18">
        <v>3.50</v>
      </c>
      <c r="M29" s="18">
        <v>2.50</v>
      </c>
      <c r="N29" s="18">
        <v>3</v>
      </c>
      <c r="O29" s="18">
        <v>4</v>
      </c>
      <c r="P29" s="18">
        <f t="shared" si="8"/>
        <v>17</v>
      </c>
      <c r="Q29" s="116">
        <f t="shared" si="9"/>
        <v>0.85000000000000009</v>
      </c>
      <c r="R29" s="105">
        <f t="shared" si="1"/>
        <v>1.0999999999999999</v>
      </c>
      <c r="S29" s="105">
        <f t="shared" si="2"/>
        <v>1.375</v>
      </c>
      <c r="T29" s="105">
        <f t="shared" si="3"/>
        <v>1.175</v>
      </c>
      <c r="U29" s="105">
        <f t="shared" si="4"/>
        <v>1.0499999999999998</v>
      </c>
      <c r="V29" s="105">
        <f t="shared" si="5"/>
        <v>0.95</v>
      </c>
      <c r="W29" s="117">
        <f t="shared" si="6"/>
        <v>49</v>
      </c>
      <c r="X29" s="117">
        <f t="shared" si="10"/>
        <v>9.8000000000000007</v>
      </c>
      <c r="Y29" s="166">
        <v>31</v>
      </c>
      <c r="Z29" s="116">
        <f t="shared" si="11"/>
        <v>24.80</v>
      </c>
    </row>
    <row r="30" spans="1:26" ht="19.9" customHeight="1">
      <c r="A30" s="320">
        <v>23</v>
      </c>
      <c r="B30" s="165">
        <v>263559</v>
      </c>
      <c r="C30" s="148" t="s">
        <v>229</v>
      </c>
      <c r="D30" s="10">
        <v>7</v>
      </c>
      <c r="E30" s="10">
        <v>9</v>
      </c>
      <c r="F30" s="10">
        <v>8</v>
      </c>
      <c r="G30" s="10">
        <v>3</v>
      </c>
      <c r="H30" s="10">
        <v>2</v>
      </c>
      <c r="I30" s="10">
        <f t="shared" si="0"/>
        <v>29</v>
      </c>
      <c r="J30" s="10">
        <f t="shared" si="7"/>
        <v>4.3499999999999996</v>
      </c>
      <c r="K30" s="18">
        <v>4</v>
      </c>
      <c r="L30" s="18">
        <v>3</v>
      </c>
      <c r="M30" s="18">
        <v>2</v>
      </c>
      <c r="N30" s="18">
        <v>4</v>
      </c>
      <c r="O30" s="18">
        <v>4</v>
      </c>
      <c r="P30" s="18">
        <f t="shared" si="8"/>
        <v>17</v>
      </c>
      <c r="Q30" s="116">
        <f t="shared" si="9"/>
        <v>0.85000000000000009</v>
      </c>
      <c r="R30" s="105">
        <f t="shared" si="1"/>
        <v>1.25</v>
      </c>
      <c r="S30" s="105">
        <f t="shared" si="2"/>
        <v>1.50</v>
      </c>
      <c r="T30" s="105">
        <f t="shared" si="3"/>
        <v>1.30</v>
      </c>
      <c r="U30" s="105">
        <f t="shared" si="4"/>
        <v>0.64999999999999991</v>
      </c>
      <c r="V30" s="105">
        <f t="shared" si="5"/>
        <v>0.50</v>
      </c>
      <c r="W30" s="117">
        <f t="shared" si="6"/>
        <v>46</v>
      </c>
      <c r="X30" s="117">
        <f t="shared" si="10"/>
        <v>9.2000000000000011</v>
      </c>
      <c r="Y30" s="166">
        <v>31</v>
      </c>
      <c r="Z30" s="116">
        <f t="shared" si="11"/>
        <v>24.80</v>
      </c>
    </row>
    <row r="31" spans="1:26" ht="19.9" customHeight="1" thickBot="1">
      <c r="A31" s="321">
        <v>24</v>
      </c>
      <c r="B31" s="165">
        <v>263562</v>
      </c>
      <c r="C31" s="148" t="s">
        <v>232</v>
      </c>
      <c r="D31" s="10">
        <v>9</v>
      </c>
      <c r="E31" s="10">
        <v>5</v>
      </c>
      <c r="F31" s="10">
        <v>7</v>
      </c>
      <c r="G31" s="10">
        <v>6</v>
      </c>
      <c r="H31" s="10">
        <v>5</v>
      </c>
      <c r="I31" s="10">
        <f t="shared" si="0"/>
        <v>32</v>
      </c>
      <c r="J31" s="10">
        <f t="shared" si="7"/>
        <v>4.80</v>
      </c>
      <c r="K31" s="18">
        <v>2.50</v>
      </c>
      <c r="L31" s="18">
        <v>4</v>
      </c>
      <c r="M31" s="18">
        <v>1</v>
      </c>
      <c r="N31" s="18">
        <v>2.50</v>
      </c>
      <c r="O31" s="18">
        <v>5</v>
      </c>
      <c r="P31" s="18">
        <f t="shared" si="8"/>
        <v>15</v>
      </c>
      <c r="Q31" s="116">
        <f t="shared" si="9"/>
        <v>0.75</v>
      </c>
      <c r="R31" s="105">
        <f t="shared" si="1"/>
        <v>1.475</v>
      </c>
      <c r="S31" s="105">
        <f t="shared" si="2"/>
        <v>0.95</v>
      </c>
      <c r="T31" s="105">
        <f t="shared" si="3"/>
        <v>1.1000000000000001</v>
      </c>
      <c r="U31" s="105">
        <f t="shared" si="4"/>
        <v>1.0249999999999999</v>
      </c>
      <c r="V31" s="105">
        <f t="shared" si="5"/>
        <v>1</v>
      </c>
      <c r="W31" s="117">
        <f t="shared" si="6"/>
        <v>47</v>
      </c>
      <c r="X31" s="117">
        <f t="shared" si="10"/>
        <v>9.40</v>
      </c>
      <c r="Y31" s="166">
        <v>34</v>
      </c>
      <c r="Z31" s="116">
        <f t="shared" si="11"/>
        <v>27.200000000000003</v>
      </c>
    </row>
    <row r="32" spans="1:26" ht="19.9" customHeight="1">
      <c r="A32" s="320">
        <v>25</v>
      </c>
      <c r="B32" s="165">
        <v>263574</v>
      </c>
      <c r="C32" s="148" t="s">
        <v>238</v>
      </c>
      <c r="D32" s="10">
        <v>8</v>
      </c>
      <c r="E32" s="10">
        <v>10</v>
      </c>
      <c r="F32" s="10">
        <v>5</v>
      </c>
      <c r="G32" s="10">
        <v>8</v>
      </c>
      <c r="H32" s="10">
        <v>7</v>
      </c>
      <c r="I32" s="10">
        <f t="shared" si="0"/>
        <v>38</v>
      </c>
      <c r="J32" s="10">
        <f t="shared" si="7"/>
        <v>5.70</v>
      </c>
      <c r="K32" s="18">
        <v>4</v>
      </c>
      <c r="L32" s="18">
        <v>3</v>
      </c>
      <c r="M32" s="18">
        <v>2</v>
      </c>
      <c r="N32" s="18">
        <v>4</v>
      </c>
      <c r="O32" s="18">
        <v>4</v>
      </c>
      <c r="P32" s="18">
        <f t="shared" si="8"/>
        <v>17</v>
      </c>
      <c r="Q32" s="116">
        <f t="shared" si="9"/>
        <v>0.85000000000000009</v>
      </c>
      <c r="R32" s="105">
        <f t="shared" si="1"/>
        <v>1.40</v>
      </c>
      <c r="S32" s="105">
        <f t="shared" si="2"/>
        <v>1.65</v>
      </c>
      <c r="T32" s="105">
        <f t="shared" si="3"/>
        <v>0.85</v>
      </c>
      <c r="U32" s="105">
        <f t="shared" si="4"/>
        <v>1.40</v>
      </c>
      <c r="V32" s="105">
        <f t="shared" si="5"/>
        <v>1.25</v>
      </c>
      <c r="W32" s="117">
        <f t="shared" si="6"/>
        <v>55</v>
      </c>
      <c r="X32" s="117">
        <f t="shared" si="10"/>
        <v>11</v>
      </c>
      <c r="Y32" s="166">
        <v>40</v>
      </c>
      <c r="Z32" s="116">
        <f t="shared" si="11"/>
        <v>32</v>
      </c>
    </row>
    <row r="33" spans="1:26" ht="19.9" customHeight="1" thickBot="1">
      <c r="A33" s="321">
        <v>26</v>
      </c>
      <c r="B33" s="165">
        <v>263578</v>
      </c>
      <c r="C33" s="148" t="s">
        <v>242</v>
      </c>
      <c r="D33" s="10">
        <v>6</v>
      </c>
      <c r="E33" s="10">
        <v>5</v>
      </c>
      <c r="F33" s="10">
        <v>5</v>
      </c>
      <c r="G33" s="10">
        <v>5</v>
      </c>
      <c r="H33" s="10">
        <v>8</v>
      </c>
      <c r="I33" s="10">
        <f t="shared" si="0"/>
        <v>29</v>
      </c>
      <c r="J33" s="10">
        <f t="shared" si="7"/>
        <v>4.3499999999999996</v>
      </c>
      <c r="K33" s="18">
        <v>3</v>
      </c>
      <c r="L33" s="18">
        <v>3</v>
      </c>
      <c r="M33" s="18">
        <v>2</v>
      </c>
      <c r="N33" s="18">
        <v>1</v>
      </c>
      <c r="O33" s="18">
        <v>5</v>
      </c>
      <c r="P33" s="18">
        <f t="shared" si="8"/>
        <v>14</v>
      </c>
      <c r="Q33" s="116">
        <f t="shared" si="9"/>
        <v>0.70</v>
      </c>
      <c r="R33" s="105">
        <f t="shared" si="1"/>
        <v>1.0499999999999998</v>
      </c>
      <c r="S33" s="105">
        <f t="shared" si="2"/>
        <v>0.90</v>
      </c>
      <c r="T33" s="105">
        <f t="shared" si="3"/>
        <v>0.85</v>
      </c>
      <c r="U33" s="105">
        <f t="shared" si="4"/>
        <v>0.80</v>
      </c>
      <c r="V33" s="105">
        <f t="shared" si="5"/>
        <v>1.45</v>
      </c>
      <c r="W33" s="117">
        <f t="shared" si="6"/>
        <v>43</v>
      </c>
      <c r="X33" s="117">
        <f t="shared" si="10"/>
        <v>8.60</v>
      </c>
      <c r="Y33" s="166">
        <v>29</v>
      </c>
      <c r="Z33" s="116">
        <f t="shared" si="11"/>
        <v>23.200000000000003</v>
      </c>
    </row>
    <row r="34" spans="1:26" ht="19.9" customHeight="1">
      <c r="A34" s="320">
        <v>27</v>
      </c>
      <c r="B34" s="165">
        <v>263601</v>
      </c>
      <c r="C34" s="148" t="s">
        <v>143</v>
      </c>
      <c r="D34" s="10">
        <v>5</v>
      </c>
      <c r="E34" s="10">
        <v>4</v>
      </c>
      <c r="F34" s="10">
        <v>6</v>
      </c>
      <c r="G34" s="10">
        <v>5</v>
      </c>
      <c r="H34" s="10">
        <v>1</v>
      </c>
      <c r="I34" s="10">
        <f t="shared" si="0"/>
        <v>21</v>
      </c>
      <c r="J34" s="10">
        <f t="shared" si="7"/>
        <v>3.15</v>
      </c>
      <c r="K34" s="18">
        <v>2.50</v>
      </c>
      <c r="L34" s="18">
        <v>2</v>
      </c>
      <c r="M34" s="18">
        <v>4</v>
      </c>
      <c r="N34" s="18">
        <v>2.50</v>
      </c>
      <c r="O34" s="18">
        <v>3</v>
      </c>
      <c r="P34" s="18">
        <f t="shared" si="8"/>
        <v>14</v>
      </c>
      <c r="Q34" s="116">
        <f t="shared" si="9"/>
        <v>0.70</v>
      </c>
      <c r="R34" s="105">
        <f t="shared" si="1"/>
        <v>0.875</v>
      </c>
      <c r="S34" s="105">
        <f t="shared" si="2"/>
        <v>0.70</v>
      </c>
      <c r="T34" s="105">
        <f t="shared" si="3"/>
        <v>1.0999999999999999</v>
      </c>
      <c r="U34" s="105">
        <f t="shared" si="4"/>
        <v>0.875</v>
      </c>
      <c r="V34" s="105">
        <f t="shared" si="5"/>
        <v>0.30000000000000004</v>
      </c>
      <c r="W34" s="117">
        <f t="shared" si="6"/>
        <v>35</v>
      </c>
      <c r="X34" s="117">
        <f t="shared" si="10"/>
        <v>7</v>
      </c>
      <c r="Y34" s="166">
        <v>0</v>
      </c>
      <c r="Z34" s="116">
        <f t="shared" si="11"/>
        <v>0</v>
      </c>
    </row>
    <row r="35" spans="1:26" ht="19.9" customHeight="1" thickBot="1">
      <c r="A35" s="321">
        <v>28</v>
      </c>
      <c r="B35" s="165">
        <v>263604</v>
      </c>
      <c r="C35" s="148" t="s">
        <v>146</v>
      </c>
      <c r="D35" s="10">
        <v>2</v>
      </c>
      <c r="E35" s="10">
        <v>5</v>
      </c>
      <c r="F35" s="10">
        <v>3</v>
      </c>
      <c r="G35" s="10">
        <v>2</v>
      </c>
      <c r="H35" s="10">
        <v>5</v>
      </c>
      <c r="I35" s="10">
        <f t="shared" si="0"/>
        <v>17</v>
      </c>
      <c r="J35" s="10">
        <f t="shared" si="7"/>
        <v>2.5499999999999998</v>
      </c>
      <c r="K35" s="18">
        <v>3</v>
      </c>
      <c r="L35" s="18">
        <v>1</v>
      </c>
      <c r="M35" s="18">
        <v>2</v>
      </c>
      <c r="N35" s="18">
        <v>2.50</v>
      </c>
      <c r="O35" s="18">
        <v>3.50</v>
      </c>
      <c r="P35" s="18">
        <f t="shared" si="8"/>
        <v>12</v>
      </c>
      <c r="Q35" s="116">
        <f t="shared" si="9"/>
        <v>0.60000000000000009</v>
      </c>
      <c r="R35" s="105">
        <f t="shared" si="1"/>
        <v>0.45</v>
      </c>
      <c r="S35" s="105">
        <f t="shared" si="2"/>
        <v>0.80</v>
      </c>
      <c r="T35" s="105">
        <f t="shared" si="3"/>
        <v>0.54999999999999993</v>
      </c>
      <c r="U35" s="105">
        <f t="shared" si="4"/>
        <v>0.425</v>
      </c>
      <c r="V35" s="105">
        <f t="shared" si="5"/>
        <v>0.925</v>
      </c>
      <c r="W35" s="117">
        <f t="shared" si="6"/>
        <v>29</v>
      </c>
      <c r="X35" s="117">
        <f t="shared" si="10"/>
        <v>5.8000000000000007</v>
      </c>
      <c r="Y35" s="166">
        <v>12</v>
      </c>
      <c r="Z35" s="116">
        <f t="shared" si="11"/>
        <v>9.6000000000000014</v>
      </c>
    </row>
    <row r="36" spans="1:26" ht="19.9" customHeight="1">
      <c r="A36" s="320">
        <v>29</v>
      </c>
      <c r="B36" s="165">
        <v>263606</v>
      </c>
      <c r="C36" s="148" t="s">
        <v>147</v>
      </c>
      <c r="D36" s="10">
        <v>7</v>
      </c>
      <c r="E36" s="10">
        <v>6</v>
      </c>
      <c r="F36" s="10">
        <v>3</v>
      </c>
      <c r="G36" s="10">
        <v>4</v>
      </c>
      <c r="H36" s="10">
        <v>2</v>
      </c>
      <c r="I36" s="10">
        <f t="shared" si="0"/>
        <v>22</v>
      </c>
      <c r="J36" s="10">
        <f t="shared" si="7"/>
        <v>3.30</v>
      </c>
      <c r="K36" s="18">
        <v>2</v>
      </c>
      <c r="L36" s="18">
        <v>1</v>
      </c>
      <c r="M36" s="18">
        <v>2.50</v>
      </c>
      <c r="N36" s="18">
        <v>3</v>
      </c>
      <c r="O36" s="18">
        <v>3.50</v>
      </c>
      <c r="P36" s="18">
        <f t="shared" si="8"/>
        <v>12</v>
      </c>
      <c r="Q36" s="116">
        <f t="shared" si="9"/>
        <v>0.60000000000000009</v>
      </c>
      <c r="R36" s="105">
        <f t="shared" si="1"/>
        <v>1.1500000000000001</v>
      </c>
      <c r="S36" s="105">
        <f t="shared" si="2"/>
        <v>0.95</v>
      </c>
      <c r="T36" s="105">
        <f t="shared" si="3"/>
        <v>0.57499999999999996</v>
      </c>
      <c r="U36" s="105">
        <f t="shared" si="4"/>
        <v>0.75</v>
      </c>
      <c r="V36" s="105">
        <f t="shared" si="5"/>
        <v>0.475</v>
      </c>
      <c r="W36" s="117">
        <f t="shared" si="6"/>
        <v>34</v>
      </c>
      <c r="X36" s="117">
        <f t="shared" si="10"/>
        <v>6.8000000000000007</v>
      </c>
      <c r="Y36" s="166">
        <v>0</v>
      </c>
      <c r="Z36" s="116">
        <f t="shared" si="11"/>
        <v>0</v>
      </c>
    </row>
    <row r="37" spans="1:26" ht="19.9" customHeight="1" thickBot="1">
      <c r="A37" s="321">
        <v>30</v>
      </c>
      <c r="B37" s="165">
        <v>263607</v>
      </c>
      <c r="C37" s="148" t="s">
        <v>148</v>
      </c>
      <c r="D37" s="10">
        <v>8</v>
      </c>
      <c r="E37" s="10">
        <v>5</v>
      </c>
      <c r="F37" s="10">
        <v>9</v>
      </c>
      <c r="G37" s="10">
        <v>3</v>
      </c>
      <c r="H37" s="10">
        <v>4</v>
      </c>
      <c r="I37" s="10">
        <f t="shared" si="0"/>
        <v>29</v>
      </c>
      <c r="J37" s="10">
        <f t="shared" si="7"/>
        <v>4.3499999999999996</v>
      </c>
      <c r="K37" s="18">
        <v>4</v>
      </c>
      <c r="L37" s="18">
        <v>2.50</v>
      </c>
      <c r="M37" s="18">
        <v>3.50</v>
      </c>
      <c r="N37" s="18">
        <v>3</v>
      </c>
      <c r="O37" s="18">
        <v>2.50</v>
      </c>
      <c r="P37" s="18">
        <f t="shared" si="8"/>
        <v>15.50</v>
      </c>
      <c r="Q37" s="116">
        <f t="shared" si="9"/>
        <v>0.775</v>
      </c>
      <c r="R37" s="105">
        <f t="shared" si="1"/>
        <v>1.40</v>
      </c>
      <c r="S37" s="105">
        <f t="shared" si="2"/>
        <v>0.875</v>
      </c>
      <c r="T37" s="105">
        <f t="shared" si="3"/>
        <v>1.525</v>
      </c>
      <c r="U37" s="105">
        <f t="shared" si="4"/>
        <v>0.60</v>
      </c>
      <c r="V37" s="105">
        <f t="shared" si="5"/>
        <v>0.725</v>
      </c>
      <c r="W37" s="117">
        <f t="shared" si="6"/>
        <v>44.50</v>
      </c>
      <c r="X37" s="117">
        <f t="shared" si="10"/>
        <v>8.90</v>
      </c>
      <c r="Y37" s="166">
        <v>27</v>
      </c>
      <c r="Z37" s="116">
        <f t="shared" si="11"/>
        <v>21.60</v>
      </c>
    </row>
    <row r="38" spans="1:26" ht="19.9" customHeight="1">
      <c r="A38" s="320">
        <v>31</v>
      </c>
      <c r="B38" s="165">
        <v>263610</v>
      </c>
      <c r="C38" s="148" t="s">
        <v>259</v>
      </c>
      <c r="D38" s="10">
        <v>5</v>
      </c>
      <c r="E38" s="10">
        <v>8</v>
      </c>
      <c r="F38" s="10">
        <v>6</v>
      </c>
      <c r="G38" s="10">
        <v>7</v>
      </c>
      <c r="H38" s="10">
        <v>5</v>
      </c>
      <c r="I38" s="10">
        <f t="shared" si="0"/>
        <v>31</v>
      </c>
      <c r="J38" s="10">
        <f t="shared" si="7"/>
        <v>4.6499999999999995</v>
      </c>
      <c r="K38" s="18">
        <v>2</v>
      </c>
      <c r="L38" s="18">
        <v>1</v>
      </c>
      <c r="M38" s="18">
        <v>5</v>
      </c>
      <c r="N38" s="18">
        <v>4</v>
      </c>
      <c r="O38" s="18">
        <v>3</v>
      </c>
      <c r="P38" s="18">
        <f t="shared" si="8"/>
        <v>15</v>
      </c>
      <c r="Q38" s="116">
        <f t="shared" si="9"/>
        <v>0.75</v>
      </c>
      <c r="R38" s="105">
        <f t="shared" si="1"/>
        <v>0.85</v>
      </c>
      <c r="S38" s="105">
        <f t="shared" si="2"/>
        <v>1.25</v>
      </c>
      <c r="T38" s="105">
        <f t="shared" si="3"/>
        <v>1.1499999999999999</v>
      </c>
      <c r="U38" s="105">
        <f t="shared" si="4"/>
        <v>1.25</v>
      </c>
      <c r="V38" s="105">
        <f t="shared" si="5"/>
        <v>0.90</v>
      </c>
      <c r="W38" s="117">
        <f t="shared" si="6"/>
        <v>46</v>
      </c>
      <c r="X38" s="117">
        <f t="shared" si="10"/>
        <v>9.2000000000000011</v>
      </c>
      <c r="Y38" s="166">
        <v>34</v>
      </c>
      <c r="Z38" s="116">
        <f t="shared" si="11"/>
        <v>27.200000000000003</v>
      </c>
    </row>
    <row r="39" spans="1:26" ht="19.9" customHeight="1" thickBot="1">
      <c r="A39" s="321">
        <v>32</v>
      </c>
      <c r="B39" s="165">
        <v>263614</v>
      </c>
      <c r="C39" s="148" t="s">
        <v>151</v>
      </c>
      <c r="D39" s="10">
        <v>4</v>
      </c>
      <c r="E39" s="10">
        <v>7</v>
      </c>
      <c r="F39" s="10">
        <v>9</v>
      </c>
      <c r="G39" s="10">
        <v>6</v>
      </c>
      <c r="H39" s="10">
        <v>3</v>
      </c>
      <c r="I39" s="10">
        <f t="shared" si="0"/>
        <v>29</v>
      </c>
      <c r="J39" s="10">
        <f t="shared" si="7"/>
        <v>4.3499999999999996</v>
      </c>
      <c r="K39" s="18">
        <v>3</v>
      </c>
      <c r="L39" s="18">
        <v>2</v>
      </c>
      <c r="M39" s="18">
        <v>3</v>
      </c>
      <c r="N39" s="18">
        <v>2.50</v>
      </c>
      <c r="O39" s="18">
        <v>4</v>
      </c>
      <c r="P39" s="18">
        <f t="shared" si="8"/>
        <v>14.50</v>
      </c>
      <c r="Q39" s="116">
        <f t="shared" si="9"/>
        <v>0.72500000000000009</v>
      </c>
      <c r="R39" s="105">
        <f t="shared" si="1"/>
        <v>0.75</v>
      </c>
      <c r="S39" s="105">
        <f t="shared" si="2"/>
        <v>1.1500000000000001</v>
      </c>
      <c r="T39" s="105">
        <f t="shared" si="3"/>
        <v>1.50</v>
      </c>
      <c r="U39" s="105">
        <f t="shared" si="4"/>
        <v>1.0249999999999999</v>
      </c>
      <c r="V39" s="105">
        <f t="shared" si="5"/>
        <v>0.64999999999999991</v>
      </c>
      <c r="W39" s="117">
        <f t="shared" si="6"/>
        <v>43.50</v>
      </c>
      <c r="X39" s="117">
        <f t="shared" si="10"/>
        <v>8.7000000000000011</v>
      </c>
      <c r="Y39" s="166">
        <v>31</v>
      </c>
      <c r="Z39" s="116">
        <f t="shared" si="11"/>
        <v>24.80</v>
      </c>
    </row>
    <row r="40" spans="1:26" ht="19.9" customHeight="1">
      <c r="A40" s="320">
        <v>33</v>
      </c>
      <c r="B40" s="165">
        <v>267776</v>
      </c>
      <c r="C40" s="148" t="s">
        <v>265</v>
      </c>
      <c r="D40" s="10">
        <v>10</v>
      </c>
      <c r="E40" s="10">
        <v>5</v>
      </c>
      <c r="F40" s="10">
        <v>8</v>
      </c>
      <c r="G40" s="10">
        <v>6</v>
      </c>
      <c r="H40" s="10">
        <v>5</v>
      </c>
      <c r="I40" s="10">
        <f t="shared" si="0"/>
        <v>34</v>
      </c>
      <c r="J40" s="10">
        <f t="shared" si="7"/>
        <v>5.0999999999999996</v>
      </c>
      <c r="K40" s="18">
        <v>2</v>
      </c>
      <c r="L40" s="18">
        <v>4</v>
      </c>
      <c r="M40" s="18">
        <v>5</v>
      </c>
      <c r="N40" s="18">
        <v>3</v>
      </c>
      <c r="O40" s="18">
        <v>3</v>
      </c>
      <c r="P40" s="18">
        <f t="shared" si="8"/>
        <v>17</v>
      </c>
      <c r="Q40" s="116">
        <f t="shared" si="9"/>
        <v>0.85000000000000009</v>
      </c>
      <c r="R40" s="105">
        <f t="shared" si="1"/>
        <v>1.60</v>
      </c>
      <c r="S40" s="105">
        <f t="shared" si="2"/>
        <v>0.95</v>
      </c>
      <c r="T40" s="105">
        <f t="shared" si="3"/>
        <v>1.45</v>
      </c>
      <c r="U40" s="105">
        <f t="shared" si="4"/>
        <v>1.0499999999999998</v>
      </c>
      <c r="V40" s="105">
        <f t="shared" si="5"/>
        <v>0.90</v>
      </c>
      <c r="W40" s="117">
        <f t="shared" si="6"/>
        <v>51</v>
      </c>
      <c r="X40" s="117">
        <f t="shared" si="10"/>
        <v>10.200000000000001</v>
      </c>
      <c r="Y40" s="166">
        <v>39</v>
      </c>
      <c r="Z40" s="116">
        <f t="shared" si="11"/>
        <v>31.200000000000003</v>
      </c>
    </row>
    <row r="41" ht="21" thickBot="1"/>
    <row r="42" spans="1:26" ht="20.25">
      <c r="A42" s="183" t="s">
        <v>302</v>
      </c>
      <c r="B42" s="184"/>
      <c r="C42" s="185"/>
      <c r="D42" s="6">
        <f t="shared" si="12" ref="D42:Z42">COUNT(D8:D40)</f>
        <v>33</v>
      </c>
      <c r="E42" s="7">
        <f t="shared" si="12"/>
        <v>33</v>
      </c>
      <c r="F42" s="7">
        <f t="shared" si="12"/>
        <v>33</v>
      </c>
      <c r="G42" s="7">
        <f t="shared" si="12"/>
        <v>33</v>
      </c>
      <c r="H42" s="87">
        <f t="shared" si="12"/>
        <v>33</v>
      </c>
      <c r="I42" s="8">
        <f t="shared" si="12"/>
        <v>33</v>
      </c>
      <c r="J42" s="88">
        <f t="shared" si="12"/>
        <v>33</v>
      </c>
      <c r="K42" s="80">
        <f t="shared" si="12"/>
        <v>33</v>
      </c>
      <c r="L42" s="15">
        <f t="shared" si="12"/>
        <v>33</v>
      </c>
      <c r="M42" s="15">
        <f t="shared" si="12"/>
        <v>33</v>
      </c>
      <c r="N42" s="15">
        <f t="shared" si="12"/>
        <v>33</v>
      </c>
      <c r="O42" s="81">
        <f t="shared" si="12"/>
        <v>33</v>
      </c>
      <c r="P42" s="76">
        <f t="shared" si="12"/>
        <v>33</v>
      </c>
      <c r="Q42" s="94">
        <f t="shared" si="12"/>
        <v>33</v>
      </c>
      <c r="R42" s="97">
        <f t="shared" si="12"/>
        <v>33</v>
      </c>
      <c r="S42" s="22">
        <f t="shared" si="12"/>
        <v>33</v>
      </c>
      <c r="T42" s="22">
        <f t="shared" si="12"/>
        <v>33</v>
      </c>
      <c r="U42" s="22">
        <f t="shared" si="12"/>
        <v>33</v>
      </c>
      <c r="V42" s="23">
        <f t="shared" si="12"/>
        <v>33</v>
      </c>
      <c r="W42" s="106">
        <f t="shared" si="12"/>
        <v>33</v>
      </c>
      <c r="X42" s="100">
        <f t="shared" si="12"/>
        <v>33</v>
      </c>
      <c r="Y42" s="16">
        <f t="shared" si="12"/>
        <v>33</v>
      </c>
      <c r="Z42" s="104">
        <f t="shared" si="12"/>
        <v>33</v>
      </c>
    </row>
    <row r="43" spans="1:26" ht="21" customHeight="1">
      <c r="A43" s="174" t="s">
        <v>303</v>
      </c>
      <c r="B43" s="175"/>
      <c r="C43" s="176"/>
      <c r="D43" s="9">
        <v>10</v>
      </c>
      <c r="E43" s="10">
        <v>10</v>
      </c>
      <c r="F43" s="10">
        <v>10</v>
      </c>
      <c r="G43" s="10">
        <v>10</v>
      </c>
      <c r="H43" s="89">
        <v>10</v>
      </c>
      <c r="I43" s="11">
        <f>SUM(D43:H43)</f>
        <v>50</v>
      </c>
      <c r="J43" s="90">
        <f>I43*0.15</f>
        <v>7.50</v>
      </c>
      <c r="K43" s="82">
        <v>5</v>
      </c>
      <c r="L43" s="18">
        <v>5</v>
      </c>
      <c r="M43" s="18">
        <v>5</v>
      </c>
      <c r="N43" s="18">
        <v>5</v>
      </c>
      <c r="O43" s="83">
        <v>5</v>
      </c>
      <c r="P43" s="77">
        <f>SUM(K43:O43)</f>
        <v>25</v>
      </c>
      <c r="Q43" s="95">
        <f>P43*0.05</f>
        <v>1.25</v>
      </c>
      <c r="R43" s="98">
        <f>(D43*0.15+K43*0.05)</f>
        <v>1.75</v>
      </c>
      <c r="S43" s="24">
        <f>((E43*0.15+L43*0.05))</f>
        <v>1.75</v>
      </c>
      <c r="T43" s="24">
        <f t="shared" si="13" ref="T43:U43">((F43*0.15+M43*0.05))</f>
        <v>1.75</v>
      </c>
      <c r="U43" s="24">
        <f t="shared" si="13"/>
        <v>1.75</v>
      </c>
      <c r="V43" s="25">
        <f>((H43*0.15+O43*0.05))</f>
        <v>1.75</v>
      </c>
      <c r="W43" s="107">
        <v>75</v>
      </c>
      <c r="X43" s="101">
        <f>W43*0.2</f>
        <v>15</v>
      </c>
      <c r="Y43" s="19">
        <v>50</v>
      </c>
      <c r="Z43" s="84">
        <f>Y43*0.8</f>
        <v>40</v>
      </c>
    </row>
    <row r="44" spans="1:26" ht="20.25">
      <c r="A44" s="174" t="s">
        <v>72</v>
      </c>
      <c r="B44" s="175"/>
      <c r="C44" s="176"/>
      <c r="D44" s="9">
        <f>D43*0.4</f>
        <v>4</v>
      </c>
      <c r="E44" s="10">
        <f>E43*0.4</f>
        <v>4</v>
      </c>
      <c r="F44" s="10">
        <f t="shared" si="14" ref="F44:J44">F43*0.4</f>
        <v>4</v>
      </c>
      <c r="G44" s="10">
        <f t="shared" si="14"/>
        <v>4</v>
      </c>
      <c r="H44" s="89">
        <f t="shared" si="14"/>
        <v>4</v>
      </c>
      <c r="I44" s="11">
        <f t="shared" si="14"/>
        <v>20</v>
      </c>
      <c r="J44" s="90">
        <f t="shared" si="14"/>
        <v>3</v>
      </c>
      <c r="K44" s="82">
        <f>K43*0.4</f>
        <v>2</v>
      </c>
      <c r="L44" s="18">
        <f>L43*0.4</f>
        <v>2</v>
      </c>
      <c r="M44" s="18">
        <f t="shared" si="15" ref="M44:Z44">M43*0.4</f>
        <v>2</v>
      </c>
      <c r="N44" s="18">
        <f t="shared" si="15"/>
        <v>2</v>
      </c>
      <c r="O44" s="83">
        <f t="shared" si="15"/>
        <v>2</v>
      </c>
      <c r="P44" s="77">
        <f t="shared" si="15"/>
        <v>10</v>
      </c>
      <c r="Q44" s="95">
        <f t="shared" si="15"/>
        <v>0.50</v>
      </c>
      <c r="R44" s="98">
        <f t="shared" si="15"/>
        <v>0.70</v>
      </c>
      <c r="S44" s="24">
        <f t="shared" si="15"/>
        <v>0.70</v>
      </c>
      <c r="T44" s="24">
        <f t="shared" si="15"/>
        <v>0.70</v>
      </c>
      <c r="U44" s="24">
        <f t="shared" si="15"/>
        <v>0.70</v>
      </c>
      <c r="V44" s="25">
        <f t="shared" si="15"/>
        <v>0.70</v>
      </c>
      <c r="W44" s="107">
        <f t="shared" si="15"/>
        <v>30</v>
      </c>
      <c r="X44" s="101">
        <f t="shared" si="15"/>
        <v>6</v>
      </c>
      <c r="Y44" s="19">
        <f t="shared" si="15"/>
        <v>20</v>
      </c>
      <c r="Z44" s="84">
        <f t="shared" si="15"/>
        <v>16</v>
      </c>
    </row>
    <row r="45" spans="1:26" ht="21" customHeight="1">
      <c r="A45" s="174" t="s">
        <v>12</v>
      </c>
      <c r="B45" s="175"/>
      <c r="C45" s="176"/>
      <c r="D45" s="9">
        <f>COUNTIF(D8:D40,"&gt;=4")</f>
        <v>30</v>
      </c>
      <c r="E45" s="9">
        <f>COUNTIF(E8:E40,"&gt;=4")</f>
        <v>29</v>
      </c>
      <c r="F45" s="9">
        <f>COUNTIF(F8:F40,"&gt;=4")</f>
        <v>29</v>
      </c>
      <c r="G45" s="9">
        <f>COUNTIF(G8:G40,"&gt;=4")</f>
        <v>28</v>
      </c>
      <c r="H45" s="9">
        <f>COUNTIF(H8:H40,"&gt;=4")</f>
        <v>29</v>
      </c>
      <c r="I45" s="11">
        <f>COUNTIF(I8:I40,"&gt;=20")</f>
        <v>32</v>
      </c>
      <c r="J45" s="90">
        <f>COUNTIF(J8:J40,"&gt;=3")</f>
        <v>32</v>
      </c>
      <c r="K45" s="82">
        <f>COUNTIF(K8:K40,"&gt;=2")</f>
        <v>31</v>
      </c>
      <c r="L45" s="82">
        <f>COUNTIF(L8:L40,"&gt;=2")</f>
        <v>28</v>
      </c>
      <c r="M45" s="82">
        <f>COUNTIF(M8:M40,"&gt;=2")</f>
        <v>29</v>
      </c>
      <c r="N45" s="82">
        <f>COUNTIF(N8:N40,"&gt;=2")</f>
        <v>31</v>
      </c>
      <c r="O45" s="82">
        <f>COUNTIF(O8:O40,"&gt;=2")</f>
        <v>29</v>
      </c>
      <c r="P45" s="77">
        <f>COUNTIF(P8:P40,"&gt;=10")</f>
        <v>33</v>
      </c>
      <c r="Q45" s="95">
        <f>COUNTIF(Q8:Q40,"&gt;=0.5")</f>
        <v>33</v>
      </c>
      <c r="R45" s="98">
        <f>COUNTIF(R8:R40,"&gt;=.7")</f>
        <v>30</v>
      </c>
      <c r="S45" s="98">
        <f>COUNTIF(S8:S40,"&gt;=.7")</f>
        <v>29</v>
      </c>
      <c r="T45" s="98">
        <f>COUNTIF(T8:T40,"&gt;=.7")</f>
        <v>30</v>
      </c>
      <c r="U45" s="98">
        <f>COUNTIF(U8:U40,"&gt;=.7")</f>
        <v>27</v>
      </c>
      <c r="V45" s="98">
        <f>COUNTIF(V8:V40,"&gt;=.7")</f>
        <v>28</v>
      </c>
      <c r="W45" s="107">
        <f>COUNTIF(W8:W40,"&gt;=30")</f>
        <v>32</v>
      </c>
      <c r="X45" s="101">
        <f>COUNTIF(X8:X40,"&gt;=6")</f>
        <v>32</v>
      </c>
      <c r="Y45" s="19">
        <f>COUNTIF(Y8:Y40,"&gt;=20")</f>
        <v>29</v>
      </c>
      <c r="Z45" s="84">
        <f>COUNTIF(Z8:Z40,"&gt;=16")</f>
        <v>29</v>
      </c>
    </row>
    <row r="46" spans="1:26" ht="20.25">
      <c r="A46" s="174" t="s">
        <v>13</v>
      </c>
      <c r="B46" s="175"/>
      <c r="C46" s="176"/>
      <c r="D46" s="91" t="str">
        <f t="shared" si="16" ref="D46:Z46">IF(((D45/COUNT(D8:D40))*100)&gt;=60,"3",IF(AND(((D45/COUNT(D8:D40))*100)&lt;60,((D45/COUNT(D8:D40))*100)&gt;=50),"2",IF(AND(((D45/COUNT(D8:D40))*100)&lt;50,((D45/COUNT(D8:D40))*100)&gt;=40),"1","0")))</f>
        <v>3</v>
      </c>
      <c r="E46" s="10" t="str">
        <f t="shared" si="16"/>
        <v>3</v>
      </c>
      <c r="F46" s="10" t="str">
        <f t="shared" si="16"/>
        <v>3</v>
      </c>
      <c r="G46" s="10" t="str">
        <f t="shared" si="16"/>
        <v>3</v>
      </c>
      <c r="H46" s="89" t="str">
        <f t="shared" si="16"/>
        <v>3</v>
      </c>
      <c r="I46" s="11" t="str">
        <f t="shared" si="16"/>
        <v>3</v>
      </c>
      <c r="J46" s="90" t="str">
        <f t="shared" si="16"/>
        <v>3</v>
      </c>
      <c r="K46" s="82" t="str">
        <f t="shared" si="16"/>
        <v>3</v>
      </c>
      <c r="L46" s="17" t="str">
        <f t="shared" si="16"/>
        <v>3</v>
      </c>
      <c r="M46" s="17" t="str">
        <f t="shared" si="16"/>
        <v>3</v>
      </c>
      <c r="N46" s="17" t="str">
        <f t="shared" si="16"/>
        <v>3</v>
      </c>
      <c r="O46" s="84" t="str">
        <f t="shared" si="16"/>
        <v>3</v>
      </c>
      <c r="P46" s="77" t="str">
        <f t="shared" si="16"/>
        <v>3</v>
      </c>
      <c r="Q46" s="95" t="str">
        <f t="shared" si="16"/>
        <v>3</v>
      </c>
      <c r="R46" s="98" t="str">
        <f t="shared" si="16"/>
        <v>3</v>
      </c>
      <c r="S46" s="24" t="str">
        <f t="shared" si="16"/>
        <v>3</v>
      </c>
      <c r="T46" s="24" t="str">
        <f t="shared" si="16"/>
        <v>3</v>
      </c>
      <c r="U46" s="24" t="str">
        <f t="shared" si="16"/>
        <v>3</v>
      </c>
      <c r="V46" s="25" t="str">
        <f t="shared" si="16"/>
        <v>3</v>
      </c>
      <c r="W46" s="101" t="str">
        <f t="shared" si="16"/>
        <v>3</v>
      </c>
      <c r="X46" s="102" t="str">
        <f t="shared" si="16"/>
        <v>3</v>
      </c>
      <c r="Y46" s="95" t="str">
        <f t="shared" si="16"/>
        <v>3</v>
      </c>
      <c r="Z46" s="19" t="str">
        <f t="shared" si="16"/>
        <v>3</v>
      </c>
    </row>
    <row r="47" spans="1:26" ht="21" thickBot="1">
      <c r="A47" s="177" t="s">
        <v>14</v>
      </c>
      <c r="B47" s="178"/>
      <c r="C47" s="179"/>
      <c r="D47" s="12">
        <f t="shared" si="17" ref="D47:Z47">((D45/COUNT(D8:D40))*D46)</f>
        <v>2.7272727272727271</v>
      </c>
      <c r="E47" s="13">
        <f t="shared" si="17"/>
        <v>2.6363636363636362</v>
      </c>
      <c r="F47" s="13">
        <f t="shared" si="17"/>
        <v>2.6363636363636362</v>
      </c>
      <c r="G47" s="13">
        <f t="shared" si="17"/>
        <v>2.5454545454545454</v>
      </c>
      <c r="H47" s="92">
        <f t="shared" si="17"/>
        <v>2.6363636363636362</v>
      </c>
      <c r="I47" s="14">
        <f t="shared" si="17"/>
        <v>2.9090909090909092</v>
      </c>
      <c r="J47" s="93">
        <f t="shared" si="17"/>
        <v>2.9090909090909092</v>
      </c>
      <c r="K47" s="85">
        <f t="shared" si="17"/>
        <v>2.8181818181818183</v>
      </c>
      <c r="L47" s="20">
        <f t="shared" si="17"/>
        <v>2.5454545454545454</v>
      </c>
      <c r="M47" s="20">
        <f t="shared" si="17"/>
        <v>2.6363636363636362</v>
      </c>
      <c r="N47" s="20">
        <f t="shared" si="17"/>
        <v>2.8181818181818183</v>
      </c>
      <c r="O47" s="86">
        <f t="shared" si="17"/>
        <v>2.6363636363636362</v>
      </c>
      <c r="P47" s="78">
        <f t="shared" si="17"/>
        <v>3</v>
      </c>
      <c r="Q47" s="96">
        <f t="shared" si="17"/>
        <v>3</v>
      </c>
      <c r="R47" s="99">
        <f t="shared" si="17"/>
        <v>2.7272727272727271</v>
      </c>
      <c r="S47" s="26">
        <f t="shared" si="17"/>
        <v>2.6363636363636362</v>
      </c>
      <c r="T47" s="26">
        <f t="shared" si="17"/>
        <v>2.7272727272727271</v>
      </c>
      <c r="U47" s="26">
        <f t="shared" si="17"/>
        <v>2.4545454545454546</v>
      </c>
      <c r="V47" s="27">
        <f t="shared" si="17"/>
        <v>2.5454545454545454</v>
      </c>
      <c r="W47" s="108">
        <f t="shared" si="17"/>
        <v>2.9090909090909092</v>
      </c>
      <c r="X47" s="103">
        <f t="shared" si="17"/>
        <v>2.9090909090909092</v>
      </c>
      <c r="Y47" s="96">
        <f t="shared" si="17"/>
        <v>2.6363636363636362</v>
      </c>
      <c r="Z47" s="21">
        <f t="shared" si="17"/>
        <v>2.6363636363636362</v>
      </c>
    </row>
    <row r="48" spans="1:4" ht="21" thickBot="1">
      <c r="A48" s="2"/>
      <c r="B48" s="2"/>
      <c r="C48" s="2"/>
      <c r="D48" s="2"/>
    </row>
    <row r="49" spans="1:19" ht="20.25">
      <c r="A49" s="180" t="s">
        <v>15</v>
      </c>
      <c r="B49" s="181"/>
      <c r="C49" s="182"/>
      <c r="D49" s="2"/>
      <c r="E49" s="168" t="s">
        <v>16</v>
      </c>
      <c r="F49" s="169"/>
      <c r="G49" s="169"/>
      <c r="H49" s="169"/>
      <c r="I49" s="169"/>
      <c r="J49" s="169"/>
      <c r="K49" s="169"/>
      <c r="L49" s="169"/>
      <c r="M49" s="169"/>
      <c r="N49" s="170"/>
      <c r="O49" s="79" t="s">
        <v>8</v>
      </c>
      <c r="P49" s="28" t="s">
        <v>3</v>
      </c>
      <c r="Q49" s="28" t="s">
        <v>4</v>
      </c>
      <c r="R49" s="28" t="s">
        <v>5</v>
      </c>
      <c r="S49" s="29" t="s">
        <v>6</v>
      </c>
    </row>
    <row r="50" spans="1:19" ht="21" thickBot="1">
      <c r="A50" s="318" t="s">
        <v>73</v>
      </c>
      <c r="B50" s="3"/>
      <c r="C50" s="30"/>
      <c r="D50" s="2"/>
      <c r="E50" s="171"/>
      <c r="F50" s="172"/>
      <c r="G50" s="172"/>
      <c r="H50" s="172"/>
      <c r="I50" s="172"/>
      <c r="J50" s="172"/>
      <c r="K50" s="172"/>
      <c r="L50" s="172"/>
      <c r="M50" s="172"/>
      <c r="N50" s="173"/>
      <c r="O50" s="4">
        <f>(R47*0.2+Z47*0.8)</f>
        <v>2.6545454545454543</v>
      </c>
      <c r="P50" s="4">
        <f>(S47*0.2+Z47*0.8)</f>
        <v>2.6363636363636362</v>
      </c>
      <c r="Q50" s="4">
        <f>(T47*0.2+Z47*0.8)</f>
        <v>2.6545454545454543</v>
      </c>
      <c r="R50" s="4">
        <f>(U47*0.2+Z47*0.8)</f>
        <v>2.5999999999999996</v>
      </c>
      <c r="S50" s="5">
        <f>(V47*0.2+Z47*0.8)</f>
        <v>2.6181818181818182</v>
      </c>
    </row>
    <row r="51" spans="1:4" ht="20.25">
      <c r="A51" s="318" t="s">
        <v>74</v>
      </c>
      <c r="B51" s="3"/>
      <c r="C51" s="30"/>
      <c r="D51" s="2"/>
    </row>
    <row r="52" spans="1:4" ht="21" thickBot="1">
      <c r="A52" s="319" t="s">
        <v>75</v>
      </c>
      <c r="B52" s="31"/>
      <c r="C52" s="32"/>
      <c r="D52" s="2"/>
    </row>
  </sheetData>
  <mergeCells count="23">
    <mergeCell ref="E49:N50"/>
    <mergeCell ref="A43:C43"/>
    <mergeCell ref="A44:C44"/>
    <mergeCell ref="A45:C45"/>
    <mergeCell ref="A46:C46"/>
    <mergeCell ref="A47:C47"/>
    <mergeCell ref="A49:C49"/>
    <mergeCell ref="A42:C42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6185ee-ead5-43d1-9471-15d7c5c55437}">
  <sheetPr codeName="Sheet37">
    <pageSetUpPr fitToPage="1"/>
  </sheetPr>
  <dimension ref="A1:Z52"/>
  <sheetViews>
    <sheetView zoomScale="90" zoomScaleNormal="90" workbookViewId="0" topLeftCell="C1">
      <selection pane="topLeft" activeCell="E4" sqref="E4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8" width="11.571428571428571" style="1" customWidth="1"/>
    <col min="9" max="9" width="13.714285714285714" style="1" bestFit="1" customWidth="1"/>
    <col min="10" max="10" width="13.857142857142858" style="1" bestFit="1" customWidth="1"/>
    <col min="11" max="22" width="13.714285714285714" style="1" bestFit="1" customWidth="1"/>
    <col min="23" max="23" width="2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86" t="str">
        <f>'1 (7)'!A1:Z1</f>
        <v xml:space="preserve">ST. WILFRED'S PG COLLEGE 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91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5" t="str">
        <f>'CO (7)'!D8</f>
        <v>Rajasthan Geography</v>
      </c>
      <c r="D4" s="113" t="s">
        <v>82</v>
      </c>
      <c r="E4" s="114"/>
      <c r="F4" s="189" t="s">
        <v>102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307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03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0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6" ht="19.9" customHeight="1">
      <c r="A8" s="320">
        <v>1</v>
      </c>
      <c r="B8" s="165">
        <v>263464</v>
      </c>
      <c r="C8" s="148" t="s">
        <v>104</v>
      </c>
      <c r="D8" s="10">
        <v>8</v>
      </c>
      <c r="E8" s="10">
        <v>6.50</v>
      </c>
      <c r="F8" s="10">
        <v>6</v>
      </c>
      <c r="G8" s="10">
        <v>6.50</v>
      </c>
      <c r="H8" s="10">
        <v>7</v>
      </c>
      <c r="I8" s="10">
        <f>SUM(D8:H8)</f>
        <v>34</v>
      </c>
      <c r="J8" s="10">
        <f>I8*0.15</f>
        <v>5.0999999999999996</v>
      </c>
      <c r="K8" s="18">
        <v>4</v>
      </c>
      <c r="L8" s="18">
        <v>2</v>
      </c>
      <c r="M8" s="18">
        <v>5</v>
      </c>
      <c r="N8" s="18">
        <v>3</v>
      </c>
      <c r="O8" s="18">
        <v>4</v>
      </c>
      <c r="P8" s="18">
        <f>SUM(K8:O8)</f>
        <v>18</v>
      </c>
      <c r="Q8" s="116">
        <f>P8*0.05</f>
        <v>0.90</v>
      </c>
      <c r="R8" s="105">
        <f>(D8*0.15+K8*0.05)</f>
        <v>1.40</v>
      </c>
      <c r="S8" s="105">
        <f t="shared" si="0" ref="S8:V40">(E8*0.15+L8*0.05)</f>
        <v>1.075</v>
      </c>
      <c r="T8" s="105">
        <f t="shared" si="0"/>
        <v>1.1499999999999999</v>
      </c>
      <c r="U8" s="105">
        <f t="shared" si="0"/>
        <v>1.125</v>
      </c>
      <c r="V8" s="105">
        <f t="shared" si="0"/>
        <v>1.25</v>
      </c>
      <c r="W8" s="117">
        <f t="shared" si="1" ref="W8:W40">I8+P8</f>
        <v>52</v>
      </c>
      <c r="X8" s="117">
        <f>(W8*0.2)</f>
        <v>10.40</v>
      </c>
      <c r="Y8" s="166">
        <v>37</v>
      </c>
      <c r="Z8" s="116">
        <f>Y8*0.8</f>
        <v>29.60</v>
      </c>
    </row>
    <row r="9" spans="1:26" ht="19.9" customHeight="1" thickBot="1">
      <c r="A9" s="321">
        <v>2</v>
      </c>
      <c r="B9" s="165">
        <v>263466</v>
      </c>
      <c r="C9" s="148" t="s">
        <v>168</v>
      </c>
      <c r="D9" s="10">
        <v>7</v>
      </c>
      <c r="E9" s="10">
        <v>6.50</v>
      </c>
      <c r="F9" s="10">
        <v>5</v>
      </c>
      <c r="G9" s="10">
        <v>6</v>
      </c>
      <c r="H9" s="10">
        <v>5</v>
      </c>
      <c r="I9" s="10">
        <f t="shared" si="2" ref="I9:I40">SUM(D9:H9)</f>
        <v>29.50</v>
      </c>
      <c r="J9" s="10">
        <f t="shared" si="3" ref="J9:J40">I9*0.15</f>
        <v>4.425</v>
      </c>
      <c r="K9" s="18">
        <v>3</v>
      </c>
      <c r="L9" s="18">
        <v>1.50</v>
      </c>
      <c r="M9" s="18">
        <v>1</v>
      </c>
      <c r="N9" s="18">
        <v>2.50</v>
      </c>
      <c r="O9" s="18">
        <v>3</v>
      </c>
      <c r="P9" s="18">
        <f t="shared" si="4" ref="P9:P40">SUM(K9:O9)</f>
        <v>11</v>
      </c>
      <c r="Q9" s="116">
        <f t="shared" si="5" ref="Q9:Q40">P9*0.05</f>
        <v>0.55000000000000004</v>
      </c>
      <c r="R9" s="105">
        <f t="shared" si="6" ref="R9:R40">(D9*0.15+K9*0.05)</f>
        <v>1.2000000000000002</v>
      </c>
      <c r="S9" s="105">
        <f t="shared" si="0"/>
        <v>1.05</v>
      </c>
      <c r="T9" s="105">
        <f t="shared" si="0"/>
        <v>0.80</v>
      </c>
      <c r="U9" s="105">
        <f t="shared" si="0"/>
        <v>1.0249999999999999</v>
      </c>
      <c r="V9" s="105">
        <f t="shared" si="0"/>
        <v>0.90</v>
      </c>
      <c r="W9" s="117">
        <f t="shared" si="1"/>
        <v>40.50</v>
      </c>
      <c r="X9" s="117">
        <f t="shared" si="7" ref="X9:X40">(W9*0.2)</f>
        <v>8.10</v>
      </c>
      <c r="Y9" s="166">
        <v>31</v>
      </c>
      <c r="Z9" s="116">
        <f t="shared" si="8" ref="Z9:Z40">Y9*0.8</f>
        <v>24.80</v>
      </c>
    </row>
    <row r="10" spans="1:26" ht="19.9" customHeight="1">
      <c r="A10" s="320">
        <v>3</v>
      </c>
      <c r="B10" s="165">
        <v>263469</v>
      </c>
      <c r="C10" s="148" t="s">
        <v>106</v>
      </c>
      <c r="D10" s="10">
        <v>6</v>
      </c>
      <c r="E10" s="10">
        <v>7</v>
      </c>
      <c r="F10" s="10">
        <v>5</v>
      </c>
      <c r="G10" s="10">
        <v>9</v>
      </c>
      <c r="H10" s="10">
        <v>8</v>
      </c>
      <c r="I10" s="10">
        <f t="shared" si="2"/>
        <v>35</v>
      </c>
      <c r="J10" s="10">
        <f t="shared" si="3"/>
        <v>5.25</v>
      </c>
      <c r="K10" s="18">
        <v>3</v>
      </c>
      <c r="L10" s="18">
        <v>4</v>
      </c>
      <c r="M10" s="18">
        <v>3.50</v>
      </c>
      <c r="N10" s="18">
        <v>5</v>
      </c>
      <c r="O10" s="18">
        <v>2</v>
      </c>
      <c r="P10" s="18">
        <f t="shared" si="4"/>
        <v>17.50</v>
      </c>
      <c r="Q10" s="116">
        <f t="shared" si="5"/>
        <v>0.875</v>
      </c>
      <c r="R10" s="105">
        <f t="shared" si="6"/>
        <v>1.0499999999999998</v>
      </c>
      <c r="S10" s="105">
        <f t="shared" si="0"/>
        <v>1.25</v>
      </c>
      <c r="T10" s="105">
        <f t="shared" si="0"/>
        <v>0.925</v>
      </c>
      <c r="U10" s="105">
        <f t="shared" si="0"/>
        <v>1.60</v>
      </c>
      <c r="V10" s="105">
        <f t="shared" si="0"/>
        <v>1.30</v>
      </c>
      <c r="W10" s="117">
        <f t="shared" si="1"/>
        <v>52.50</v>
      </c>
      <c r="X10" s="117">
        <f t="shared" si="7"/>
        <v>10.50</v>
      </c>
      <c r="Y10" s="166">
        <v>36</v>
      </c>
      <c r="Z10" s="116">
        <f t="shared" si="8"/>
        <v>28.80</v>
      </c>
    </row>
    <row r="11" spans="1:26" ht="18" customHeight="1" thickBot="1">
      <c r="A11" s="321">
        <v>4</v>
      </c>
      <c r="B11" s="165">
        <v>263476</v>
      </c>
      <c r="C11" s="148" t="s">
        <v>175</v>
      </c>
      <c r="D11" s="10">
        <v>8</v>
      </c>
      <c r="E11" s="10">
        <v>9</v>
      </c>
      <c r="F11" s="10">
        <v>4</v>
      </c>
      <c r="G11" s="10">
        <v>8</v>
      </c>
      <c r="H11" s="10">
        <v>10</v>
      </c>
      <c r="I11" s="10">
        <f t="shared" si="2"/>
        <v>39</v>
      </c>
      <c r="J11" s="10">
        <f t="shared" si="3"/>
        <v>5.85</v>
      </c>
      <c r="K11" s="18">
        <v>4</v>
      </c>
      <c r="L11" s="18">
        <v>3.50</v>
      </c>
      <c r="M11" s="18">
        <v>5</v>
      </c>
      <c r="N11" s="18">
        <v>2.50</v>
      </c>
      <c r="O11" s="18">
        <v>2</v>
      </c>
      <c r="P11" s="18">
        <f t="shared" si="4"/>
        <v>17</v>
      </c>
      <c r="Q11" s="116">
        <f t="shared" si="5"/>
        <v>0.85000000000000009</v>
      </c>
      <c r="R11" s="105">
        <f t="shared" si="6"/>
        <v>1.40</v>
      </c>
      <c r="S11" s="105">
        <f t="shared" si="0"/>
        <v>1.525</v>
      </c>
      <c r="T11" s="105">
        <f t="shared" si="0"/>
        <v>0.85</v>
      </c>
      <c r="U11" s="105">
        <f t="shared" si="0"/>
        <v>1.325</v>
      </c>
      <c r="V11" s="105">
        <f t="shared" si="0"/>
        <v>1.60</v>
      </c>
      <c r="W11" s="117">
        <f t="shared" si="1"/>
        <v>56</v>
      </c>
      <c r="X11" s="117">
        <f t="shared" si="7"/>
        <v>11.20</v>
      </c>
      <c r="Y11" s="166">
        <v>41</v>
      </c>
      <c r="Z11" s="116">
        <f t="shared" si="8"/>
        <v>32.800000000000004</v>
      </c>
    </row>
    <row r="12" spans="1:26" ht="19.9" customHeight="1">
      <c r="A12" s="320">
        <v>5</v>
      </c>
      <c r="B12" s="165">
        <v>263478</v>
      </c>
      <c r="C12" s="148" t="s">
        <v>177</v>
      </c>
      <c r="D12" s="10">
        <v>4</v>
      </c>
      <c r="E12" s="10">
        <v>8</v>
      </c>
      <c r="F12" s="10">
        <v>5.50</v>
      </c>
      <c r="G12" s="10">
        <v>6</v>
      </c>
      <c r="H12" s="10">
        <v>8</v>
      </c>
      <c r="I12" s="10">
        <f t="shared" si="2"/>
        <v>31.50</v>
      </c>
      <c r="J12" s="10">
        <f t="shared" si="3"/>
        <v>4.7249999999999996</v>
      </c>
      <c r="K12" s="18">
        <v>2.50</v>
      </c>
      <c r="L12" s="18">
        <v>3</v>
      </c>
      <c r="M12" s="18">
        <v>3</v>
      </c>
      <c r="N12" s="18">
        <v>4</v>
      </c>
      <c r="O12" s="18">
        <v>5</v>
      </c>
      <c r="P12" s="18">
        <f t="shared" si="4"/>
        <v>17.50</v>
      </c>
      <c r="Q12" s="116">
        <f t="shared" si="5"/>
        <v>0.875</v>
      </c>
      <c r="R12" s="105">
        <f t="shared" si="6"/>
        <v>0.725</v>
      </c>
      <c r="S12" s="105">
        <f t="shared" si="0"/>
        <v>1.35</v>
      </c>
      <c r="T12" s="105">
        <f t="shared" si="0"/>
        <v>0.975</v>
      </c>
      <c r="U12" s="105">
        <f t="shared" si="0"/>
        <v>1.0999999999999999</v>
      </c>
      <c r="V12" s="105">
        <f t="shared" si="0"/>
        <v>1.45</v>
      </c>
      <c r="W12" s="117">
        <f t="shared" si="1"/>
        <v>49</v>
      </c>
      <c r="X12" s="117">
        <f t="shared" si="7"/>
        <v>9.8000000000000007</v>
      </c>
      <c r="Y12" s="166">
        <v>36</v>
      </c>
      <c r="Z12" s="116">
        <f t="shared" si="8"/>
        <v>28.80</v>
      </c>
    </row>
    <row r="13" spans="1:26" ht="19.9" customHeight="1" thickBot="1">
      <c r="A13" s="321">
        <v>6</v>
      </c>
      <c r="B13" s="165">
        <v>263483</v>
      </c>
      <c r="C13" s="148" t="s">
        <v>181</v>
      </c>
      <c r="D13" s="10">
        <v>5</v>
      </c>
      <c r="E13" s="10">
        <v>4</v>
      </c>
      <c r="F13" s="10">
        <v>8</v>
      </c>
      <c r="G13" s="10">
        <v>8</v>
      </c>
      <c r="H13" s="10">
        <v>7</v>
      </c>
      <c r="I13" s="10">
        <f t="shared" si="2"/>
        <v>32</v>
      </c>
      <c r="J13" s="10">
        <f t="shared" si="3"/>
        <v>4.80</v>
      </c>
      <c r="K13" s="18">
        <v>2</v>
      </c>
      <c r="L13" s="18">
        <v>3</v>
      </c>
      <c r="M13" s="18">
        <v>2</v>
      </c>
      <c r="N13" s="18">
        <v>5</v>
      </c>
      <c r="O13" s="18">
        <v>3</v>
      </c>
      <c r="P13" s="18">
        <f t="shared" si="4"/>
        <v>15</v>
      </c>
      <c r="Q13" s="116">
        <f t="shared" si="5"/>
        <v>0.75</v>
      </c>
      <c r="R13" s="105">
        <f t="shared" si="6"/>
        <v>0.85</v>
      </c>
      <c r="S13" s="105">
        <f t="shared" si="0"/>
        <v>0.75</v>
      </c>
      <c r="T13" s="105">
        <f t="shared" si="0"/>
        <v>1.30</v>
      </c>
      <c r="U13" s="105">
        <f t="shared" si="0"/>
        <v>1.45</v>
      </c>
      <c r="V13" s="105">
        <f t="shared" si="0"/>
        <v>1.2000000000000002</v>
      </c>
      <c r="W13" s="117">
        <f t="shared" si="1"/>
        <v>47</v>
      </c>
      <c r="X13" s="117">
        <f t="shared" si="7"/>
        <v>9.40</v>
      </c>
      <c r="Y13" s="166">
        <v>35</v>
      </c>
      <c r="Z13" s="116">
        <f t="shared" si="8"/>
        <v>28</v>
      </c>
    </row>
    <row r="14" spans="1:26" ht="19.9" customHeight="1">
      <c r="A14" s="320">
        <v>7</v>
      </c>
      <c r="B14" s="165">
        <v>263484</v>
      </c>
      <c r="C14" s="148" t="s">
        <v>182</v>
      </c>
      <c r="D14" s="10">
        <v>8</v>
      </c>
      <c r="E14" s="10">
        <v>3.50</v>
      </c>
      <c r="F14" s="10">
        <v>10</v>
      </c>
      <c r="G14" s="10">
        <v>6</v>
      </c>
      <c r="H14" s="10">
        <v>8</v>
      </c>
      <c r="I14" s="10">
        <f t="shared" si="2"/>
        <v>35.50</v>
      </c>
      <c r="J14" s="10">
        <f t="shared" si="3"/>
        <v>5.325</v>
      </c>
      <c r="K14" s="18">
        <v>3</v>
      </c>
      <c r="L14" s="18">
        <v>4</v>
      </c>
      <c r="M14" s="18">
        <v>5</v>
      </c>
      <c r="N14" s="18">
        <v>3</v>
      </c>
      <c r="O14" s="18">
        <v>1</v>
      </c>
      <c r="P14" s="18">
        <f t="shared" si="4"/>
        <v>16</v>
      </c>
      <c r="Q14" s="116">
        <f t="shared" si="5"/>
        <v>0.80</v>
      </c>
      <c r="R14" s="105">
        <f t="shared" si="6"/>
        <v>1.35</v>
      </c>
      <c r="S14" s="105">
        <f t="shared" si="0"/>
        <v>0.72500000000000009</v>
      </c>
      <c r="T14" s="105">
        <f t="shared" si="0"/>
        <v>1.75</v>
      </c>
      <c r="U14" s="105">
        <f t="shared" si="0"/>
        <v>1.0499999999999998</v>
      </c>
      <c r="V14" s="105">
        <f t="shared" si="0"/>
        <v>1.25</v>
      </c>
      <c r="W14" s="117">
        <f t="shared" si="1"/>
        <v>51.50</v>
      </c>
      <c r="X14" s="117">
        <f t="shared" si="7"/>
        <v>10.30</v>
      </c>
      <c r="Y14" s="166">
        <v>38</v>
      </c>
      <c r="Z14" s="116">
        <f t="shared" si="8"/>
        <v>30.40</v>
      </c>
    </row>
    <row r="15" spans="1:26" ht="19.9" customHeight="1" thickBot="1">
      <c r="A15" s="321">
        <v>8</v>
      </c>
      <c r="B15" s="165">
        <v>263485</v>
      </c>
      <c r="C15" s="148" t="s">
        <v>183</v>
      </c>
      <c r="D15" s="10">
        <v>5</v>
      </c>
      <c r="E15" s="10">
        <v>6</v>
      </c>
      <c r="F15" s="10">
        <v>6</v>
      </c>
      <c r="G15" s="10">
        <v>7</v>
      </c>
      <c r="H15" s="10">
        <v>4.50</v>
      </c>
      <c r="I15" s="10">
        <f t="shared" si="2"/>
        <v>28.50</v>
      </c>
      <c r="J15" s="10">
        <f t="shared" si="3"/>
        <v>4.2749999999999995</v>
      </c>
      <c r="K15" s="18">
        <v>3</v>
      </c>
      <c r="L15" s="18">
        <v>1</v>
      </c>
      <c r="M15" s="18">
        <v>3</v>
      </c>
      <c r="N15" s="18">
        <v>2</v>
      </c>
      <c r="O15" s="18">
        <v>3</v>
      </c>
      <c r="P15" s="18">
        <f t="shared" si="4"/>
        <v>12</v>
      </c>
      <c r="Q15" s="116">
        <f t="shared" si="5"/>
        <v>0.60000000000000009</v>
      </c>
      <c r="R15" s="105">
        <f t="shared" si="6"/>
        <v>0.90</v>
      </c>
      <c r="S15" s="105">
        <f t="shared" si="0"/>
        <v>0.95</v>
      </c>
      <c r="T15" s="105">
        <f t="shared" si="0"/>
        <v>1.0499999999999998</v>
      </c>
      <c r="U15" s="105">
        <f t="shared" si="0"/>
        <v>1.1500000000000001</v>
      </c>
      <c r="V15" s="105">
        <f t="shared" si="0"/>
        <v>0.825</v>
      </c>
      <c r="W15" s="117">
        <f t="shared" si="1"/>
        <v>40.50</v>
      </c>
      <c r="X15" s="117">
        <f t="shared" si="7"/>
        <v>8.10</v>
      </c>
      <c r="Y15" s="166">
        <v>28</v>
      </c>
      <c r="Z15" s="116">
        <f t="shared" si="8"/>
        <v>22.40</v>
      </c>
    </row>
    <row r="16" spans="1:26" ht="19.9" customHeight="1">
      <c r="A16" s="320">
        <v>9</v>
      </c>
      <c r="B16" s="165">
        <v>263492</v>
      </c>
      <c r="C16" s="148" t="s">
        <v>187</v>
      </c>
      <c r="D16" s="10">
        <v>7</v>
      </c>
      <c r="E16" s="10">
        <v>4</v>
      </c>
      <c r="F16" s="10">
        <v>3</v>
      </c>
      <c r="G16" s="10">
        <v>8</v>
      </c>
      <c r="H16" s="10">
        <v>5</v>
      </c>
      <c r="I16" s="10">
        <f t="shared" si="2"/>
        <v>27</v>
      </c>
      <c r="J16" s="10">
        <f t="shared" si="3"/>
        <v>4.05</v>
      </c>
      <c r="K16" s="18">
        <v>2</v>
      </c>
      <c r="L16" s="18">
        <v>1</v>
      </c>
      <c r="M16" s="18">
        <v>2</v>
      </c>
      <c r="N16" s="18">
        <v>1</v>
      </c>
      <c r="O16" s="18">
        <v>5</v>
      </c>
      <c r="P16" s="18">
        <f t="shared" si="4"/>
        <v>11</v>
      </c>
      <c r="Q16" s="116">
        <f t="shared" si="5"/>
        <v>0.55000000000000004</v>
      </c>
      <c r="R16" s="105">
        <f t="shared" si="6"/>
        <v>1.1500000000000001</v>
      </c>
      <c r="S16" s="105">
        <f t="shared" si="0"/>
        <v>0.65</v>
      </c>
      <c r="T16" s="105">
        <f t="shared" si="0"/>
        <v>0.54999999999999993</v>
      </c>
      <c r="U16" s="105">
        <f t="shared" si="0"/>
        <v>1.25</v>
      </c>
      <c r="V16" s="105">
        <f t="shared" si="0"/>
        <v>1</v>
      </c>
      <c r="W16" s="117">
        <f t="shared" si="1"/>
        <v>38</v>
      </c>
      <c r="X16" s="117">
        <f t="shared" si="7"/>
        <v>7.60</v>
      </c>
      <c r="Y16" s="166">
        <v>0</v>
      </c>
      <c r="Z16" s="116">
        <f t="shared" si="8"/>
        <v>0</v>
      </c>
    </row>
    <row r="17" spans="1:26" ht="19.9" customHeight="1" thickBot="1">
      <c r="A17" s="321">
        <v>10</v>
      </c>
      <c r="B17" s="165">
        <v>263495</v>
      </c>
      <c r="C17" s="148" t="s">
        <v>189</v>
      </c>
      <c r="D17" s="10">
        <v>10</v>
      </c>
      <c r="E17" s="10">
        <v>5</v>
      </c>
      <c r="F17" s="10">
        <v>8</v>
      </c>
      <c r="G17" s="10">
        <v>6</v>
      </c>
      <c r="H17" s="10">
        <v>5</v>
      </c>
      <c r="I17" s="10">
        <f t="shared" si="2"/>
        <v>34</v>
      </c>
      <c r="J17" s="10">
        <f t="shared" si="3"/>
        <v>5.0999999999999996</v>
      </c>
      <c r="K17" s="18">
        <v>2</v>
      </c>
      <c r="L17" s="18">
        <v>3</v>
      </c>
      <c r="M17" s="18">
        <v>2.50</v>
      </c>
      <c r="N17" s="18">
        <v>2</v>
      </c>
      <c r="O17" s="18">
        <v>3.50</v>
      </c>
      <c r="P17" s="18">
        <f t="shared" si="4"/>
        <v>13</v>
      </c>
      <c r="Q17" s="116">
        <f t="shared" si="5"/>
        <v>0.65</v>
      </c>
      <c r="R17" s="105">
        <f t="shared" si="6"/>
        <v>1.60</v>
      </c>
      <c r="S17" s="105">
        <f t="shared" si="0"/>
        <v>0.90</v>
      </c>
      <c r="T17" s="105">
        <f t="shared" si="0"/>
        <v>1.325</v>
      </c>
      <c r="U17" s="105">
        <f t="shared" si="0"/>
        <v>0.99999999999999989</v>
      </c>
      <c r="V17" s="105">
        <f t="shared" si="0"/>
        <v>0.925</v>
      </c>
      <c r="W17" s="117">
        <f t="shared" si="1"/>
        <v>47</v>
      </c>
      <c r="X17" s="117">
        <f t="shared" si="7"/>
        <v>9.40</v>
      </c>
      <c r="Y17" s="166">
        <v>35</v>
      </c>
      <c r="Z17" s="116">
        <f t="shared" si="8"/>
        <v>28</v>
      </c>
    </row>
    <row r="18" spans="1:26" ht="19.9" customHeight="1">
      <c r="A18" s="320">
        <v>11</v>
      </c>
      <c r="B18" s="165">
        <v>263496</v>
      </c>
      <c r="C18" s="148" t="s">
        <v>190</v>
      </c>
      <c r="D18" s="10">
        <v>7</v>
      </c>
      <c r="E18" s="10">
        <v>6</v>
      </c>
      <c r="F18" s="10">
        <v>3</v>
      </c>
      <c r="G18" s="10">
        <v>8</v>
      </c>
      <c r="H18" s="10">
        <v>5</v>
      </c>
      <c r="I18" s="10">
        <f t="shared" si="2"/>
        <v>29</v>
      </c>
      <c r="J18" s="10">
        <f t="shared" si="3"/>
        <v>4.3499999999999996</v>
      </c>
      <c r="K18" s="18">
        <v>3</v>
      </c>
      <c r="L18" s="18">
        <v>1</v>
      </c>
      <c r="M18" s="18">
        <v>2</v>
      </c>
      <c r="N18" s="18">
        <v>3</v>
      </c>
      <c r="O18" s="18">
        <v>4</v>
      </c>
      <c r="P18" s="18">
        <f t="shared" si="4"/>
        <v>13</v>
      </c>
      <c r="Q18" s="116">
        <f t="shared" si="5"/>
        <v>0.65</v>
      </c>
      <c r="R18" s="105">
        <f t="shared" si="6"/>
        <v>1.2000000000000002</v>
      </c>
      <c r="S18" s="105">
        <f t="shared" si="0"/>
        <v>0.95</v>
      </c>
      <c r="T18" s="105">
        <f t="shared" si="0"/>
        <v>0.54999999999999993</v>
      </c>
      <c r="U18" s="105">
        <f t="shared" si="0"/>
        <v>1.35</v>
      </c>
      <c r="V18" s="105">
        <f t="shared" si="0"/>
        <v>0.95</v>
      </c>
      <c r="W18" s="117">
        <f t="shared" si="1"/>
        <v>42</v>
      </c>
      <c r="X18" s="117">
        <f t="shared" si="7"/>
        <v>8.40</v>
      </c>
      <c r="Y18" s="166">
        <v>27</v>
      </c>
      <c r="Z18" s="116">
        <f t="shared" si="8"/>
        <v>21.60</v>
      </c>
    </row>
    <row r="19" spans="1:26" ht="19.9" customHeight="1" thickBot="1">
      <c r="A19" s="321">
        <v>12</v>
      </c>
      <c r="B19" s="165">
        <v>263501</v>
      </c>
      <c r="C19" s="148" t="s">
        <v>113</v>
      </c>
      <c r="D19" s="10">
        <v>5</v>
      </c>
      <c r="E19" s="10">
        <v>2</v>
      </c>
      <c r="F19" s="10">
        <v>3</v>
      </c>
      <c r="G19" s="10">
        <v>5</v>
      </c>
      <c r="H19" s="10">
        <v>4</v>
      </c>
      <c r="I19" s="10">
        <f t="shared" si="2"/>
        <v>19</v>
      </c>
      <c r="J19" s="10">
        <v>2</v>
      </c>
      <c r="K19" s="18">
        <v>2</v>
      </c>
      <c r="L19" s="18">
        <v>1</v>
      </c>
      <c r="M19" s="18">
        <v>2.50</v>
      </c>
      <c r="N19" s="18">
        <v>3</v>
      </c>
      <c r="O19" s="18">
        <v>2</v>
      </c>
      <c r="P19" s="18">
        <f t="shared" si="4"/>
        <v>10.50</v>
      </c>
      <c r="Q19" s="116">
        <f t="shared" si="5"/>
        <v>0.525</v>
      </c>
      <c r="R19" s="105">
        <f t="shared" si="6"/>
        <v>0.85</v>
      </c>
      <c r="S19" s="105">
        <f t="shared" si="0"/>
        <v>0.35</v>
      </c>
      <c r="T19" s="105">
        <f t="shared" si="0"/>
        <v>0.57499999999999996</v>
      </c>
      <c r="U19" s="105">
        <f t="shared" si="0"/>
        <v>0.90</v>
      </c>
      <c r="V19" s="105">
        <f t="shared" si="0"/>
        <v>0.70</v>
      </c>
      <c r="W19" s="117">
        <f t="shared" si="1"/>
        <v>29.50</v>
      </c>
      <c r="X19" s="117">
        <f t="shared" si="7"/>
        <v>5.90</v>
      </c>
      <c r="Y19" s="166">
        <v>20</v>
      </c>
      <c r="Z19" s="116">
        <f t="shared" si="8"/>
        <v>16</v>
      </c>
    </row>
    <row r="20" spans="1:26" ht="19.9" customHeight="1">
      <c r="A20" s="320">
        <v>13</v>
      </c>
      <c r="B20" s="165">
        <v>263502</v>
      </c>
      <c r="C20" s="148" t="s">
        <v>194</v>
      </c>
      <c r="D20" s="10">
        <v>6</v>
      </c>
      <c r="E20" s="10">
        <v>8</v>
      </c>
      <c r="F20" s="10">
        <v>4</v>
      </c>
      <c r="G20" s="10">
        <v>2</v>
      </c>
      <c r="H20" s="10">
        <v>7</v>
      </c>
      <c r="I20" s="10">
        <f t="shared" si="2"/>
        <v>27</v>
      </c>
      <c r="J20" s="10">
        <f t="shared" si="3"/>
        <v>4.05</v>
      </c>
      <c r="K20" s="18">
        <v>4</v>
      </c>
      <c r="L20" s="18">
        <v>3</v>
      </c>
      <c r="M20" s="18">
        <v>2</v>
      </c>
      <c r="N20" s="18">
        <v>3</v>
      </c>
      <c r="O20" s="18">
        <v>2</v>
      </c>
      <c r="P20" s="18">
        <f t="shared" si="4"/>
        <v>14</v>
      </c>
      <c r="Q20" s="116">
        <f t="shared" si="5"/>
        <v>0.70</v>
      </c>
      <c r="R20" s="105">
        <f t="shared" si="6"/>
        <v>1.0999999999999999</v>
      </c>
      <c r="S20" s="105">
        <f t="shared" si="0"/>
        <v>1.35</v>
      </c>
      <c r="T20" s="105">
        <f t="shared" si="0"/>
        <v>0.70</v>
      </c>
      <c r="U20" s="105">
        <f t="shared" si="0"/>
        <v>0.45</v>
      </c>
      <c r="V20" s="105">
        <f t="shared" si="0"/>
        <v>1.1500000000000001</v>
      </c>
      <c r="W20" s="117">
        <f t="shared" si="1"/>
        <v>41</v>
      </c>
      <c r="X20" s="117">
        <f t="shared" si="7"/>
        <v>8.2000000000000011</v>
      </c>
      <c r="Y20" s="166">
        <v>28</v>
      </c>
      <c r="Z20" s="116">
        <f t="shared" si="8"/>
        <v>22.40</v>
      </c>
    </row>
    <row r="21" spans="1:26" ht="19.9" customHeight="1" thickBot="1">
      <c r="A21" s="321">
        <v>14</v>
      </c>
      <c r="B21" s="165">
        <v>263503</v>
      </c>
      <c r="C21" s="148" t="s">
        <v>195</v>
      </c>
      <c r="D21" s="10">
        <v>3</v>
      </c>
      <c r="E21" s="10">
        <v>1</v>
      </c>
      <c r="F21" s="10">
        <v>5</v>
      </c>
      <c r="G21" s="10">
        <v>6</v>
      </c>
      <c r="H21" s="10">
        <v>4</v>
      </c>
      <c r="I21" s="10">
        <f t="shared" si="2"/>
        <v>19</v>
      </c>
      <c r="J21" s="10">
        <f t="shared" si="3"/>
        <v>2.85</v>
      </c>
      <c r="K21" s="18">
        <v>2</v>
      </c>
      <c r="L21" s="18">
        <v>4</v>
      </c>
      <c r="M21" s="18">
        <v>4</v>
      </c>
      <c r="N21" s="18">
        <v>3</v>
      </c>
      <c r="O21" s="18">
        <v>2</v>
      </c>
      <c r="P21" s="18">
        <f t="shared" si="4"/>
        <v>15</v>
      </c>
      <c r="Q21" s="116">
        <f t="shared" si="5"/>
        <v>0.75</v>
      </c>
      <c r="R21" s="105">
        <f t="shared" si="6"/>
        <v>0.54999999999999993</v>
      </c>
      <c r="S21" s="105">
        <f t="shared" si="0"/>
        <v>0.35</v>
      </c>
      <c r="T21" s="105">
        <f t="shared" si="0"/>
        <v>0.95</v>
      </c>
      <c r="U21" s="105">
        <f t="shared" si="0"/>
        <v>1.0499999999999998</v>
      </c>
      <c r="V21" s="105">
        <f t="shared" si="0"/>
        <v>0.70</v>
      </c>
      <c r="W21" s="117">
        <f t="shared" si="1"/>
        <v>34</v>
      </c>
      <c r="X21" s="117">
        <f t="shared" si="7"/>
        <v>6.8000000000000007</v>
      </c>
      <c r="Y21" s="166">
        <v>10</v>
      </c>
      <c r="Z21" s="116">
        <f t="shared" si="8"/>
        <v>8</v>
      </c>
    </row>
    <row r="22" spans="1:26" ht="19.9" customHeight="1">
      <c r="A22" s="320">
        <v>15</v>
      </c>
      <c r="B22" s="165">
        <v>263521</v>
      </c>
      <c r="C22" s="148" t="s">
        <v>207</v>
      </c>
      <c r="D22" s="10">
        <v>6.50</v>
      </c>
      <c r="E22" s="10">
        <v>4</v>
      </c>
      <c r="F22" s="10">
        <v>5.50</v>
      </c>
      <c r="G22" s="10">
        <v>3</v>
      </c>
      <c r="H22" s="10">
        <v>7</v>
      </c>
      <c r="I22" s="10">
        <f t="shared" si="2"/>
        <v>26</v>
      </c>
      <c r="J22" s="10">
        <f t="shared" si="3"/>
        <v>3.90</v>
      </c>
      <c r="K22" s="18">
        <v>2.50</v>
      </c>
      <c r="L22" s="18">
        <v>4</v>
      </c>
      <c r="M22" s="18">
        <v>3</v>
      </c>
      <c r="N22" s="18">
        <v>2.50</v>
      </c>
      <c r="O22" s="18">
        <v>5</v>
      </c>
      <c r="P22" s="18">
        <f t="shared" si="4"/>
        <v>17</v>
      </c>
      <c r="Q22" s="116">
        <f t="shared" si="5"/>
        <v>0.85000000000000009</v>
      </c>
      <c r="R22" s="105">
        <f t="shared" si="6"/>
        <v>1.1000000000000001</v>
      </c>
      <c r="S22" s="105">
        <f t="shared" si="0"/>
        <v>0.80</v>
      </c>
      <c r="T22" s="105">
        <f t="shared" si="0"/>
        <v>0.975</v>
      </c>
      <c r="U22" s="105">
        <f t="shared" si="0"/>
        <v>0.57499999999999996</v>
      </c>
      <c r="V22" s="105">
        <f t="shared" si="0"/>
        <v>1.30</v>
      </c>
      <c r="W22" s="117">
        <f t="shared" si="1"/>
        <v>43</v>
      </c>
      <c r="X22" s="117">
        <f t="shared" si="7"/>
        <v>8.60</v>
      </c>
      <c r="Y22" s="166">
        <v>23</v>
      </c>
      <c r="Z22" s="116">
        <f t="shared" si="8"/>
        <v>18.400000000000002</v>
      </c>
    </row>
    <row r="23" spans="1:26" ht="19.9" customHeight="1" thickBot="1">
      <c r="A23" s="321">
        <v>16</v>
      </c>
      <c r="B23" s="165">
        <v>263525</v>
      </c>
      <c r="C23" s="148" t="s">
        <v>208</v>
      </c>
      <c r="D23" s="10">
        <v>3</v>
      </c>
      <c r="E23" s="10">
        <v>2</v>
      </c>
      <c r="F23" s="10">
        <v>5</v>
      </c>
      <c r="G23" s="10">
        <v>7</v>
      </c>
      <c r="H23" s="10">
        <v>6</v>
      </c>
      <c r="I23" s="10">
        <f t="shared" si="2"/>
        <v>23</v>
      </c>
      <c r="J23" s="10">
        <f t="shared" si="3"/>
        <v>3.4499999999999997</v>
      </c>
      <c r="K23" s="18">
        <v>5</v>
      </c>
      <c r="L23" s="18">
        <v>3.50</v>
      </c>
      <c r="M23" s="18">
        <v>3</v>
      </c>
      <c r="N23" s="18">
        <v>1</v>
      </c>
      <c r="O23" s="18">
        <v>3</v>
      </c>
      <c r="P23" s="18">
        <f t="shared" si="4"/>
        <v>15.50</v>
      </c>
      <c r="Q23" s="116">
        <f t="shared" si="5"/>
        <v>0.775</v>
      </c>
      <c r="R23" s="105">
        <f t="shared" si="6"/>
        <v>0.70</v>
      </c>
      <c r="S23" s="105">
        <f t="shared" si="0"/>
        <v>0.475</v>
      </c>
      <c r="T23" s="105">
        <f t="shared" si="0"/>
        <v>0.90</v>
      </c>
      <c r="U23" s="105">
        <f t="shared" si="0"/>
        <v>1.1000000000000001</v>
      </c>
      <c r="V23" s="105">
        <f t="shared" si="0"/>
        <v>1.0499999999999998</v>
      </c>
      <c r="W23" s="117">
        <f t="shared" si="1"/>
        <v>38.50</v>
      </c>
      <c r="X23" s="117">
        <f t="shared" si="7"/>
        <v>7.70</v>
      </c>
      <c r="Y23" s="166">
        <v>24</v>
      </c>
      <c r="Z23" s="116">
        <f t="shared" si="8"/>
        <v>19.200000000000003</v>
      </c>
    </row>
    <row r="24" spans="1:26" ht="19.9" customHeight="1">
      <c r="A24" s="320">
        <v>17</v>
      </c>
      <c r="B24" s="165">
        <v>263526</v>
      </c>
      <c r="C24" s="148" t="s">
        <v>209</v>
      </c>
      <c r="D24" s="10">
        <v>5</v>
      </c>
      <c r="E24" s="10">
        <v>6</v>
      </c>
      <c r="F24" s="10">
        <v>4</v>
      </c>
      <c r="G24" s="10">
        <v>7</v>
      </c>
      <c r="H24" s="10">
        <v>8</v>
      </c>
      <c r="I24" s="10">
        <f t="shared" si="2"/>
        <v>30</v>
      </c>
      <c r="J24" s="10">
        <f t="shared" si="3"/>
        <v>4.50</v>
      </c>
      <c r="K24" s="18">
        <v>3</v>
      </c>
      <c r="L24" s="18">
        <v>3</v>
      </c>
      <c r="M24" s="18">
        <v>2</v>
      </c>
      <c r="N24" s="18">
        <v>4</v>
      </c>
      <c r="O24" s="18">
        <v>3</v>
      </c>
      <c r="P24" s="18">
        <f t="shared" si="4"/>
        <v>15</v>
      </c>
      <c r="Q24" s="116">
        <f t="shared" si="5"/>
        <v>0.75</v>
      </c>
      <c r="R24" s="105">
        <f t="shared" si="6"/>
        <v>0.90</v>
      </c>
      <c r="S24" s="105">
        <f t="shared" si="0"/>
        <v>1.0499999999999998</v>
      </c>
      <c r="T24" s="105">
        <f t="shared" si="0"/>
        <v>0.70</v>
      </c>
      <c r="U24" s="105">
        <f t="shared" si="0"/>
        <v>1.25</v>
      </c>
      <c r="V24" s="105">
        <f t="shared" si="0"/>
        <v>1.35</v>
      </c>
      <c r="W24" s="117">
        <f t="shared" si="1"/>
        <v>45</v>
      </c>
      <c r="X24" s="117">
        <f t="shared" si="7"/>
        <v>9</v>
      </c>
      <c r="Y24" s="166">
        <v>32</v>
      </c>
      <c r="Z24" s="116">
        <f t="shared" si="8"/>
        <v>25.60</v>
      </c>
    </row>
    <row r="25" spans="1:26" ht="19.9" customHeight="1" thickBot="1">
      <c r="A25" s="321">
        <v>18</v>
      </c>
      <c r="B25" s="165">
        <v>263540</v>
      </c>
      <c r="C25" s="148" t="s">
        <v>217</v>
      </c>
      <c r="D25" s="10">
        <v>8</v>
      </c>
      <c r="E25" s="10">
        <v>7</v>
      </c>
      <c r="F25" s="10">
        <v>5</v>
      </c>
      <c r="G25" s="10">
        <v>9</v>
      </c>
      <c r="H25" s="10">
        <v>6</v>
      </c>
      <c r="I25" s="10">
        <f t="shared" si="2"/>
        <v>35</v>
      </c>
      <c r="J25" s="10">
        <f t="shared" si="3"/>
        <v>5.25</v>
      </c>
      <c r="K25" s="18">
        <v>5</v>
      </c>
      <c r="L25" s="18">
        <v>2.50</v>
      </c>
      <c r="M25" s="18">
        <v>3</v>
      </c>
      <c r="N25" s="18">
        <v>4</v>
      </c>
      <c r="O25" s="18">
        <v>3.50</v>
      </c>
      <c r="P25" s="18">
        <f t="shared" si="4"/>
        <v>18</v>
      </c>
      <c r="Q25" s="116">
        <f t="shared" si="5"/>
        <v>0.90</v>
      </c>
      <c r="R25" s="105">
        <f t="shared" si="6"/>
        <v>1.45</v>
      </c>
      <c r="S25" s="105">
        <f t="shared" si="0"/>
        <v>1.175</v>
      </c>
      <c r="T25" s="105">
        <f t="shared" si="0"/>
        <v>0.90</v>
      </c>
      <c r="U25" s="105">
        <f t="shared" si="0"/>
        <v>1.5499999999999998</v>
      </c>
      <c r="V25" s="105">
        <f t="shared" si="0"/>
        <v>1.075</v>
      </c>
      <c r="W25" s="117">
        <f t="shared" si="1"/>
        <v>53</v>
      </c>
      <c r="X25" s="117">
        <f t="shared" si="7"/>
        <v>10.60</v>
      </c>
      <c r="Y25" s="166">
        <v>29</v>
      </c>
      <c r="Z25" s="116">
        <f t="shared" si="8"/>
        <v>23.200000000000003</v>
      </c>
    </row>
    <row r="26" spans="1:26" ht="19.9" customHeight="1">
      <c r="A26" s="320">
        <v>19</v>
      </c>
      <c r="B26" s="165">
        <v>263546</v>
      </c>
      <c r="C26" s="148" t="s">
        <v>220</v>
      </c>
      <c r="D26" s="10">
        <v>4</v>
      </c>
      <c r="E26" s="10">
        <v>6.50</v>
      </c>
      <c r="F26" s="10">
        <v>5</v>
      </c>
      <c r="G26" s="10">
        <v>6</v>
      </c>
      <c r="H26" s="10">
        <v>8</v>
      </c>
      <c r="I26" s="10">
        <f t="shared" si="2"/>
        <v>29.50</v>
      </c>
      <c r="J26" s="10">
        <f t="shared" si="3"/>
        <v>4.425</v>
      </c>
      <c r="K26" s="18">
        <v>4</v>
      </c>
      <c r="L26" s="18">
        <v>5</v>
      </c>
      <c r="M26" s="18">
        <v>5</v>
      </c>
      <c r="N26" s="18">
        <v>3</v>
      </c>
      <c r="O26" s="18">
        <v>2.50</v>
      </c>
      <c r="P26" s="18">
        <f t="shared" si="4"/>
        <v>19.50</v>
      </c>
      <c r="Q26" s="116">
        <f t="shared" si="5"/>
        <v>0.97500000000000009</v>
      </c>
      <c r="R26" s="105">
        <f t="shared" si="6"/>
        <v>0.80</v>
      </c>
      <c r="S26" s="105">
        <f t="shared" si="0"/>
        <v>1.2250000000000001</v>
      </c>
      <c r="T26" s="105">
        <f t="shared" si="0"/>
        <v>1</v>
      </c>
      <c r="U26" s="105">
        <f t="shared" si="0"/>
        <v>1.0499999999999998</v>
      </c>
      <c r="V26" s="105">
        <f t="shared" si="0"/>
        <v>1.325</v>
      </c>
      <c r="W26" s="117">
        <f t="shared" si="1"/>
        <v>49</v>
      </c>
      <c r="X26" s="117">
        <f t="shared" si="7"/>
        <v>9.8000000000000007</v>
      </c>
      <c r="Y26" s="166">
        <v>30</v>
      </c>
      <c r="Z26" s="116">
        <f t="shared" si="8"/>
        <v>24</v>
      </c>
    </row>
    <row r="27" spans="1:26" ht="19.9" customHeight="1" thickBot="1">
      <c r="A27" s="321">
        <v>20</v>
      </c>
      <c r="B27" s="165">
        <v>263550</v>
      </c>
      <c r="C27" s="148" t="s">
        <v>223</v>
      </c>
      <c r="D27" s="10">
        <v>6</v>
      </c>
      <c r="E27" s="10">
        <v>3</v>
      </c>
      <c r="F27" s="10">
        <v>5</v>
      </c>
      <c r="G27" s="10">
        <v>5</v>
      </c>
      <c r="H27" s="10">
        <v>4</v>
      </c>
      <c r="I27" s="10">
        <f t="shared" si="2"/>
        <v>23</v>
      </c>
      <c r="J27" s="10">
        <f t="shared" si="3"/>
        <v>3.4499999999999997</v>
      </c>
      <c r="K27" s="18">
        <v>5</v>
      </c>
      <c r="L27" s="18">
        <v>3</v>
      </c>
      <c r="M27" s="18">
        <v>3</v>
      </c>
      <c r="N27" s="18">
        <v>4</v>
      </c>
      <c r="O27" s="18">
        <v>3</v>
      </c>
      <c r="P27" s="18">
        <f t="shared" si="4"/>
        <v>18</v>
      </c>
      <c r="Q27" s="116">
        <f t="shared" si="5"/>
        <v>0.90</v>
      </c>
      <c r="R27" s="105">
        <f t="shared" si="6"/>
        <v>1.1499999999999999</v>
      </c>
      <c r="S27" s="105">
        <f t="shared" si="0"/>
        <v>0.60</v>
      </c>
      <c r="T27" s="105">
        <f t="shared" si="0"/>
        <v>0.90</v>
      </c>
      <c r="U27" s="105">
        <f t="shared" si="0"/>
        <v>0.95</v>
      </c>
      <c r="V27" s="105">
        <f t="shared" si="0"/>
        <v>0.75</v>
      </c>
      <c r="W27" s="117">
        <f t="shared" si="1"/>
        <v>41</v>
      </c>
      <c r="X27" s="117">
        <f t="shared" si="7"/>
        <v>8.2000000000000011</v>
      </c>
      <c r="Y27" s="166">
        <v>23</v>
      </c>
      <c r="Z27" s="116">
        <f t="shared" si="8"/>
        <v>18.400000000000002</v>
      </c>
    </row>
    <row r="28" spans="1:26" ht="19.9" customHeight="1">
      <c r="A28" s="320">
        <v>21</v>
      </c>
      <c r="B28" s="165">
        <v>263556</v>
      </c>
      <c r="C28" s="148" t="s">
        <v>128</v>
      </c>
      <c r="D28" s="10">
        <v>5</v>
      </c>
      <c r="E28" s="10">
        <v>5</v>
      </c>
      <c r="F28" s="10">
        <v>4</v>
      </c>
      <c r="G28" s="10">
        <v>6</v>
      </c>
      <c r="H28" s="10">
        <v>6.50</v>
      </c>
      <c r="I28" s="10">
        <f t="shared" si="2"/>
        <v>26.50</v>
      </c>
      <c r="J28" s="10">
        <f t="shared" si="3"/>
        <v>3.9749999999999996</v>
      </c>
      <c r="K28" s="18">
        <v>5</v>
      </c>
      <c r="L28" s="18">
        <v>1.50</v>
      </c>
      <c r="M28" s="18">
        <v>3</v>
      </c>
      <c r="N28" s="18">
        <v>5</v>
      </c>
      <c r="O28" s="18">
        <v>2.50</v>
      </c>
      <c r="P28" s="18">
        <f t="shared" si="4"/>
        <v>17</v>
      </c>
      <c r="Q28" s="116">
        <f t="shared" si="5"/>
        <v>0.85000000000000009</v>
      </c>
      <c r="R28" s="105">
        <f t="shared" si="6"/>
        <v>1</v>
      </c>
      <c r="S28" s="105">
        <f t="shared" si="0"/>
        <v>0.825</v>
      </c>
      <c r="T28" s="105">
        <f t="shared" si="0"/>
        <v>0.75</v>
      </c>
      <c r="U28" s="105">
        <f t="shared" si="0"/>
        <v>1.1499999999999999</v>
      </c>
      <c r="V28" s="105">
        <f t="shared" si="0"/>
        <v>1.1000000000000001</v>
      </c>
      <c r="W28" s="117">
        <f t="shared" si="1"/>
        <v>43.50</v>
      </c>
      <c r="X28" s="117">
        <f t="shared" si="7"/>
        <v>8.7000000000000011</v>
      </c>
      <c r="Y28" s="166">
        <v>28</v>
      </c>
      <c r="Z28" s="116">
        <f t="shared" si="8"/>
        <v>22.40</v>
      </c>
    </row>
    <row r="29" spans="1:26" ht="19.9" customHeight="1" thickBot="1">
      <c r="A29" s="321">
        <v>22</v>
      </c>
      <c r="B29" s="165">
        <v>263558</v>
      </c>
      <c r="C29" s="148" t="s">
        <v>228</v>
      </c>
      <c r="D29" s="10">
        <v>4.50</v>
      </c>
      <c r="E29" s="10">
        <v>5</v>
      </c>
      <c r="F29" s="10">
        <v>8</v>
      </c>
      <c r="G29" s="10">
        <v>9</v>
      </c>
      <c r="H29" s="10">
        <v>7</v>
      </c>
      <c r="I29" s="10">
        <f t="shared" si="2"/>
        <v>33.50</v>
      </c>
      <c r="J29" s="10">
        <f t="shared" si="3"/>
        <v>5.0249999999999995</v>
      </c>
      <c r="K29" s="18">
        <v>3</v>
      </c>
      <c r="L29" s="18">
        <v>5</v>
      </c>
      <c r="M29" s="18">
        <v>2</v>
      </c>
      <c r="N29" s="18">
        <v>1</v>
      </c>
      <c r="O29" s="18">
        <v>3</v>
      </c>
      <c r="P29" s="18">
        <f t="shared" si="4"/>
        <v>14</v>
      </c>
      <c r="Q29" s="116">
        <f t="shared" si="5"/>
        <v>0.70</v>
      </c>
      <c r="R29" s="105">
        <f t="shared" si="6"/>
        <v>0.825</v>
      </c>
      <c r="S29" s="105">
        <f t="shared" si="0"/>
        <v>1</v>
      </c>
      <c r="T29" s="105">
        <f t="shared" si="0"/>
        <v>1.30</v>
      </c>
      <c r="U29" s="105">
        <f t="shared" si="0"/>
        <v>1.40</v>
      </c>
      <c r="V29" s="105">
        <f t="shared" si="0"/>
        <v>1.2000000000000002</v>
      </c>
      <c r="W29" s="117">
        <f t="shared" si="1"/>
        <v>47.50</v>
      </c>
      <c r="X29" s="117">
        <f t="shared" si="7"/>
        <v>9.50</v>
      </c>
      <c r="Y29" s="166">
        <v>33</v>
      </c>
      <c r="Z29" s="116">
        <f t="shared" si="8"/>
        <v>26.40</v>
      </c>
    </row>
    <row r="30" spans="1:26" ht="19.9" customHeight="1">
      <c r="A30" s="320">
        <v>23</v>
      </c>
      <c r="B30" s="165">
        <v>263559</v>
      </c>
      <c r="C30" s="148" t="s">
        <v>229</v>
      </c>
      <c r="D30" s="10">
        <v>5</v>
      </c>
      <c r="E30" s="10">
        <v>6.50</v>
      </c>
      <c r="F30" s="10">
        <v>5.50</v>
      </c>
      <c r="G30" s="10">
        <v>8.50</v>
      </c>
      <c r="H30" s="10">
        <v>3</v>
      </c>
      <c r="I30" s="10">
        <f t="shared" si="2"/>
        <v>28.50</v>
      </c>
      <c r="J30" s="10">
        <f t="shared" si="3"/>
        <v>4.2749999999999995</v>
      </c>
      <c r="K30" s="18">
        <v>1</v>
      </c>
      <c r="L30" s="18">
        <v>0</v>
      </c>
      <c r="M30" s="18">
        <v>1</v>
      </c>
      <c r="N30" s="18">
        <v>0</v>
      </c>
      <c r="O30" s="18">
        <v>0</v>
      </c>
      <c r="P30" s="18">
        <f t="shared" si="4"/>
        <v>2</v>
      </c>
      <c r="Q30" s="116">
        <f t="shared" si="5"/>
        <v>0.10</v>
      </c>
      <c r="R30" s="105">
        <f t="shared" si="6"/>
        <v>0.80</v>
      </c>
      <c r="S30" s="105">
        <f t="shared" si="0"/>
        <v>0.975</v>
      </c>
      <c r="T30" s="105">
        <f t="shared" si="0"/>
        <v>0.875</v>
      </c>
      <c r="U30" s="105">
        <f t="shared" si="0"/>
        <v>1.2749999999999999</v>
      </c>
      <c r="V30" s="105">
        <f t="shared" si="0"/>
        <v>0.44999999999999996</v>
      </c>
      <c r="W30" s="117">
        <f t="shared" si="1"/>
        <v>30.50</v>
      </c>
      <c r="X30" s="117">
        <f t="shared" si="7"/>
        <v>6.10</v>
      </c>
      <c r="Y30" s="166">
        <v>32</v>
      </c>
      <c r="Z30" s="116">
        <f t="shared" si="8"/>
        <v>25.60</v>
      </c>
    </row>
    <row r="31" spans="1:26" ht="19.9" customHeight="1" thickBot="1">
      <c r="A31" s="321">
        <v>24</v>
      </c>
      <c r="B31" s="165">
        <v>263562</v>
      </c>
      <c r="C31" s="148" t="s">
        <v>232</v>
      </c>
      <c r="D31" s="10">
        <v>3</v>
      </c>
      <c r="E31" s="10">
        <v>3.50</v>
      </c>
      <c r="F31" s="10">
        <v>6</v>
      </c>
      <c r="G31" s="10">
        <v>6</v>
      </c>
      <c r="H31" s="10">
        <v>5.50</v>
      </c>
      <c r="I31" s="10">
        <f t="shared" si="2"/>
        <v>24</v>
      </c>
      <c r="J31" s="10">
        <f t="shared" si="3"/>
        <v>3.5999999999999996</v>
      </c>
      <c r="K31" s="18">
        <v>3</v>
      </c>
      <c r="L31" s="18">
        <v>2</v>
      </c>
      <c r="M31" s="18">
        <v>3</v>
      </c>
      <c r="N31" s="18">
        <v>2</v>
      </c>
      <c r="O31" s="18">
        <v>1</v>
      </c>
      <c r="P31" s="18">
        <f t="shared" si="4"/>
        <v>11</v>
      </c>
      <c r="Q31" s="116">
        <f t="shared" si="5"/>
        <v>0.55000000000000004</v>
      </c>
      <c r="R31" s="105">
        <f t="shared" si="6"/>
        <v>0.60</v>
      </c>
      <c r="S31" s="105">
        <f t="shared" si="0"/>
        <v>0.625</v>
      </c>
      <c r="T31" s="105">
        <f t="shared" si="0"/>
        <v>1.0499999999999998</v>
      </c>
      <c r="U31" s="105">
        <f t="shared" si="0"/>
        <v>0.99999999999999989</v>
      </c>
      <c r="V31" s="105">
        <f t="shared" si="0"/>
        <v>0.875</v>
      </c>
      <c r="W31" s="117">
        <f t="shared" si="1"/>
        <v>35</v>
      </c>
      <c r="X31" s="117">
        <f t="shared" si="7"/>
        <v>7</v>
      </c>
      <c r="Y31" s="166">
        <v>23</v>
      </c>
      <c r="Z31" s="116">
        <f t="shared" si="8"/>
        <v>18.400000000000002</v>
      </c>
    </row>
    <row r="32" spans="1:26" ht="19.9" customHeight="1">
      <c r="A32" s="320">
        <v>25</v>
      </c>
      <c r="B32" s="165">
        <v>263574</v>
      </c>
      <c r="C32" s="148" t="s">
        <v>238</v>
      </c>
      <c r="D32" s="10">
        <v>9</v>
      </c>
      <c r="E32" s="10">
        <v>8</v>
      </c>
      <c r="F32" s="10">
        <v>5</v>
      </c>
      <c r="G32" s="10">
        <v>4</v>
      </c>
      <c r="H32" s="10">
        <v>10</v>
      </c>
      <c r="I32" s="10">
        <f t="shared" si="2"/>
        <v>36</v>
      </c>
      <c r="J32" s="10">
        <f t="shared" si="3"/>
        <v>5.40</v>
      </c>
      <c r="K32" s="18">
        <v>4</v>
      </c>
      <c r="L32" s="18">
        <v>2</v>
      </c>
      <c r="M32" s="18">
        <v>3</v>
      </c>
      <c r="N32" s="18">
        <v>1</v>
      </c>
      <c r="O32" s="18">
        <v>5</v>
      </c>
      <c r="P32" s="18">
        <f t="shared" si="4"/>
        <v>15</v>
      </c>
      <c r="Q32" s="116">
        <f t="shared" si="5"/>
        <v>0.75</v>
      </c>
      <c r="R32" s="105">
        <f t="shared" si="6"/>
        <v>1.5499999999999998</v>
      </c>
      <c r="S32" s="105">
        <f t="shared" si="0"/>
        <v>1.30</v>
      </c>
      <c r="T32" s="105">
        <f t="shared" si="0"/>
        <v>0.90</v>
      </c>
      <c r="U32" s="105">
        <f t="shared" si="0"/>
        <v>0.65</v>
      </c>
      <c r="V32" s="105">
        <f t="shared" si="0"/>
        <v>1.75</v>
      </c>
      <c r="W32" s="117">
        <f t="shared" si="1"/>
        <v>51</v>
      </c>
      <c r="X32" s="117">
        <f t="shared" si="7"/>
        <v>10.200000000000001</v>
      </c>
      <c r="Y32" s="166">
        <v>37</v>
      </c>
      <c r="Z32" s="116">
        <f t="shared" si="8"/>
        <v>29.60</v>
      </c>
    </row>
    <row r="33" spans="1:26" ht="19.9" customHeight="1" thickBot="1">
      <c r="A33" s="321">
        <v>26</v>
      </c>
      <c r="B33" s="165">
        <v>263578</v>
      </c>
      <c r="C33" s="148" t="s">
        <v>242</v>
      </c>
      <c r="D33" s="10">
        <v>3</v>
      </c>
      <c r="E33" s="10">
        <v>8</v>
      </c>
      <c r="F33" s="10">
        <v>9</v>
      </c>
      <c r="G33" s="10">
        <v>5</v>
      </c>
      <c r="H33" s="10">
        <v>7</v>
      </c>
      <c r="I33" s="10">
        <f t="shared" si="2"/>
        <v>32</v>
      </c>
      <c r="J33" s="10">
        <f t="shared" si="3"/>
        <v>4.80</v>
      </c>
      <c r="K33" s="18">
        <v>4</v>
      </c>
      <c r="L33" s="18">
        <v>3</v>
      </c>
      <c r="M33" s="18">
        <v>5</v>
      </c>
      <c r="N33" s="18">
        <v>2</v>
      </c>
      <c r="O33" s="18">
        <v>1</v>
      </c>
      <c r="P33" s="18">
        <f t="shared" si="4"/>
        <v>15</v>
      </c>
      <c r="Q33" s="116">
        <f t="shared" si="5"/>
        <v>0.75</v>
      </c>
      <c r="R33" s="105">
        <f t="shared" si="6"/>
        <v>0.64999999999999991</v>
      </c>
      <c r="S33" s="105">
        <f t="shared" si="0"/>
        <v>1.35</v>
      </c>
      <c r="T33" s="105">
        <f t="shared" si="0"/>
        <v>1.60</v>
      </c>
      <c r="U33" s="105">
        <f t="shared" si="0"/>
        <v>0.85</v>
      </c>
      <c r="V33" s="105">
        <f t="shared" si="0"/>
        <v>1.1000000000000001</v>
      </c>
      <c r="W33" s="117">
        <f t="shared" si="1"/>
        <v>47</v>
      </c>
      <c r="X33" s="117">
        <f t="shared" si="7"/>
        <v>9.40</v>
      </c>
      <c r="Y33" s="166">
        <v>29</v>
      </c>
      <c r="Z33" s="116">
        <f t="shared" si="8"/>
        <v>23.200000000000003</v>
      </c>
    </row>
    <row r="34" spans="1:26" ht="19.9" customHeight="1">
      <c r="A34" s="320">
        <v>27</v>
      </c>
      <c r="B34" s="165">
        <v>263601</v>
      </c>
      <c r="C34" s="148" t="s">
        <v>143</v>
      </c>
      <c r="D34" s="10">
        <v>5</v>
      </c>
      <c r="E34" s="10">
        <v>4</v>
      </c>
      <c r="F34" s="10">
        <v>5.50</v>
      </c>
      <c r="G34" s="10">
        <v>8</v>
      </c>
      <c r="H34" s="10">
        <v>5</v>
      </c>
      <c r="I34" s="10">
        <f t="shared" si="2"/>
        <v>27.50</v>
      </c>
      <c r="J34" s="10">
        <f t="shared" si="3"/>
        <v>4.125</v>
      </c>
      <c r="K34" s="18">
        <v>2</v>
      </c>
      <c r="L34" s="18">
        <v>4</v>
      </c>
      <c r="M34" s="18">
        <v>3</v>
      </c>
      <c r="N34" s="18">
        <v>1</v>
      </c>
      <c r="O34" s="18">
        <v>4</v>
      </c>
      <c r="P34" s="18">
        <f t="shared" si="4"/>
        <v>14</v>
      </c>
      <c r="Q34" s="116">
        <f t="shared" si="5"/>
        <v>0.70</v>
      </c>
      <c r="R34" s="105">
        <f t="shared" si="6"/>
        <v>0.85</v>
      </c>
      <c r="S34" s="105">
        <f t="shared" si="0"/>
        <v>0.80</v>
      </c>
      <c r="T34" s="105">
        <f t="shared" si="0"/>
        <v>0.975</v>
      </c>
      <c r="U34" s="105">
        <f t="shared" si="0"/>
        <v>1.25</v>
      </c>
      <c r="V34" s="105">
        <f t="shared" si="0"/>
        <v>0.95</v>
      </c>
      <c r="W34" s="117">
        <f t="shared" si="1"/>
        <v>41.50</v>
      </c>
      <c r="X34" s="117">
        <f t="shared" si="7"/>
        <v>8.3000000000000007</v>
      </c>
      <c r="Y34" s="166">
        <v>0</v>
      </c>
      <c r="Z34" s="116">
        <f t="shared" si="8"/>
        <v>0</v>
      </c>
    </row>
    <row r="35" spans="1:26" ht="19.9" customHeight="1" thickBot="1">
      <c r="A35" s="321">
        <v>28</v>
      </c>
      <c r="B35" s="165">
        <v>263604</v>
      </c>
      <c r="C35" s="148" t="s">
        <v>146</v>
      </c>
      <c r="D35" s="10">
        <v>6</v>
      </c>
      <c r="E35" s="10">
        <v>4</v>
      </c>
      <c r="F35" s="10">
        <v>2</v>
      </c>
      <c r="G35" s="10">
        <v>2</v>
      </c>
      <c r="H35" s="10">
        <v>2</v>
      </c>
      <c r="I35" s="10">
        <f t="shared" si="2"/>
        <v>16</v>
      </c>
      <c r="J35" s="10">
        <f t="shared" si="3"/>
        <v>2.40</v>
      </c>
      <c r="K35" s="18">
        <v>3</v>
      </c>
      <c r="L35" s="18">
        <v>2</v>
      </c>
      <c r="M35" s="18">
        <v>1</v>
      </c>
      <c r="N35" s="18">
        <v>2</v>
      </c>
      <c r="O35" s="18">
        <v>4</v>
      </c>
      <c r="P35" s="18">
        <f t="shared" si="4"/>
        <v>12</v>
      </c>
      <c r="Q35" s="116">
        <f t="shared" si="5"/>
        <v>0.60000000000000009</v>
      </c>
      <c r="R35" s="105">
        <f t="shared" si="6"/>
        <v>1.0499999999999998</v>
      </c>
      <c r="S35" s="105">
        <f t="shared" si="0"/>
        <v>0.70</v>
      </c>
      <c r="T35" s="105">
        <f t="shared" si="0"/>
        <v>0.35</v>
      </c>
      <c r="U35" s="105">
        <f t="shared" si="0"/>
        <v>0.40</v>
      </c>
      <c r="V35" s="105">
        <f t="shared" si="0"/>
        <v>0.50</v>
      </c>
      <c r="W35" s="117">
        <f t="shared" si="1"/>
        <v>28</v>
      </c>
      <c r="X35" s="117">
        <f t="shared" si="7"/>
        <v>5.60</v>
      </c>
      <c r="Y35" s="166">
        <v>18</v>
      </c>
      <c r="Z35" s="116">
        <f t="shared" si="8"/>
        <v>14.40</v>
      </c>
    </row>
    <row r="36" spans="1:26" ht="19.9" customHeight="1">
      <c r="A36" s="320">
        <v>29</v>
      </c>
      <c r="B36" s="165">
        <v>263606</v>
      </c>
      <c r="C36" s="148" t="s">
        <v>147</v>
      </c>
      <c r="D36" s="10">
        <v>7</v>
      </c>
      <c r="E36" s="10">
        <v>5</v>
      </c>
      <c r="F36" s="10">
        <v>5</v>
      </c>
      <c r="G36" s="10">
        <v>4</v>
      </c>
      <c r="H36" s="10">
        <v>5</v>
      </c>
      <c r="I36" s="10">
        <f t="shared" si="2"/>
        <v>26</v>
      </c>
      <c r="J36" s="10">
        <f t="shared" si="3"/>
        <v>3.90</v>
      </c>
      <c r="K36" s="18">
        <v>1</v>
      </c>
      <c r="L36" s="18">
        <v>3</v>
      </c>
      <c r="M36" s="18">
        <v>2</v>
      </c>
      <c r="N36" s="18">
        <v>5</v>
      </c>
      <c r="O36" s="18">
        <v>3</v>
      </c>
      <c r="P36" s="18">
        <f t="shared" si="4"/>
        <v>14</v>
      </c>
      <c r="Q36" s="116">
        <f t="shared" si="5"/>
        <v>0.70</v>
      </c>
      <c r="R36" s="105">
        <f t="shared" si="6"/>
        <v>1.1000000000000001</v>
      </c>
      <c r="S36" s="105">
        <f t="shared" si="0"/>
        <v>0.90</v>
      </c>
      <c r="T36" s="105">
        <f t="shared" si="0"/>
        <v>0.85</v>
      </c>
      <c r="U36" s="105">
        <f t="shared" si="0"/>
        <v>0.85</v>
      </c>
      <c r="V36" s="105">
        <f t="shared" si="0"/>
        <v>0.90</v>
      </c>
      <c r="W36" s="117">
        <f t="shared" si="1"/>
        <v>40</v>
      </c>
      <c r="X36" s="117">
        <f t="shared" si="7"/>
        <v>8</v>
      </c>
      <c r="Y36" s="166">
        <v>0</v>
      </c>
      <c r="Z36" s="116">
        <f t="shared" si="8"/>
        <v>0</v>
      </c>
    </row>
    <row r="37" spans="1:26" ht="19.9" customHeight="1" thickBot="1">
      <c r="A37" s="321">
        <v>30</v>
      </c>
      <c r="B37" s="165">
        <v>263607</v>
      </c>
      <c r="C37" s="148" t="s">
        <v>148</v>
      </c>
      <c r="D37" s="10">
        <v>1</v>
      </c>
      <c r="E37" s="10">
        <v>5.50</v>
      </c>
      <c r="F37" s="10">
        <v>6</v>
      </c>
      <c r="G37" s="10">
        <v>7</v>
      </c>
      <c r="H37" s="10">
        <v>2</v>
      </c>
      <c r="I37" s="10">
        <f t="shared" si="2"/>
        <v>21.50</v>
      </c>
      <c r="J37" s="10">
        <f t="shared" si="3"/>
        <v>3.225</v>
      </c>
      <c r="K37" s="18">
        <v>2.50</v>
      </c>
      <c r="L37" s="18">
        <v>3</v>
      </c>
      <c r="M37" s="18">
        <v>3.50</v>
      </c>
      <c r="N37" s="18">
        <v>2</v>
      </c>
      <c r="O37" s="18">
        <v>4</v>
      </c>
      <c r="P37" s="18">
        <f t="shared" si="4"/>
        <v>15</v>
      </c>
      <c r="Q37" s="116">
        <f t="shared" si="5"/>
        <v>0.75</v>
      </c>
      <c r="R37" s="105">
        <f t="shared" si="6"/>
        <v>0.27500000000000002</v>
      </c>
      <c r="S37" s="105">
        <f t="shared" si="0"/>
        <v>0.975</v>
      </c>
      <c r="T37" s="105">
        <f t="shared" si="0"/>
        <v>1.075</v>
      </c>
      <c r="U37" s="105">
        <f t="shared" si="0"/>
        <v>1.1500000000000001</v>
      </c>
      <c r="V37" s="105">
        <f t="shared" si="0"/>
        <v>0.50</v>
      </c>
      <c r="W37" s="117">
        <f t="shared" si="1"/>
        <v>36.50</v>
      </c>
      <c r="X37" s="117">
        <f t="shared" si="7"/>
        <v>7.3000000000000007</v>
      </c>
      <c r="Y37" s="166">
        <v>21</v>
      </c>
      <c r="Z37" s="116">
        <f t="shared" si="8"/>
        <v>16.80</v>
      </c>
    </row>
    <row r="38" spans="1:26" ht="19.9" customHeight="1">
      <c r="A38" s="320">
        <v>31</v>
      </c>
      <c r="B38" s="165">
        <v>263610</v>
      </c>
      <c r="C38" s="148" t="s">
        <v>259</v>
      </c>
      <c r="D38" s="10">
        <v>4</v>
      </c>
      <c r="E38" s="10">
        <v>8</v>
      </c>
      <c r="F38" s="10">
        <v>5</v>
      </c>
      <c r="G38" s="10">
        <v>4</v>
      </c>
      <c r="H38" s="10">
        <v>5</v>
      </c>
      <c r="I38" s="10">
        <f t="shared" si="2"/>
        <v>26</v>
      </c>
      <c r="J38" s="10">
        <f t="shared" si="3"/>
        <v>3.90</v>
      </c>
      <c r="K38" s="18">
        <v>4</v>
      </c>
      <c r="L38" s="18">
        <v>3</v>
      </c>
      <c r="M38" s="18">
        <v>1</v>
      </c>
      <c r="N38" s="18">
        <v>2</v>
      </c>
      <c r="O38" s="18">
        <v>1.50</v>
      </c>
      <c r="P38" s="18">
        <f t="shared" si="4"/>
        <v>11.50</v>
      </c>
      <c r="Q38" s="116">
        <f t="shared" si="5"/>
        <v>0.57500000000000007</v>
      </c>
      <c r="R38" s="105">
        <f t="shared" si="6"/>
        <v>0.80</v>
      </c>
      <c r="S38" s="105">
        <f t="shared" si="0"/>
        <v>1.35</v>
      </c>
      <c r="T38" s="105">
        <f t="shared" si="0"/>
        <v>0.80</v>
      </c>
      <c r="U38" s="105">
        <f t="shared" si="0"/>
        <v>0.70</v>
      </c>
      <c r="V38" s="105">
        <f t="shared" si="0"/>
        <v>0.825</v>
      </c>
      <c r="W38" s="117">
        <f t="shared" si="1"/>
        <v>37.50</v>
      </c>
      <c r="X38" s="117">
        <f t="shared" si="7"/>
        <v>7.50</v>
      </c>
      <c r="Y38" s="166">
        <v>27</v>
      </c>
      <c r="Z38" s="116">
        <f t="shared" si="8"/>
        <v>21.60</v>
      </c>
    </row>
    <row r="39" spans="1:26" ht="19.9" customHeight="1" thickBot="1">
      <c r="A39" s="321">
        <v>32</v>
      </c>
      <c r="B39" s="165">
        <v>263614</v>
      </c>
      <c r="C39" s="148" t="s">
        <v>151</v>
      </c>
      <c r="D39" s="10">
        <v>6</v>
      </c>
      <c r="E39" s="10">
        <v>3</v>
      </c>
      <c r="F39" s="10">
        <v>5.50</v>
      </c>
      <c r="G39" s="10">
        <v>4.50</v>
      </c>
      <c r="H39" s="10">
        <v>8</v>
      </c>
      <c r="I39" s="10">
        <f t="shared" si="2"/>
        <v>27</v>
      </c>
      <c r="J39" s="10">
        <f t="shared" si="3"/>
        <v>4.05</v>
      </c>
      <c r="K39" s="18">
        <v>3</v>
      </c>
      <c r="L39" s="18">
        <v>2</v>
      </c>
      <c r="M39" s="18">
        <v>3</v>
      </c>
      <c r="N39" s="18">
        <v>1</v>
      </c>
      <c r="O39" s="18">
        <v>2</v>
      </c>
      <c r="P39" s="18">
        <f t="shared" si="4"/>
        <v>11</v>
      </c>
      <c r="Q39" s="116">
        <f t="shared" si="5"/>
        <v>0.55000000000000004</v>
      </c>
      <c r="R39" s="105">
        <f t="shared" si="6"/>
        <v>1.0499999999999998</v>
      </c>
      <c r="S39" s="105">
        <f t="shared" si="0"/>
        <v>0.54999999999999993</v>
      </c>
      <c r="T39" s="105">
        <f t="shared" si="0"/>
        <v>0.975</v>
      </c>
      <c r="U39" s="105">
        <f t="shared" si="0"/>
        <v>0.725</v>
      </c>
      <c r="V39" s="105">
        <f t="shared" si="0"/>
        <v>1.30</v>
      </c>
      <c r="W39" s="117">
        <f t="shared" si="1"/>
        <v>38</v>
      </c>
      <c r="X39" s="117">
        <f t="shared" si="7"/>
        <v>7.60</v>
      </c>
      <c r="Y39" s="166">
        <v>27</v>
      </c>
      <c r="Z39" s="116">
        <f t="shared" si="8"/>
        <v>21.60</v>
      </c>
    </row>
    <row r="40" spans="1:26" ht="19.9" customHeight="1">
      <c r="A40" s="320">
        <v>33</v>
      </c>
      <c r="B40" s="165">
        <v>267776</v>
      </c>
      <c r="C40" s="148" t="s">
        <v>265</v>
      </c>
      <c r="D40" s="10">
        <v>6.50</v>
      </c>
      <c r="E40" s="10">
        <v>5</v>
      </c>
      <c r="F40" s="10">
        <v>6</v>
      </c>
      <c r="G40" s="10">
        <v>4</v>
      </c>
      <c r="H40" s="10">
        <v>10</v>
      </c>
      <c r="I40" s="10">
        <f t="shared" si="2"/>
        <v>31.50</v>
      </c>
      <c r="J40" s="10">
        <f t="shared" si="3"/>
        <v>4.7249999999999996</v>
      </c>
      <c r="K40" s="18">
        <v>2.50</v>
      </c>
      <c r="L40" s="18">
        <v>1</v>
      </c>
      <c r="M40" s="18">
        <v>2.50</v>
      </c>
      <c r="N40" s="18">
        <v>3.50</v>
      </c>
      <c r="O40" s="18">
        <v>3</v>
      </c>
      <c r="P40" s="18">
        <f t="shared" si="4"/>
        <v>12.50</v>
      </c>
      <c r="Q40" s="116">
        <f t="shared" si="5"/>
        <v>0.625</v>
      </c>
      <c r="R40" s="105">
        <f t="shared" si="6"/>
        <v>1.1000000000000001</v>
      </c>
      <c r="S40" s="105">
        <f t="shared" si="0"/>
        <v>0.80</v>
      </c>
      <c r="T40" s="105">
        <f t="shared" si="0"/>
        <v>1.0249999999999999</v>
      </c>
      <c r="U40" s="105">
        <f t="shared" si="0"/>
        <v>0.775</v>
      </c>
      <c r="V40" s="105">
        <f t="shared" si="0"/>
        <v>1.65</v>
      </c>
      <c r="W40" s="117">
        <f t="shared" si="1"/>
        <v>44</v>
      </c>
      <c r="X40" s="117">
        <f t="shared" si="7"/>
        <v>8.8000000000000007</v>
      </c>
      <c r="Y40" s="166">
        <v>27</v>
      </c>
      <c r="Z40" s="116">
        <f t="shared" si="8"/>
        <v>21.60</v>
      </c>
    </row>
    <row r="41" ht="21" thickBot="1"/>
    <row r="42" spans="1:26" ht="20.25">
      <c r="A42" s="183" t="s">
        <v>302</v>
      </c>
      <c r="B42" s="184"/>
      <c r="C42" s="185"/>
      <c r="D42" s="6">
        <f t="shared" si="9" ref="D42:Z42">COUNT(D8:D40)</f>
        <v>33</v>
      </c>
      <c r="E42" s="7">
        <f t="shared" si="9"/>
        <v>33</v>
      </c>
      <c r="F42" s="7">
        <f t="shared" si="9"/>
        <v>33</v>
      </c>
      <c r="G42" s="7">
        <f t="shared" si="9"/>
        <v>33</v>
      </c>
      <c r="H42" s="87">
        <f t="shared" si="9"/>
        <v>33</v>
      </c>
      <c r="I42" s="8">
        <f t="shared" si="9"/>
        <v>33</v>
      </c>
      <c r="J42" s="88">
        <f t="shared" si="9"/>
        <v>33</v>
      </c>
      <c r="K42" s="80">
        <f t="shared" si="9"/>
        <v>33</v>
      </c>
      <c r="L42" s="15">
        <f t="shared" si="9"/>
        <v>33</v>
      </c>
      <c r="M42" s="15">
        <f t="shared" si="9"/>
        <v>33</v>
      </c>
      <c r="N42" s="15">
        <f t="shared" si="9"/>
        <v>33</v>
      </c>
      <c r="O42" s="81">
        <f t="shared" si="9"/>
        <v>33</v>
      </c>
      <c r="P42" s="76">
        <f t="shared" si="9"/>
        <v>33</v>
      </c>
      <c r="Q42" s="94">
        <f t="shared" si="9"/>
        <v>33</v>
      </c>
      <c r="R42" s="97">
        <f t="shared" si="9"/>
        <v>33</v>
      </c>
      <c r="S42" s="22">
        <f t="shared" si="9"/>
        <v>33</v>
      </c>
      <c r="T42" s="22">
        <f t="shared" si="9"/>
        <v>33</v>
      </c>
      <c r="U42" s="22">
        <f t="shared" si="9"/>
        <v>33</v>
      </c>
      <c r="V42" s="23">
        <f t="shared" si="9"/>
        <v>33</v>
      </c>
      <c r="W42" s="106">
        <f t="shared" si="9"/>
        <v>33</v>
      </c>
      <c r="X42" s="100">
        <f t="shared" si="9"/>
        <v>33</v>
      </c>
      <c r="Y42" s="16">
        <f t="shared" si="9"/>
        <v>33</v>
      </c>
      <c r="Z42" s="104">
        <f t="shared" si="9"/>
        <v>33</v>
      </c>
    </row>
    <row r="43" spans="1:26" ht="21" customHeight="1">
      <c r="A43" s="174" t="s">
        <v>303</v>
      </c>
      <c r="B43" s="175"/>
      <c r="C43" s="176"/>
      <c r="D43" s="9">
        <v>10</v>
      </c>
      <c r="E43" s="10">
        <v>10</v>
      </c>
      <c r="F43" s="10">
        <v>10</v>
      </c>
      <c r="G43" s="10">
        <v>10</v>
      </c>
      <c r="H43" s="89">
        <v>10</v>
      </c>
      <c r="I43" s="11">
        <f>SUM(D43:H43)</f>
        <v>50</v>
      </c>
      <c r="J43" s="90">
        <f>I43*0.15</f>
        <v>7.50</v>
      </c>
      <c r="K43" s="82">
        <v>5</v>
      </c>
      <c r="L43" s="18">
        <v>5</v>
      </c>
      <c r="M43" s="18">
        <v>5</v>
      </c>
      <c r="N43" s="18">
        <v>5</v>
      </c>
      <c r="O43" s="83">
        <v>5</v>
      </c>
      <c r="P43" s="77">
        <f>SUM(K43:O43)</f>
        <v>25</v>
      </c>
      <c r="Q43" s="95">
        <f>P43*0.05</f>
        <v>1.25</v>
      </c>
      <c r="R43" s="98">
        <f>(D43*0.15+K43*0.05)</f>
        <v>1.75</v>
      </c>
      <c r="S43" s="24">
        <f>((E43*0.15+L43*0.05))</f>
        <v>1.75</v>
      </c>
      <c r="T43" s="24">
        <f t="shared" si="10" ref="T43:U43">((F43*0.15+M43*0.05))</f>
        <v>1.75</v>
      </c>
      <c r="U43" s="24">
        <f t="shared" si="10"/>
        <v>1.75</v>
      </c>
      <c r="V43" s="25">
        <f>((H43*0.15+O43*0.05))</f>
        <v>1.75</v>
      </c>
      <c r="W43" s="107">
        <v>75</v>
      </c>
      <c r="X43" s="101">
        <f>W43*0.2</f>
        <v>15</v>
      </c>
      <c r="Y43" s="19">
        <v>50</v>
      </c>
      <c r="Z43" s="84">
        <f>Y43*0.8</f>
        <v>40</v>
      </c>
    </row>
    <row r="44" spans="1:26" ht="20.25">
      <c r="A44" s="174" t="s">
        <v>72</v>
      </c>
      <c r="B44" s="175"/>
      <c r="C44" s="176"/>
      <c r="D44" s="9">
        <f>D43*0.4</f>
        <v>4</v>
      </c>
      <c r="E44" s="10">
        <f>E43*0.4</f>
        <v>4</v>
      </c>
      <c r="F44" s="10">
        <f t="shared" si="11" ref="F44:J44">F43*0.4</f>
        <v>4</v>
      </c>
      <c r="G44" s="10">
        <f t="shared" si="11"/>
        <v>4</v>
      </c>
      <c r="H44" s="89">
        <f t="shared" si="11"/>
        <v>4</v>
      </c>
      <c r="I44" s="11">
        <f t="shared" si="11"/>
        <v>20</v>
      </c>
      <c r="J44" s="90">
        <f t="shared" si="11"/>
        <v>3</v>
      </c>
      <c r="K44" s="82">
        <f>K43*0.4</f>
        <v>2</v>
      </c>
      <c r="L44" s="18">
        <f>L43*0.4</f>
        <v>2</v>
      </c>
      <c r="M44" s="18">
        <f t="shared" si="12" ref="M44:Z44">M43*0.4</f>
        <v>2</v>
      </c>
      <c r="N44" s="18">
        <f t="shared" si="12"/>
        <v>2</v>
      </c>
      <c r="O44" s="83">
        <f t="shared" si="12"/>
        <v>2</v>
      </c>
      <c r="P44" s="77">
        <f t="shared" si="12"/>
        <v>10</v>
      </c>
      <c r="Q44" s="95">
        <f t="shared" si="12"/>
        <v>0.50</v>
      </c>
      <c r="R44" s="98">
        <f t="shared" si="12"/>
        <v>0.70</v>
      </c>
      <c r="S44" s="24">
        <f t="shared" si="12"/>
        <v>0.70</v>
      </c>
      <c r="T44" s="24">
        <f t="shared" si="12"/>
        <v>0.70</v>
      </c>
      <c r="U44" s="24">
        <f t="shared" si="12"/>
        <v>0.70</v>
      </c>
      <c r="V44" s="25">
        <f t="shared" si="12"/>
        <v>0.70</v>
      </c>
      <c r="W44" s="107">
        <f t="shared" si="12"/>
        <v>30</v>
      </c>
      <c r="X44" s="101">
        <f t="shared" si="12"/>
        <v>6</v>
      </c>
      <c r="Y44" s="19">
        <f t="shared" si="12"/>
        <v>20</v>
      </c>
      <c r="Z44" s="84">
        <f t="shared" si="12"/>
        <v>16</v>
      </c>
    </row>
    <row r="45" spans="1:26" ht="21" customHeight="1">
      <c r="A45" s="174" t="s">
        <v>12</v>
      </c>
      <c r="B45" s="175"/>
      <c r="C45" s="176"/>
      <c r="D45" s="9">
        <f>COUNTIF(D8:D40,"&gt;=4")</f>
        <v>28</v>
      </c>
      <c r="E45" s="9">
        <f>COUNTIF(E8:E40,"&gt;=4")</f>
        <v>26</v>
      </c>
      <c r="F45" s="9">
        <f>COUNTIF(F8:F40,"&gt;=4")</f>
        <v>29</v>
      </c>
      <c r="G45" s="9">
        <f>COUNTIF(G8:G40,"&gt;=4")</f>
        <v>30</v>
      </c>
      <c r="H45" s="9">
        <f>COUNTIF(H8:H40,"&gt;=4")</f>
        <v>30</v>
      </c>
      <c r="I45" s="11">
        <f>COUNTIF(I8:I40,"&gt;=20")</f>
        <v>30</v>
      </c>
      <c r="J45" s="90">
        <f>COUNTIF(J8:J40,"&gt;=3")</f>
        <v>30</v>
      </c>
      <c r="K45" s="82">
        <f>COUNTIF(K8:K40,"&gt;=2")</f>
        <v>31</v>
      </c>
      <c r="L45" s="82">
        <f>COUNTIF(L8:L40,"&gt;=2")</f>
        <v>25</v>
      </c>
      <c r="M45" s="82">
        <f>COUNTIF(M8:M40,"&gt;=2")</f>
        <v>29</v>
      </c>
      <c r="N45" s="82">
        <f>COUNTIF(N8:N40,"&gt;=2")</f>
        <v>26</v>
      </c>
      <c r="O45" s="82">
        <f>COUNTIF(O8:O40,"&gt;=2")</f>
        <v>28</v>
      </c>
      <c r="P45" s="77">
        <f>COUNTIF(P8:P40,"&gt;=10")</f>
        <v>32</v>
      </c>
      <c r="Q45" s="95">
        <f>COUNTIF(Q8:Q40,"&gt;=0.5")</f>
        <v>32</v>
      </c>
      <c r="R45" s="98">
        <f>COUNTIF(R8:R40,"&gt;=0.7")</f>
        <v>29</v>
      </c>
      <c r="S45" s="98">
        <f>COUNTIF(S8:S40,"&gt;=0.7")</f>
        <v>26</v>
      </c>
      <c r="T45" s="98">
        <f>COUNTIF(T8:T40,"&gt;=0.7")</f>
        <v>29</v>
      </c>
      <c r="U45" s="98">
        <f>COUNTIF(U8:U40,"&gt;=0.7")</f>
        <v>29</v>
      </c>
      <c r="V45" s="98">
        <f>COUNTIF(V8:V40,"&gt;=0.7")</f>
        <v>30</v>
      </c>
      <c r="W45" s="107">
        <f>COUNTIF(W8:W40,"&gt;=30")</f>
        <v>31</v>
      </c>
      <c r="X45" s="101">
        <f>COUNTIF(X8:X40,"&gt;=6")</f>
        <v>31</v>
      </c>
      <c r="Y45" s="19">
        <f>COUNTIF(Y8:Y40,"&gt;=20")</f>
        <v>28</v>
      </c>
      <c r="Z45" s="84">
        <f>COUNTIF(Z8:Z40,"&gt;=16")</f>
        <v>28</v>
      </c>
    </row>
    <row r="46" spans="1:26" ht="20.25">
      <c r="A46" s="174" t="s">
        <v>13</v>
      </c>
      <c r="B46" s="175"/>
      <c r="C46" s="176"/>
      <c r="D46" s="91" t="str">
        <f t="shared" si="13" ref="D46:Z46">IF(((D45/COUNT(D8:D40))*100)&gt;=60,"3",IF(AND(((D45/COUNT(D8:D40))*100)&lt;60,((D45/COUNT(D8:D40))*100)&gt;=50),"2",IF(AND(((D45/COUNT(D8:D40))*100)&lt;50,((D45/COUNT(D8:D40))*100)&gt;=40),"1","0")))</f>
        <v>3</v>
      </c>
      <c r="E46" s="10" t="str">
        <f t="shared" si="13"/>
        <v>3</v>
      </c>
      <c r="F46" s="10" t="str">
        <f t="shared" si="13"/>
        <v>3</v>
      </c>
      <c r="G46" s="10" t="str">
        <f t="shared" si="13"/>
        <v>3</v>
      </c>
      <c r="H46" s="89" t="str">
        <f t="shared" si="13"/>
        <v>3</v>
      </c>
      <c r="I46" s="11" t="str">
        <f t="shared" si="13"/>
        <v>3</v>
      </c>
      <c r="J46" s="90" t="str">
        <f t="shared" si="13"/>
        <v>3</v>
      </c>
      <c r="K46" s="82" t="str">
        <f t="shared" si="13"/>
        <v>3</v>
      </c>
      <c r="L46" s="17" t="str">
        <f t="shared" si="13"/>
        <v>3</v>
      </c>
      <c r="M46" s="17" t="str">
        <f t="shared" si="13"/>
        <v>3</v>
      </c>
      <c r="N46" s="17" t="str">
        <f t="shared" si="13"/>
        <v>3</v>
      </c>
      <c r="O46" s="84" t="str">
        <f t="shared" si="13"/>
        <v>3</v>
      </c>
      <c r="P46" s="77" t="str">
        <f t="shared" si="13"/>
        <v>3</v>
      </c>
      <c r="Q46" s="95" t="str">
        <f t="shared" si="13"/>
        <v>3</v>
      </c>
      <c r="R46" s="98" t="str">
        <f t="shared" si="13"/>
        <v>3</v>
      </c>
      <c r="S46" s="24" t="str">
        <f t="shared" si="13"/>
        <v>3</v>
      </c>
      <c r="T46" s="24" t="str">
        <f t="shared" si="13"/>
        <v>3</v>
      </c>
      <c r="U46" s="24" t="str">
        <f t="shared" si="13"/>
        <v>3</v>
      </c>
      <c r="V46" s="25" t="str">
        <f t="shared" si="13"/>
        <v>3</v>
      </c>
      <c r="W46" s="101" t="str">
        <f t="shared" si="13"/>
        <v>3</v>
      </c>
      <c r="X46" s="102" t="str">
        <f t="shared" si="13"/>
        <v>3</v>
      </c>
      <c r="Y46" s="95" t="str">
        <f t="shared" si="13"/>
        <v>3</v>
      </c>
      <c r="Z46" s="19" t="str">
        <f t="shared" si="13"/>
        <v>3</v>
      </c>
    </row>
    <row r="47" spans="1:26" ht="21" thickBot="1">
      <c r="A47" s="177" t="s">
        <v>14</v>
      </c>
      <c r="B47" s="178"/>
      <c r="C47" s="179"/>
      <c r="D47" s="12">
        <f t="shared" si="14" ref="D47:Z47">((D45/COUNT(D8:D40))*D46)</f>
        <v>2.5454545454545454</v>
      </c>
      <c r="E47" s="13">
        <f t="shared" si="14"/>
        <v>2.3636363636363633</v>
      </c>
      <c r="F47" s="13">
        <f t="shared" si="14"/>
        <v>2.6363636363636362</v>
      </c>
      <c r="G47" s="13">
        <f t="shared" si="14"/>
        <v>2.7272727272727271</v>
      </c>
      <c r="H47" s="92">
        <f t="shared" si="14"/>
        <v>2.7272727272727271</v>
      </c>
      <c r="I47" s="14">
        <f t="shared" si="14"/>
        <v>2.7272727272727271</v>
      </c>
      <c r="J47" s="93">
        <f t="shared" si="14"/>
        <v>2.7272727272727271</v>
      </c>
      <c r="K47" s="85">
        <f t="shared" si="14"/>
        <v>2.8181818181818183</v>
      </c>
      <c r="L47" s="20">
        <f t="shared" si="14"/>
        <v>2.2727272727272725</v>
      </c>
      <c r="M47" s="20">
        <f t="shared" si="14"/>
        <v>2.6363636363636362</v>
      </c>
      <c r="N47" s="20">
        <f t="shared" si="14"/>
        <v>2.3636363636363633</v>
      </c>
      <c r="O47" s="86">
        <f t="shared" si="14"/>
        <v>2.5454545454545454</v>
      </c>
      <c r="P47" s="78">
        <f t="shared" si="14"/>
        <v>2.9090909090909092</v>
      </c>
      <c r="Q47" s="96">
        <f t="shared" si="14"/>
        <v>2.9090909090909092</v>
      </c>
      <c r="R47" s="99">
        <f t="shared" si="14"/>
        <v>2.6363636363636362</v>
      </c>
      <c r="S47" s="26">
        <f t="shared" si="14"/>
        <v>2.3636363636363633</v>
      </c>
      <c r="T47" s="26">
        <f t="shared" si="14"/>
        <v>2.6363636363636362</v>
      </c>
      <c r="U47" s="26">
        <f t="shared" si="14"/>
        <v>2.6363636363636362</v>
      </c>
      <c r="V47" s="27">
        <f t="shared" si="14"/>
        <v>2.7272727272727271</v>
      </c>
      <c r="W47" s="108">
        <f t="shared" si="14"/>
        <v>2.8181818181818183</v>
      </c>
      <c r="X47" s="103">
        <f t="shared" si="14"/>
        <v>2.8181818181818183</v>
      </c>
      <c r="Y47" s="96">
        <f t="shared" si="14"/>
        <v>2.5454545454545454</v>
      </c>
      <c r="Z47" s="21">
        <f t="shared" si="14"/>
        <v>2.5454545454545454</v>
      </c>
    </row>
    <row r="48" spans="1:4" ht="21" thickBot="1">
      <c r="A48" s="2"/>
      <c r="B48" s="2"/>
      <c r="C48" s="2"/>
      <c r="D48" s="2"/>
    </row>
    <row r="49" spans="1:19" ht="20.25">
      <c r="A49" s="180" t="s">
        <v>15</v>
      </c>
      <c r="B49" s="181"/>
      <c r="C49" s="182"/>
      <c r="D49" s="2"/>
      <c r="E49" s="168" t="s">
        <v>16</v>
      </c>
      <c r="F49" s="169"/>
      <c r="G49" s="169"/>
      <c r="H49" s="169"/>
      <c r="I49" s="169"/>
      <c r="J49" s="169"/>
      <c r="K49" s="169"/>
      <c r="L49" s="169"/>
      <c r="M49" s="169"/>
      <c r="N49" s="170"/>
      <c r="O49" s="79" t="s">
        <v>8</v>
      </c>
      <c r="P49" s="28" t="s">
        <v>3</v>
      </c>
      <c r="Q49" s="28" t="s">
        <v>4</v>
      </c>
      <c r="R49" s="28" t="s">
        <v>5</v>
      </c>
      <c r="S49" s="29" t="s">
        <v>6</v>
      </c>
    </row>
    <row r="50" spans="1:19" ht="21" thickBot="1">
      <c r="A50" s="318" t="s">
        <v>73</v>
      </c>
      <c r="B50" s="3"/>
      <c r="C50" s="30"/>
      <c r="D50" s="2"/>
      <c r="E50" s="171"/>
      <c r="F50" s="172"/>
      <c r="G50" s="172"/>
      <c r="H50" s="172"/>
      <c r="I50" s="172"/>
      <c r="J50" s="172"/>
      <c r="K50" s="172"/>
      <c r="L50" s="172"/>
      <c r="M50" s="172"/>
      <c r="N50" s="173"/>
      <c r="O50" s="4">
        <f>(R47*0.2+Z47*0.8)</f>
        <v>2.5636363636363639</v>
      </c>
      <c r="P50" s="4">
        <f>(S47*0.2+Z47*0.8)</f>
        <v>2.5090909090909093</v>
      </c>
      <c r="Q50" s="4">
        <f>(T47*0.2+Z47*0.8)</f>
        <v>2.5636363636363639</v>
      </c>
      <c r="R50" s="4">
        <f>(U47*0.2+Z47*0.8)</f>
        <v>2.5636363636363639</v>
      </c>
      <c r="S50" s="5">
        <f>(V47*0.2+Z47*0.8)</f>
        <v>2.581818181818182</v>
      </c>
    </row>
    <row r="51" spans="1:4" ht="20.25">
      <c r="A51" s="318" t="s">
        <v>74</v>
      </c>
      <c r="B51" s="3"/>
      <c r="C51" s="30"/>
      <c r="D51" s="2"/>
    </row>
    <row r="52" spans="1:4" ht="21" thickBot="1">
      <c r="A52" s="319" t="s">
        <v>75</v>
      </c>
      <c r="B52" s="31"/>
      <c r="C52" s="32"/>
      <c r="D52" s="2"/>
    </row>
  </sheetData>
  <mergeCells count="23">
    <mergeCell ref="E49:N50"/>
    <mergeCell ref="A43:C43"/>
    <mergeCell ref="A44:C44"/>
    <mergeCell ref="A45:C45"/>
    <mergeCell ref="A46:C46"/>
    <mergeCell ref="A47:C47"/>
    <mergeCell ref="A49:C49"/>
    <mergeCell ref="A42:C42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orientation="landscape" paperSize="9" scale="45" r:id="rId3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8caf0aa-2b5f-4513-a2cc-a3b63a7525a8}">
  <sheetPr codeName="Sheet38"/>
  <dimension ref="A1:J17"/>
  <sheetViews>
    <sheetView workbookViewId="0" topLeftCell="A1">
      <selection pane="topLeft" activeCell="D8" sqref="D8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207" t="str">
        <f>'1 (7)'!A1:Z1</f>
        <v xml:space="preserve">ST. WILFRED'S PG COLLEGE 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15.75">
      <c r="A2" s="207" t="s">
        <v>88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.75">
      <c r="A3" s="207" t="s">
        <v>91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5.75">
      <c r="A4" s="206"/>
      <c r="B4" s="206"/>
      <c r="C4" s="206"/>
      <c r="D4" s="206"/>
      <c r="E4" s="206"/>
      <c r="F4" s="206"/>
      <c r="G4" s="206"/>
      <c r="H4" s="206"/>
      <c r="I4" s="206"/>
      <c r="J4" s="206"/>
    </row>
    <row r="5" spans="1:10" ht="15.75">
      <c r="A5" s="206"/>
      <c r="B5" s="206"/>
      <c r="C5" s="206"/>
      <c r="D5" s="206"/>
      <c r="E5" s="206"/>
      <c r="F5" s="206"/>
      <c r="G5" s="206"/>
      <c r="H5" s="206"/>
      <c r="I5" s="206"/>
      <c r="J5" s="20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96</v>
      </c>
      <c r="C7" s="34"/>
      <c r="D7" s="155" t="s">
        <v>308</v>
      </c>
      <c r="E7" s="33">
        <f>'1 (7)'!O50</f>
        <v>2.6545454545454543</v>
      </c>
      <c r="F7" s="33">
        <f>'1 (7)'!P50</f>
        <v>2.6363636363636362</v>
      </c>
      <c r="G7" s="33">
        <f>'1 (7)'!Q50</f>
        <v>2.6545454545454543</v>
      </c>
      <c r="H7" s="33">
        <f>'1 (7)'!R50</f>
        <v>2.5999999999999996</v>
      </c>
      <c r="I7" s="33">
        <f>'1 (7)'!S50</f>
        <v>2.6181818181818182</v>
      </c>
      <c r="J7" s="37">
        <f>AVERAGE(E7:I7)</f>
        <v>2.6327272727272728</v>
      </c>
    </row>
    <row r="8" spans="1:10" ht="15.75">
      <c r="A8" s="33">
        <v>2</v>
      </c>
      <c r="B8" s="119" t="s">
        <v>96</v>
      </c>
      <c r="C8" s="34"/>
      <c r="D8" s="155" t="s">
        <v>309</v>
      </c>
      <c r="E8" s="33">
        <f>'2 (7)'!O50</f>
        <v>2.5636363636363639</v>
      </c>
      <c r="F8" s="33">
        <f>'2 (7)'!P50</f>
        <v>2.5090909090909093</v>
      </c>
      <c r="G8" s="33">
        <f>'2 (7)'!Q50</f>
        <v>2.5636363636363639</v>
      </c>
      <c r="H8" s="33">
        <f>'2 (7)'!R50</f>
        <v>2.5636363636363639</v>
      </c>
      <c r="I8" s="33">
        <f>'2 (7)'!S50</f>
        <v>2.581818181818182</v>
      </c>
      <c r="J8" s="37">
        <f t="shared" si="0" ref="J8">AVERAGE(E8:I8)</f>
        <v>2.5563636363636366</v>
      </c>
    </row>
    <row r="9" spans="1:10" ht="30.6" customHeight="1">
      <c r="A9" s="205" t="s">
        <v>26</v>
      </c>
      <c r="B9" s="205"/>
      <c r="C9" s="205"/>
      <c r="D9" s="205"/>
      <c r="E9" s="37">
        <f>AVERAGE(E7:E8)</f>
        <v>2.6090909090909093</v>
      </c>
      <c r="F9" s="37">
        <f>AVERAGE(F7:F8)</f>
        <v>2.5727272727272728</v>
      </c>
      <c r="G9" s="37">
        <f>AVERAGE(G7:G8)</f>
        <v>2.6090909090909093</v>
      </c>
      <c r="H9" s="37">
        <f>AVERAGE(H7:H8)</f>
        <v>2.581818181818182</v>
      </c>
      <c r="I9" s="37">
        <f>AVERAGE(I7:I8)</f>
        <v>2.60</v>
      </c>
      <c r="J9" s="37">
        <f>AVERAGE(E9:I9)</f>
        <v>2.5945454545454547</v>
      </c>
    </row>
    <row r="12" spans="5:9" ht="20.25">
      <c r="E12" s="1"/>
      <c r="F12" s="1"/>
      <c r="G12" s="1"/>
      <c r="H12" s="1"/>
      <c r="I12" s="1"/>
    </row>
    <row r="13" spans="5:9" ht="20.25">
      <c r="E13" s="1"/>
      <c r="F13" s="1"/>
      <c r="G13" s="1"/>
      <c r="H13" s="1"/>
      <c r="I13" s="1"/>
    </row>
    <row r="15" spans="5:9" ht="20.25">
      <c r="E15" s="1"/>
      <c r="F15" s="1"/>
      <c r="G15" s="1"/>
      <c r="H15" s="1"/>
      <c r="I15" s="1"/>
    </row>
    <row r="17" spans="5:9" ht="20.25">
      <c r="E17" s="1"/>
      <c r="F17" s="1"/>
      <c r="G17" s="1"/>
      <c r="H17" s="1"/>
      <c r="I17" s="1"/>
    </row>
  </sheetData>
  <mergeCells count="6">
    <mergeCell ref="A9:D9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7acf87f-e531-4454-9c62-bed1413bb91f}">
  <sheetPr codeName="Sheet39"/>
  <dimension ref="A1:R34"/>
  <sheetViews>
    <sheetView zoomScale="79" zoomScaleNormal="79" workbookViewId="0" topLeftCell="A1">
      <selection pane="topLeft" activeCell="C32" sqref="C32:N32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8">
        <f>'1 (7)'!A1:Z1</f>
        <v>0</v>
      </c>
      <c r="E1" s="208"/>
      <c r="F1" s="208"/>
      <c r="G1" s="208"/>
      <c r="H1" s="208"/>
      <c r="I1" s="208"/>
      <c r="J1" s="208"/>
      <c r="K1" s="208"/>
      <c r="L1" s="39"/>
      <c r="M1" s="39"/>
      <c r="N1" s="39"/>
    </row>
    <row r="2" spans="1:18" ht="18" customHeight="1">
      <c r="A2" s="40"/>
      <c r="B2" s="39"/>
      <c r="C2" s="39"/>
      <c r="D2" s="208" t="s">
        <v>88</v>
      </c>
      <c r="E2" s="208"/>
      <c r="F2" s="208"/>
      <c r="G2" s="208"/>
      <c r="H2" s="208"/>
      <c r="I2" s="208"/>
      <c r="J2" s="208"/>
      <c r="K2" s="208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09" t="s">
        <v>91</v>
      </c>
      <c r="E3" s="209"/>
      <c r="F3" s="209"/>
      <c r="G3" s="209"/>
      <c r="H3" s="209"/>
      <c r="I3" s="209"/>
      <c r="J3" s="209"/>
      <c r="K3" s="209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5" t="s">
        <v>52</v>
      </c>
      <c r="E4" s="215"/>
      <c r="F4" s="215"/>
      <c r="G4" s="215"/>
      <c r="H4" s="215"/>
      <c r="I4" s="215"/>
      <c r="J4" s="215"/>
      <c r="K4" s="215"/>
      <c r="L4" s="39"/>
      <c r="M4" s="39"/>
      <c r="N4" s="39"/>
      <c r="P4" s="207">
        <v>1</v>
      </c>
      <c r="Q4" s="47" t="s">
        <v>8</v>
      </c>
      <c r="R4" s="51">
        <f>'CO (7)'!E9</f>
        <v>2.6090909090909093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207">
        <v>2</v>
      </c>
      <c r="Q5" s="47" t="s">
        <v>3</v>
      </c>
      <c r="R5" s="51">
        <f>'CO (7)'!F9</f>
        <v>2.5727272727272728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207">
        <v>3</v>
      </c>
      <c r="Q6" s="47" t="s">
        <v>4</v>
      </c>
      <c r="R6" s="51">
        <f>'CO (7)'!G9</f>
        <v>2.6090909090909093</v>
      </c>
    </row>
    <row r="7" spans="2:18" ht="15.75">
      <c r="B7" s="45" t="s">
        <v>81</v>
      </c>
      <c r="C7" s="45"/>
      <c r="D7" s="216" t="str">
        <f>'CO (7)'!D7</f>
        <v>Physical Geography</v>
      </c>
      <c r="E7" s="217"/>
      <c r="F7" s="45"/>
      <c r="G7" s="45"/>
      <c r="H7" s="45"/>
      <c r="I7" s="45"/>
      <c r="J7" s="45"/>
      <c r="K7" s="39"/>
      <c r="L7" s="39"/>
      <c r="M7" s="39"/>
      <c r="N7" s="39"/>
      <c r="P7" s="207">
        <v>4</v>
      </c>
      <c r="Q7" s="47" t="s">
        <v>5</v>
      </c>
      <c r="R7" s="51">
        <f>'CO (7)'!H9</f>
        <v>2.581818181818182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207">
        <v>5</v>
      </c>
      <c r="Q8" s="47" t="s">
        <v>6</v>
      </c>
      <c r="R8" s="51">
        <f>'CO (7)'!I9</f>
        <v>2.60</v>
      </c>
    </row>
    <row r="9" spans="1:14" ht="16.5" thickBot="1">
      <c r="A9" s="40"/>
      <c r="B9" s="210" t="s">
        <v>29</v>
      </c>
      <c r="C9" s="218"/>
      <c r="D9" s="213" t="s">
        <v>30</v>
      </c>
      <c r="E9" s="214"/>
      <c r="F9" s="214"/>
      <c r="G9" s="214"/>
      <c r="H9" s="214"/>
      <c r="I9" s="214"/>
      <c r="J9" s="214"/>
      <c r="K9" s="214"/>
      <c r="L9" s="214"/>
      <c r="M9" s="213" t="s">
        <v>31</v>
      </c>
      <c r="N9" s="218"/>
    </row>
    <row r="10" spans="1:14" ht="15.75">
      <c r="A10" s="40"/>
      <c r="B10" s="211"/>
      <c r="C10" s="219" t="s">
        <v>32</v>
      </c>
      <c r="D10" s="221" t="s">
        <v>33</v>
      </c>
      <c r="E10" s="221" t="s">
        <v>34</v>
      </c>
      <c r="F10" s="221" t="s">
        <v>35</v>
      </c>
      <c r="G10" s="221" t="s">
        <v>36</v>
      </c>
      <c r="H10" s="221" t="s">
        <v>37</v>
      </c>
      <c r="I10" s="221" t="s">
        <v>38</v>
      </c>
      <c r="J10" s="221" t="s">
        <v>39</v>
      </c>
      <c r="K10" s="221" t="s">
        <v>40</v>
      </c>
      <c r="L10" s="221" t="s">
        <v>41</v>
      </c>
      <c r="M10" s="42"/>
      <c r="N10" s="42"/>
    </row>
    <row r="11" spans="1:14" ht="16.5" thickBot="1">
      <c r="A11" s="40"/>
      <c r="B11" s="212"/>
      <c r="C11" s="220"/>
      <c r="D11" s="222"/>
      <c r="E11" s="222"/>
      <c r="F11" s="222"/>
      <c r="G11" s="222"/>
      <c r="H11" s="222"/>
      <c r="I11" s="222"/>
      <c r="J11" s="222"/>
      <c r="K11" s="222"/>
      <c r="L11" s="222"/>
      <c r="M11" s="44" t="s">
        <v>42</v>
      </c>
      <c r="N11" s="44" t="s">
        <v>43</v>
      </c>
    </row>
    <row r="12" spans="1:14" ht="17.25" customHeight="1" thickBot="1">
      <c r="A12" s="40"/>
      <c r="B12" s="222" t="s">
        <v>44</v>
      </c>
      <c r="C12" s="124">
        <v>2</v>
      </c>
      <c r="D12" s="125">
        <v>2</v>
      </c>
      <c r="E12" s="125"/>
      <c r="F12" s="125"/>
      <c r="G12" s="125">
        <v>1</v>
      </c>
      <c r="H12" s="125"/>
      <c r="I12" s="125"/>
      <c r="J12" s="125">
        <v>1</v>
      </c>
      <c r="K12" s="125">
        <v>2</v>
      </c>
      <c r="L12" s="125"/>
      <c r="M12" s="125">
        <v>2</v>
      </c>
      <c r="N12" s="125">
        <v>2</v>
      </c>
    </row>
    <row r="13" spans="1:14" ht="17.25" customHeight="1" thickBot="1">
      <c r="A13" s="40"/>
      <c r="B13" s="222" t="s">
        <v>45</v>
      </c>
      <c r="C13" s="126">
        <v>1</v>
      </c>
      <c r="D13" s="127">
        <v>2</v>
      </c>
      <c r="E13" s="127"/>
      <c r="F13" s="127"/>
      <c r="G13" s="127"/>
      <c r="H13" s="127">
        <v>2</v>
      </c>
      <c r="I13" s="127"/>
      <c r="J13" s="127"/>
      <c r="K13" s="127">
        <v>1</v>
      </c>
      <c r="L13" s="127">
        <v>2</v>
      </c>
      <c r="M13" s="127"/>
      <c r="N13" s="127">
        <v>2</v>
      </c>
    </row>
    <row r="14" spans="1:14" ht="17.25" customHeight="1" thickBot="1">
      <c r="A14" s="40"/>
      <c r="B14" s="222" t="s">
        <v>46</v>
      </c>
      <c r="C14" s="126"/>
      <c r="D14" s="127"/>
      <c r="E14" s="127"/>
      <c r="F14" s="127">
        <v>1</v>
      </c>
      <c r="G14" s="127"/>
      <c r="H14" s="127"/>
      <c r="I14" s="127">
        <v>1</v>
      </c>
      <c r="J14" s="127"/>
      <c r="K14" s="127"/>
      <c r="L14" s="127">
        <v>3</v>
      </c>
      <c r="M14" s="127">
        <v>2</v>
      </c>
      <c r="N14" s="127"/>
    </row>
    <row r="15" spans="1:14" ht="17.25" customHeight="1" thickBot="1">
      <c r="A15" s="40"/>
      <c r="B15" s="222" t="s">
        <v>47</v>
      </c>
      <c r="C15" s="126"/>
      <c r="D15" s="127"/>
      <c r="E15" s="127">
        <v>3</v>
      </c>
      <c r="F15" s="127"/>
      <c r="G15" s="127"/>
      <c r="H15" s="127"/>
      <c r="I15" s="127"/>
      <c r="J15" s="127">
        <v>1</v>
      </c>
      <c r="K15" s="127"/>
      <c r="L15" s="127"/>
      <c r="M15" s="127">
        <v>2</v>
      </c>
      <c r="N15" s="127">
        <v>1</v>
      </c>
    </row>
    <row r="16" spans="1:14" ht="17.25" customHeight="1" thickBot="1">
      <c r="A16" s="40"/>
      <c r="B16" s="222" t="s">
        <v>48</v>
      </c>
      <c r="C16" s="126">
        <v>2</v>
      </c>
      <c r="D16" s="127">
        <v>1</v>
      </c>
      <c r="E16" s="127"/>
      <c r="F16" s="127"/>
      <c r="G16" s="127"/>
      <c r="H16" s="127">
        <v>1</v>
      </c>
      <c r="I16" s="127"/>
      <c r="J16" s="127"/>
      <c r="K16" s="127">
        <v>2</v>
      </c>
      <c r="L16" s="127"/>
      <c r="M16" s="127"/>
      <c r="N16" s="127">
        <v>2</v>
      </c>
    </row>
    <row r="17" spans="1:14" ht="17.25" customHeight="1" thickBot="1">
      <c r="A17" s="40"/>
      <c r="B17" s="222" t="s">
        <v>49</v>
      </c>
      <c r="C17" s="48">
        <f t="shared" si="0" ref="C17:N17">($R$4*C12+$R$5*C13+$R$6*C14+$R$7*C15+$R$8*C16)/(C12+C13+C14+C15+C16)</f>
        <v>2.5981818181818186</v>
      </c>
      <c r="D17" s="48">
        <f t="shared" si="0"/>
        <v>2.5927272727272728</v>
      </c>
      <c r="E17" s="48">
        <f t="shared" si="0"/>
        <v>2.581818181818182</v>
      </c>
      <c r="F17" s="48">
        <f t="shared" si="0"/>
        <v>2.6090909090909093</v>
      </c>
      <c r="G17" s="48">
        <f t="shared" si="0"/>
        <v>2.6090909090909093</v>
      </c>
      <c r="H17" s="48">
        <f t="shared" si="0"/>
        <v>2.581818181818182</v>
      </c>
      <c r="I17" s="48">
        <f t="shared" si="0"/>
        <v>2.6090909090909093</v>
      </c>
      <c r="J17" s="48">
        <f t="shared" si="0"/>
        <v>2.5954545454545457</v>
      </c>
      <c r="K17" s="48">
        <f t="shared" si="0"/>
        <v>2.5981818181818186</v>
      </c>
      <c r="L17" s="48">
        <f t="shared" si="0"/>
        <v>2.5945454545454547</v>
      </c>
      <c r="M17" s="48">
        <f t="shared" si="0"/>
        <v>2.60</v>
      </c>
      <c r="N17" s="48">
        <f t="shared" si="0"/>
        <v>2.592207792207792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1" spans="4:5" ht="15.75">
      <c r="D21" s="217" t="str">
        <f>'CO (7)'!D8</f>
        <v>Rajasthan Geography</v>
      </c>
      <c r="E21" s="217"/>
    </row>
    <row r="22" spans="2:14" ht="15.75">
      <c r="B22" s="45" t="s">
        <v>81</v>
      </c>
      <c r="C22" s="45"/>
      <c r="D22" s="217"/>
      <c r="E22" s="217"/>
      <c r="F22" s="45"/>
      <c r="G22" s="45"/>
      <c r="H22" s="45"/>
      <c r="I22" s="45"/>
      <c r="J22" s="45"/>
      <c r="K22" s="39"/>
      <c r="L22" s="39"/>
      <c r="M22" s="39"/>
      <c r="N22" s="39"/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210" t="s">
        <v>29</v>
      </c>
      <c r="C24" s="218"/>
      <c r="D24" s="213" t="s">
        <v>30</v>
      </c>
      <c r="E24" s="214"/>
      <c r="F24" s="214"/>
      <c r="G24" s="214"/>
      <c r="H24" s="214"/>
      <c r="I24" s="214"/>
      <c r="J24" s="214"/>
      <c r="K24" s="214"/>
      <c r="L24" s="214"/>
      <c r="M24" s="213" t="s">
        <v>31</v>
      </c>
      <c r="N24" s="218"/>
    </row>
    <row r="25" spans="2:14" ht="15.75">
      <c r="B25" s="211"/>
      <c r="C25" s="219" t="s">
        <v>32</v>
      </c>
      <c r="D25" s="221" t="s">
        <v>33</v>
      </c>
      <c r="E25" s="221" t="s">
        <v>34</v>
      </c>
      <c r="F25" s="221" t="s">
        <v>35</v>
      </c>
      <c r="G25" s="221" t="s">
        <v>36</v>
      </c>
      <c r="H25" s="221" t="s">
        <v>37</v>
      </c>
      <c r="I25" s="221" t="s">
        <v>38</v>
      </c>
      <c r="J25" s="221" t="s">
        <v>39</v>
      </c>
      <c r="K25" s="221" t="s">
        <v>40</v>
      </c>
      <c r="L25" s="221" t="s">
        <v>41</v>
      </c>
      <c r="M25" s="42"/>
      <c r="N25" s="42"/>
    </row>
    <row r="26" spans="2:14" ht="16.5" thickBot="1">
      <c r="B26" s="212"/>
      <c r="C26" s="220"/>
      <c r="D26" s="222"/>
      <c r="E26" s="222"/>
      <c r="F26" s="222"/>
      <c r="G26" s="222"/>
      <c r="H26" s="222"/>
      <c r="I26" s="222"/>
      <c r="J26" s="222"/>
      <c r="K26" s="222"/>
      <c r="L26" s="222"/>
      <c r="M26" s="44" t="s">
        <v>42</v>
      </c>
      <c r="N26" s="44" t="s">
        <v>43</v>
      </c>
    </row>
    <row r="27" spans="2:14" ht="16.5" thickBot="1">
      <c r="B27" s="222" t="s">
        <v>44</v>
      </c>
      <c r="C27" s="124">
        <v>3</v>
      </c>
      <c r="D27" s="125">
        <v>2</v>
      </c>
      <c r="E27" s="125">
        <v>2</v>
      </c>
      <c r="F27" s="125">
        <v>2</v>
      </c>
      <c r="G27" s="125"/>
      <c r="H27" s="125"/>
      <c r="I27" s="125">
        <v>2</v>
      </c>
      <c r="J27" s="125"/>
      <c r="K27" s="125">
        <v>1</v>
      </c>
      <c r="L27" s="125"/>
      <c r="M27" s="125">
        <v>2</v>
      </c>
      <c r="N27" s="125">
        <v>2</v>
      </c>
    </row>
    <row r="28" spans="2:14" ht="16.5" thickBot="1">
      <c r="B28" s="222" t="s">
        <v>45</v>
      </c>
      <c r="C28" s="126"/>
      <c r="D28" s="127"/>
      <c r="E28" s="127">
        <v>1</v>
      </c>
      <c r="F28" s="127"/>
      <c r="G28" s="127"/>
      <c r="H28" s="127">
        <v>2</v>
      </c>
      <c r="I28" s="127"/>
      <c r="J28" s="127"/>
      <c r="K28" s="127">
        <v>3</v>
      </c>
      <c r="L28" s="127">
        <v>2</v>
      </c>
      <c r="M28" s="127">
        <v>1</v>
      </c>
      <c r="N28" s="127">
        <v>3</v>
      </c>
    </row>
    <row r="29" spans="2:14" ht="16.5" thickBot="1">
      <c r="B29" s="222" t="s">
        <v>46</v>
      </c>
      <c r="C29" s="126">
        <v>2</v>
      </c>
      <c r="D29" s="127">
        <v>2</v>
      </c>
      <c r="E29" s="127"/>
      <c r="F29" s="127">
        <v>1</v>
      </c>
      <c r="G29" s="127"/>
      <c r="H29" s="127"/>
      <c r="I29" s="127">
        <v>1</v>
      </c>
      <c r="J29" s="127"/>
      <c r="K29" s="127"/>
      <c r="L29" s="127">
        <v>2</v>
      </c>
      <c r="M29" s="127"/>
      <c r="N29" s="127"/>
    </row>
    <row r="30" spans="2:14" ht="16.5" thickBot="1">
      <c r="B30" s="222" t="s">
        <v>47</v>
      </c>
      <c r="C30" s="126"/>
      <c r="D30" s="127">
        <v>1</v>
      </c>
      <c r="E30" s="127"/>
      <c r="F30" s="127">
        <v>2</v>
      </c>
      <c r="G30" s="127"/>
      <c r="H30" s="127">
        <v>2</v>
      </c>
      <c r="I30" s="127">
        <v>2</v>
      </c>
      <c r="J30" s="127"/>
      <c r="K30" s="127">
        <v>2</v>
      </c>
      <c r="L30" s="127">
        <v>3</v>
      </c>
      <c r="M30" s="127"/>
      <c r="N30" s="127">
        <v>2</v>
      </c>
    </row>
    <row r="31" spans="2:14" ht="16.5" thickBot="1">
      <c r="B31" s="222" t="s">
        <v>48</v>
      </c>
      <c r="C31" s="126"/>
      <c r="D31" s="127">
        <v>2</v>
      </c>
      <c r="E31" s="127">
        <v>2</v>
      </c>
      <c r="F31" s="127"/>
      <c r="G31" s="127"/>
      <c r="H31" s="127"/>
      <c r="I31" s="127"/>
      <c r="J31" s="127">
        <v>2</v>
      </c>
      <c r="K31" s="127"/>
      <c r="L31" s="127"/>
      <c r="M31" s="127">
        <v>2</v>
      </c>
      <c r="N31" s="127"/>
    </row>
    <row r="32" spans="2:14" ht="16.5" thickBot="1">
      <c r="B32" s="222" t="s">
        <v>49</v>
      </c>
      <c r="C32" s="48">
        <f t="shared" si="1" ref="C32:N32">($R$4*C27+$R$5*C28+$R$6*C29+$R$7*C30+$R$8*C31)/(C27+C28+C29+C30+C31)</f>
        <v>2.6090909090909093</v>
      </c>
      <c r="D32" s="48">
        <f t="shared" si="1"/>
        <v>2.6025974025974028</v>
      </c>
      <c r="E32" s="48">
        <f t="shared" si="1"/>
        <v>2.5981818181818186</v>
      </c>
      <c r="F32" s="48">
        <f t="shared" si="1"/>
        <v>2.5981818181818186</v>
      </c>
      <c r="G32" s="48" t="e">
        <f t="shared" si="1"/>
        <v>#DIV/0!</v>
      </c>
      <c r="H32" s="48">
        <f t="shared" si="1"/>
        <v>2.5772727272727272</v>
      </c>
      <c r="I32" s="48">
        <f t="shared" si="1"/>
        <v>2.5981818181818186</v>
      </c>
      <c r="J32" s="48">
        <f t="shared" si="1"/>
        <v>2.60</v>
      </c>
      <c r="K32" s="48">
        <f t="shared" si="1"/>
        <v>2.581818181818182</v>
      </c>
      <c r="L32" s="48">
        <f t="shared" si="1"/>
        <v>2.587012987012987</v>
      </c>
      <c r="M32" s="48">
        <f t="shared" si="1"/>
        <v>2.5981818181818186</v>
      </c>
      <c r="N32" s="48">
        <f t="shared" si="1"/>
        <v>2.5857142857142859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9" ht="16.5" customHeight="1"/>
  </sheetData>
  <mergeCells count="32"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5" bottom="0.75" header="0.3" footer="0.3"/>
  <pageSetup orientation="portrait" paperSize="1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dc4be7-fbbb-43ea-90ca-18bbfc70da91}">
  <sheetPr codeName="Sheet40"/>
  <dimension ref="A1:AB20"/>
  <sheetViews>
    <sheetView zoomScale="90" zoomScaleNormal="90" workbookViewId="0" topLeftCell="B1">
      <selection pane="topLeft" activeCell="B2" sqref="B2:AA2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8.714285714285714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23" t="s">
        <v>310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2:27" ht="22.5">
      <c r="B2" s="223" t="s">
        <v>88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</row>
    <row r="3" spans="2:27" ht="22.5">
      <c r="B3" s="224" t="s">
        <v>91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27" ht="15">
      <c r="A4" s="226" t="s">
        <v>63</v>
      </c>
      <c r="B4" s="227"/>
      <c r="C4" s="228"/>
      <c r="D4" s="225" t="s">
        <v>32</v>
      </c>
      <c r="E4" s="225"/>
      <c r="F4" s="225" t="s">
        <v>33</v>
      </c>
      <c r="G4" s="225"/>
      <c r="H4" s="225" t="s">
        <v>34</v>
      </c>
      <c r="I4" s="225"/>
      <c r="J4" s="225" t="s">
        <v>35</v>
      </c>
      <c r="K4" s="225"/>
      <c r="L4" s="225" t="s">
        <v>36</v>
      </c>
      <c r="M4" s="225"/>
      <c r="N4" s="225" t="s">
        <v>37</v>
      </c>
      <c r="O4" s="225"/>
      <c r="P4" s="225" t="s">
        <v>38</v>
      </c>
      <c r="Q4" s="225"/>
      <c r="R4" s="225" t="s">
        <v>39</v>
      </c>
      <c r="S4" s="225"/>
      <c r="T4" s="225" t="s">
        <v>40</v>
      </c>
      <c r="U4" s="225"/>
      <c r="V4" s="225" t="s">
        <v>41</v>
      </c>
      <c r="W4" s="225"/>
      <c r="X4" s="225" t="s">
        <v>42</v>
      </c>
      <c r="Y4" s="225"/>
      <c r="Z4" s="225" t="s">
        <v>43</v>
      </c>
      <c r="AA4" s="225"/>
    </row>
    <row r="5" spans="1:27" ht="42.75">
      <c r="A5" s="229"/>
      <c r="B5" s="230"/>
      <c r="C5" s="231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64" t="s">
        <v>17</v>
      </c>
      <c r="B6" s="64" t="s">
        <v>19</v>
      </c>
      <c r="C6" s="64" t="s">
        <v>7</v>
      </c>
      <c r="D6" s="64"/>
      <c r="E6" s="65" t="s">
        <v>53</v>
      </c>
      <c r="F6" s="64"/>
      <c r="G6" s="128" t="s">
        <v>54</v>
      </c>
      <c r="H6" s="64"/>
      <c r="I6" s="128" t="s">
        <v>55</v>
      </c>
      <c r="J6" s="64"/>
      <c r="K6" s="128" t="s">
        <v>56</v>
      </c>
      <c r="L6" s="64"/>
      <c r="M6" s="128" t="s">
        <v>57</v>
      </c>
      <c r="N6" s="64"/>
      <c r="O6" s="128" t="s">
        <v>58</v>
      </c>
      <c r="P6" s="64"/>
      <c r="Q6" s="128" t="s">
        <v>59</v>
      </c>
      <c r="R6" s="64"/>
      <c r="S6" s="128" t="s">
        <v>60</v>
      </c>
      <c r="T6" s="64"/>
      <c r="U6" s="128" t="s">
        <v>61</v>
      </c>
      <c r="V6" s="64"/>
      <c r="W6" s="128" t="s">
        <v>62</v>
      </c>
      <c r="X6" s="64"/>
      <c r="Y6" s="129" t="s">
        <v>66</v>
      </c>
      <c r="Z6" s="64"/>
      <c r="AA6" s="129" t="s">
        <v>67</v>
      </c>
      <c r="AB6" s="66"/>
    </row>
    <row r="7" spans="1:28" ht="29.25" customHeight="1">
      <c r="A7" s="53">
        <v>1</v>
      </c>
      <c r="B7" s="67"/>
      <c r="C7" s="118" t="str">
        <f>'CO (7)'!D7</f>
        <v>Physical Geography</v>
      </c>
      <c r="D7" s="67">
        <v>1.50</v>
      </c>
      <c r="E7" s="130">
        <f>'CO-PO Mapping (7)'!C17</f>
        <v>2.5981818181818186</v>
      </c>
      <c r="F7" s="67">
        <v>1.50</v>
      </c>
      <c r="G7" s="130">
        <f>'CO-PO Mapping (7)'!D17</f>
        <v>2.5927272727272728</v>
      </c>
      <c r="H7" s="67">
        <v>1.50</v>
      </c>
      <c r="I7" s="130">
        <f>'CO-PO Mapping (7)'!E17</f>
        <v>2.581818181818182</v>
      </c>
      <c r="J7" s="67">
        <v>1.50</v>
      </c>
      <c r="K7" s="130">
        <f>'CO-PO Mapping (7)'!F17</f>
        <v>2.6090909090909093</v>
      </c>
      <c r="L7" s="67">
        <v>1.50</v>
      </c>
      <c r="M7" s="130">
        <f>'CO-PO Mapping (7)'!G17</f>
        <v>2.6090909090909093</v>
      </c>
      <c r="N7" s="67">
        <v>1.50</v>
      </c>
      <c r="O7" s="130">
        <f>'CO-PO Mapping (7)'!H17</f>
        <v>2.581818181818182</v>
      </c>
      <c r="P7" s="67">
        <v>2.50</v>
      </c>
      <c r="Q7" s="130">
        <f>'CO-PO Mapping (7)'!I17</f>
        <v>2.6090909090909093</v>
      </c>
      <c r="R7" s="67">
        <v>1.50</v>
      </c>
      <c r="S7" s="130">
        <f>'CO-PO Mapping (7)'!J17</f>
        <v>2.5954545454545457</v>
      </c>
      <c r="T7" s="67">
        <v>2.50</v>
      </c>
      <c r="U7" s="130">
        <f>'CO-PO Mapping (7)'!K17</f>
        <v>2.5981818181818186</v>
      </c>
      <c r="V7" s="67">
        <v>2.2999999999999998</v>
      </c>
      <c r="W7" s="130">
        <f>'CO-PO Mapping (7)'!L17</f>
        <v>2.5945454545454547</v>
      </c>
      <c r="X7" s="67">
        <v>2</v>
      </c>
      <c r="Y7" s="130">
        <f>'CO-PO Mapping (7)'!M17</f>
        <v>2.60</v>
      </c>
      <c r="Z7" s="67">
        <v>2.50</v>
      </c>
      <c r="AA7" s="130">
        <f>'CO-PO Mapping (7)'!N17</f>
        <v>2.592207792207792</v>
      </c>
      <c r="AB7" s="68"/>
    </row>
    <row r="8" spans="1:28" ht="15.75">
      <c r="A8" s="53">
        <v>2</v>
      </c>
      <c r="B8" s="67"/>
      <c r="C8" s="118" t="str">
        <f>'CO (7)'!D8</f>
        <v>Rajasthan Geography</v>
      </c>
      <c r="D8" s="67">
        <v>1.30</v>
      </c>
      <c r="E8" s="130">
        <f>'CO-PO Mapping (7)'!C32</f>
        <v>2.6090909090909093</v>
      </c>
      <c r="F8" s="67">
        <v>2.2999999999999998</v>
      </c>
      <c r="G8" s="130">
        <f>'CO-PO Mapping (7)'!D32</f>
        <v>2.6025974025974028</v>
      </c>
      <c r="H8" s="67">
        <v>1.30</v>
      </c>
      <c r="I8" s="130">
        <f>'CO-PO Mapping (7)'!E32</f>
        <v>2.5981818181818186</v>
      </c>
      <c r="J8" s="67">
        <v>1.30</v>
      </c>
      <c r="K8" s="130">
        <f>'CO-PO Mapping (7)'!F32</f>
        <v>2.5981818181818186</v>
      </c>
      <c r="L8" s="67"/>
      <c r="M8" s="130"/>
      <c r="N8" s="67">
        <v>1.30</v>
      </c>
      <c r="O8" s="130">
        <f>'CO-PO Mapping (7)'!H32</f>
        <v>2.5772727272727272</v>
      </c>
      <c r="P8" s="67">
        <v>2.2999999999999998</v>
      </c>
      <c r="Q8" s="130">
        <f>'CO-PO Mapping (7)'!I32</f>
        <v>2.5981818181818186</v>
      </c>
      <c r="R8" s="67">
        <v>1.30</v>
      </c>
      <c r="S8" s="130">
        <f>'CO-PO Mapping (7)'!J32</f>
        <v>2.60</v>
      </c>
      <c r="T8" s="67"/>
      <c r="U8" s="130"/>
      <c r="V8" s="67">
        <v>2.2999999999999998</v>
      </c>
      <c r="W8" s="130">
        <f>'CO-PO Mapping (7)'!L32</f>
        <v>2.587012987012987</v>
      </c>
      <c r="X8" s="67">
        <v>2.60</v>
      </c>
      <c r="Y8" s="130">
        <f>'CO-PO Mapping (7)'!M32</f>
        <v>2.5981818181818186</v>
      </c>
      <c r="Z8" s="67">
        <v>2.50</v>
      </c>
      <c r="AA8" s="130">
        <f>'CO-PO Mapping (7)'!N32</f>
        <v>2.5857142857142859</v>
      </c>
      <c r="AB8" s="68"/>
    </row>
    <row r="9" spans="1:27" ht="15">
      <c r="A9" s="68"/>
      <c r="B9" s="69"/>
      <c r="C9" s="70"/>
      <c r="D9" s="55"/>
      <c r="E9" s="68"/>
      <c r="F9" s="55"/>
      <c r="G9" s="68"/>
      <c r="H9" s="55"/>
      <c r="I9" s="68"/>
      <c r="J9" s="55"/>
      <c r="K9" s="68"/>
      <c r="L9" s="55"/>
      <c r="M9" s="68"/>
      <c r="N9" s="55"/>
      <c r="O9" s="68"/>
      <c r="P9" s="55"/>
      <c r="Q9" s="68"/>
      <c r="R9" s="55"/>
      <c r="S9" s="68"/>
      <c r="T9" s="55"/>
      <c r="U9" s="68"/>
      <c r="V9" s="55"/>
      <c r="W9" s="68"/>
      <c r="X9" s="55"/>
      <c r="Y9" s="68"/>
      <c r="Z9" s="55"/>
      <c r="AA9" s="68"/>
    </row>
    <row r="11" spans="3:27" ht="15">
      <c r="C11" s="52" t="s">
        <v>68</v>
      </c>
      <c r="D11" s="56">
        <f>AVERAGE(D7:D8)</f>
        <v>1.40</v>
      </c>
      <c r="E11" s="57"/>
      <c r="F11" s="58">
        <f>AVERAGE(F7:F8)</f>
        <v>1.90</v>
      </c>
      <c r="G11" s="57"/>
      <c r="H11" s="58">
        <f>AVERAGE(H7:H8)</f>
        <v>1.40</v>
      </c>
      <c r="I11" s="57"/>
      <c r="J11" s="58">
        <f>AVERAGE(J7:J8)</f>
        <v>1.40</v>
      </c>
      <c r="K11" s="57"/>
      <c r="L11" s="58">
        <f>AVERAGE(L7:L8)</f>
        <v>1.50</v>
      </c>
      <c r="M11" s="57"/>
      <c r="N11" s="58">
        <f>AVERAGE(N7:N8)</f>
        <v>1.40</v>
      </c>
      <c r="O11" s="57"/>
      <c r="P11" s="58">
        <f>AVERAGE(P7:P8)</f>
        <v>2.40</v>
      </c>
      <c r="Q11" s="57"/>
      <c r="R11" s="58">
        <f>AVERAGE(R7:R8)</f>
        <v>1.40</v>
      </c>
      <c r="S11" s="57"/>
      <c r="T11" s="58">
        <f>AVERAGE(T7:T8)</f>
        <v>2.50</v>
      </c>
      <c r="U11" s="57"/>
      <c r="V11" s="58">
        <f>AVERAGE(V7:V8)</f>
        <v>2.2999999999999998</v>
      </c>
      <c r="W11" s="57"/>
      <c r="X11" s="58">
        <f>AVERAGE(X7:X8)</f>
        <v>2.2999999999999998</v>
      </c>
      <c r="Y11" s="57"/>
      <c r="Z11" s="58">
        <f>AVERAGE(Z7:Z8)</f>
        <v>2.50</v>
      </c>
      <c r="AA11" s="59"/>
    </row>
    <row r="12" spans="4:27" ht="15">
      <c r="D12" s="6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61"/>
    </row>
    <row r="13" spans="3:27" ht="15">
      <c r="C13" s="52" t="s">
        <v>69</v>
      </c>
      <c r="D13" s="60">
        <f t="shared" si="0" ref="D13:AA13">AVERAGE(D7:D8)</f>
        <v>1.40</v>
      </c>
      <c r="E13" s="60">
        <f t="shared" si="0"/>
        <v>2.603636363636364</v>
      </c>
      <c r="F13" s="60">
        <f t="shared" si="0"/>
        <v>1.90</v>
      </c>
      <c r="G13" s="60">
        <f t="shared" si="0"/>
        <v>2.5976623376623378</v>
      </c>
      <c r="H13" s="60">
        <f t="shared" si="0"/>
        <v>1.40</v>
      </c>
      <c r="I13" s="60">
        <f t="shared" si="0"/>
        <v>2.5900000000000003</v>
      </c>
      <c r="J13" s="60">
        <f t="shared" si="0"/>
        <v>1.40</v>
      </c>
      <c r="K13" s="60">
        <f t="shared" si="0"/>
        <v>2.603636363636364</v>
      </c>
      <c r="L13" s="60">
        <f t="shared" si="0"/>
        <v>1.50</v>
      </c>
      <c r="M13" s="60">
        <f t="shared" si="0"/>
        <v>2.6090909090909093</v>
      </c>
      <c r="N13" s="60">
        <f t="shared" si="0"/>
        <v>1.40</v>
      </c>
      <c r="O13" s="60">
        <f t="shared" si="0"/>
        <v>2.5795454545454546</v>
      </c>
      <c r="P13" s="60">
        <f t="shared" si="0"/>
        <v>2.40</v>
      </c>
      <c r="Q13" s="60">
        <f t="shared" si="0"/>
        <v>2.603636363636364</v>
      </c>
      <c r="R13" s="60">
        <f t="shared" si="0"/>
        <v>1.40</v>
      </c>
      <c r="S13" s="60">
        <f t="shared" si="0"/>
        <v>2.5977272727272727</v>
      </c>
      <c r="T13" s="60">
        <f t="shared" si="0"/>
        <v>2.50</v>
      </c>
      <c r="U13" s="60">
        <f t="shared" si="0"/>
        <v>2.5981818181818186</v>
      </c>
      <c r="V13" s="60">
        <f t="shared" si="0"/>
        <v>2.2999999999999998</v>
      </c>
      <c r="W13" s="60">
        <f t="shared" si="0"/>
        <v>2.5907792207792211</v>
      </c>
      <c r="X13" s="60">
        <f t="shared" si="0"/>
        <v>2.2999999999999998</v>
      </c>
      <c r="Y13" s="60">
        <f t="shared" si="0"/>
        <v>2.5990909090909096</v>
      </c>
      <c r="Z13" s="60">
        <f t="shared" si="0"/>
        <v>2.50</v>
      </c>
      <c r="AA13" s="60">
        <f t="shared" si="0"/>
        <v>2.5889610389610391</v>
      </c>
    </row>
    <row r="14" spans="4:27" ht="15">
      <c r="D14" s="60"/>
      <c r="E14" s="72"/>
      <c r="F14" s="71"/>
      <c r="G14" s="72"/>
      <c r="H14" s="71"/>
      <c r="I14" s="72"/>
      <c r="J14" s="71"/>
      <c r="K14" s="72"/>
      <c r="L14" s="71"/>
      <c r="M14" s="72"/>
      <c r="N14" s="71"/>
      <c r="O14" s="72"/>
      <c r="P14" s="71"/>
      <c r="Q14" s="72"/>
      <c r="R14" s="71"/>
      <c r="S14" s="72"/>
      <c r="T14" s="71"/>
      <c r="U14" s="72"/>
      <c r="V14" s="71"/>
      <c r="W14" s="72"/>
      <c r="X14" s="71"/>
      <c r="Y14" s="72"/>
      <c r="Z14" s="71"/>
      <c r="AA14" s="62"/>
    </row>
    <row r="15" spans="3:27" ht="15">
      <c r="C15" s="52" t="s">
        <v>70</v>
      </c>
      <c r="D15" s="60"/>
      <c r="E15" s="109">
        <v>2</v>
      </c>
      <c r="F15" s="71"/>
      <c r="G15" s="109">
        <v>2.2000000000000002</v>
      </c>
      <c r="H15" s="71"/>
      <c r="I15" s="109">
        <v>2</v>
      </c>
      <c r="J15" s="71"/>
      <c r="K15" s="109">
        <v>1.80</v>
      </c>
      <c r="L15" s="71"/>
      <c r="M15" s="109">
        <v>1.70</v>
      </c>
      <c r="N15" s="71"/>
      <c r="O15" s="109">
        <v>1.80</v>
      </c>
      <c r="P15" s="71"/>
      <c r="Q15" s="109">
        <v>2.2000000000000002</v>
      </c>
      <c r="R15" s="71"/>
      <c r="S15" s="109">
        <v>1.80</v>
      </c>
      <c r="T15" s="71"/>
      <c r="U15" s="109">
        <v>2.10</v>
      </c>
      <c r="V15" s="71"/>
      <c r="W15" s="109">
        <v>2.2999999999999998</v>
      </c>
      <c r="X15" s="71"/>
      <c r="Y15" s="109">
        <v>2.40</v>
      </c>
      <c r="Z15" s="71"/>
      <c r="AA15" s="110">
        <v>2.50</v>
      </c>
    </row>
    <row r="16" spans="4:27" ht="15">
      <c r="D16" s="60"/>
      <c r="E16" s="72"/>
      <c r="F16" s="71"/>
      <c r="G16" s="72"/>
      <c r="H16" s="71"/>
      <c r="I16" s="72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71"/>
      <c r="U16" s="72"/>
      <c r="V16" s="71"/>
      <c r="W16" s="72"/>
      <c r="X16" s="71"/>
      <c r="Y16" s="72"/>
      <c r="Z16" s="71"/>
      <c r="AA16" s="62"/>
    </row>
    <row r="17" spans="3:27" ht="15">
      <c r="C17" s="52" t="s">
        <v>71</v>
      </c>
      <c r="D17" s="60"/>
      <c r="E17" s="111">
        <f>(E13+E15)/2</f>
        <v>2.3018181818181818</v>
      </c>
      <c r="F17" s="71"/>
      <c r="G17" s="111">
        <f>(G13+G15)/2</f>
        <v>2.398831168831169</v>
      </c>
      <c r="H17" s="71"/>
      <c r="I17" s="111">
        <f>(I13+I15)/2</f>
        <v>2.295</v>
      </c>
      <c r="J17" s="71"/>
      <c r="K17" s="111">
        <f>(K13+K15)/2</f>
        <v>2.2018181818181821</v>
      </c>
      <c r="L17" s="71"/>
      <c r="M17" s="111">
        <f>(M13+M15)/2</f>
        <v>2.1545454545454548</v>
      </c>
      <c r="N17" s="71"/>
      <c r="O17" s="111">
        <f>(O13+O15)/2</f>
        <v>2.1897727272727274</v>
      </c>
      <c r="P17" s="71"/>
      <c r="Q17" s="111">
        <f>(Q13+Q15)/2</f>
        <v>2.4018181818181823</v>
      </c>
      <c r="R17" s="71"/>
      <c r="S17" s="111">
        <f>(S13+S15)/2</f>
        <v>2.1988636363636362</v>
      </c>
      <c r="T17" s="71"/>
      <c r="U17" s="111">
        <f>(U13+U15)/2</f>
        <v>2.3490909090909096</v>
      </c>
      <c r="V17" s="71"/>
      <c r="W17" s="111">
        <f>(W13+W15)/2</f>
        <v>2.4453896103896104</v>
      </c>
      <c r="X17" s="71"/>
      <c r="Y17" s="111">
        <f>(Y13+Y15)/2</f>
        <v>2.499545454545455</v>
      </c>
      <c r="Z17" s="71"/>
      <c r="AA17" s="112">
        <f>(AA13+AA15)/2</f>
        <v>2.5444805194805196</v>
      </c>
    </row>
    <row r="18" spans="4:27" ht="15">
      <c r="D18" s="73"/>
      <c r="E18" s="74"/>
      <c r="F18" s="63"/>
      <c r="G18" s="74"/>
      <c r="H18" s="63"/>
      <c r="I18" s="74"/>
      <c r="J18" s="63"/>
      <c r="K18" s="74"/>
      <c r="L18" s="63"/>
      <c r="M18" s="74"/>
      <c r="N18" s="63"/>
      <c r="O18" s="74"/>
      <c r="P18" s="63"/>
      <c r="Q18" s="74"/>
      <c r="R18" s="63"/>
      <c r="S18" s="74"/>
      <c r="T18" s="63"/>
      <c r="U18" s="74"/>
      <c r="V18" s="63"/>
      <c r="W18" s="74"/>
      <c r="X18" s="63"/>
      <c r="Y18" s="74"/>
      <c r="Z18" s="63"/>
      <c r="AA18" s="75"/>
    </row>
    <row r="19" spans="4:27" ht="15">
      <c r="D19" s="232" t="s">
        <v>32</v>
      </c>
      <c r="E19" s="232"/>
      <c r="F19" s="232" t="s">
        <v>33</v>
      </c>
      <c r="G19" s="232"/>
      <c r="H19" s="232" t="s">
        <v>34</v>
      </c>
      <c r="I19" s="232"/>
      <c r="J19" s="232" t="s">
        <v>35</v>
      </c>
      <c r="K19" s="232"/>
      <c r="L19" s="232" t="s">
        <v>36</v>
      </c>
      <c r="M19" s="232"/>
      <c r="N19" s="232" t="s">
        <v>37</v>
      </c>
      <c r="O19" s="232"/>
      <c r="P19" s="232" t="s">
        <v>38</v>
      </c>
      <c r="Q19" s="232"/>
      <c r="R19" s="232" t="s">
        <v>39</v>
      </c>
      <c r="S19" s="232"/>
      <c r="T19" s="232" t="s">
        <v>40</v>
      </c>
      <c r="U19" s="232"/>
      <c r="V19" s="232" t="s">
        <v>41</v>
      </c>
      <c r="W19" s="232"/>
      <c r="X19" s="232" t="s">
        <v>42</v>
      </c>
      <c r="Y19" s="232"/>
      <c r="Z19" s="232" t="s">
        <v>43</v>
      </c>
      <c r="AA19" s="232"/>
    </row>
    <row r="20" spans="4:27" ht="15">
      <c r="D20" s="232" t="str">
        <f>IF(E17&gt;D11,"Achieve","Not Achive")</f>
        <v>Achieve</v>
      </c>
      <c r="E20" s="232"/>
      <c r="F20" s="232" t="str">
        <f t="shared" si="1" ref="F20">IF(G17&gt;F11,"Achieve","Not Achive")</f>
        <v>Achieve</v>
      </c>
      <c r="G20" s="232"/>
      <c r="H20" s="232" t="str">
        <f t="shared" si="2" ref="H20">IF(I17&gt;H11,"Achieve","Not Achive")</f>
        <v>Achieve</v>
      </c>
      <c r="I20" s="232"/>
      <c r="J20" s="232" t="str">
        <f t="shared" si="3" ref="J20">IF(K17&gt;J11,"Achieve","Not Achive")</f>
        <v>Achieve</v>
      </c>
      <c r="K20" s="232"/>
      <c r="L20" s="232" t="str">
        <f t="shared" si="4" ref="L20">IF(M17&gt;L11,"Achieve","Not Achive")</f>
        <v>Achieve</v>
      </c>
      <c r="M20" s="232"/>
      <c r="N20" s="232" t="str">
        <f t="shared" si="5" ref="N20">IF(O17&gt;N11,"Achieve","Not Achive")</f>
        <v>Achieve</v>
      </c>
      <c r="O20" s="232"/>
      <c r="P20" s="232" t="str">
        <f t="shared" si="6" ref="P20">IF(Q17&gt;P11,"Achieve","Not Achive")</f>
        <v>Achieve</v>
      </c>
      <c r="Q20" s="232"/>
      <c r="R20" s="232" t="str">
        <f t="shared" si="7" ref="R20">IF(S17&gt;R11,"Achieve","Not Achive")</f>
        <v>Achieve</v>
      </c>
      <c r="S20" s="232"/>
      <c r="T20" s="232" t="str">
        <f t="shared" si="8" ref="T20">IF(U17&gt;T11,"Achieve","Not Achive")</f>
        <v>Not Achive</v>
      </c>
      <c r="U20" s="232"/>
      <c r="V20" s="232" t="str">
        <f t="shared" si="9" ref="V20">IF(W17&gt;V11,"Achieve","Not Achive")</f>
        <v>Achieve</v>
      </c>
      <c r="W20" s="232"/>
      <c r="X20" s="232" t="str">
        <f t="shared" si="10" ref="X20">IF(Y17&gt;X11,"Achieve","Not Achive")</f>
        <v>Achieve</v>
      </c>
      <c r="Y20" s="232"/>
      <c r="Z20" s="232" t="str">
        <f t="shared" si="11" ref="Z20">IF(AA17&gt;Z11,"Achieve","Not Achive")</f>
        <v>Achieve</v>
      </c>
      <c r="AA20" s="232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0:E20"/>
    <mergeCell ref="H20:I20"/>
    <mergeCell ref="J20:K20"/>
    <mergeCell ref="N20:O20"/>
    <mergeCell ref="D4:E4"/>
    <mergeCell ref="F4:G4"/>
    <mergeCell ref="H4:I4"/>
    <mergeCell ref="J4:K4"/>
    <mergeCell ref="L4:M4"/>
    <mergeCell ref="D19:E19"/>
    <mergeCell ref="F20:G20"/>
    <mergeCell ref="L20:M20"/>
    <mergeCell ref="F19:G19"/>
    <mergeCell ref="H19:I19"/>
    <mergeCell ref="J19:K19"/>
    <mergeCell ref="Z20:AA20"/>
    <mergeCell ref="V19:W19"/>
    <mergeCell ref="X19:Y19"/>
    <mergeCell ref="Z19:AA19"/>
    <mergeCell ref="L19:M19"/>
    <mergeCell ref="N19:O19"/>
    <mergeCell ref="P19:Q19"/>
    <mergeCell ref="R19:S19"/>
    <mergeCell ref="T19:U19"/>
    <mergeCell ref="P20:Q20"/>
    <mergeCell ref="T20:U20"/>
    <mergeCell ref="X20:Y20"/>
    <mergeCell ref="R20:S20"/>
    <mergeCell ref="V20:W20"/>
  </mergeCells>
  <pageMargins left="0.7" right="0.7" top="0.75" bottom="0.75" header="0.3" footer="0.3"/>
  <pageSetup orientation="portrait" paperSize="1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e4ef6a1-5acf-439e-8ce4-5c678bd4a4d9}">
  <sheetPr codeName="Sheet41">
    <pageSetUpPr fitToPage="1"/>
  </sheetPr>
  <dimension ref="A1:Z33"/>
  <sheetViews>
    <sheetView zoomScale="80" zoomScaleNormal="80" workbookViewId="0" topLeftCell="A1">
      <selection pane="topLeft" activeCell="C5" sqref="C5:C7"/>
    </sheetView>
  </sheetViews>
  <sheetFormatPr defaultColWidth="8.854285714285714" defaultRowHeight="20.25"/>
  <cols>
    <col min="1" max="2" width="11.571428571428571" style="1" customWidth="1"/>
    <col min="3" max="3" width="48.714285714285715" style="1" bestFit="1" customWidth="1"/>
    <col min="4" max="8" width="11.571428571428571" style="1" customWidth="1"/>
    <col min="9" max="9" width="10.714285714285714" style="1" bestFit="1" customWidth="1"/>
    <col min="10" max="10" width="14.285714285714286" style="1" bestFit="1" customWidth="1"/>
    <col min="11" max="11" width="13.714285714285714" style="1" bestFit="1" customWidth="1"/>
    <col min="12" max="12" width="6.428571428571429" style="1" bestFit="1" customWidth="1"/>
    <col min="13" max="13" width="5.857142857142857" style="1" bestFit="1" customWidth="1"/>
    <col min="14" max="19" width="13.714285714285714" style="1" bestFit="1" customWidth="1"/>
    <col min="20" max="20" width="5.857142857142857" style="1" bestFit="1" customWidth="1"/>
    <col min="21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311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4" t="str">
        <f>'CO (8)'!D7</f>
        <v xml:space="preserve"> Basic Psychological process</v>
      </c>
      <c r="D4" s="113" t="s">
        <v>82</v>
      </c>
      <c r="E4" s="114"/>
      <c r="F4" s="189" t="s">
        <v>102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307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03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0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6" ht="19.9" customHeight="1">
      <c r="A8" s="320">
        <v>1</v>
      </c>
      <c r="B8" s="165">
        <v>263487</v>
      </c>
      <c r="C8" s="148" t="s">
        <v>110</v>
      </c>
      <c r="D8" s="10">
        <v>10</v>
      </c>
      <c r="E8" s="10">
        <v>9</v>
      </c>
      <c r="F8" s="10">
        <v>7</v>
      </c>
      <c r="G8" s="10">
        <v>6</v>
      </c>
      <c r="H8" s="10">
        <v>7</v>
      </c>
      <c r="I8" s="10">
        <f t="shared" si="0" ref="I8:I20">SUM(D8:H8)</f>
        <v>39</v>
      </c>
      <c r="J8" s="10">
        <f>I8*0.15</f>
        <v>5.85</v>
      </c>
      <c r="K8" s="18">
        <v>5</v>
      </c>
      <c r="L8" s="18">
        <v>3</v>
      </c>
      <c r="M8" s="18">
        <v>4</v>
      </c>
      <c r="N8" s="18">
        <v>5</v>
      </c>
      <c r="O8" s="18">
        <v>3</v>
      </c>
      <c r="P8" s="18">
        <f>SUM(K8:O8)</f>
        <v>20</v>
      </c>
      <c r="Q8" s="116">
        <f>P8*0.05</f>
        <v>1</v>
      </c>
      <c r="R8" s="105">
        <f t="shared" si="1" ref="R8:R20">(D8*0.15+K8*0.05)</f>
        <v>1.75</v>
      </c>
      <c r="S8" s="105">
        <f t="shared" si="2" ref="S8:S20">(E8*0.15+L8*0.05)</f>
        <v>1.50</v>
      </c>
      <c r="T8" s="105">
        <f t="shared" si="3" ref="T8:T20">(F8*0.15+M8*0.05)</f>
        <v>1.25</v>
      </c>
      <c r="U8" s="105">
        <f t="shared" si="4" ref="U8:U20">(G8*0.15+N8*0.05)</f>
        <v>1.1499999999999999</v>
      </c>
      <c r="V8" s="105">
        <f t="shared" si="5" ref="V8:V20">(H8*0.15+O8*0.05)</f>
        <v>1.2000000000000002</v>
      </c>
      <c r="W8" s="117">
        <f t="shared" si="6" ref="W8:W20">I8+P8</f>
        <v>59</v>
      </c>
      <c r="X8" s="117">
        <f>(W8*0.2)</f>
        <v>11.80</v>
      </c>
      <c r="Y8" s="239">
        <v>39</v>
      </c>
      <c r="Z8" s="116">
        <f>Y8*0.8</f>
        <v>31.200000000000003</v>
      </c>
    </row>
    <row r="9" spans="1:26" ht="19.9" customHeight="1" thickBot="1">
      <c r="A9" s="321">
        <v>2</v>
      </c>
      <c r="B9" s="165">
        <v>263493</v>
      </c>
      <c r="C9" s="148" t="s">
        <v>111</v>
      </c>
      <c r="D9" s="10">
        <v>9</v>
      </c>
      <c r="E9" s="10">
        <v>8</v>
      </c>
      <c r="F9" s="10">
        <v>10</v>
      </c>
      <c r="G9" s="10">
        <v>5</v>
      </c>
      <c r="H9" s="10">
        <v>8</v>
      </c>
      <c r="I9" s="10">
        <f t="shared" si="0"/>
        <v>40</v>
      </c>
      <c r="J9" s="10">
        <f t="shared" si="7" ref="J9:J20">I9*0.15</f>
        <v>6</v>
      </c>
      <c r="K9" s="18">
        <v>3</v>
      </c>
      <c r="L9" s="18">
        <v>4</v>
      </c>
      <c r="M9" s="18">
        <v>5</v>
      </c>
      <c r="N9" s="18">
        <v>4</v>
      </c>
      <c r="O9" s="18">
        <v>5</v>
      </c>
      <c r="P9" s="18">
        <f t="shared" si="8" ref="P9:P20">SUM(K9:O9)</f>
        <v>21</v>
      </c>
      <c r="Q9" s="116">
        <f t="shared" si="9" ref="Q9:Q20">P9*0.05</f>
        <v>1.05</v>
      </c>
      <c r="R9" s="105">
        <f t="shared" si="1"/>
        <v>1.50</v>
      </c>
      <c r="S9" s="105">
        <f t="shared" si="2"/>
        <v>1.40</v>
      </c>
      <c r="T9" s="105">
        <f t="shared" si="3"/>
        <v>1.75</v>
      </c>
      <c r="U9" s="105">
        <f t="shared" si="4"/>
        <v>0.95</v>
      </c>
      <c r="V9" s="105">
        <f t="shared" si="5"/>
        <v>1.45</v>
      </c>
      <c r="W9" s="117">
        <f t="shared" si="6"/>
        <v>61</v>
      </c>
      <c r="X9" s="117">
        <f t="shared" si="10" ref="X9:X20">(W9*0.2)</f>
        <v>12.20</v>
      </c>
      <c r="Y9" s="239">
        <v>42</v>
      </c>
      <c r="Z9" s="116">
        <f t="shared" si="11" ref="Z9:Z20">Y9*0.8</f>
        <v>33.60</v>
      </c>
    </row>
    <row r="10" spans="1:26" ht="19.9" customHeight="1">
      <c r="A10" s="320">
        <v>3</v>
      </c>
      <c r="B10" s="165">
        <v>263494</v>
      </c>
      <c r="C10" s="148" t="s">
        <v>188</v>
      </c>
      <c r="D10" s="10">
        <v>8</v>
      </c>
      <c r="E10" s="10">
        <v>10</v>
      </c>
      <c r="F10" s="10">
        <v>7</v>
      </c>
      <c r="G10" s="10">
        <v>10</v>
      </c>
      <c r="H10" s="10">
        <v>6</v>
      </c>
      <c r="I10" s="10">
        <f t="shared" si="0"/>
        <v>41</v>
      </c>
      <c r="J10" s="10">
        <f t="shared" si="7"/>
        <v>6.15</v>
      </c>
      <c r="K10" s="18">
        <v>5</v>
      </c>
      <c r="L10" s="18">
        <v>3</v>
      </c>
      <c r="M10" s="18">
        <v>4</v>
      </c>
      <c r="N10" s="18">
        <v>5</v>
      </c>
      <c r="O10" s="18">
        <v>5</v>
      </c>
      <c r="P10" s="18">
        <f t="shared" si="8"/>
        <v>22</v>
      </c>
      <c r="Q10" s="116">
        <f t="shared" si="9"/>
        <v>1.1000000000000001</v>
      </c>
      <c r="R10" s="105">
        <f t="shared" si="1"/>
        <v>1.45</v>
      </c>
      <c r="S10" s="105">
        <f t="shared" si="2"/>
        <v>1.65</v>
      </c>
      <c r="T10" s="105">
        <f t="shared" si="3"/>
        <v>1.25</v>
      </c>
      <c r="U10" s="105">
        <f t="shared" si="4"/>
        <v>1.75</v>
      </c>
      <c r="V10" s="105">
        <f t="shared" si="5"/>
        <v>1.1499999999999999</v>
      </c>
      <c r="W10" s="117">
        <f t="shared" si="6"/>
        <v>63</v>
      </c>
      <c r="X10" s="117">
        <f t="shared" si="10"/>
        <v>12.60</v>
      </c>
      <c r="Y10" s="239">
        <v>43</v>
      </c>
      <c r="Z10" s="116">
        <f t="shared" si="11"/>
        <v>34.40</v>
      </c>
    </row>
    <row r="11" spans="1:26" ht="19.5" customHeight="1" thickBot="1">
      <c r="A11" s="321">
        <v>4</v>
      </c>
      <c r="B11" s="165">
        <v>263510</v>
      </c>
      <c r="C11" s="148" t="s">
        <v>115</v>
      </c>
      <c r="D11" s="10">
        <v>2</v>
      </c>
      <c r="E11" s="10">
        <v>4</v>
      </c>
      <c r="F11" s="10">
        <v>5</v>
      </c>
      <c r="G11" s="10">
        <v>7</v>
      </c>
      <c r="H11" s="10">
        <v>3</v>
      </c>
      <c r="I11" s="10">
        <f t="shared" si="0"/>
        <v>21</v>
      </c>
      <c r="J11" s="10">
        <f t="shared" si="7"/>
        <v>3.15</v>
      </c>
      <c r="K11" s="18">
        <v>1</v>
      </c>
      <c r="L11" s="18">
        <v>2</v>
      </c>
      <c r="M11" s="18">
        <v>4</v>
      </c>
      <c r="N11" s="18">
        <v>3</v>
      </c>
      <c r="O11" s="18">
        <v>3</v>
      </c>
      <c r="P11" s="18">
        <f t="shared" si="8"/>
        <v>13</v>
      </c>
      <c r="Q11" s="116">
        <f t="shared" si="9"/>
        <v>0.65</v>
      </c>
      <c r="R11" s="105">
        <f t="shared" si="1"/>
        <v>0.35</v>
      </c>
      <c r="S11" s="105">
        <f t="shared" si="2"/>
        <v>0.70</v>
      </c>
      <c r="T11" s="105">
        <f t="shared" si="3"/>
        <v>0.95</v>
      </c>
      <c r="U11" s="105">
        <f t="shared" si="4"/>
        <v>1.2000000000000002</v>
      </c>
      <c r="V11" s="105">
        <f t="shared" si="5"/>
        <v>0.60</v>
      </c>
      <c r="W11" s="117">
        <f t="shared" si="6"/>
        <v>34</v>
      </c>
      <c r="X11" s="117">
        <f t="shared" si="10"/>
        <v>6.8000000000000007</v>
      </c>
      <c r="Y11" s="239">
        <v>20</v>
      </c>
      <c r="Z11" s="116">
        <f t="shared" si="11"/>
        <v>16</v>
      </c>
    </row>
    <row r="12" spans="1:26" ht="24.75" customHeight="1">
      <c r="A12" s="320">
        <v>5</v>
      </c>
      <c r="B12" s="165">
        <v>263524</v>
      </c>
      <c r="C12" s="148" t="s">
        <v>121</v>
      </c>
      <c r="D12" s="10">
        <v>8</v>
      </c>
      <c r="E12" s="10">
        <v>8</v>
      </c>
      <c r="F12" s="10">
        <v>9</v>
      </c>
      <c r="G12" s="10">
        <v>8</v>
      </c>
      <c r="H12" s="10">
        <v>3</v>
      </c>
      <c r="I12" s="10">
        <f t="shared" si="0"/>
        <v>36</v>
      </c>
      <c r="J12" s="10">
        <f t="shared" si="7"/>
        <v>5.40</v>
      </c>
      <c r="K12" s="18">
        <v>3</v>
      </c>
      <c r="L12" s="18">
        <v>4</v>
      </c>
      <c r="M12" s="18">
        <v>3</v>
      </c>
      <c r="N12" s="18">
        <v>2</v>
      </c>
      <c r="O12" s="18">
        <v>4</v>
      </c>
      <c r="P12" s="18">
        <f t="shared" si="8"/>
        <v>16</v>
      </c>
      <c r="Q12" s="116">
        <f t="shared" si="9"/>
        <v>0.80</v>
      </c>
      <c r="R12" s="105">
        <f t="shared" si="1"/>
        <v>1.35</v>
      </c>
      <c r="S12" s="105">
        <f t="shared" si="2"/>
        <v>1.40</v>
      </c>
      <c r="T12" s="105">
        <f t="shared" si="3"/>
        <v>1.50</v>
      </c>
      <c r="U12" s="105">
        <f t="shared" si="4"/>
        <v>1.30</v>
      </c>
      <c r="V12" s="105">
        <f t="shared" si="5"/>
        <v>0.64999999999999991</v>
      </c>
      <c r="W12" s="117">
        <f t="shared" si="6"/>
        <v>52</v>
      </c>
      <c r="X12" s="117">
        <f t="shared" si="10"/>
        <v>10.40</v>
      </c>
      <c r="Y12" s="239">
        <v>37</v>
      </c>
      <c r="Z12" s="116">
        <f t="shared" si="11"/>
        <v>29.60</v>
      </c>
    </row>
    <row r="13" spans="1:26" ht="19.9" customHeight="1" thickBot="1">
      <c r="A13" s="321">
        <v>6</v>
      </c>
      <c r="B13" s="165">
        <v>263531</v>
      </c>
      <c r="C13" s="148" t="s">
        <v>212</v>
      </c>
      <c r="D13" s="10">
        <v>6</v>
      </c>
      <c r="E13" s="10">
        <v>9</v>
      </c>
      <c r="F13" s="10">
        <v>8</v>
      </c>
      <c r="G13" s="10">
        <v>9</v>
      </c>
      <c r="H13" s="10">
        <v>5</v>
      </c>
      <c r="I13" s="10">
        <f t="shared" si="0"/>
        <v>37</v>
      </c>
      <c r="J13" s="10">
        <f t="shared" si="7"/>
        <v>5.55</v>
      </c>
      <c r="K13" s="18">
        <v>5</v>
      </c>
      <c r="L13" s="18">
        <v>3</v>
      </c>
      <c r="M13" s="18">
        <v>4</v>
      </c>
      <c r="N13" s="18">
        <v>3</v>
      </c>
      <c r="O13" s="18">
        <v>4</v>
      </c>
      <c r="P13" s="18">
        <f t="shared" si="8"/>
        <v>19</v>
      </c>
      <c r="Q13" s="116">
        <f t="shared" si="9"/>
        <v>0.95</v>
      </c>
      <c r="R13" s="105">
        <f t="shared" si="1"/>
        <v>1.1499999999999999</v>
      </c>
      <c r="S13" s="105">
        <f t="shared" si="2"/>
        <v>1.50</v>
      </c>
      <c r="T13" s="105">
        <f t="shared" si="3"/>
        <v>1.40</v>
      </c>
      <c r="U13" s="105">
        <f t="shared" si="4"/>
        <v>1.50</v>
      </c>
      <c r="V13" s="105">
        <f t="shared" si="5"/>
        <v>0.95</v>
      </c>
      <c r="W13" s="117">
        <f t="shared" si="6"/>
        <v>56</v>
      </c>
      <c r="X13" s="117">
        <f t="shared" si="10"/>
        <v>11.20</v>
      </c>
      <c r="Y13" s="239">
        <v>37</v>
      </c>
      <c r="Z13" s="116">
        <f t="shared" si="11"/>
        <v>29.60</v>
      </c>
    </row>
    <row r="14" spans="1:26" ht="19.9" customHeight="1">
      <c r="A14" s="320">
        <v>7</v>
      </c>
      <c r="B14" s="165">
        <v>263536</v>
      </c>
      <c r="C14" s="148" t="s">
        <v>296</v>
      </c>
      <c r="D14" s="10">
        <v>4</v>
      </c>
      <c r="E14" s="10">
        <v>3</v>
      </c>
      <c r="F14" s="10">
        <v>4</v>
      </c>
      <c r="G14" s="10">
        <v>5</v>
      </c>
      <c r="H14" s="10">
        <v>4</v>
      </c>
      <c r="I14" s="10">
        <f t="shared" si="0"/>
        <v>20</v>
      </c>
      <c r="J14" s="10">
        <f t="shared" si="7"/>
        <v>3</v>
      </c>
      <c r="K14" s="18">
        <v>2</v>
      </c>
      <c r="L14" s="18">
        <v>2</v>
      </c>
      <c r="M14" s="18">
        <v>3</v>
      </c>
      <c r="N14" s="18">
        <v>1</v>
      </c>
      <c r="O14" s="18">
        <v>3</v>
      </c>
      <c r="P14" s="18">
        <f t="shared" si="8"/>
        <v>11</v>
      </c>
      <c r="Q14" s="116">
        <f t="shared" si="9"/>
        <v>0.55000000000000004</v>
      </c>
      <c r="R14" s="105">
        <f t="shared" si="1"/>
        <v>0.70</v>
      </c>
      <c r="S14" s="105">
        <f t="shared" si="2"/>
        <v>0.54999999999999993</v>
      </c>
      <c r="T14" s="105">
        <f t="shared" si="3"/>
        <v>0.75</v>
      </c>
      <c r="U14" s="105">
        <f t="shared" si="4"/>
        <v>0.80</v>
      </c>
      <c r="V14" s="105">
        <f t="shared" si="5"/>
        <v>0.75</v>
      </c>
      <c r="W14" s="117">
        <f t="shared" si="6"/>
        <v>31</v>
      </c>
      <c r="X14" s="117">
        <f t="shared" si="10"/>
        <v>6.20</v>
      </c>
      <c r="Y14" s="239"/>
      <c r="Z14" s="116">
        <f t="shared" si="11"/>
        <v>0</v>
      </c>
    </row>
    <row r="15" spans="1:26" ht="19.9" customHeight="1" thickBot="1">
      <c r="A15" s="321">
        <v>8</v>
      </c>
      <c r="B15" s="165">
        <v>263544</v>
      </c>
      <c r="C15" s="148" t="s">
        <v>125</v>
      </c>
      <c r="D15" s="10">
        <v>9</v>
      </c>
      <c r="E15" s="10">
        <v>5</v>
      </c>
      <c r="F15" s="10">
        <v>6</v>
      </c>
      <c r="G15" s="10">
        <v>8</v>
      </c>
      <c r="H15" s="10">
        <v>7</v>
      </c>
      <c r="I15" s="10">
        <f t="shared" si="0"/>
        <v>35</v>
      </c>
      <c r="J15" s="10">
        <f t="shared" si="7"/>
        <v>5.25</v>
      </c>
      <c r="K15" s="18">
        <v>5</v>
      </c>
      <c r="L15" s="18">
        <v>3</v>
      </c>
      <c r="M15" s="18">
        <v>5</v>
      </c>
      <c r="N15" s="18">
        <v>4</v>
      </c>
      <c r="O15" s="18">
        <v>5</v>
      </c>
      <c r="P15" s="18">
        <f t="shared" si="8"/>
        <v>22</v>
      </c>
      <c r="Q15" s="116">
        <f t="shared" si="9"/>
        <v>1.1000000000000001</v>
      </c>
      <c r="R15" s="105">
        <f t="shared" si="1"/>
        <v>1.60</v>
      </c>
      <c r="S15" s="105">
        <f t="shared" si="2"/>
        <v>0.90</v>
      </c>
      <c r="T15" s="105">
        <f t="shared" si="3"/>
        <v>1.1499999999999999</v>
      </c>
      <c r="U15" s="105">
        <f t="shared" si="4"/>
        <v>1.40</v>
      </c>
      <c r="V15" s="105">
        <f t="shared" si="5"/>
        <v>1.30</v>
      </c>
      <c r="W15" s="117">
        <f t="shared" si="6"/>
        <v>57</v>
      </c>
      <c r="X15" s="117">
        <f t="shared" si="10"/>
        <v>11.40</v>
      </c>
      <c r="Y15" s="239">
        <v>36</v>
      </c>
      <c r="Z15" s="116">
        <f t="shared" si="11"/>
        <v>28.80</v>
      </c>
    </row>
    <row r="16" spans="1:26" ht="19.9" customHeight="1">
      <c r="A16" s="320">
        <v>9</v>
      </c>
      <c r="B16" s="165">
        <v>263566</v>
      </c>
      <c r="C16" s="148" t="s">
        <v>132</v>
      </c>
      <c r="D16" s="10">
        <v>8</v>
      </c>
      <c r="E16" s="10">
        <v>10</v>
      </c>
      <c r="F16" s="10">
        <v>9</v>
      </c>
      <c r="G16" s="10">
        <v>8</v>
      </c>
      <c r="H16" s="10">
        <v>5</v>
      </c>
      <c r="I16" s="10">
        <f t="shared" si="0"/>
        <v>40</v>
      </c>
      <c r="J16" s="10">
        <f t="shared" si="7"/>
        <v>6</v>
      </c>
      <c r="K16" s="18">
        <v>3</v>
      </c>
      <c r="L16" s="18">
        <v>4</v>
      </c>
      <c r="M16" s="18">
        <v>5</v>
      </c>
      <c r="N16" s="18">
        <v>4</v>
      </c>
      <c r="O16" s="18">
        <v>4</v>
      </c>
      <c r="P16" s="18">
        <f t="shared" si="8"/>
        <v>20</v>
      </c>
      <c r="Q16" s="116">
        <f t="shared" si="9"/>
        <v>1</v>
      </c>
      <c r="R16" s="105">
        <f t="shared" si="1"/>
        <v>1.35</v>
      </c>
      <c r="S16" s="105">
        <f t="shared" si="2"/>
        <v>1.70</v>
      </c>
      <c r="T16" s="105">
        <f t="shared" si="3"/>
        <v>1.60</v>
      </c>
      <c r="U16" s="105">
        <f t="shared" si="4"/>
        <v>1.40</v>
      </c>
      <c r="V16" s="105">
        <f t="shared" si="5"/>
        <v>0.95</v>
      </c>
      <c r="W16" s="117">
        <f t="shared" si="6"/>
        <v>60</v>
      </c>
      <c r="X16" s="117">
        <f t="shared" si="10"/>
        <v>12</v>
      </c>
      <c r="Y16" s="239">
        <v>44</v>
      </c>
      <c r="Z16" s="116">
        <f t="shared" si="11"/>
        <v>35.200000000000003</v>
      </c>
    </row>
    <row r="17" spans="1:26" ht="19.9" customHeight="1" thickBot="1">
      <c r="A17" s="321">
        <v>10</v>
      </c>
      <c r="B17" s="165">
        <v>263579</v>
      </c>
      <c r="C17" s="148" t="s">
        <v>135</v>
      </c>
      <c r="D17" s="10">
        <v>10</v>
      </c>
      <c r="E17" s="10">
        <v>7</v>
      </c>
      <c r="F17" s="10">
        <v>6</v>
      </c>
      <c r="G17" s="10">
        <v>5</v>
      </c>
      <c r="H17" s="10">
        <v>6</v>
      </c>
      <c r="I17" s="10">
        <f t="shared" si="0"/>
        <v>34</v>
      </c>
      <c r="J17" s="10">
        <f t="shared" si="7"/>
        <v>5.0999999999999996</v>
      </c>
      <c r="K17" s="18">
        <v>4</v>
      </c>
      <c r="L17" s="18">
        <v>3</v>
      </c>
      <c r="M17" s="18">
        <v>3</v>
      </c>
      <c r="N17" s="18">
        <v>4</v>
      </c>
      <c r="O17" s="18">
        <v>2</v>
      </c>
      <c r="P17" s="18">
        <f t="shared" si="8"/>
        <v>16</v>
      </c>
      <c r="Q17" s="116">
        <f t="shared" si="9"/>
        <v>0.80</v>
      </c>
      <c r="R17" s="105">
        <f t="shared" si="1"/>
        <v>1.70</v>
      </c>
      <c r="S17" s="105">
        <f t="shared" si="2"/>
        <v>1.2000000000000002</v>
      </c>
      <c r="T17" s="105">
        <f t="shared" si="3"/>
        <v>1.0499999999999998</v>
      </c>
      <c r="U17" s="105">
        <f t="shared" si="4"/>
        <v>0.95</v>
      </c>
      <c r="V17" s="105">
        <f t="shared" si="5"/>
        <v>0.99999999999999989</v>
      </c>
      <c r="W17" s="117">
        <f t="shared" si="6"/>
        <v>50</v>
      </c>
      <c r="X17" s="117">
        <f t="shared" si="10"/>
        <v>10</v>
      </c>
      <c r="Y17" s="239">
        <v>35</v>
      </c>
      <c r="Z17" s="116">
        <f t="shared" si="11"/>
        <v>28</v>
      </c>
    </row>
    <row r="18" spans="1:26" ht="19.9" customHeight="1">
      <c r="A18" s="320">
        <v>11</v>
      </c>
      <c r="B18" s="165">
        <v>263585</v>
      </c>
      <c r="C18" s="148" t="s">
        <v>137</v>
      </c>
      <c r="D18" s="10">
        <v>8</v>
      </c>
      <c r="E18" s="10">
        <v>3</v>
      </c>
      <c r="F18" s="10">
        <v>5</v>
      </c>
      <c r="G18" s="10">
        <v>2</v>
      </c>
      <c r="H18" s="10">
        <v>8</v>
      </c>
      <c r="I18" s="10">
        <f t="shared" si="0"/>
        <v>26</v>
      </c>
      <c r="J18" s="10">
        <f t="shared" si="7"/>
        <v>3.90</v>
      </c>
      <c r="K18" s="18">
        <v>1</v>
      </c>
      <c r="L18" s="18">
        <v>4</v>
      </c>
      <c r="M18" s="18">
        <v>4</v>
      </c>
      <c r="N18" s="18">
        <v>3</v>
      </c>
      <c r="O18" s="18">
        <v>2</v>
      </c>
      <c r="P18" s="18">
        <f t="shared" si="8"/>
        <v>14</v>
      </c>
      <c r="Q18" s="116">
        <f t="shared" si="9"/>
        <v>0.70</v>
      </c>
      <c r="R18" s="105">
        <f t="shared" si="1"/>
        <v>1.25</v>
      </c>
      <c r="S18" s="105">
        <f t="shared" si="2"/>
        <v>0.64999999999999991</v>
      </c>
      <c r="T18" s="105">
        <f t="shared" si="3"/>
        <v>0.95</v>
      </c>
      <c r="U18" s="105">
        <f t="shared" si="4"/>
        <v>0.45</v>
      </c>
      <c r="V18" s="105">
        <f t="shared" si="5"/>
        <v>1.30</v>
      </c>
      <c r="W18" s="117">
        <f t="shared" si="6"/>
        <v>40</v>
      </c>
      <c r="X18" s="117">
        <f t="shared" si="10"/>
        <v>8</v>
      </c>
      <c r="Y18" s="239">
        <v>22</v>
      </c>
      <c r="Z18" s="116">
        <f t="shared" si="11"/>
        <v>17.60</v>
      </c>
    </row>
    <row r="19" spans="1:26" ht="19.9" customHeight="1" thickBot="1">
      <c r="A19" s="321">
        <v>12</v>
      </c>
      <c r="B19" s="165">
        <v>263623</v>
      </c>
      <c r="C19" s="322" t="s">
        <v>156</v>
      </c>
      <c r="D19" s="10">
        <v>7</v>
      </c>
      <c r="E19" s="10">
        <v>8</v>
      </c>
      <c r="F19" s="10">
        <v>10</v>
      </c>
      <c r="G19" s="10">
        <v>6</v>
      </c>
      <c r="H19" s="10">
        <v>7</v>
      </c>
      <c r="I19" s="10">
        <f t="shared" si="0"/>
        <v>38</v>
      </c>
      <c r="J19" s="10">
        <f t="shared" si="7"/>
        <v>5.70</v>
      </c>
      <c r="K19" s="18">
        <v>3</v>
      </c>
      <c r="L19" s="18">
        <v>5</v>
      </c>
      <c r="M19" s="18">
        <v>3</v>
      </c>
      <c r="N19" s="18">
        <v>4</v>
      </c>
      <c r="O19" s="18">
        <v>3</v>
      </c>
      <c r="P19" s="18">
        <f t="shared" si="8"/>
        <v>18</v>
      </c>
      <c r="Q19" s="116">
        <f t="shared" si="9"/>
        <v>0.90</v>
      </c>
      <c r="R19" s="105">
        <f t="shared" si="1"/>
        <v>1.2000000000000002</v>
      </c>
      <c r="S19" s="105">
        <f t="shared" si="2"/>
        <v>1.45</v>
      </c>
      <c r="T19" s="105">
        <f t="shared" si="3"/>
        <v>1.65</v>
      </c>
      <c r="U19" s="105">
        <f t="shared" si="4"/>
        <v>1.0999999999999999</v>
      </c>
      <c r="V19" s="105">
        <f t="shared" si="5"/>
        <v>1.2000000000000002</v>
      </c>
      <c r="W19" s="117">
        <f t="shared" si="6"/>
        <v>56</v>
      </c>
      <c r="X19" s="117">
        <f t="shared" si="10"/>
        <v>11.20</v>
      </c>
      <c r="Y19" s="239">
        <v>41</v>
      </c>
      <c r="Z19" s="116">
        <f t="shared" si="11"/>
        <v>32.800000000000004</v>
      </c>
    </row>
    <row r="20" spans="1:26" ht="19.9" customHeight="1">
      <c r="A20" s="320">
        <v>13</v>
      </c>
      <c r="B20" s="165">
        <v>263625</v>
      </c>
      <c r="C20" s="323" t="s">
        <v>157</v>
      </c>
      <c r="D20" s="10">
        <v>3</v>
      </c>
      <c r="E20" s="10">
        <v>6</v>
      </c>
      <c r="F20" s="10">
        <v>5</v>
      </c>
      <c r="G20" s="10">
        <v>6</v>
      </c>
      <c r="H20" s="10">
        <v>8</v>
      </c>
      <c r="I20" s="10">
        <f t="shared" si="0"/>
        <v>28</v>
      </c>
      <c r="J20" s="10">
        <f t="shared" si="7"/>
        <v>4.20</v>
      </c>
      <c r="K20" s="18">
        <v>2</v>
      </c>
      <c r="L20" s="18">
        <v>4</v>
      </c>
      <c r="M20" s="18">
        <v>2</v>
      </c>
      <c r="N20" s="18">
        <v>5</v>
      </c>
      <c r="O20" s="18">
        <v>2</v>
      </c>
      <c r="P20" s="18">
        <f t="shared" si="8"/>
        <v>15</v>
      </c>
      <c r="Q20" s="116">
        <f t="shared" si="9"/>
        <v>0.75</v>
      </c>
      <c r="R20" s="105">
        <f t="shared" si="1"/>
        <v>0.54999999999999993</v>
      </c>
      <c r="S20" s="105">
        <f t="shared" si="2"/>
        <v>1.0999999999999999</v>
      </c>
      <c r="T20" s="105">
        <f t="shared" si="3"/>
        <v>0.85</v>
      </c>
      <c r="U20" s="105">
        <f t="shared" si="4"/>
        <v>1.1499999999999999</v>
      </c>
      <c r="V20" s="105">
        <f t="shared" si="5"/>
        <v>1.30</v>
      </c>
      <c r="W20" s="117">
        <f t="shared" si="6"/>
        <v>43</v>
      </c>
      <c r="X20" s="117">
        <f t="shared" si="10"/>
        <v>8.60</v>
      </c>
      <c r="Y20" s="239">
        <v>30</v>
      </c>
      <c r="Z20" s="116">
        <f t="shared" si="11"/>
        <v>24</v>
      </c>
    </row>
    <row r="21" spans="1:26" ht="19.9" customHeight="1">
      <c r="A21" s="324"/>
      <c r="B21" s="325"/>
      <c r="C21" s="326"/>
      <c r="D21" s="327"/>
      <c r="E21" s="327"/>
      <c r="F21" s="327"/>
      <c r="G21" s="327"/>
      <c r="H21" s="327"/>
      <c r="I21" s="327"/>
      <c r="J21" s="327"/>
      <c r="K21" s="328"/>
      <c r="L21" s="328"/>
      <c r="M21" s="328"/>
      <c r="N21" s="328"/>
      <c r="O21" s="328"/>
      <c r="P21" s="328"/>
      <c r="Q21" s="329"/>
      <c r="R21" s="330"/>
      <c r="S21" s="330"/>
      <c r="T21" s="330"/>
      <c r="U21" s="330"/>
      <c r="V21" s="330"/>
      <c r="W21" s="331"/>
      <c r="X21" s="331"/>
      <c r="Y21" s="332"/>
      <c r="Z21" s="329"/>
    </row>
    <row r="22" ht="21" thickBot="1"/>
    <row r="23" spans="1:26" ht="20.25">
      <c r="A23" s="183" t="s">
        <v>302</v>
      </c>
      <c r="B23" s="184"/>
      <c r="C23" s="185"/>
      <c r="D23" s="6">
        <f t="shared" si="12" ref="D23:X23">COUNT(D8:D20)</f>
        <v>13</v>
      </c>
      <c r="E23" s="7">
        <f t="shared" si="12"/>
        <v>13</v>
      </c>
      <c r="F23" s="7">
        <f t="shared" si="12"/>
        <v>13</v>
      </c>
      <c r="G23" s="7">
        <f t="shared" si="12"/>
        <v>13</v>
      </c>
      <c r="H23" s="87">
        <f t="shared" si="12"/>
        <v>13</v>
      </c>
      <c r="I23" s="8">
        <f t="shared" si="12"/>
        <v>13</v>
      </c>
      <c r="J23" s="88">
        <f t="shared" si="12"/>
        <v>13</v>
      </c>
      <c r="K23" s="80">
        <f t="shared" si="12"/>
        <v>13</v>
      </c>
      <c r="L23" s="15">
        <f t="shared" si="12"/>
        <v>13</v>
      </c>
      <c r="M23" s="15">
        <f t="shared" si="12"/>
        <v>13</v>
      </c>
      <c r="N23" s="15">
        <f t="shared" si="12"/>
        <v>13</v>
      </c>
      <c r="O23" s="81">
        <f t="shared" si="12"/>
        <v>13</v>
      </c>
      <c r="P23" s="76">
        <f t="shared" si="12"/>
        <v>13</v>
      </c>
      <c r="Q23" s="94">
        <f t="shared" si="12"/>
        <v>13</v>
      </c>
      <c r="R23" s="97">
        <f t="shared" si="12"/>
        <v>13</v>
      </c>
      <c r="S23" s="22">
        <f t="shared" si="12"/>
        <v>13</v>
      </c>
      <c r="T23" s="22">
        <f t="shared" si="12"/>
        <v>13</v>
      </c>
      <c r="U23" s="22">
        <f t="shared" si="12"/>
        <v>13</v>
      </c>
      <c r="V23" s="23">
        <f t="shared" si="12"/>
        <v>13</v>
      </c>
      <c r="W23" s="106">
        <f t="shared" si="12"/>
        <v>13</v>
      </c>
      <c r="X23" s="100">
        <f t="shared" si="12"/>
        <v>13</v>
      </c>
      <c r="Y23" s="16">
        <f t="shared" si="13" ref="Y23:Z23">COUNT(Y8:Y18)</f>
        <v>10</v>
      </c>
      <c r="Z23" s="104">
        <f t="shared" si="13"/>
        <v>11</v>
      </c>
    </row>
    <row r="24" spans="1:26" ht="21" customHeight="1">
      <c r="A24" s="174" t="s">
        <v>303</v>
      </c>
      <c r="B24" s="175"/>
      <c r="C24" s="176"/>
      <c r="D24" s="9">
        <v>10</v>
      </c>
      <c r="E24" s="10">
        <v>10</v>
      </c>
      <c r="F24" s="10">
        <v>10</v>
      </c>
      <c r="G24" s="10">
        <v>10</v>
      </c>
      <c r="H24" s="89">
        <v>10</v>
      </c>
      <c r="I24" s="11">
        <f>SUM(D24:H24)</f>
        <v>50</v>
      </c>
      <c r="J24" s="90">
        <f>I24*0.15</f>
        <v>7.50</v>
      </c>
      <c r="K24" s="82">
        <v>5</v>
      </c>
      <c r="L24" s="18">
        <v>5</v>
      </c>
      <c r="M24" s="18">
        <v>5</v>
      </c>
      <c r="N24" s="18">
        <v>5</v>
      </c>
      <c r="O24" s="83">
        <v>5</v>
      </c>
      <c r="P24" s="77">
        <f>SUM(K24:O24)</f>
        <v>25</v>
      </c>
      <c r="Q24" s="95">
        <f>P24*0.05</f>
        <v>1.25</v>
      </c>
      <c r="R24" s="98">
        <f>(D24*0.15+K24*0.05)</f>
        <v>1.75</v>
      </c>
      <c r="S24" s="24">
        <f>((E24*0.15+L24*0.05))</f>
        <v>1.75</v>
      </c>
      <c r="T24" s="24">
        <f t="shared" si="14" ref="T24:U24">((F24*0.15+M24*0.05))</f>
        <v>1.75</v>
      </c>
      <c r="U24" s="24">
        <f t="shared" si="14"/>
        <v>1.75</v>
      </c>
      <c r="V24" s="25">
        <f>((H24*0.15+O24*0.05))</f>
        <v>1.75</v>
      </c>
      <c r="W24" s="107">
        <v>75</v>
      </c>
      <c r="X24" s="101">
        <f>W24*0.2</f>
        <v>15</v>
      </c>
      <c r="Y24" s="19">
        <v>50</v>
      </c>
      <c r="Z24" s="84">
        <f>Y24*0.8</f>
        <v>40</v>
      </c>
    </row>
    <row r="25" spans="1:26" ht="20.25">
      <c r="A25" s="174" t="s">
        <v>72</v>
      </c>
      <c r="B25" s="175"/>
      <c r="C25" s="176"/>
      <c r="D25" s="9">
        <f>D24*0.4</f>
        <v>4</v>
      </c>
      <c r="E25" s="10">
        <f>E24*0.4</f>
        <v>4</v>
      </c>
      <c r="F25" s="10">
        <f t="shared" si="15" ref="F25:J25">F24*0.4</f>
        <v>4</v>
      </c>
      <c r="G25" s="10">
        <f t="shared" si="15"/>
        <v>4</v>
      </c>
      <c r="H25" s="89">
        <f t="shared" si="15"/>
        <v>4</v>
      </c>
      <c r="I25" s="11">
        <f t="shared" si="15"/>
        <v>20</v>
      </c>
      <c r="J25" s="90">
        <f t="shared" si="15"/>
        <v>3</v>
      </c>
      <c r="K25" s="82">
        <f>K24*0.4</f>
        <v>2</v>
      </c>
      <c r="L25" s="18">
        <f>L24*0.4</f>
        <v>2</v>
      </c>
      <c r="M25" s="18">
        <f t="shared" si="16" ref="M25:Z25">M24*0.4</f>
        <v>2</v>
      </c>
      <c r="N25" s="18">
        <f t="shared" si="16"/>
        <v>2</v>
      </c>
      <c r="O25" s="83">
        <f t="shared" si="16"/>
        <v>2</v>
      </c>
      <c r="P25" s="77">
        <f t="shared" si="16"/>
        <v>10</v>
      </c>
      <c r="Q25" s="95">
        <f t="shared" si="16"/>
        <v>0.50</v>
      </c>
      <c r="R25" s="98">
        <f t="shared" si="16"/>
        <v>0.70</v>
      </c>
      <c r="S25" s="24">
        <f t="shared" si="16"/>
        <v>0.70</v>
      </c>
      <c r="T25" s="24">
        <f t="shared" si="16"/>
        <v>0.70</v>
      </c>
      <c r="U25" s="24">
        <f t="shared" si="16"/>
        <v>0.70</v>
      </c>
      <c r="V25" s="25">
        <f t="shared" si="16"/>
        <v>0.70</v>
      </c>
      <c r="W25" s="107">
        <f t="shared" si="16"/>
        <v>30</v>
      </c>
      <c r="X25" s="101">
        <f t="shared" si="16"/>
        <v>6</v>
      </c>
      <c r="Y25" s="19">
        <f t="shared" si="16"/>
        <v>20</v>
      </c>
      <c r="Z25" s="84">
        <f t="shared" si="16"/>
        <v>16</v>
      </c>
    </row>
    <row r="26" spans="1:26" ht="21" customHeight="1">
      <c r="A26" s="174" t="s">
        <v>12</v>
      </c>
      <c r="B26" s="175"/>
      <c r="C26" s="176"/>
      <c r="D26" s="9">
        <f>COUNTIF(D8:D18,"&gt;=4")</f>
        <v>10</v>
      </c>
      <c r="E26" s="9">
        <f>COUNTIF(E8:E18,"&gt;=4")</f>
        <v>9</v>
      </c>
      <c r="F26" s="9">
        <f>COUNTIF(F8:F18,"&gt;=4")</f>
        <v>11</v>
      </c>
      <c r="G26" s="9">
        <f>COUNTIF(G8:G18,"&gt;=4")</f>
        <v>10</v>
      </c>
      <c r="H26" s="9">
        <f>COUNTIF(H8:H18,"&gt;=4")</f>
        <v>9</v>
      </c>
      <c r="I26" s="11">
        <f>COUNTIF(I8:I18,"&gt;=20")</f>
        <v>11</v>
      </c>
      <c r="J26" s="90">
        <f>COUNTIF(J8:J18,"&gt;=3")</f>
        <v>11</v>
      </c>
      <c r="K26" s="82">
        <f>COUNTIF(K8:K18,"&gt;=2")</f>
        <v>9</v>
      </c>
      <c r="L26" s="82">
        <f>COUNTIF(L8:L18,"&gt;=2")</f>
        <v>11</v>
      </c>
      <c r="M26" s="82">
        <f>COUNTIF(M8:M18,"&gt;=2")</f>
        <v>11</v>
      </c>
      <c r="N26" s="82">
        <f>COUNTIF(N8:N18,"&gt;=2")</f>
        <v>10</v>
      </c>
      <c r="O26" s="82">
        <f>COUNTIF(O8:O18,"&gt;=2")</f>
        <v>11</v>
      </c>
      <c r="P26" s="77">
        <f>COUNTIF(P8:P18,"&gt;=10")</f>
        <v>11</v>
      </c>
      <c r="Q26" s="95">
        <f>COUNTIF(Q8:Q18,"&gt;=0.5")</f>
        <v>11</v>
      </c>
      <c r="R26" s="98">
        <f>COUNTIF(R8:R18,"&gt;=.7")</f>
        <v>10</v>
      </c>
      <c r="S26" s="98">
        <f>COUNTIF(S8:S18,"&gt;=.7")</f>
        <v>9</v>
      </c>
      <c r="T26" s="98">
        <f>COUNTIF(T8:T18,"&gt;=.7")</f>
        <v>11</v>
      </c>
      <c r="U26" s="98">
        <f>COUNTIF(U8:U18,"&gt;=.7")</f>
        <v>10</v>
      </c>
      <c r="V26" s="98">
        <f>COUNTIF(V8:V18,"&gt;=.7")</f>
        <v>9</v>
      </c>
      <c r="W26" s="107">
        <f>COUNTIF(W8:W18,"&gt;=30")</f>
        <v>11</v>
      </c>
      <c r="X26" s="101">
        <f>COUNTIF(X8:X18,"&gt;=6")</f>
        <v>11</v>
      </c>
      <c r="Y26" s="19">
        <f>COUNTIF(Y8:Y18,"&gt;=20")</f>
        <v>10</v>
      </c>
      <c r="Z26" s="84">
        <f>COUNTIF(Z8:Z18,"&gt;=16")</f>
        <v>10</v>
      </c>
    </row>
    <row r="27" spans="1:26" ht="20.25">
      <c r="A27" s="174" t="s">
        <v>13</v>
      </c>
      <c r="B27" s="175"/>
      <c r="C27" s="176"/>
      <c r="D27" s="91" t="str">
        <f t="shared" si="17" ref="D27:Z27">IF(((D26/COUNT(D8:D18))*100)&gt;=60,"3",IF(AND(((D26/COUNT(D8:D18))*100)&lt;60,((D26/COUNT(D8:D18))*100)&gt;=50),"2",IF(AND(((D26/COUNT(D8:D18))*100)&lt;50,((D26/COUNT(D8:D18))*100)&gt;=40),"1","0")))</f>
        <v>3</v>
      </c>
      <c r="E27" s="10" t="str">
        <f t="shared" si="17"/>
        <v>3</v>
      </c>
      <c r="F27" s="10" t="str">
        <f t="shared" si="17"/>
        <v>3</v>
      </c>
      <c r="G27" s="10" t="str">
        <f t="shared" si="17"/>
        <v>3</v>
      </c>
      <c r="H27" s="89" t="str">
        <f t="shared" si="17"/>
        <v>3</v>
      </c>
      <c r="I27" s="11" t="str">
        <f t="shared" si="17"/>
        <v>3</v>
      </c>
      <c r="J27" s="90" t="str">
        <f t="shared" si="17"/>
        <v>3</v>
      </c>
      <c r="K27" s="82" t="str">
        <f t="shared" si="17"/>
        <v>3</v>
      </c>
      <c r="L27" s="17" t="str">
        <f t="shared" si="17"/>
        <v>3</v>
      </c>
      <c r="M27" s="17" t="str">
        <f t="shared" si="17"/>
        <v>3</v>
      </c>
      <c r="N27" s="17" t="str">
        <f t="shared" si="17"/>
        <v>3</v>
      </c>
      <c r="O27" s="84" t="str">
        <f t="shared" si="17"/>
        <v>3</v>
      </c>
      <c r="P27" s="77" t="str">
        <f t="shared" si="17"/>
        <v>3</v>
      </c>
      <c r="Q27" s="95" t="str">
        <f t="shared" si="17"/>
        <v>3</v>
      </c>
      <c r="R27" s="98" t="str">
        <f t="shared" si="17"/>
        <v>3</v>
      </c>
      <c r="S27" s="24" t="str">
        <f t="shared" si="17"/>
        <v>3</v>
      </c>
      <c r="T27" s="24" t="str">
        <f t="shared" si="17"/>
        <v>3</v>
      </c>
      <c r="U27" s="24" t="str">
        <f t="shared" si="17"/>
        <v>3</v>
      </c>
      <c r="V27" s="25" t="str">
        <f t="shared" si="17"/>
        <v>3</v>
      </c>
      <c r="W27" s="101" t="str">
        <f t="shared" si="17"/>
        <v>3</v>
      </c>
      <c r="X27" s="102" t="str">
        <f t="shared" si="17"/>
        <v>3</v>
      </c>
      <c r="Y27" s="95" t="str">
        <f t="shared" si="17"/>
        <v>3</v>
      </c>
      <c r="Z27" s="19" t="str">
        <f t="shared" si="17"/>
        <v>3</v>
      </c>
    </row>
    <row r="28" spans="1:26" ht="21" thickBot="1">
      <c r="A28" s="177" t="s">
        <v>14</v>
      </c>
      <c r="B28" s="178"/>
      <c r="C28" s="179"/>
      <c r="D28" s="12">
        <f t="shared" si="18" ref="D28:Z28">((D26/COUNT(D8:D18))*D27)</f>
        <v>2.7272727272727271</v>
      </c>
      <c r="E28" s="13">
        <f t="shared" si="18"/>
        <v>2.4545454545454546</v>
      </c>
      <c r="F28" s="13">
        <f t="shared" si="18"/>
        <v>3</v>
      </c>
      <c r="G28" s="13">
        <f t="shared" si="18"/>
        <v>2.7272727272727271</v>
      </c>
      <c r="H28" s="92">
        <f t="shared" si="18"/>
        <v>2.4545454545454546</v>
      </c>
      <c r="I28" s="14">
        <f t="shared" si="18"/>
        <v>3</v>
      </c>
      <c r="J28" s="93">
        <f t="shared" si="18"/>
        <v>3</v>
      </c>
      <c r="K28" s="85">
        <f t="shared" si="18"/>
        <v>2.4545454545454546</v>
      </c>
      <c r="L28" s="20">
        <f t="shared" si="18"/>
        <v>3</v>
      </c>
      <c r="M28" s="20">
        <f t="shared" si="18"/>
        <v>3</v>
      </c>
      <c r="N28" s="20">
        <f t="shared" si="18"/>
        <v>2.7272727272727271</v>
      </c>
      <c r="O28" s="86">
        <f t="shared" si="18"/>
        <v>3</v>
      </c>
      <c r="P28" s="78">
        <f t="shared" si="18"/>
        <v>3</v>
      </c>
      <c r="Q28" s="96">
        <f t="shared" si="18"/>
        <v>3</v>
      </c>
      <c r="R28" s="99">
        <f t="shared" si="18"/>
        <v>2.7272727272727271</v>
      </c>
      <c r="S28" s="26">
        <f t="shared" si="18"/>
        <v>2.4545454545454546</v>
      </c>
      <c r="T28" s="26">
        <f t="shared" si="18"/>
        <v>3</v>
      </c>
      <c r="U28" s="26">
        <f t="shared" si="18"/>
        <v>2.7272727272727271</v>
      </c>
      <c r="V28" s="27">
        <f t="shared" si="18"/>
        <v>2.4545454545454546</v>
      </c>
      <c r="W28" s="108">
        <f t="shared" si="18"/>
        <v>3</v>
      </c>
      <c r="X28" s="103">
        <f t="shared" si="18"/>
        <v>3</v>
      </c>
      <c r="Y28" s="96">
        <f t="shared" si="18"/>
        <v>3</v>
      </c>
      <c r="Z28" s="21">
        <f t="shared" si="18"/>
        <v>2.7272727272727271</v>
      </c>
    </row>
    <row r="29" spans="1:4" ht="21" thickBot="1">
      <c r="A29" s="2"/>
      <c r="B29" s="2"/>
      <c r="C29" s="2"/>
      <c r="D29" s="2"/>
    </row>
    <row r="30" spans="1:19" ht="20.25">
      <c r="A30" s="180" t="s">
        <v>15</v>
      </c>
      <c r="B30" s="181"/>
      <c r="C30" s="182"/>
      <c r="D30" s="2"/>
      <c r="E30" s="168" t="s">
        <v>16</v>
      </c>
      <c r="F30" s="169"/>
      <c r="G30" s="169"/>
      <c r="H30" s="169"/>
      <c r="I30" s="169"/>
      <c r="J30" s="169"/>
      <c r="K30" s="169"/>
      <c r="L30" s="169"/>
      <c r="M30" s="169"/>
      <c r="N30" s="170"/>
      <c r="O30" s="79" t="s">
        <v>8</v>
      </c>
      <c r="P30" s="28" t="s">
        <v>3</v>
      </c>
      <c r="Q30" s="28" t="s">
        <v>4</v>
      </c>
      <c r="R30" s="28" t="s">
        <v>5</v>
      </c>
      <c r="S30" s="29" t="s">
        <v>6</v>
      </c>
    </row>
    <row r="31" spans="1:19" ht="21" thickBot="1">
      <c r="A31" s="318" t="s">
        <v>73</v>
      </c>
      <c r="B31" s="3"/>
      <c r="C31" s="30"/>
      <c r="D31" s="2"/>
      <c r="E31" s="171"/>
      <c r="F31" s="172"/>
      <c r="G31" s="172"/>
      <c r="H31" s="172"/>
      <c r="I31" s="172"/>
      <c r="J31" s="172"/>
      <c r="K31" s="172"/>
      <c r="L31" s="172"/>
      <c r="M31" s="172"/>
      <c r="N31" s="173"/>
      <c r="O31" s="4">
        <f>(R28*0.2+Z28*0.8)</f>
        <v>2.7272727272727271</v>
      </c>
      <c r="P31" s="4">
        <f>(S28*0.2+Z28*0.8)</f>
        <v>2.6727272727272728</v>
      </c>
      <c r="Q31" s="4">
        <f>(T28*0.2+Z28*0.8)</f>
        <v>2.7818181818181817</v>
      </c>
      <c r="R31" s="4">
        <f>(U28*0.2+Z28*0.8)</f>
        <v>2.7272727272727271</v>
      </c>
      <c r="S31" s="5">
        <f>(V28*0.2+Z28*0.8)</f>
        <v>2.6727272727272728</v>
      </c>
    </row>
    <row r="32" spans="1:4" ht="20.25">
      <c r="A32" s="318" t="s">
        <v>74</v>
      </c>
      <c r="B32" s="3"/>
      <c r="C32" s="30"/>
      <c r="D32" s="2"/>
    </row>
    <row r="33" spans="1:4" ht="21" thickBot="1">
      <c r="A33" s="319" t="s">
        <v>75</v>
      </c>
      <c r="B33" s="31"/>
      <c r="C33" s="32"/>
      <c r="D33" s="2"/>
    </row>
  </sheetData>
  <mergeCells count="23">
    <mergeCell ref="E30:N31"/>
    <mergeCell ref="A24:C24"/>
    <mergeCell ref="A25:C25"/>
    <mergeCell ref="A26:C26"/>
    <mergeCell ref="A27:C27"/>
    <mergeCell ref="A28:C28"/>
    <mergeCell ref="A30:C30"/>
    <mergeCell ref="A23:C23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9b6b14-eb56-422e-ae0b-c7c6e4866f41}">
  <sheetPr codeName="Sheet42">
    <pageSetUpPr fitToPage="1"/>
  </sheetPr>
  <dimension ref="A1:Z33"/>
  <sheetViews>
    <sheetView zoomScale="80" zoomScaleNormal="80" workbookViewId="0" topLeftCell="A1">
      <selection pane="topLeft" activeCell="C5" sqref="C5:C7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8" width="11.571428571428571" style="1" customWidth="1"/>
    <col min="9" max="9" width="10.714285714285714" style="1" bestFit="1" customWidth="1"/>
    <col min="10" max="10" width="14.285714285714286" style="1" bestFit="1" customWidth="1"/>
    <col min="11" max="11" width="13.714285714285714" style="1" bestFit="1" customWidth="1"/>
    <col min="12" max="12" width="6.428571428571429" style="1" bestFit="1" customWidth="1"/>
    <col min="13" max="13" width="5.857142857142857" style="1" bestFit="1" customWidth="1"/>
    <col min="14" max="15" width="13.714285714285714" style="1" bestFit="1" customWidth="1"/>
    <col min="16" max="17" width="10.714285714285714" style="1" bestFit="1" customWidth="1"/>
    <col min="18" max="19" width="13.714285714285714" style="1" bestFit="1" customWidth="1"/>
    <col min="20" max="21" width="5.857142857142857" style="1" bestFit="1" customWidth="1"/>
    <col min="22" max="22" width="13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86" t="str">
        <f>'1 (8)'!A1:Z1</f>
        <v xml:space="preserve">ST. WILFRED'S PG COLLEGE 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tr">
        <f>'1 (8)'!F3:T3</f>
        <v>BSC IST YEAR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5" t="str">
        <f>'CO (8)'!D8</f>
        <v>Social Psychology</v>
      </c>
      <c r="D4" s="113" t="s">
        <v>82</v>
      </c>
      <c r="E4" s="114"/>
      <c r="F4" s="189" t="s">
        <v>102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307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03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0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6" ht="19.9" customHeight="1">
      <c r="A8" s="320">
        <v>1</v>
      </c>
      <c r="B8" s="165">
        <v>263487</v>
      </c>
      <c r="C8" s="148" t="s">
        <v>110</v>
      </c>
      <c r="D8" s="10">
        <v>10</v>
      </c>
      <c r="E8" s="10">
        <v>6</v>
      </c>
      <c r="F8" s="10">
        <v>8</v>
      </c>
      <c r="G8" s="10">
        <v>9</v>
      </c>
      <c r="H8" s="10">
        <v>4</v>
      </c>
      <c r="I8" s="10">
        <f>SUM(D8:H8)</f>
        <v>37</v>
      </c>
      <c r="J8" s="10">
        <f>I8*0.15</f>
        <v>5.55</v>
      </c>
      <c r="K8" s="18">
        <v>5</v>
      </c>
      <c r="L8" s="18">
        <v>4</v>
      </c>
      <c r="M8" s="18">
        <v>3</v>
      </c>
      <c r="N8" s="18">
        <v>4</v>
      </c>
      <c r="O8" s="18">
        <v>5</v>
      </c>
      <c r="P8" s="18">
        <f>SUM(K8:O8)</f>
        <v>21</v>
      </c>
      <c r="Q8" s="116">
        <f>P8*0.05</f>
        <v>1.05</v>
      </c>
      <c r="R8" s="105">
        <f>(D8*0.15+K8*0.05)</f>
        <v>1.75</v>
      </c>
      <c r="S8" s="105">
        <f t="shared" si="0" ref="S8:V20">(E8*0.15+L8*0.05)</f>
        <v>1.0999999999999999</v>
      </c>
      <c r="T8" s="105">
        <f t="shared" si="0"/>
        <v>1.35</v>
      </c>
      <c r="U8" s="105">
        <f t="shared" si="0"/>
        <v>1.5499999999999998</v>
      </c>
      <c r="V8" s="105">
        <f t="shared" si="0"/>
        <v>0.85</v>
      </c>
      <c r="W8" s="117">
        <f t="shared" si="1" ref="W8:W20">I8+P8</f>
        <v>58</v>
      </c>
      <c r="X8" s="117">
        <f>(W8*0.2)</f>
        <v>11.60</v>
      </c>
      <c r="Y8" s="166">
        <v>26</v>
      </c>
      <c r="Z8" s="116">
        <f>Y8*0.8</f>
        <v>20.80</v>
      </c>
    </row>
    <row r="9" spans="1:26" ht="19.9" customHeight="1" thickBot="1">
      <c r="A9" s="321">
        <v>2</v>
      </c>
      <c r="B9" s="165">
        <v>263493</v>
      </c>
      <c r="C9" s="148" t="s">
        <v>111</v>
      </c>
      <c r="D9" s="10">
        <v>8</v>
      </c>
      <c r="E9" s="10">
        <v>4</v>
      </c>
      <c r="F9" s="10">
        <v>9</v>
      </c>
      <c r="G9" s="10">
        <v>8</v>
      </c>
      <c r="H9" s="10">
        <v>5</v>
      </c>
      <c r="I9" s="10">
        <f t="shared" si="2" ref="I9:I20">SUM(D9:H9)</f>
        <v>34</v>
      </c>
      <c r="J9" s="10">
        <f t="shared" si="3" ref="J9:J20">I9*0.15</f>
        <v>5.0999999999999996</v>
      </c>
      <c r="K9" s="18">
        <v>4</v>
      </c>
      <c r="L9" s="18">
        <v>5</v>
      </c>
      <c r="M9" s="18">
        <v>3</v>
      </c>
      <c r="N9" s="18">
        <v>2</v>
      </c>
      <c r="O9" s="18">
        <v>4</v>
      </c>
      <c r="P9" s="18">
        <f t="shared" si="4" ref="P9:P20">SUM(K9:O9)</f>
        <v>18</v>
      </c>
      <c r="Q9" s="116">
        <f t="shared" si="5" ref="Q9:Q20">P9*0.05</f>
        <v>0.90</v>
      </c>
      <c r="R9" s="105">
        <f t="shared" si="6" ref="R9:R20">(D9*0.15+K9*0.05)</f>
        <v>1.40</v>
      </c>
      <c r="S9" s="105">
        <f t="shared" si="0"/>
        <v>0.85</v>
      </c>
      <c r="T9" s="105">
        <f t="shared" si="0"/>
        <v>1.50</v>
      </c>
      <c r="U9" s="105">
        <f t="shared" si="0"/>
        <v>1.30</v>
      </c>
      <c r="V9" s="105">
        <f t="shared" si="0"/>
        <v>0.95</v>
      </c>
      <c r="W9" s="117">
        <f t="shared" si="1"/>
        <v>52</v>
      </c>
      <c r="X9" s="117">
        <f t="shared" si="7" ref="X9:X20">(W9*0.2)</f>
        <v>10.40</v>
      </c>
      <c r="Y9" s="166">
        <v>41</v>
      </c>
      <c r="Z9" s="116">
        <f t="shared" si="8" ref="Z9:Z20">Y9*0.8</f>
        <v>32.800000000000004</v>
      </c>
    </row>
    <row r="10" spans="1:26" ht="19.9" customHeight="1">
      <c r="A10" s="320">
        <v>3</v>
      </c>
      <c r="B10" s="165">
        <v>263494</v>
      </c>
      <c r="C10" s="148" t="s">
        <v>188</v>
      </c>
      <c r="D10" s="10">
        <v>10</v>
      </c>
      <c r="E10" s="10">
        <v>10</v>
      </c>
      <c r="F10" s="10">
        <v>4</v>
      </c>
      <c r="G10" s="10">
        <v>6</v>
      </c>
      <c r="H10" s="10">
        <v>8</v>
      </c>
      <c r="I10" s="10">
        <f t="shared" si="2"/>
        <v>38</v>
      </c>
      <c r="J10" s="10">
        <f t="shared" si="3"/>
        <v>5.70</v>
      </c>
      <c r="K10" s="18">
        <v>5</v>
      </c>
      <c r="L10" s="18">
        <v>4</v>
      </c>
      <c r="M10" s="18">
        <v>2</v>
      </c>
      <c r="N10" s="18">
        <v>4</v>
      </c>
      <c r="O10" s="18">
        <v>5</v>
      </c>
      <c r="P10" s="18">
        <f t="shared" si="4"/>
        <v>20</v>
      </c>
      <c r="Q10" s="116">
        <f t="shared" si="5"/>
        <v>1</v>
      </c>
      <c r="R10" s="105">
        <f t="shared" si="6"/>
        <v>1.75</v>
      </c>
      <c r="S10" s="105">
        <f t="shared" si="0"/>
        <v>1.70</v>
      </c>
      <c r="T10" s="105">
        <f t="shared" si="0"/>
        <v>0.70</v>
      </c>
      <c r="U10" s="105">
        <f t="shared" si="0"/>
        <v>1.0999999999999999</v>
      </c>
      <c r="V10" s="105">
        <f t="shared" si="0"/>
        <v>1.45</v>
      </c>
      <c r="W10" s="117">
        <f t="shared" si="1"/>
        <v>58</v>
      </c>
      <c r="X10" s="117">
        <f t="shared" si="7"/>
        <v>11.60</v>
      </c>
      <c r="Y10" s="166">
        <v>43</v>
      </c>
      <c r="Z10" s="116">
        <f t="shared" si="8"/>
        <v>34.40</v>
      </c>
    </row>
    <row r="11" spans="1:26" ht="19.9" customHeight="1" thickBot="1">
      <c r="A11" s="321">
        <v>4</v>
      </c>
      <c r="B11" s="165">
        <v>263510</v>
      </c>
      <c r="C11" s="148" t="s">
        <v>115</v>
      </c>
      <c r="D11" s="10">
        <v>8</v>
      </c>
      <c r="E11" s="10">
        <v>7</v>
      </c>
      <c r="F11" s="10">
        <v>10</v>
      </c>
      <c r="G11" s="10">
        <v>7</v>
      </c>
      <c r="H11" s="10">
        <v>10</v>
      </c>
      <c r="I11" s="10">
        <f t="shared" si="2"/>
        <v>42</v>
      </c>
      <c r="J11" s="10">
        <f t="shared" si="3"/>
        <v>6.30</v>
      </c>
      <c r="K11" s="18">
        <v>5</v>
      </c>
      <c r="L11" s="18">
        <v>4</v>
      </c>
      <c r="M11" s="18">
        <v>5</v>
      </c>
      <c r="N11" s="18">
        <v>5</v>
      </c>
      <c r="O11" s="18">
        <v>3</v>
      </c>
      <c r="P11" s="18">
        <f t="shared" si="4"/>
        <v>22</v>
      </c>
      <c r="Q11" s="116">
        <f t="shared" si="5"/>
        <v>1.1000000000000001</v>
      </c>
      <c r="R11" s="105">
        <f t="shared" si="6"/>
        <v>1.45</v>
      </c>
      <c r="S11" s="105">
        <f t="shared" si="0"/>
        <v>1.25</v>
      </c>
      <c r="T11" s="105">
        <f t="shared" si="0"/>
        <v>1.75</v>
      </c>
      <c r="U11" s="105">
        <f t="shared" si="0"/>
        <v>1.30</v>
      </c>
      <c r="V11" s="105">
        <f t="shared" si="0"/>
        <v>1.65</v>
      </c>
      <c r="W11" s="117">
        <f t="shared" si="1"/>
        <v>64</v>
      </c>
      <c r="X11" s="117">
        <f t="shared" si="7"/>
        <v>12.80</v>
      </c>
      <c r="Y11" s="166">
        <v>13</v>
      </c>
      <c r="Z11" s="116">
        <f t="shared" si="8"/>
        <v>10.40</v>
      </c>
    </row>
    <row r="12" spans="1:26" ht="18" customHeight="1">
      <c r="A12" s="320">
        <v>5</v>
      </c>
      <c r="B12" s="165">
        <v>263524</v>
      </c>
      <c r="C12" s="148" t="s">
        <v>121</v>
      </c>
      <c r="D12" s="10">
        <v>7</v>
      </c>
      <c r="E12" s="10">
        <v>8</v>
      </c>
      <c r="F12" s="10">
        <v>5</v>
      </c>
      <c r="G12" s="10">
        <v>10</v>
      </c>
      <c r="H12" s="10">
        <v>7</v>
      </c>
      <c r="I12" s="10">
        <f t="shared" si="2"/>
        <v>37</v>
      </c>
      <c r="J12" s="10">
        <f t="shared" si="3"/>
        <v>5.55</v>
      </c>
      <c r="K12" s="18">
        <v>4</v>
      </c>
      <c r="L12" s="18">
        <v>2</v>
      </c>
      <c r="M12" s="18">
        <v>3</v>
      </c>
      <c r="N12" s="18">
        <v>4</v>
      </c>
      <c r="O12" s="18">
        <v>5</v>
      </c>
      <c r="P12" s="18">
        <f t="shared" si="4"/>
        <v>18</v>
      </c>
      <c r="Q12" s="116">
        <f t="shared" si="5"/>
        <v>0.90</v>
      </c>
      <c r="R12" s="105">
        <f t="shared" si="6"/>
        <v>1.25</v>
      </c>
      <c r="S12" s="105">
        <f t="shared" si="0"/>
        <v>1.30</v>
      </c>
      <c r="T12" s="105">
        <f t="shared" si="0"/>
        <v>0.90</v>
      </c>
      <c r="U12" s="105">
        <f t="shared" si="0"/>
        <v>1.70</v>
      </c>
      <c r="V12" s="105">
        <f t="shared" si="0"/>
        <v>1.30</v>
      </c>
      <c r="W12" s="117">
        <f t="shared" si="1"/>
        <v>55</v>
      </c>
      <c r="X12" s="117">
        <f t="shared" si="7"/>
        <v>11</v>
      </c>
      <c r="Y12" s="166">
        <v>44</v>
      </c>
      <c r="Z12" s="116">
        <f t="shared" si="8"/>
        <v>35.200000000000003</v>
      </c>
    </row>
    <row r="13" spans="1:26" ht="19.9" customHeight="1" thickBot="1">
      <c r="A13" s="321">
        <v>6</v>
      </c>
      <c r="B13" s="165">
        <v>263531</v>
      </c>
      <c r="C13" s="148" t="s">
        <v>212</v>
      </c>
      <c r="D13" s="10">
        <v>8</v>
      </c>
      <c r="E13" s="10">
        <v>9</v>
      </c>
      <c r="F13" s="10">
        <v>10</v>
      </c>
      <c r="G13" s="10">
        <v>6</v>
      </c>
      <c r="H13" s="10">
        <v>5</v>
      </c>
      <c r="I13" s="10">
        <f t="shared" si="2"/>
        <v>38</v>
      </c>
      <c r="J13" s="10">
        <f t="shared" si="3"/>
        <v>5.70</v>
      </c>
      <c r="K13" s="18">
        <v>5</v>
      </c>
      <c r="L13" s="18">
        <v>3</v>
      </c>
      <c r="M13" s="18">
        <v>2</v>
      </c>
      <c r="N13" s="18">
        <v>2</v>
      </c>
      <c r="O13" s="18">
        <v>4</v>
      </c>
      <c r="P13" s="18">
        <f t="shared" si="4"/>
        <v>16</v>
      </c>
      <c r="Q13" s="116">
        <f t="shared" si="5"/>
        <v>0.80</v>
      </c>
      <c r="R13" s="105">
        <f t="shared" si="6"/>
        <v>1.45</v>
      </c>
      <c r="S13" s="105">
        <f t="shared" si="0"/>
        <v>1.50</v>
      </c>
      <c r="T13" s="105">
        <f t="shared" si="0"/>
        <v>1.60</v>
      </c>
      <c r="U13" s="105">
        <f t="shared" si="0"/>
        <v>0.99999999999999989</v>
      </c>
      <c r="V13" s="105">
        <f t="shared" si="0"/>
        <v>0.95</v>
      </c>
      <c r="W13" s="117">
        <f t="shared" si="1"/>
        <v>54</v>
      </c>
      <c r="X13" s="117">
        <f t="shared" si="7"/>
        <v>10.80</v>
      </c>
      <c r="Y13" s="166">
        <v>46</v>
      </c>
      <c r="Z13" s="116">
        <f t="shared" si="8"/>
        <v>36.800000000000004</v>
      </c>
    </row>
    <row r="14" spans="1:26" ht="19.9" customHeight="1">
      <c r="A14" s="320">
        <v>7</v>
      </c>
      <c r="B14" s="165">
        <v>263536</v>
      </c>
      <c r="C14" s="148" t="s">
        <v>296</v>
      </c>
      <c r="D14" s="10">
        <v>7</v>
      </c>
      <c r="E14" s="10">
        <v>9</v>
      </c>
      <c r="F14" s="10">
        <v>8</v>
      </c>
      <c r="G14" s="10">
        <v>4</v>
      </c>
      <c r="H14" s="10">
        <v>4</v>
      </c>
      <c r="I14" s="10">
        <f t="shared" si="2"/>
        <v>32</v>
      </c>
      <c r="J14" s="10">
        <f t="shared" si="3"/>
        <v>4.80</v>
      </c>
      <c r="K14" s="18">
        <v>3</v>
      </c>
      <c r="L14" s="18">
        <v>4</v>
      </c>
      <c r="M14" s="18">
        <v>5</v>
      </c>
      <c r="N14" s="18">
        <v>3</v>
      </c>
      <c r="O14" s="18">
        <v>5</v>
      </c>
      <c r="P14" s="18">
        <f t="shared" si="4"/>
        <v>20</v>
      </c>
      <c r="Q14" s="116">
        <f t="shared" si="5"/>
        <v>1</v>
      </c>
      <c r="R14" s="105">
        <f t="shared" si="6"/>
        <v>1.2000000000000002</v>
      </c>
      <c r="S14" s="105">
        <f t="shared" si="0"/>
        <v>1.5499999999999998</v>
      </c>
      <c r="T14" s="105">
        <f t="shared" si="0"/>
        <v>1.45</v>
      </c>
      <c r="U14" s="105">
        <f t="shared" si="0"/>
        <v>0.75</v>
      </c>
      <c r="V14" s="105">
        <f t="shared" si="0"/>
        <v>0.85</v>
      </c>
      <c r="W14" s="117">
        <f t="shared" si="1"/>
        <v>52</v>
      </c>
      <c r="X14" s="117">
        <f t="shared" si="7"/>
        <v>10.40</v>
      </c>
      <c r="Y14" s="166"/>
      <c r="Z14" s="116">
        <f t="shared" si="8"/>
        <v>0</v>
      </c>
    </row>
    <row r="15" spans="1:26" ht="19.9" customHeight="1" thickBot="1">
      <c r="A15" s="321">
        <v>8</v>
      </c>
      <c r="B15" s="165">
        <v>263544</v>
      </c>
      <c r="C15" s="148" t="s">
        <v>125</v>
      </c>
      <c r="D15" s="10">
        <v>3</v>
      </c>
      <c r="E15" s="10">
        <v>7</v>
      </c>
      <c r="F15" s="10">
        <v>8</v>
      </c>
      <c r="G15" s="10">
        <v>6</v>
      </c>
      <c r="H15" s="10">
        <v>9</v>
      </c>
      <c r="I15" s="10">
        <f t="shared" si="2"/>
        <v>33</v>
      </c>
      <c r="J15" s="10">
        <f t="shared" si="3"/>
        <v>4.95</v>
      </c>
      <c r="K15" s="18">
        <v>5</v>
      </c>
      <c r="L15" s="18">
        <v>3</v>
      </c>
      <c r="M15" s="18">
        <v>2</v>
      </c>
      <c r="N15" s="18">
        <v>5</v>
      </c>
      <c r="O15" s="18">
        <v>3</v>
      </c>
      <c r="P15" s="18">
        <f t="shared" si="4"/>
        <v>18</v>
      </c>
      <c r="Q15" s="116">
        <f t="shared" si="5"/>
        <v>0.90</v>
      </c>
      <c r="R15" s="105">
        <f t="shared" si="6"/>
        <v>0.70</v>
      </c>
      <c r="S15" s="105">
        <f t="shared" si="0"/>
        <v>1.2000000000000002</v>
      </c>
      <c r="T15" s="105">
        <f t="shared" si="0"/>
        <v>1.30</v>
      </c>
      <c r="U15" s="105">
        <f t="shared" si="0"/>
        <v>1.1499999999999999</v>
      </c>
      <c r="V15" s="105">
        <f t="shared" si="0"/>
        <v>1.50</v>
      </c>
      <c r="W15" s="117">
        <f t="shared" si="1"/>
        <v>51</v>
      </c>
      <c r="X15" s="117">
        <f t="shared" si="7"/>
        <v>10.200000000000001</v>
      </c>
      <c r="Y15" s="166">
        <v>17</v>
      </c>
      <c r="Z15" s="116">
        <f t="shared" si="8"/>
        <v>13.60</v>
      </c>
    </row>
    <row r="16" spans="1:26" ht="19.9" customHeight="1">
      <c r="A16" s="320">
        <v>9</v>
      </c>
      <c r="B16" s="165">
        <v>263566</v>
      </c>
      <c r="C16" s="148" t="s">
        <v>132</v>
      </c>
      <c r="D16" s="10">
        <v>7</v>
      </c>
      <c r="E16" s="10">
        <v>6</v>
      </c>
      <c r="F16" s="10">
        <v>10</v>
      </c>
      <c r="G16" s="10">
        <v>5</v>
      </c>
      <c r="H16" s="10">
        <v>3</v>
      </c>
      <c r="I16" s="10">
        <f t="shared" si="2"/>
        <v>31</v>
      </c>
      <c r="J16" s="10">
        <f t="shared" si="3"/>
        <v>4.6499999999999995</v>
      </c>
      <c r="K16" s="18">
        <v>5</v>
      </c>
      <c r="L16" s="18">
        <v>4</v>
      </c>
      <c r="M16" s="18">
        <v>3</v>
      </c>
      <c r="N16" s="18">
        <v>4</v>
      </c>
      <c r="O16" s="18">
        <v>4</v>
      </c>
      <c r="P16" s="18">
        <f t="shared" si="4"/>
        <v>20</v>
      </c>
      <c r="Q16" s="116">
        <f t="shared" si="5"/>
        <v>1</v>
      </c>
      <c r="R16" s="105">
        <f t="shared" si="6"/>
        <v>1.30</v>
      </c>
      <c r="S16" s="105">
        <f t="shared" si="0"/>
        <v>1.0999999999999999</v>
      </c>
      <c r="T16" s="105">
        <f t="shared" si="0"/>
        <v>1.65</v>
      </c>
      <c r="U16" s="105">
        <f t="shared" si="0"/>
        <v>0.95</v>
      </c>
      <c r="V16" s="105">
        <f t="shared" si="0"/>
        <v>0.64999999999999991</v>
      </c>
      <c r="W16" s="117">
        <f t="shared" si="1"/>
        <v>51</v>
      </c>
      <c r="X16" s="117">
        <f t="shared" si="7"/>
        <v>10.200000000000001</v>
      </c>
      <c r="Y16" s="166">
        <v>34</v>
      </c>
      <c r="Z16" s="116">
        <f t="shared" si="8"/>
        <v>27.200000000000003</v>
      </c>
    </row>
    <row r="17" spans="1:26" ht="19.9" customHeight="1" thickBot="1">
      <c r="A17" s="321">
        <v>10</v>
      </c>
      <c r="B17" s="165">
        <v>263579</v>
      </c>
      <c r="C17" s="148" t="s">
        <v>135</v>
      </c>
      <c r="D17" s="10">
        <v>4</v>
      </c>
      <c r="E17" s="10">
        <v>10</v>
      </c>
      <c r="F17" s="10">
        <v>5</v>
      </c>
      <c r="G17" s="10">
        <v>6</v>
      </c>
      <c r="H17" s="10">
        <v>7</v>
      </c>
      <c r="I17" s="10">
        <f t="shared" si="2"/>
        <v>32</v>
      </c>
      <c r="J17" s="10">
        <f t="shared" si="3"/>
        <v>4.80</v>
      </c>
      <c r="K17" s="18">
        <v>4</v>
      </c>
      <c r="L17" s="18">
        <v>2</v>
      </c>
      <c r="M17" s="18">
        <v>5</v>
      </c>
      <c r="N17" s="18">
        <v>2</v>
      </c>
      <c r="O17" s="18">
        <v>3</v>
      </c>
      <c r="P17" s="18">
        <f t="shared" si="4"/>
        <v>16</v>
      </c>
      <c r="Q17" s="116">
        <f t="shared" si="5"/>
        <v>0.80</v>
      </c>
      <c r="R17" s="105">
        <f t="shared" si="6"/>
        <v>0.80</v>
      </c>
      <c r="S17" s="105">
        <f t="shared" si="0"/>
        <v>1.60</v>
      </c>
      <c r="T17" s="105">
        <f t="shared" si="0"/>
        <v>1</v>
      </c>
      <c r="U17" s="105">
        <f t="shared" si="0"/>
        <v>0.99999999999999989</v>
      </c>
      <c r="V17" s="105">
        <f t="shared" si="0"/>
        <v>1.2000000000000002</v>
      </c>
      <c r="W17" s="117">
        <f t="shared" si="1"/>
        <v>48</v>
      </c>
      <c r="X17" s="117">
        <f t="shared" si="7"/>
        <v>9.6000000000000014</v>
      </c>
      <c r="Y17" s="166">
        <v>22</v>
      </c>
      <c r="Z17" s="116">
        <f t="shared" si="8"/>
        <v>17.60</v>
      </c>
    </row>
    <row r="18" spans="1:26" ht="19.9" customHeight="1">
      <c r="A18" s="320">
        <v>11</v>
      </c>
      <c r="B18" s="165">
        <v>263585</v>
      </c>
      <c r="C18" s="148" t="s">
        <v>137</v>
      </c>
      <c r="D18" s="10">
        <v>5</v>
      </c>
      <c r="E18" s="10">
        <v>8</v>
      </c>
      <c r="F18" s="10">
        <v>6</v>
      </c>
      <c r="G18" s="10">
        <v>5</v>
      </c>
      <c r="H18" s="10">
        <v>10</v>
      </c>
      <c r="I18" s="10">
        <f t="shared" si="2"/>
        <v>34</v>
      </c>
      <c r="J18" s="10">
        <f t="shared" si="3"/>
        <v>5.0999999999999996</v>
      </c>
      <c r="K18" s="18">
        <v>3</v>
      </c>
      <c r="L18" s="18">
        <v>3</v>
      </c>
      <c r="M18" s="18">
        <v>2</v>
      </c>
      <c r="N18" s="18">
        <v>5</v>
      </c>
      <c r="O18" s="18">
        <v>3</v>
      </c>
      <c r="P18" s="18">
        <f t="shared" si="4"/>
        <v>16</v>
      </c>
      <c r="Q18" s="116">
        <f t="shared" si="5"/>
        <v>0.80</v>
      </c>
      <c r="R18" s="105">
        <f t="shared" si="6"/>
        <v>0.90</v>
      </c>
      <c r="S18" s="105">
        <f t="shared" si="0"/>
        <v>1.35</v>
      </c>
      <c r="T18" s="105">
        <f t="shared" si="0"/>
        <v>0.99999999999999989</v>
      </c>
      <c r="U18" s="105">
        <f t="shared" si="0"/>
        <v>1</v>
      </c>
      <c r="V18" s="105">
        <f t="shared" si="0"/>
        <v>1.65</v>
      </c>
      <c r="W18" s="117">
        <f t="shared" si="1"/>
        <v>50</v>
      </c>
      <c r="X18" s="117">
        <f t="shared" si="7"/>
        <v>10</v>
      </c>
      <c r="Y18" s="166">
        <v>2</v>
      </c>
      <c r="Z18" s="116">
        <f t="shared" si="8"/>
        <v>1.60</v>
      </c>
    </row>
    <row r="19" spans="1:26" ht="19.9" customHeight="1" thickBot="1">
      <c r="A19" s="321">
        <v>12</v>
      </c>
      <c r="B19" s="165">
        <v>263623</v>
      </c>
      <c r="C19" s="322" t="s">
        <v>156</v>
      </c>
      <c r="D19" s="10">
        <v>8</v>
      </c>
      <c r="E19" s="10">
        <v>9</v>
      </c>
      <c r="F19" s="10">
        <v>7</v>
      </c>
      <c r="G19" s="10">
        <v>10</v>
      </c>
      <c r="H19" s="10">
        <v>6</v>
      </c>
      <c r="I19" s="10">
        <f t="shared" si="2"/>
        <v>40</v>
      </c>
      <c r="J19" s="10">
        <f t="shared" si="3"/>
        <v>6</v>
      </c>
      <c r="K19" s="18">
        <v>2</v>
      </c>
      <c r="L19" s="18">
        <v>1</v>
      </c>
      <c r="M19" s="18">
        <v>4</v>
      </c>
      <c r="N19" s="18">
        <v>3</v>
      </c>
      <c r="O19" s="18">
        <v>4</v>
      </c>
      <c r="P19" s="18">
        <f t="shared" si="4"/>
        <v>14</v>
      </c>
      <c r="Q19" s="116">
        <f t="shared" si="5"/>
        <v>0.70</v>
      </c>
      <c r="R19" s="105">
        <f t="shared" si="6"/>
        <v>1.30</v>
      </c>
      <c r="S19" s="105">
        <f t="shared" si="0"/>
        <v>1.40</v>
      </c>
      <c r="T19" s="105">
        <f t="shared" si="0"/>
        <v>1.25</v>
      </c>
      <c r="U19" s="105">
        <f t="shared" si="0"/>
        <v>1.65</v>
      </c>
      <c r="V19" s="105">
        <f t="shared" si="0"/>
        <v>1.0999999999999999</v>
      </c>
      <c r="W19" s="117">
        <f t="shared" si="1"/>
        <v>54</v>
      </c>
      <c r="X19" s="117">
        <f t="shared" si="7"/>
        <v>10.80</v>
      </c>
      <c r="Y19" s="166">
        <v>44</v>
      </c>
      <c r="Z19" s="116">
        <f t="shared" si="8"/>
        <v>35.200000000000003</v>
      </c>
    </row>
    <row r="20" spans="1:26" ht="19.9" customHeight="1">
      <c r="A20" s="320">
        <v>13</v>
      </c>
      <c r="B20" s="165">
        <v>263625</v>
      </c>
      <c r="C20" s="323" t="s">
        <v>157</v>
      </c>
      <c r="D20" s="10">
        <v>3</v>
      </c>
      <c r="E20" s="10">
        <v>5</v>
      </c>
      <c r="F20" s="10">
        <v>2</v>
      </c>
      <c r="G20" s="10">
        <v>4</v>
      </c>
      <c r="H20" s="10">
        <v>3</v>
      </c>
      <c r="I20" s="10">
        <f t="shared" si="2"/>
        <v>17</v>
      </c>
      <c r="J20" s="10">
        <f t="shared" si="3"/>
        <v>2.5499999999999998</v>
      </c>
      <c r="K20" s="18">
        <v>1</v>
      </c>
      <c r="L20" s="18">
        <v>2</v>
      </c>
      <c r="M20" s="18">
        <v>1</v>
      </c>
      <c r="N20" s="18">
        <v>1</v>
      </c>
      <c r="O20" s="18">
        <v>3</v>
      </c>
      <c r="P20" s="18">
        <f t="shared" si="4"/>
        <v>8</v>
      </c>
      <c r="Q20" s="116">
        <f t="shared" si="5"/>
        <v>0.40</v>
      </c>
      <c r="R20" s="105">
        <f t="shared" si="6"/>
        <v>0.49999999999999994</v>
      </c>
      <c r="S20" s="105">
        <f t="shared" si="0"/>
        <v>0.85</v>
      </c>
      <c r="T20" s="105">
        <f t="shared" si="0"/>
        <v>0.35</v>
      </c>
      <c r="U20" s="105">
        <f t="shared" si="0"/>
        <v>0.65</v>
      </c>
      <c r="V20" s="105">
        <f t="shared" si="0"/>
        <v>0.60</v>
      </c>
      <c r="W20" s="117">
        <f t="shared" si="1"/>
        <v>25</v>
      </c>
      <c r="X20" s="117">
        <f t="shared" si="7"/>
        <v>5</v>
      </c>
      <c r="Y20" s="166">
        <v>0</v>
      </c>
      <c r="Z20" s="116">
        <f t="shared" si="8"/>
        <v>0</v>
      </c>
    </row>
    <row r="21" spans="1:26" ht="19.9" customHeight="1">
      <c r="A21" s="324"/>
      <c r="B21" s="325"/>
      <c r="C21" s="326"/>
      <c r="D21" s="327"/>
      <c r="E21" s="327"/>
      <c r="F21" s="327"/>
      <c r="G21" s="327"/>
      <c r="H21" s="327"/>
      <c r="I21" s="327"/>
      <c r="J21" s="327"/>
      <c r="K21" s="328"/>
      <c r="L21" s="328"/>
      <c r="M21" s="328"/>
      <c r="N21" s="328"/>
      <c r="O21" s="328"/>
      <c r="P21" s="328"/>
      <c r="Q21" s="329"/>
      <c r="R21" s="330"/>
      <c r="S21" s="330"/>
      <c r="T21" s="330"/>
      <c r="U21" s="330"/>
      <c r="V21" s="330"/>
      <c r="W21" s="331"/>
      <c r="X21" s="331"/>
      <c r="Y21" s="332"/>
      <c r="Z21" s="329"/>
    </row>
    <row r="22" ht="21" thickBot="1"/>
    <row r="23" spans="1:26" ht="20.25">
      <c r="A23" s="183" t="s">
        <v>302</v>
      </c>
      <c r="B23" s="184"/>
      <c r="C23" s="185"/>
      <c r="D23" s="6">
        <f t="shared" si="9" ref="D23:X23">COUNT(D8:D20)</f>
        <v>13</v>
      </c>
      <c r="E23" s="7">
        <f t="shared" si="9"/>
        <v>13</v>
      </c>
      <c r="F23" s="7">
        <f t="shared" si="9"/>
        <v>13</v>
      </c>
      <c r="G23" s="7">
        <f t="shared" si="9"/>
        <v>13</v>
      </c>
      <c r="H23" s="87">
        <f t="shared" si="9"/>
        <v>13</v>
      </c>
      <c r="I23" s="8">
        <f t="shared" si="9"/>
        <v>13</v>
      </c>
      <c r="J23" s="88">
        <f t="shared" si="9"/>
        <v>13</v>
      </c>
      <c r="K23" s="80">
        <f t="shared" si="9"/>
        <v>13</v>
      </c>
      <c r="L23" s="15">
        <f t="shared" si="9"/>
        <v>13</v>
      </c>
      <c r="M23" s="15">
        <f t="shared" si="9"/>
        <v>13</v>
      </c>
      <c r="N23" s="15">
        <f t="shared" si="9"/>
        <v>13</v>
      </c>
      <c r="O23" s="81">
        <f t="shared" si="9"/>
        <v>13</v>
      </c>
      <c r="P23" s="76">
        <f t="shared" si="9"/>
        <v>13</v>
      </c>
      <c r="Q23" s="94">
        <f t="shared" si="9"/>
        <v>13</v>
      </c>
      <c r="R23" s="97">
        <f t="shared" si="9"/>
        <v>13</v>
      </c>
      <c r="S23" s="22">
        <f t="shared" si="9"/>
        <v>13</v>
      </c>
      <c r="T23" s="22">
        <f t="shared" si="9"/>
        <v>13</v>
      </c>
      <c r="U23" s="22">
        <f t="shared" si="9"/>
        <v>13</v>
      </c>
      <c r="V23" s="23">
        <f t="shared" si="9"/>
        <v>13</v>
      </c>
      <c r="W23" s="106">
        <f t="shared" si="9"/>
        <v>13</v>
      </c>
      <c r="X23" s="100">
        <f t="shared" si="9"/>
        <v>13</v>
      </c>
      <c r="Y23" s="16">
        <f t="shared" si="10" ref="Y23:Z23">COUNT(Y8:Y18)</f>
        <v>10</v>
      </c>
      <c r="Z23" s="104">
        <f t="shared" si="10"/>
        <v>11</v>
      </c>
    </row>
    <row r="24" spans="1:26" ht="21" customHeight="1">
      <c r="A24" s="174" t="s">
        <v>303</v>
      </c>
      <c r="B24" s="175"/>
      <c r="C24" s="176"/>
      <c r="D24" s="9">
        <v>10</v>
      </c>
      <c r="E24" s="10">
        <v>10</v>
      </c>
      <c r="F24" s="10">
        <v>10</v>
      </c>
      <c r="G24" s="10">
        <v>10</v>
      </c>
      <c r="H24" s="89">
        <v>10</v>
      </c>
      <c r="I24" s="11">
        <f>SUM(D24:H24)</f>
        <v>50</v>
      </c>
      <c r="J24" s="90">
        <f>I24*0.15</f>
        <v>7.50</v>
      </c>
      <c r="K24" s="82">
        <v>5</v>
      </c>
      <c r="L24" s="18">
        <v>5</v>
      </c>
      <c r="M24" s="18">
        <v>5</v>
      </c>
      <c r="N24" s="18">
        <v>5</v>
      </c>
      <c r="O24" s="83">
        <v>5</v>
      </c>
      <c r="P24" s="77">
        <f>SUM(K24:O24)</f>
        <v>25</v>
      </c>
      <c r="Q24" s="95">
        <f>P24*0.05</f>
        <v>1.25</v>
      </c>
      <c r="R24" s="98">
        <f>(D24*0.15+K24*0.05)</f>
        <v>1.75</v>
      </c>
      <c r="S24" s="24">
        <f>((E24*0.15+L24*0.05))</f>
        <v>1.75</v>
      </c>
      <c r="T24" s="24">
        <f t="shared" si="11" ref="T24:U24">((F24*0.15+M24*0.05))</f>
        <v>1.75</v>
      </c>
      <c r="U24" s="24">
        <f t="shared" si="11"/>
        <v>1.75</v>
      </c>
      <c r="V24" s="25">
        <f>((H24*0.15+O24*0.05))</f>
        <v>1.75</v>
      </c>
      <c r="W24" s="107">
        <v>75</v>
      </c>
      <c r="X24" s="101">
        <f>W24*0.2</f>
        <v>15</v>
      </c>
      <c r="Y24" s="19">
        <v>50</v>
      </c>
      <c r="Z24" s="84">
        <f>Y24*0.8</f>
        <v>40</v>
      </c>
    </row>
    <row r="25" spans="1:26" ht="20.25">
      <c r="A25" s="174" t="s">
        <v>72</v>
      </c>
      <c r="B25" s="175"/>
      <c r="C25" s="176"/>
      <c r="D25" s="9">
        <f>D24*0.4</f>
        <v>4</v>
      </c>
      <c r="E25" s="10">
        <f>E24*0.4</f>
        <v>4</v>
      </c>
      <c r="F25" s="10">
        <f t="shared" si="12" ref="F25:J25">F24*0.4</f>
        <v>4</v>
      </c>
      <c r="G25" s="10">
        <f t="shared" si="12"/>
        <v>4</v>
      </c>
      <c r="H25" s="89">
        <f t="shared" si="12"/>
        <v>4</v>
      </c>
      <c r="I25" s="11">
        <f t="shared" si="12"/>
        <v>20</v>
      </c>
      <c r="J25" s="90">
        <f t="shared" si="12"/>
        <v>3</v>
      </c>
      <c r="K25" s="82">
        <f>K24*0.4</f>
        <v>2</v>
      </c>
      <c r="L25" s="18">
        <f>L24*0.4</f>
        <v>2</v>
      </c>
      <c r="M25" s="18">
        <f t="shared" si="13" ref="M25:Z25">M24*0.4</f>
        <v>2</v>
      </c>
      <c r="N25" s="18">
        <f t="shared" si="13"/>
        <v>2</v>
      </c>
      <c r="O25" s="83">
        <f t="shared" si="13"/>
        <v>2</v>
      </c>
      <c r="P25" s="77">
        <f t="shared" si="13"/>
        <v>10</v>
      </c>
      <c r="Q25" s="95">
        <f t="shared" si="13"/>
        <v>0.50</v>
      </c>
      <c r="R25" s="98">
        <f t="shared" si="13"/>
        <v>0.70</v>
      </c>
      <c r="S25" s="24">
        <f t="shared" si="13"/>
        <v>0.70</v>
      </c>
      <c r="T25" s="24">
        <f t="shared" si="13"/>
        <v>0.70</v>
      </c>
      <c r="U25" s="24">
        <f t="shared" si="13"/>
        <v>0.70</v>
      </c>
      <c r="V25" s="25">
        <f t="shared" si="13"/>
        <v>0.70</v>
      </c>
      <c r="W25" s="107">
        <f t="shared" si="13"/>
        <v>30</v>
      </c>
      <c r="X25" s="101">
        <f t="shared" si="13"/>
        <v>6</v>
      </c>
      <c r="Y25" s="19">
        <f t="shared" si="13"/>
        <v>20</v>
      </c>
      <c r="Z25" s="84">
        <f t="shared" si="13"/>
        <v>16</v>
      </c>
    </row>
    <row r="26" spans="1:26" ht="21" customHeight="1">
      <c r="A26" s="174" t="s">
        <v>12</v>
      </c>
      <c r="B26" s="175"/>
      <c r="C26" s="176"/>
      <c r="D26" s="9">
        <f>COUNTIF(D8:D18,"&gt;=4")</f>
        <v>10</v>
      </c>
      <c r="E26" s="9">
        <f>COUNTIF(E8:E18,"&gt;=4")</f>
        <v>11</v>
      </c>
      <c r="F26" s="9">
        <f>COUNTIF(F8:F18,"&gt;=4")</f>
        <v>11</v>
      </c>
      <c r="G26" s="9">
        <f>COUNTIF(G8:G18,"&gt;=4")</f>
        <v>11</v>
      </c>
      <c r="H26" s="9">
        <f>COUNTIF(H8:H18,"&gt;=4")</f>
        <v>10</v>
      </c>
      <c r="I26" s="11">
        <f>COUNTIF(I8:I18,"&gt;=20")</f>
        <v>11</v>
      </c>
      <c r="J26" s="90">
        <f>COUNTIF(J8:J18,"&gt;=3")</f>
        <v>11</v>
      </c>
      <c r="K26" s="82">
        <f>COUNTIF(K8:K18,"&gt;=2")</f>
        <v>11</v>
      </c>
      <c r="L26" s="82">
        <f>COUNTIF(L8:L18,"&gt;=2")</f>
        <v>11</v>
      </c>
      <c r="M26" s="82">
        <f>COUNTIF(M8:M18,"&gt;=2")</f>
        <v>11</v>
      </c>
      <c r="N26" s="82">
        <f>COUNTIF(N8:N18,"&gt;=2")</f>
        <v>11</v>
      </c>
      <c r="O26" s="82">
        <f>COUNTIF(O8:O18,"&gt;=2")</f>
        <v>11</v>
      </c>
      <c r="P26" s="77">
        <f>COUNTIF(P8:P18,"&gt;=10")</f>
        <v>11</v>
      </c>
      <c r="Q26" s="95">
        <f>COUNTIF(Q8:Q18,"&gt;=0.5")</f>
        <v>11</v>
      </c>
      <c r="R26" s="98">
        <f>COUNTIF(R8:R18,"&gt;=0.7")</f>
        <v>11</v>
      </c>
      <c r="S26" s="98">
        <f>COUNTIF(S8:S18,"&gt;=0.7")</f>
        <v>11</v>
      </c>
      <c r="T26" s="98">
        <f>COUNTIF(T8:T18,"&gt;=0.7")</f>
        <v>11</v>
      </c>
      <c r="U26" s="98">
        <f>COUNTIF(U8:U18,"&gt;=0.7")</f>
        <v>11</v>
      </c>
      <c r="V26" s="98">
        <f>COUNTIF(V8:V18,"&gt;=0.7")</f>
        <v>10</v>
      </c>
      <c r="W26" s="107">
        <f>COUNTIF(W8:W18,"&gt;=30")</f>
        <v>11</v>
      </c>
      <c r="X26" s="101">
        <f>COUNTIF(X8:X18,"&gt;=6")</f>
        <v>11</v>
      </c>
      <c r="Y26" s="19">
        <f>COUNTIF(Y8:Y18,"&gt;=20")</f>
        <v>7</v>
      </c>
      <c r="Z26" s="84">
        <f>COUNTIF(Z8:Z18,"&gt;=16")</f>
        <v>7</v>
      </c>
    </row>
    <row r="27" spans="1:26" ht="20.25">
      <c r="A27" s="174" t="s">
        <v>13</v>
      </c>
      <c r="B27" s="175"/>
      <c r="C27" s="176"/>
      <c r="D27" s="91" t="str">
        <f t="shared" si="14" ref="D27:Z27">IF(((D26/COUNT(D8:D18))*100)&gt;=60,"3",IF(AND(((D26/COUNT(D8:D18))*100)&lt;60,((D26/COUNT(D8:D18))*100)&gt;=50),"2",IF(AND(((D26/COUNT(D8:D18))*100)&lt;50,((D26/COUNT(D8:D18))*100)&gt;=40),"1","0")))</f>
        <v>3</v>
      </c>
      <c r="E27" s="10" t="str">
        <f t="shared" si="14"/>
        <v>3</v>
      </c>
      <c r="F27" s="10" t="str">
        <f t="shared" si="14"/>
        <v>3</v>
      </c>
      <c r="G27" s="10" t="str">
        <f t="shared" si="14"/>
        <v>3</v>
      </c>
      <c r="H27" s="89" t="str">
        <f t="shared" si="14"/>
        <v>3</v>
      </c>
      <c r="I27" s="11" t="str">
        <f t="shared" si="14"/>
        <v>3</v>
      </c>
      <c r="J27" s="90" t="str">
        <f t="shared" si="14"/>
        <v>3</v>
      </c>
      <c r="K27" s="82" t="str">
        <f t="shared" si="14"/>
        <v>3</v>
      </c>
      <c r="L27" s="17" t="str">
        <f t="shared" si="14"/>
        <v>3</v>
      </c>
      <c r="M27" s="17" t="str">
        <f t="shared" si="14"/>
        <v>3</v>
      </c>
      <c r="N27" s="17" t="str">
        <f t="shared" si="14"/>
        <v>3</v>
      </c>
      <c r="O27" s="84" t="str">
        <f t="shared" si="14"/>
        <v>3</v>
      </c>
      <c r="P27" s="77" t="str">
        <f t="shared" si="14"/>
        <v>3</v>
      </c>
      <c r="Q27" s="95" t="str">
        <f t="shared" si="14"/>
        <v>3</v>
      </c>
      <c r="R27" s="98" t="str">
        <f t="shared" si="14"/>
        <v>3</v>
      </c>
      <c r="S27" s="24" t="str">
        <f t="shared" si="14"/>
        <v>3</v>
      </c>
      <c r="T27" s="24" t="str">
        <f t="shared" si="14"/>
        <v>3</v>
      </c>
      <c r="U27" s="24" t="str">
        <f t="shared" si="14"/>
        <v>3</v>
      </c>
      <c r="V27" s="25" t="str">
        <f t="shared" si="14"/>
        <v>3</v>
      </c>
      <c r="W27" s="101" t="str">
        <f t="shared" si="14"/>
        <v>3</v>
      </c>
      <c r="X27" s="102" t="str">
        <f t="shared" si="14"/>
        <v>3</v>
      </c>
      <c r="Y27" s="95" t="str">
        <f t="shared" si="14"/>
        <v>3</v>
      </c>
      <c r="Z27" s="19" t="str">
        <f t="shared" si="14"/>
        <v>3</v>
      </c>
    </row>
    <row r="28" spans="1:26" ht="21" thickBot="1">
      <c r="A28" s="177" t="s">
        <v>14</v>
      </c>
      <c r="B28" s="178"/>
      <c r="C28" s="179"/>
      <c r="D28" s="12">
        <f t="shared" si="15" ref="D28:Z28">((D26/COUNT(D8:D18))*D27)</f>
        <v>2.7272727272727271</v>
      </c>
      <c r="E28" s="13">
        <f t="shared" si="15"/>
        <v>3</v>
      </c>
      <c r="F28" s="13">
        <f t="shared" si="15"/>
        <v>3</v>
      </c>
      <c r="G28" s="13">
        <f t="shared" si="15"/>
        <v>3</v>
      </c>
      <c r="H28" s="92">
        <f t="shared" si="15"/>
        <v>2.7272727272727271</v>
      </c>
      <c r="I28" s="14">
        <f t="shared" si="15"/>
        <v>3</v>
      </c>
      <c r="J28" s="93">
        <f t="shared" si="15"/>
        <v>3</v>
      </c>
      <c r="K28" s="85">
        <f t="shared" si="15"/>
        <v>3</v>
      </c>
      <c r="L28" s="20">
        <f t="shared" si="15"/>
        <v>3</v>
      </c>
      <c r="M28" s="20">
        <f t="shared" si="15"/>
        <v>3</v>
      </c>
      <c r="N28" s="20">
        <f t="shared" si="15"/>
        <v>3</v>
      </c>
      <c r="O28" s="86">
        <f t="shared" si="15"/>
        <v>3</v>
      </c>
      <c r="P28" s="78">
        <f t="shared" si="15"/>
        <v>3</v>
      </c>
      <c r="Q28" s="96">
        <f t="shared" si="15"/>
        <v>3</v>
      </c>
      <c r="R28" s="99">
        <f t="shared" si="15"/>
        <v>3</v>
      </c>
      <c r="S28" s="26">
        <f t="shared" si="15"/>
        <v>3</v>
      </c>
      <c r="T28" s="26">
        <f t="shared" si="15"/>
        <v>3</v>
      </c>
      <c r="U28" s="26">
        <f t="shared" si="15"/>
        <v>3</v>
      </c>
      <c r="V28" s="27">
        <f t="shared" si="15"/>
        <v>2.7272727272727271</v>
      </c>
      <c r="W28" s="108">
        <f t="shared" si="15"/>
        <v>3</v>
      </c>
      <c r="X28" s="103">
        <f t="shared" si="15"/>
        <v>3</v>
      </c>
      <c r="Y28" s="96">
        <f t="shared" si="15"/>
        <v>2.0999999999999996</v>
      </c>
      <c r="Z28" s="21">
        <f t="shared" si="15"/>
        <v>1.9090909090909092</v>
      </c>
    </row>
    <row r="29" spans="1:4" ht="21" thickBot="1">
      <c r="A29" s="2"/>
      <c r="B29" s="2"/>
      <c r="C29" s="2"/>
      <c r="D29" s="2"/>
    </row>
    <row r="30" spans="1:19" ht="20.25">
      <c r="A30" s="180" t="s">
        <v>15</v>
      </c>
      <c r="B30" s="181"/>
      <c r="C30" s="182"/>
      <c r="D30" s="2"/>
      <c r="E30" s="168" t="s">
        <v>16</v>
      </c>
      <c r="F30" s="169"/>
      <c r="G30" s="169"/>
      <c r="H30" s="169"/>
      <c r="I30" s="169"/>
      <c r="J30" s="169"/>
      <c r="K30" s="169"/>
      <c r="L30" s="169"/>
      <c r="M30" s="169"/>
      <c r="N30" s="170"/>
      <c r="O30" s="79" t="s">
        <v>8</v>
      </c>
      <c r="P30" s="28" t="s">
        <v>3</v>
      </c>
      <c r="Q30" s="28" t="s">
        <v>4</v>
      </c>
      <c r="R30" s="28" t="s">
        <v>5</v>
      </c>
      <c r="S30" s="29" t="s">
        <v>6</v>
      </c>
    </row>
    <row r="31" spans="1:19" ht="21" thickBot="1">
      <c r="A31" s="318" t="s">
        <v>73</v>
      </c>
      <c r="B31" s="3"/>
      <c r="C31" s="30"/>
      <c r="D31" s="2"/>
      <c r="E31" s="171"/>
      <c r="F31" s="172"/>
      <c r="G31" s="172"/>
      <c r="H31" s="172"/>
      <c r="I31" s="172"/>
      <c r="J31" s="172"/>
      <c r="K31" s="172"/>
      <c r="L31" s="172"/>
      <c r="M31" s="172"/>
      <c r="N31" s="173"/>
      <c r="O31" s="4">
        <f>(R28*0.2+Z28*0.8)</f>
        <v>2.1272727272727274</v>
      </c>
      <c r="P31" s="4">
        <f>(S28*0.2+Z28*0.8)</f>
        <v>2.1272727272727274</v>
      </c>
      <c r="Q31" s="4">
        <f>(T28*0.2+Z28*0.8)</f>
        <v>2.1272727272727274</v>
      </c>
      <c r="R31" s="4">
        <f>(U28*0.2+Z28*0.8)</f>
        <v>2.1272727272727274</v>
      </c>
      <c r="S31" s="5">
        <f>(V28*0.2+Z28*0.8)</f>
        <v>2.0727272727272728</v>
      </c>
    </row>
    <row r="32" spans="1:4" ht="20.25">
      <c r="A32" s="318" t="s">
        <v>74</v>
      </c>
      <c r="B32" s="3"/>
      <c r="C32" s="30"/>
      <c r="D32" s="2"/>
    </row>
    <row r="33" spans="1:4" ht="21" thickBot="1">
      <c r="A33" s="319" t="s">
        <v>75</v>
      </c>
      <c r="B33" s="31"/>
      <c r="C33" s="32"/>
      <c r="D33" s="2"/>
    </row>
  </sheetData>
  <mergeCells count="23">
    <mergeCell ref="E30:N31"/>
    <mergeCell ref="A24:C24"/>
    <mergeCell ref="A25:C25"/>
    <mergeCell ref="A26:C26"/>
    <mergeCell ref="A27:C27"/>
    <mergeCell ref="A28:C28"/>
    <mergeCell ref="A30:C30"/>
    <mergeCell ref="A23:C23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orientation="landscape" paperSize="9" scale="45" r:id="rId3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fc2eeef-b9fc-48cf-bdbb-f7e5ba3eec4e}">
  <sheetPr codeName="Sheet43"/>
  <dimension ref="A1:J17"/>
  <sheetViews>
    <sheetView workbookViewId="0" topLeftCell="A1">
      <selection pane="topLeft" activeCell="E16" sqref="E16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207" t="str">
        <f>'1 (8)'!A1:Z1</f>
        <v xml:space="preserve">ST. WILFRED'S PG COLLEGE 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15.75">
      <c r="A2" s="207" t="s">
        <v>88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.75">
      <c r="A3" s="207" t="s">
        <v>91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5.75">
      <c r="A4" s="206"/>
      <c r="B4" s="206"/>
      <c r="C4" s="206"/>
      <c r="D4" s="206"/>
      <c r="E4" s="206"/>
      <c r="F4" s="206"/>
      <c r="G4" s="206"/>
      <c r="H4" s="206"/>
      <c r="I4" s="206"/>
      <c r="J4" s="206"/>
    </row>
    <row r="5" spans="1:10" ht="15.75">
      <c r="A5" s="206"/>
      <c r="B5" s="206"/>
      <c r="C5" s="206"/>
      <c r="D5" s="206"/>
      <c r="E5" s="206"/>
      <c r="F5" s="206"/>
      <c r="G5" s="206"/>
      <c r="H5" s="206"/>
      <c r="I5" s="206"/>
      <c r="J5" s="20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96</v>
      </c>
      <c r="C7" s="34"/>
      <c r="D7" s="118" t="s">
        <v>312</v>
      </c>
      <c r="E7" s="33">
        <f>'1 (8)'!O31</f>
        <v>2.7272727272727271</v>
      </c>
      <c r="F7" s="33">
        <f>'1 (8)'!P31</f>
        <v>2.6727272727272728</v>
      </c>
      <c r="G7" s="33">
        <f>'1 (8)'!Q31</f>
        <v>2.7818181818181817</v>
      </c>
      <c r="H7" s="33">
        <f>'1 (8)'!R31</f>
        <v>2.7272727272727271</v>
      </c>
      <c r="I7" s="33">
        <f>'1 (8)'!S31</f>
        <v>2.6727272727272728</v>
      </c>
      <c r="J7" s="37">
        <f>AVERAGE(E7:I7)</f>
        <v>2.7163636363636363</v>
      </c>
    </row>
    <row r="8" spans="1:10" ht="15.75">
      <c r="A8" s="33">
        <v>2</v>
      </c>
      <c r="B8" s="119" t="s">
        <v>96</v>
      </c>
      <c r="C8" s="34"/>
      <c r="D8" s="235" t="s">
        <v>313</v>
      </c>
      <c r="E8" s="33">
        <f>'2 (8)'!O31</f>
        <v>2.1272727272727274</v>
      </c>
      <c r="F8" s="33">
        <f>'2 (8)'!P31</f>
        <v>2.1272727272727274</v>
      </c>
      <c r="G8" s="33">
        <f>'2 (8)'!Q31</f>
        <v>2.1272727272727274</v>
      </c>
      <c r="H8" s="33">
        <f>'2 (8)'!R31</f>
        <v>2.1272727272727274</v>
      </c>
      <c r="I8" s="33">
        <f>'2 (8)'!S31</f>
        <v>2.0727272727272728</v>
      </c>
      <c r="J8" s="37">
        <f t="shared" si="0" ref="J8">AVERAGE(E8:I8)</f>
        <v>2.1163636363636362</v>
      </c>
    </row>
    <row r="9" spans="1:10" ht="30.6" customHeight="1">
      <c r="A9" s="205" t="s">
        <v>26</v>
      </c>
      <c r="B9" s="205"/>
      <c r="C9" s="205"/>
      <c r="D9" s="205"/>
      <c r="E9" s="37">
        <f>AVERAGE(E7:E8)</f>
        <v>2.4272727272727272</v>
      </c>
      <c r="F9" s="37">
        <f>AVERAGE(F7:F8)</f>
        <v>2.4000000000000004</v>
      </c>
      <c r="G9" s="37">
        <f>AVERAGE(G7:G8)</f>
        <v>2.4545454545454546</v>
      </c>
      <c r="H9" s="37">
        <f>AVERAGE(H7:H8)</f>
        <v>2.4272727272727272</v>
      </c>
      <c r="I9" s="37">
        <f>AVERAGE(I7:I8)</f>
        <v>2.372727272727273</v>
      </c>
      <c r="J9" s="37">
        <f>AVERAGE(E9:I9)</f>
        <v>2.4163636363636369</v>
      </c>
    </row>
    <row r="12" spans="5:9" ht="20.25">
      <c r="E12" s="1"/>
      <c r="F12" s="1"/>
      <c r="G12" s="1"/>
      <c r="H12" s="1"/>
      <c r="I12" s="1"/>
    </row>
    <row r="13" spans="5:9" ht="20.25">
      <c r="E13" s="1"/>
      <c r="F13" s="1"/>
      <c r="G13" s="1"/>
      <c r="H13" s="1"/>
      <c r="I13" s="1"/>
    </row>
    <row r="15" spans="5:9" ht="20.25">
      <c r="E15" s="1"/>
      <c r="F15" s="1"/>
      <c r="G15" s="1"/>
      <c r="H15" s="1"/>
      <c r="I15" s="1"/>
    </row>
    <row r="17" spans="5:9" ht="20.25">
      <c r="E17" s="1"/>
      <c r="F17" s="1"/>
      <c r="G17" s="1"/>
      <c r="H17" s="1"/>
      <c r="I17" s="1"/>
    </row>
  </sheetData>
  <mergeCells count="6">
    <mergeCell ref="A9:D9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7c32ce9-8635-412f-9820-c2930ea8c8e8}">
  <sheetPr codeName="Sheet44"/>
  <dimension ref="A1:R34"/>
  <sheetViews>
    <sheetView zoomScale="79" zoomScaleNormal="79" workbookViewId="0" topLeftCell="A1">
      <selection pane="topLeft" activeCell="Q36" sqref="Q36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8">
        <f>'1 (8)'!A1:Z1</f>
        <v>0</v>
      </c>
      <c r="E1" s="208"/>
      <c r="F1" s="208"/>
      <c r="G1" s="208"/>
      <c r="H1" s="208"/>
      <c r="I1" s="208"/>
      <c r="J1" s="208"/>
      <c r="K1" s="208"/>
      <c r="L1" s="39"/>
      <c r="M1" s="39"/>
      <c r="N1" s="39"/>
    </row>
    <row r="2" spans="1:18" ht="18" customHeight="1">
      <c r="A2" s="40"/>
      <c r="B2" s="39"/>
      <c r="C2" s="39"/>
      <c r="D2" s="208" t="s">
        <v>88</v>
      </c>
      <c r="E2" s="208"/>
      <c r="F2" s="208"/>
      <c r="G2" s="208"/>
      <c r="H2" s="208"/>
      <c r="I2" s="208"/>
      <c r="J2" s="208"/>
      <c r="K2" s="208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09" t="s">
        <v>91</v>
      </c>
      <c r="E3" s="209"/>
      <c r="F3" s="209"/>
      <c r="G3" s="209"/>
      <c r="H3" s="209"/>
      <c r="I3" s="209"/>
      <c r="J3" s="209"/>
      <c r="K3" s="209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5" t="s">
        <v>52</v>
      </c>
      <c r="E4" s="215"/>
      <c r="F4" s="215"/>
      <c r="G4" s="215"/>
      <c r="H4" s="215"/>
      <c r="I4" s="215"/>
      <c r="J4" s="215"/>
      <c r="K4" s="215"/>
      <c r="L4" s="39"/>
      <c r="M4" s="39"/>
      <c r="N4" s="39"/>
      <c r="P4" s="207">
        <v>1</v>
      </c>
      <c r="Q4" s="47" t="s">
        <v>8</v>
      </c>
      <c r="R4" s="51">
        <f>'CO (8)'!E9</f>
        <v>2.4272727272727272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207">
        <v>2</v>
      </c>
      <c r="Q5" s="47" t="s">
        <v>3</v>
      </c>
      <c r="R5" s="51">
        <f>'CO (8)'!F9</f>
        <v>2.4000000000000004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207">
        <v>3</v>
      </c>
      <c r="Q6" s="47" t="s">
        <v>4</v>
      </c>
      <c r="R6" s="51">
        <f>'CO (8)'!G9</f>
        <v>2.4545454545454546</v>
      </c>
    </row>
    <row r="7" spans="2:18" ht="15.75">
      <c r="B7" s="45" t="s">
        <v>81</v>
      </c>
      <c r="C7" s="45"/>
      <c r="D7" s="216" t="str">
        <f>'CO (8)'!D7</f>
        <v xml:space="preserve"> Basic Psychological process</v>
      </c>
      <c r="E7" s="217"/>
      <c r="F7" s="45"/>
      <c r="G7" s="45"/>
      <c r="H7" s="45"/>
      <c r="I7" s="45"/>
      <c r="J7" s="45"/>
      <c r="K7" s="39"/>
      <c r="L7" s="39"/>
      <c r="M7" s="39"/>
      <c r="N7" s="39"/>
      <c r="P7" s="207">
        <v>4</v>
      </c>
      <c r="Q7" s="47" t="s">
        <v>5</v>
      </c>
      <c r="R7" s="51">
        <f>'CO (8)'!H9</f>
        <v>2.4272727272727272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207">
        <v>5</v>
      </c>
      <c r="Q8" s="47" t="s">
        <v>6</v>
      </c>
      <c r="R8" s="51">
        <f>'CO (8)'!I9</f>
        <v>2.372727272727273</v>
      </c>
    </row>
    <row r="9" spans="1:14" ht="16.5" thickBot="1">
      <c r="A9" s="40"/>
      <c r="B9" s="210" t="s">
        <v>29</v>
      </c>
      <c r="C9" s="218"/>
      <c r="D9" s="213" t="s">
        <v>30</v>
      </c>
      <c r="E9" s="214"/>
      <c r="F9" s="214"/>
      <c r="G9" s="214"/>
      <c r="H9" s="214"/>
      <c r="I9" s="214"/>
      <c r="J9" s="214"/>
      <c r="K9" s="214"/>
      <c r="L9" s="214"/>
      <c r="M9" s="213" t="s">
        <v>31</v>
      </c>
      <c r="N9" s="218"/>
    </row>
    <row r="10" spans="1:14" ht="15.75">
      <c r="A10" s="40"/>
      <c r="B10" s="211"/>
      <c r="C10" s="219" t="s">
        <v>32</v>
      </c>
      <c r="D10" s="221" t="s">
        <v>33</v>
      </c>
      <c r="E10" s="221" t="s">
        <v>34</v>
      </c>
      <c r="F10" s="221" t="s">
        <v>35</v>
      </c>
      <c r="G10" s="221" t="s">
        <v>36</v>
      </c>
      <c r="H10" s="221" t="s">
        <v>37</v>
      </c>
      <c r="I10" s="221" t="s">
        <v>38</v>
      </c>
      <c r="J10" s="221" t="s">
        <v>39</v>
      </c>
      <c r="K10" s="221" t="s">
        <v>40</v>
      </c>
      <c r="L10" s="221" t="s">
        <v>41</v>
      </c>
      <c r="M10" s="42"/>
      <c r="N10" s="42"/>
    </row>
    <row r="11" spans="1:14" ht="16.5" thickBot="1">
      <c r="A11" s="40"/>
      <c r="B11" s="212"/>
      <c r="C11" s="220"/>
      <c r="D11" s="222"/>
      <c r="E11" s="222"/>
      <c r="F11" s="222"/>
      <c r="G11" s="222"/>
      <c r="H11" s="222"/>
      <c r="I11" s="222"/>
      <c r="J11" s="222"/>
      <c r="K11" s="222"/>
      <c r="L11" s="222"/>
      <c r="M11" s="44" t="s">
        <v>42</v>
      </c>
      <c r="N11" s="44" t="s">
        <v>43</v>
      </c>
    </row>
    <row r="12" spans="1:14" ht="17.25" customHeight="1" thickBot="1">
      <c r="A12" s="40"/>
      <c r="B12" s="222" t="s">
        <v>44</v>
      </c>
      <c r="C12" s="124">
        <v>3</v>
      </c>
      <c r="D12" s="125">
        <v>2</v>
      </c>
      <c r="E12" s="125"/>
      <c r="F12" s="125"/>
      <c r="G12" s="125">
        <v>1</v>
      </c>
      <c r="H12" s="125"/>
      <c r="I12" s="125"/>
      <c r="J12" s="125"/>
      <c r="K12" s="125"/>
      <c r="L12" s="125"/>
      <c r="M12" s="125">
        <v>1</v>
      </c>
      <c r="N12" s="125"/>
    </row>
    <row r="13" spans="1:14" ht="17.25" customHeight="1" thickBot="1">
      <c r="A13" s="40"/>
      <c r="B13" s="222" t="s">
        <v>45</v>
      </c>
      <c r="C13" s="126">
        <v>1</v>
      </c>
      <c r="D13" s="127">
        <v>3</v>
      </c>
      <c r="E13" s="127"/>
      <c r="F13" s="127">
        <v>2</v>
      </c>
      <c r="G13" s="127">
        <v>2</v>
      </c>
      <c r="H13" s="127"/>
      <c r="I13" s="127"/>
      <c r="J13" s="127">
        <v>2</v>
      </c>
      <c r="K13" s="127">
        <v>2</v>
      </c>
      <c r="L13" s="127">
        <v>2</v>
      </c>
      <c r="M13" s="127">
        <v>3</v>
      </c>
      <c r="N13" s="127"/>
    </row>
    <row r="14" spans="1:14" ht="17.25" customHeight="1" thickBot="1">
      <c r="A14" s="40"/>
      <c r="B14" s="222" t="s">
        <v>46</v>
      </c>
      <c r="C14" s="126"/>
      <c r="D14" s="127"/>
      <c r="E14" s="127">
        <v>2</v>
      </c>
      <c r="F14" s="127">
        <v>1</v>
      </c>
      <c r="G14" s="127"/>
      <c r="H14" s="127">
        <v>2</v>
      </c>
      <c r="I14" s="127">
        <v>1</v>
      </c>
      <c r="J14" s="127"/>
      <c r="K14" s="127"/>
      <c r="L14" s="127">
        <v>1</v>
      </c>
      <c r="M14" s="127">
        <v>2</v>
      </c>
      <c r="N14" s="127">
        <v>2</v>
      </c>
    </row>
    <row r="15" spans="1:14" ht="17.25" customHeight="1" thickBot="1">
      <c r="A15" s="40"/>
      <c r="B15" s="222" t="s">
        <v>47</v>
      </c>
      <c r="C15" s="126">
        <v>1</v>
      </c>
      <c r="D15" s="127"/>
      <c r="E15" s="127"/>
      <c r="F15" s="127"/>
      <c r="G15" s="127"/>
      <c r="H15" s="127">
        <v>3</v>
      </c>
      <c r="I15" s="127"/>
      <c r="J15" s="127"/>
      <c r="K15" s="127"/>
      <c r="L15" s="127"/>
      <c r="M15" s="127">
        <v>2</v>
      </c>
      <c r="N15" s="127"/>
    </row>
    <row r="16" spans="1:14" ht="17.25" customHeight="1" thickBot="1">
      <c r="A16" s="40"/>
      <c r="B16" s="222" t="s">
        <v>48</v>
      </c>
      <c r="C16" s="126">
        <v>1</v>
      </c>
      <c r="D16" s="127"/>
      <c r="E16" s="127"/>
      <c r="F16" s="127"/>
      <c r="G16" s="127"/>
      <c r="H16" s="127">
        <v>2</v>
      </c>
      <c r="I16" s="127">
        <v>2</v>
      </c>
      <c r="J16" s="127"/>
      <c r="K16" s="127">
        <v>1</v>
      </c>
      <c r="L16" s="127">
        <v>2</v>
      </c>
      <c r="M16" s="127">
        <v>2</v>
      </c>
      <c r="N16" s="127">
        <v>3</v>
      </c>
    </row>
    <row r="17" spans="1:14" ht="17.25" customHeight="1" thickBot="1">
      <c r="A17" s="40"/>
      <c r="B17" s="222" t="s">
        <v>49</v>
      </c>
      <c r="C17" s="48">
        <f t="shared" si="0" ref="C17:N17">($R$4*C12+$R$5*C13+$R$6*C14+$R$7*C15+$R$8*C16)/(C12+C13+C14+C15+C16)</f>
        <v>2.4136363636363636</v>
      </c>
      <c r="D17" s="48">
        <f t="shared" si="0"/>
        <v>2.4109090909090911</v>
      </c>
      <c r="E17" s="48">
        <f t="shared" si="0"/>
        <v>2.4545454545454546</v>
      </c>
      <c r="F17" s="48">
        <f t="shared" si="0"/>
        <v>2.4181818181818184</v>
      </c>
      <c r="G17" s="48">
        <f t="shared" si="0"/>
        <v>2.4090909090909096</v>
      </c>
      <c r="H17" s="48">
        <f t="shared" si="0"/>
        <v>2.4194805194805196</v>
      </c>
      <c r="I17" s="48">
        <f t="shared" si="0"/>
        <v>2.4000000000000004</v>
      </c>
      <c r="J17" s="48">
        <f t="shared" si="0"/>
        <v>2.4000000000000004</v>
      </c>
      <c r="K17" s="48">
        <f t="shared" si="0"/>
        <v>2.3909090909090911</v>
      </c>
      <c r="L17" s="48">
        <f t="shared" si="0"/>
        <v>2.4000000000000004</v>
      </c>
      <c r="M17" s="48">
        <f t="shared" si="0"/>
        <v>2.413636363636364</v>
      </c>
      <c r="N17" s="48">
        <f t="shared" si="0"/>
        <v>2.4054545454545453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1" spans="4:5" ht="15.75">
      <c r="D21" s="217" t="str">
        <f>'CO (8)'!D8</f>
        <v>Social Psychology</v>
      </c>
      <c r="E21" s="217"/>
    </row>
    <row r="22" spans="2:14" ht="15.75">
      <c r="B22" s="45" t="s">
        <v>81</v>
      </c>
      <c r="C22" s="45"/>
      <c r="D22" s="217"/>
      <c r="E22" s="217"/>
      <c r="F22" s="45"/>
      <c r="G22" s="45"/>
      <c r="H22" s="45"/>
      <c r="I22" s="45"/>
      <c r="J22" s="45"/>
      <c r="K22" s="39"/>
      <c r="L22" s="39"/>
      <c r="M22" s="39"/>
      <c r="N22" s="39"/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210" t="s">
        <v>29</v>
      </c>
      <c r="C24" s="218"/>
      <c r="D24" s="213" t="s">
        <v>30</v>
      </c>
      <c r="E24" s="214"/>
      <c r="F24" s="214"/>
      <c r="G24" s="214"/>
      <c r="H24" s="214"/>
      <c r="I24" s="214"/>
      <c r="J24" s="214"/>
      <c r="K24" s="214"/>
      <c r="L24" s="214"/>
      <c r="M24" s="213" t="s">
        <v>31</v>
      </c>
      <c r="N24" s="218"/>
    </row>
    <row r="25" spans="2:14" ht="15.75">
      <c r="B25" s="211"/>
      <c r="C25" s="219" t="s">
        <v>32</v>
      </c>
      <c r="D25" s="221" t="s">
        <v>33</v>
      </c>
      <c r="E25" s="221" t="s">
        <v>34</v>
      </c>
      <c r="F25" s="221" t="s">
        <v>35</v>
      </c>
      <c r="G25" s="221" t="s">
        <v>36</v>
      </c>
      <c r="H25" s="221" t="s">
        <v>37</v>
      </c>
      <c r="I25" s="221" t="s">
        <v>38</v>
      </c>
      <c r="J25" s="221" t="s">
        <v>39</v>
      </c>
      <c r="K25" s="221" t="s">
        <v>40</v>
      </c>
      <c r="L25" s="221" t="s">
        <v>41</v>
      </c>
      <c r="M25" s="42"/>
      <c r="N25" s="42"/>
    </row>
    <row r="26" spans="2:14" ht="16.5" thickBot="1">
      <c r="B26" s="212"/>
      <c r="C26" s="220"/>
      <c r="D26" s="222"/>
      <c r="E26" s="222"/>
      <c r="F26" s="222"/>
      <c r="G26" s="222"/>
      <c r="H26" s="222"/>
      <c r="I26" s="222"/>
      <c r="J26" s="222"/>
      <c r="K26" s="222"/>
      <c r="L26" s="222"/>
      <c r="M26" s="44" t="s">
        <v>42</v>
      </c>
      <c r="N26" s="44" t="s">
        <v>43</v>
      </c>
    </row>
    <row r="27" spans="2:14" ht="16.5" thickBot="1">
      <c r="B27" s="222" t="s">
        <v>44</v>
      </c>
      <c r="C27" s="124">
        <v>3</v>
      </c>
      <c r="D27" s="125"/>
      <c r="E27" s="125"/>
      <c r="F27" s="125">
        <v>1</v>
      </c>
      <c r="G27" s="125"/>
      <c r="H27" s="125"/>
      <c r="I27" s="125"/>
      <c r="J27" s="125"/>
      <c r="K27" s="125">
        <v>1</v>
      </c>
      <c r="L27" s="125"/>
      <c r="M27" s="125">
        <v>1</v>
      </c>
      <c r="N27" s="125"/>
    </row>
    <row r="28" spans="2:14" ht="16.5" thickBot="1">
      <c r="B28" s="222" t="s">
        <v>45</v>
      </c>
      <c r="C28" s="126">
        <v>2</v>
      </c>
      <c r="D28" s="127">
        <v>3</v>
      </c>
      <c r="E28" s="127">
        <v>2</v>
      </c>
      <c r="F28" s="127">
        <v>1</v>
      </c>
      <c r="G28" s="127"/>
      <c r="H28" s="127">
        <v>2</v>
      </c>
      <c r="I28" s="127"/>
      <c r="J28" s="127">
        <v>2</v>
      </c>
      <c r="K28" s="127">
        <v>2</v>
      </c>
      <c r="L28" s="127"/>
      <c r="M28" s="127">
        <v>2</v>
      </c>
      <c r="N28" s="127">
        <v>1</v>
      </c>
    </row>
    <row r="29" spans="2:14" ht="16.5" thickBot="1">
      <c r="B29" s="222" t="s">
        <v>46</v>
      </c>
      <c r="C29" s="126"/>
      <c r="D29" s="127"/>
      <c r="E29" s="127"/>
      <c r="F29" s="127">
        <v>2</v>
      </c>
      <c r="G29" s="127"/>
      <c r="H29" s="127"/>
      <c r="I29" s="127"/>
      <c r="J29" s="127">
        <v>2</v>
      </c>
      <c r="K29" s="127"/>
      <c r="L29" s="127">
        <v>1</v>
      </c>
      <c r="M29" s="127"/>
      <c r="N29" s="127"/>
    </row>
    <row r="30" spans="2:14" ht="16.5" thickBot="1">
      <c r="B30" s="222" t="s">
        <v>47</v>
      </c>
      <c r="C30" s="126">
        <v>1</v>
      </c>
      <c r="D30" s="127">
        <v>2</v>
      </c>
      <c r="E30" s="127">
        <v>2</v>
      </c>
      <c r="F30" s="127">
        <v>1</v>
      </c>
      <c r="G30" s="127"/>
      <c r="H30" s="127">
        <v>2</v>
      </c>
      <c r="I30" s="127">
        <v>2</v>
      </c>
      <c r="J30" s="127"/>
      <c r="K30" s="127"/>
      <c r="L30" s="127"/>
      <c r="M30" s="127">
        <v>3</v>
      </c>
      <c r="N30" s="127"/>
    </row>
    <row r="31" spans="2:14" ht="16.5" thickBot="1">
      <c r="B31" s="222" t="s">
        <v>48</v>
      </c>
      <c r="C31" s="126">
        <v>1</v>
      </c>
      <c r="D31" s="127">
        <v>2</v>
      </c>
      <c r="E31" s="127"/>
      <c r="F31" s="127">
        <v>1</v>
      </c>
      <c r="G31" s="127"/>
      <c r="H31" s="127"/>
      <c r="I31" s="127">
        <v>2</v>
      </c>
      <c r="J31" s="127">
        <v>1</v>
      </c>
      <c r="K31" s="127"/>
      <c r="L31" s="127"/>
      <c r="M31" s="127">
        <v>3</v>
      </c>
      <c r="N31" s="127"/>
    </row>
    <row r="32" spans="2:14" ht="16.5" thickBot="1">
      <c r="B32" s="222" t="s">
        <v>49</v>
      </c>
      <c r="C32" s="48">
        <f t="shared" si="1" ref="C32:N32">($R$4*C27+$R$5*C28+$R$6*C29+$R$7*C30+$R$8*C31)/(C27+C28+C29+C30+C31)</f>
        <v>2.4116883116883119</v>
      </c>
      <c r="D32" s="48">
        <f t="shared" si="1"/>
        <v>2.40</v>
      </c>
      <c r="E32" s="48">
        <f t="shared" si="1"/>
        <v>2.413636363636364</v>
      </c>
      <c r="F32" s="48">
        <f t="shared" si="1"/>
        <v>2.4227272727272733</v>
      </c>
      <c r="G32" s="48" t="e">
        <f t="shared" si="1"/>
        <v>#DIV/0!</v>
      </c>
      <c r="H32" s="48">
        <f t="shared" si="1"/>
        <v>2.413636363636364</v>
      </c>
      <c r="I32" s="48">
        <f t="shared" si="1"/>
        <v>2.4000000000000004</v>
      </c>
      <c r="J32" s="48">
        <f t="shared" si="1"/>
        <v>2.4163636363636369</v>
      </c>
      <c r="K32" s="48">
        <f t="shared" si="1"/>
        <v>2.4090909090909096</v>
      </c>
      <c r="L32" s="48">
        <f t="shared" si="1"/>
        <v>2.4545454545454546</v>
      </c>
      <c r="M32" s="48">
        <f t="shared" si="1"/>
        <v>2.4030303030303033</v>
      </c>
      <c r="N32" s="48">
        <f t="shared" si="1"/>
        <v>2.4000000000000004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9" ht="16.5" customHeight="1"/>
  </sheetData>
  <mergeCells count="32"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5" bottom="0.75" header="0.3" footer="0.3"/>
  <pageSetup orientation="portrait" paperSize="1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363df3b-f013-4450-b85f-a4cc5c53ca0f}">
  <sheetPr codeName="Sheet45"/>
  <dimension ref="A1:AB20"/>
  <sheetViews>
    <sheetView zoomScale="90" zoomScaleNormal="90" workbookViewId="0" topLeftCell="B1">
      <selection pane="topLeft" activeCell="B2" sqref="B2:AA2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8.714285714285714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23" t="s">
        <v>310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2:27" ht="22.5">
      <c r="B2" s="223" t="s">
        <v>88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</row>
    <row r="3" spans="2:27" ht="22.5">
      <c r="B3" s="224" t="s">
        <v>91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27" ht="15">
      <c r="A4" s="226" t="s">
        <v>63</v>
      </c>
      <c r="B4" s="227"/>
      <c r="C4" s="228"/>
      <c r="D4" s="225" t="s">
        <v>32</v>
      </c>
      <c r="E4" s="225"/>
      <c r="F4" s="225" t="s">
        <v>33</v>
      </c>
      <c r="G4" s="225"/>
      <c r="H4" s="225" t="s">
        <v>34</v>
      </c>
      <c r="I4" s="225"/>
      <c r="J4" s="225" t="s">
        <v>35</v>
      </c>
      <c r="K4" s="225"/>
      <c r="L4" s="225" t="s">
        <v>36</v>
      </c>
      <c r="M4" s="225"/>
      <c r="N4" s="225" t="s">
        <v>37</v>
      </c>
      <c r="O4" s="225"/>
      <c r="P4" s="225" t="s">
        <v>38</v>
      </c>
      <c r="Q4" s="225"/>
      <c r="R4" s="225" t="s">
        <v>39</v>
      </c>
      <c r="S4" s="225"/>
      <c r="T4" s="225" t="s">
        <v>40</v>
      </c>
      <c r="U4" s="225"/>
      <c r="V4" s="225" t="s">
        <v>41</v>
      </c>
      <c r="W4" s="225"/>
      <c r="X4" s="225" t="s">
        <v>42</v>
      </c>
      <c r="Y4" s="225"/>
      <c r="Z4" s="225" t="s">
        <v>43</v>
      </c>
      <c r="AA4" s="225"/>
    </row>
    <row r="5" spans="1:27" ht="42.75">
      <c r="A5" s="229"/>
      <c r="B5" s="230"/>
      <c r="C5" s="231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64" t="s">
        <v>17</v>
      </c>
      <c r="B6" s="64" t="s">
        <v>19</v>
      </c>
      <c r="C6" s="64" t="s">
        <v>7</v>
      </c>
      <c r="D6" s="64"/>
      <c r="E6" s="65" t="s">
        <v>53</v>
      </c>
      <c r="F6" s="64"/>
      <c r="G6" s="128" t="s">
        <v>54</v>
      </c>
      <c r="H6" s="64"/>
      <c r="I6" s="128" t="s">
        <v>55</v>
      </c>
      <c r="J6" s="64"/>
      <c r="K6" s="128" t="s">
        <v>56</v>
      </c>
      <c r="L6" s="64"/>
      <c r="M6" s="128" t="s">
        <v>57</v>
      </c>
      <c r="N6" s="64"/>
      <c r="O6" s="128" t="s">
        <v>58</v>
      </c>
      <c r="P6" s="64"/>
      <c r="Q6" s="128" t="s">
        <v>59</v>
      </c>
      <c r="R6" s="64"/>
      <c r="S6" s="128" t="s">
        <v>60</v>
      </c>
      <c r="T6" s="64"/>
      <c r="U6" s="128" t="s">
        <v>61</v>
      </c>
      <c r="V6" s="64"/>
      <c r="W6" s="128" t="s">
        <v>62</v>
      </c>
      <c r="X6" s="64"/>
      <c r="Y6" s="129" t="s">
        <v>66</v>
      </c>
      <c r="Z6" s="64"/>
      <c r="AA6" s="129" t="s">
        <v>67</v>
      </c>
      <c r="AB6" s="66"/>
    </row>
    <row r="7" spans="1:28" ht="29.25" customHeight="1">
      <c r="A7" s="53">
        <v>1</v>
      </c>
      <c r="B7" s="67"/>
      <c r="C7" s="118" t="str">
        <f>'CO (8)'!D7</f>
        <v xml:space="preserve"> Basic Psychological process</v>
      </c>
      <c r="D7" s="67">
        <v>1.50</v>
      </c>
      <c r="E7" s="130">
        <f>'CO-PO Mapping (8)'!C17</f>
        <v>2.4136363636363636</v>
      </c>
      <c r="F7" s="67">
        <v>1.50</v>
      </c>
      <c r="G7" s="130">
        <f>'CO-PO Mapping (8)'!D17</f>
        <v>2.4109090909090911</v>
      </c>
      <c r="H7" s="67">
        <v>1.50</v>
      </c>
      <c r="I7" s="130">
        <f>'CO-PO Mapping (8)'!E17</f>
        <v>2.4545454545454546</v>
      </c>
      <c r="J7" s="67">
        <v>1.50</v>
      </c>
      <c r="K7" s="130">
        <f>'CO-PO Mapping (8)'!F17</f>
        <v>2.4181818181818184</v>
      </c>
      <c r="L7" s="67">
        <v>1.50</v>
      </c>
      <c r="M7" s="130">
        <f>'CO-PO Mapping (8)'!G17</f>
        <v>2.4090909090909096</v>
      </c>
      <c r="N7" s="67">
        <v>1.50</v>
      </c>
      <c r="O7" s="130">
        <f>'CO-PO Mapping (8)'!H17</f>
        <v>2.4194805194805196</v>
      </c>
      <c r="P7" s="67">
        <v>1.50</v>
      </c>
      <c r="Q7" s="130">
        <f>'CO-PO Mapping (8)'!I17</f>
        <v>2.4000000000000004</v>
      </c>
      <c r="R7" s="67">
        <v>1.50</v>
      </c>
      <c r="S7" s="130">
        <f>'CO-PO Mapping (8)'!J17</f>
        <v>2.4000000000000004</v>
      </c>
      <c r="T7" s="67">
        <v>1.50</v>
      </c>
      <c r="U7" s="130">
        <f>'CO-PO Mapping (8)'!K17</f>
        <v>2.3909090909090911</v>
      </c>
      <c r="V7" s="67">
        <v>1.50</v>
      </c>
      <c r="W7" s="130">
        <f>'CO-PO Mapping (8)'!L17</f>
        <v>2.4000000000000004</v>
      </c>
      <c r="X7" s="67">
        <v>1.50</v>
      </c>
      <c r="Y7" s="130">
        <f>'CO-PO Mapping (8)'!M17</f>
        <v>2.413636363636364</v>
      </c>
      <c r="Z7" s="67">
        <v>1.50</v>
      </c>
      <c r="AA7" s="130">
        <f>'CO-PO Mapping (8)'!N17</f>
        <v>2.4054545454545453</v>
      </c>
      <c r="AB7" s="68"/>
    </row>
    <row r="8" spans="1:28" ht="15.75">
      <c r="A8" s="53">
        <v>2</v>
      </c>
      <c r="B8" s="67"/>
      <c r="C8" s="118" t="str">
        <f>'CO (8)'!D8</f>
        <v>Social Psychology</v>
      </c>
      <c r="D8" s="67">
        <v>1.30</v>
      </c>
      <c r="E8" s="130">
        <f>'CO-PO Mapping (8)'!C32</f>
        <v>2.4116883116883119</v>
      </c>
      <c r="F8" s="67">
        <v>2.2999999999999998</v>
      </c>
      <c r="G8" s="130">
        <f>'CO-PO Mapping (8)'!D32</f>
        <v>2.40</v>
      </c>
      <c r="H8" s="67">
        <v>1.30</v>
      </c>
      <c r="I8" s="130">
        <f>'CO-PO Mapping (8)'!E32</f>
        <v>2.413636363636364</v>
      </c>
      <c r="J8" s="67">
        <v>1.30</v>
      </c>
      <c r="K8" s="130">
        <f>'CO-PO Mapping (8)'!F32</f>
        <v>2.4227272727272733</v>
      </c>
      <c r="L8" s="67"/>
      <c r="M8" s="130"/>
      <c r="N8" s="67">
        <v>1.30</v>
      </c>
      <c r="O8" s="130">
        <f>'CO-PO Mapping (8)'!H32</f>
        <v>2.413636363636364</v>
      </c>
      <c r="P8" s="67">
        <v>1.30</v>
      </c>
      <c r="Q8" s="130">
        <f>'CO-PO Mapping (8)'!I32</f>
        <v>2.4000000000000004</v>
      </c>
      <c r="R8" s="67">
        <v>1.30</v>
      </c>
      <c r="S8" s="130">
        <f>'CO-PO Mapping (8)'!J32</f>
        <v>2.4163636363636369</v>
      </c>
      <c r="T8" s="67"/>
      <c r="U8" s="130"/>
      <c r="V8" s="67">
        <v>1.30</v>
      </c>
      <c r="W8" s="130">
        <f>'CO-PO Mapping (8)'!L32</f>
        <v>2.4545454545454546</v>
      </c>
      <c r="X8" s="67">
        <v>1.30</v>
      </c>
      <c r="Y8" s="130">
        <f>'CO-PO Mapping (8)'!M32</f>
        <v>2.4030303030303033</v>
      </c>
      <c r="Z8" s="67">
        <v>1.30</v>
      </c>
      <c r="AA8" s="130">
        <f>'CO-PO Mapping (8)'!N32</f>
        <v>2.4000000000000004</v>
      </c>
      <c r="AB8" s="68"/>
    </row>
    <row r="9" spans="1:27" ht="15">
      <c r="A9" s="68"/>
      <c r="B9" s="69"/>
      <c r="C9" s="70"/>
      <c r="D9" s="55"/>
      <c r="E9" s="68"/>
      <c r="F9" s="55"/>
      <c r="G9" s="68"/>
      <c r="H9" s="55"/>
      <c r="I9" s="68"/>
      <c r="J9" s="55"/>
      <c r="K9" s="68"/>
      <c r="L9" s="55"/>
      <c r="M9" s="68"/>
      <c r="N9" s="55"/>
      <c r="O9" s="68"/>
      <c r="P9" s="55"/>
      <c r="Q9" s="68"/>
      <c r="R9" s="55"/>
      <c r="S9" s="68"/>
      <c r="T9" s="55"/>
      <c r="U9" s="68"/>
      <c r="V9" s="55"/>
      <c r="W9" s="68"/>
      <c r="X9" s="55"/>
      <c r="Y9" s="68"/>
      <c r="Z9" s="55"/>
      <c r="AA9" s="68"/>
    </row>
    <row r="11" spans="3:27" ht="15">
      <c r="C11" s="52" t="s">
        <v>68</v>
      </c>
      <c r="D11" s="56">
        <f>AVERAGE(D7:D8)</f>
        <v>1.40</v>
      </c>
      <c r="E11" s="57"/>
      <c r="F11" s="58">
        <f>AVERAGE(F7:F8)</f>
        <v>1.90</v>
      </c>
      <c r="G11" s="57"/>
      <c r="H11" s="58">
        <f>AVERAGE(H7:H8)</f>
        <v>1.40</v>
      </c>
      <c r="I11" s="57"/>
      <c r="J11" s="58">
        <f>AVERAGE(J7:J8)</f>
        <v>1.40</v>
      </c>
      <c r="K11" s="57"/>
      <c r="L11" s="58">
        <f>AVERAGE(L7:L8)</f>
        <v>1.50</v>
      </c>
      <c r="M11" s="57"/>
      <c r="N11" s="58">
        <f>AVERAGE(N7:N8)</f>
        <v>1.40</v>
      </c>
      <c r="O11" s="57"/>
      <c r="P11" s="58">
        <f>AVERAGE(P7:P8)</f>
        <v>1.40</v>
      </c>
      <c r="Q11" s="57"/>
      <c r="R11" s="58">
        <f>AVERAGE(R7:R8)</f>
        <v>1.40</v>
      </c>
      <c r="S11" s="57"/>
      <c r="T11" s="58">
        <f>AVERAGE(T7:T8)</f>
        <v>1.50</v>
      </c>
      <c r="U11" s="57"/>
      <c r="V11" s="58">
        <f>AVERAGE(V7:V8)</f>
        <v>1.40</v>
      </c>
      <c r="W11" s="57"/>
      <c r="X11" s="58">
        <f>AVERAGE(X7:X8)</f>
        <v>1.40</v>
      </c>
      <c r="Y11" s="57"/>
      <c r="Z11" s="58">
        <f>AVERAGE(Z7:Z8)</f>
        <v>1.40</v>
      </c>
      <c r="AA11" s="59"/>
    </row>
    <row r="12" spans="4:27" ht="15">
      <c r="D12" s="6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61"/>
    </row>
    <row r="13" spans="3:27" ht="15">
      <c r="C13" s="52" t="s">
        <v>69</v>
      </c>
      <c r="D13" s="60"/>
      <c r="E13" s="60">
        <f t="shared" si="0" ref="D13:AA13">AVERAGE(E7:E8)</f>
        <v>2.4126623376623377</v>
      </c>
      <c r="F13" s="60"/>
      <c r="G13" s="60">
        <f t="shared" si="0"/>
        <v>2.4054545454545453</v>
      </c>
      <c r="H13" s="60"/>
      <c r="I13" s="60">
        <f t="shared" si="0"/>
        <v>2.4340909090909095</v>
      </c>
      <c r="J13" s="60"/>
      <c r="K13" s="60">
        <f t="shared" si="0"/>
        <v>2.4204545454545459</v>
      </c>
      <c r="L13" s="60"/>
      <c r="M13" s="60">
        <f t="shared" si="0"/>
        <v>2.4090909090909096</v>
      </c>
      <c r="N13" s="60"/>
      <c r="O13" s="60">
        <f t="shared" si="0"/>
        <v>2.4165584415584416</v>
      </c>
      <c r="P13" s="60"/>
      <c r="Q13" s="60">
        <f t="shared" si="0"/>
        <v>2.4000000000000004</v>
      </c>
      <c r="R13" s="60"/>
      <c r="S13" s="60">
        <f t="shared" si="0"/>
        <v>2.4081818181818186</v>
      </c>
      <c r="T13" s="60"/>
      <c r="U13" s="60">
        <f t="shared" si="0"/>
        <v>2.3909090909090911</v>
      </c>
      <c r="V13" s="60"/>
      <c r="W13" s="60">
        <f t="shared" si="0"/>
        <v>2.4272727272727277</v>
      </c>
      <c r="X13" s="60"/>
      <c r="Y13" s="60">
        <f t="shared" si="0"/>
        <v>2.4083333333333337</v>
      </c>
      <c r="Z13" s="60"/>
      <c r="AA13" s="60">
        <f t="shared" si="0"/>
        <v>2.4027272727272728</v>
      </c>
    </row>
    <row r="14" spans="4:27" ht="15">
      <c r="D14" s="60"/>
      <c r="E14" s="72"/>
      <c r="F14" s="71"/>
      <c r="G14" s="72"/>
      <c r="H14" s="71"/>
      <c r="I14" s="72"/>
      <c r="J14" s="71"/>
      <c r="K14" s="72"/>
      <c r="L14" s="71"/>
      <c r="M14" s="72"/>
      <c r="N14" s="71"/>
      <c r="O14" s="72"/>
      <c r="P14" s="71"/>
      <c r="Q14" s="72"/>
      <c r="R14" s="71"/>
      <c r="S14" s="72"/>
      <c r="T14" s="71"/>
      <c r="U14" s="72"/>
      <c r="V14" s="71"/>
      <c r="W14" s="72"/>
      <c r="X14" s="71"/>
      <c r="Y14" s="72"/>
      <c r="Z14" s="71"/>
      <c r="AA14" s="62"/>
    </row>
    <row r="15" spans="3:27" ht="15">
      <c r="C15" s="52" t="s">
        <v>70</v>
      </c>
      <c r="D15" s="60"/>
      <c r="E15" s="109">
        <v>2</v>
      </c>
      <c r="F15" s="71"/>
      <c r="G15" s="109">
        <v>2.2000000000000002</v>
      </c>
      <c r="H15" s="71"/>
      <c r="I15" s="109">
        <v>2</v>
      </c>
      <c r="J15" s="71"/>
      <c r="K15" s="109">
        <v>1.80</v>
      </c>
      <c r="L15" s="71"/>
      <c r="M15" s="109">
        <v>1.70</v>
      </c>
      <c r="N15" s="71"/>
      <c r="O15" s="109">
        <v>1.80</v>
      </c>
      <c r="P15" s="71"/>
      <c r="Q15" s="109">
        <v>1.90</v>
      </c>
      <c r="R15" s="71"/>
      <c r="S15" s="109">
        <v>1.80</v>
      </c>
      <c r="T15" s="71"/>
      <c r="U15" s="109">
        <v>2.10</v>
      </c>
      <c r="V15" s="71"/>
      <c r="W15" s="109">
        <v>2</v>
      </c>
      <c r="X15" s="71"/>
      <c r="Y15" s="109">
        <v>1.70</v>
      </c>
      <c r="Z15" s="71"/>
      <c r="AA15" s="110">
        <v>1.80</v>
      </c>
    </row>
    <row r="16" spans="4:27" ht="15">
      <c r="D16" s="60"/>
      <c r="E16" s="72"/>
      <c r="F16" s="71"/>
      <c r="G16" s="72"/>
      <c r="H16" s="71"/>
      <c r="I16" s="72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71"/>
      <c r="U16" s="72"/>
      <c r="V16" s="71"/>
      <c r="W16" s="72"/>
      <c r="X16" s="71"/>
      <c r="Y16" s="72"/>
      <c r="Z16" s="71"/>
      <c r="AA16" s="62"/>
    </row>
    <row r="17" spans="3:27" ht="15">
      <c r="C17" s="52" t="s">
        <v>71</v>
      </c>
      <c r="D17" s="60"/>
      <c r="E17" s="111">
        <f>(E13+E15)/2</f>
        <v>2.2063311688311691</v>
      </c>
      <c r="F17" s="71"/>
      <c r="G17" s="111">
        <f>(G13+G15)/2</f>
        <v>2.3027272727272727</v>
      </c>
      <c r="H17" s="71"/>
      <c r="I17" s="111">
        <f>(I13+I15)/2</f>
        <v>2.2170454545454548</v>
      </c>
      <c r="J17" s="71"/>
      <c r="K17" s="111">
        <f>(K13+K15)/2</f>
        <v>2.1102272727272728</v>
      </c>
      <c r="L17" s="71"/>
      <c r="M17" s="111">
        <f>(M13+M15)/2</f>
        <v>2.0545454545454547</v>
      </c>
      <c r="N17" s="71"/>
      <c r="O17" s="111">
        <f>(O13+O15)/2</f>
        <v>2.1082792207792207</v>
      </c>
      <c r="P17" s="71"/>
      <c r="Q17" s="111">
        <f>(Q13+Q15)/2</f>
        <v>2.1500000000000004</v>
      </c>
      <c r="R17" s="71"/>
      <c r="S17" s="111">
        <f>(S13+S15)/2</f>
        <v>2.1040909090909095</v>
      </c>
      <c r="T17" s="71"/>
      <c r="U17" s="111">
        <f>(U13+U15)/2</f>
        <v>2.2454545454545456</v>
      </c>
      <c r="V17" s="71"/>
      <c r="W17" s="111">
        <f>(W13+W15)/2</f>
        <v>2.2136363636363638</v>
      </c>
      <c r="X17" s="71"/>
      <c r="Y17" s="111">
        <f>(Y13+Y15)/2</f>
        <v>2.0541666666666667</v>
      </c>
      <c r="Z17" s="71"/>
      <c r="AA17" s="112">
        <f>(AA13+AA15)/2</f>
        <v>2.1013636363636365</v>
      </c>
    </row>
    <row r="18" spans="4:27" ht="15">
      <c r="D18" s="73"/>
      <c r="E18" s="74"/>
      <c r="F18" s="63"/>
      <c r="G18" s="74"/>
      <c r="H18" s="63"/>
      <c r="I18" s="74"/>
      <c r="J18" s="63"/>
      <c r="K18" s="74"/>
      <c r="L18" s="63"/>
      <c r="M18" s="74"/>
      <c r="N18" s="63"/>
      <c r="O18" s="74"/>
      <c r="P18" s="63"/>
      <c r="Q18" s="74"/>
      <c r="R18" s="63"/>
      <c r="S18" s="74"/>
      <c r="T18" s="63"/>
      <c r="U18" s="74"/>
      <c r="V18" s="63"/>
      <c r="W18" s="74"/>
      <c r="X18" s="63"/>
      <c r="Y18" s="74"/>
      <c r="Z18" s="63"/>
      <c r="AA18" s="75"/>
    </row>
    <row r="19" spans="4:27" ht="15">
      <c r="D19" s="232" t="s">
        <v>32</v>
      </c>
      <c r="E19" s="232"/>
      <c r="F19" s="232" t="s">
        <v>33</v>
      </c>
      <c r="G19" s="232"/>
      <c r="H19" s="232" t="s">
        <v>34</v>
      </c>
      <c r="I19" s="232"/>
      <c r="J19" s="232" t="s">
        <v>35</v>
      </c>
      <c r="K19" s="232"/>
      <c r="L19" s="232" t="s">
        <v>36</v>
      </c>
      <c r="M19" s="232"/>
      <c r="N19" s="232" t="s">
        <v>37</v>
      </c>
      <c r="O19" s="232"/>
      <c r="P19" s="232" t="s">
        <v>38</v>
      </c>
      <c r="Q19" s="232"/>
      <c r="R19" s="232" t="s">
        <v>39</v>
      </c>
      <c r="S19" s="232"/>
      <c r="T19" s="232" t="s">
        <v>40</v>
      </c>
      <c r="U19" s="232"/>
      <c r="V19" s="232" t="s">
        <v>41</v>
      </c>
      <c r="W19" s="232"/>
      <c r="X19" s="232" t="s">
        <v>42</v>
      </c>
      <c r="Y19" s="232"/>
      <c r="Z19" s="232" t="s">
        <v>43</v>
      </c>
      <c r="AA19" s="232"/>
    </row>
    <row r="20" spans="4:27" ht="15">
      <c r="D20" s="232" t="str">
        <f>IF(E17&gt;D11,"Achieve","Not Achive")</f>
        <v>Achieve</v>
      </c>
      <c r="E20" s="232"/>
      <c r="F20" s="232" t="str">
        <f t="shared" si="1" ref="F20">IF(G17&gt;F11,"Achieve","Not Achive")</f>
        <v>Achieve</v>
      </c>
      <c r="G20" s="232"/>
      <c r="H20" s="232" t="str">
        <f t="shared" si="2" ref="H20">IF(I17&gt;H11,"Achieve","Not Achive")</f>
        <v>Achieve</v>
      </c>
      <c r="I20" s="232"/>
      <c r="J20" s="232" t="str">
        <f t="shared" si="3" ref="J20">IF(K17&gt;J11,"Achieve","Not Achive")</f>
        <v>Achieve</v>
      </c>
      <c r="K20" s="232"/>
      <c r="L20" s="232" t="str">
        <f t="shared" si="4" ref="L20">IF(M17&gt;L11,"Achieve","Not Achive")</f>
        <v>Achieve</v>
      </c>
      <c r="M20" s="232"/>
      <c r="N20" s="232" t="str">
        <f t="shared" si="5" ref="N20">IF(O17&gt;N11,"Achieve","Not Achive")</f>
        <v>Achieve</v>
      </c>
      <c r="O20" s="232"/>
      <c r="P20" s="232" t="str">
        <f t="shared" si="6" ref="P20">IF(Q17&gt;P11,"Achieve","Not Achive")</f>
        <v>Achieve</v>
      </c>
      <c r="Q20" s="232"/>
      <c r="R20" s="232" t="str">
        <f t="shared" si="7" ref="R20">IF(S17&gt;R11,"Achieve","Not Achive")</f>
        <v>Achieve</v>
      </c>
      <c r="S20" s="232"/>
      <c r="T20" s="232" t="str">
        <f t="shared" si="8" ref="T20">IF(U17&gt;T11,"Achieve","Not Achive")</f>
        <v>Achieve</v>
      </c>
      <c r="U20" s="232"/>
      <c r="V20" s="232" t="str">
        <f t="shared" si="9" ref="V20">IF(W17&gt;V11,"Achieve","Not Achive")</f>
        <v>Achieve</v>
      </c>
      <c r="W20" s="232"/>
      <c r="X20" s="232" t="str">
        <f t="shared" si="10" ref="X20">IF(Y17&gt;X11,"Achieve","Not Achive")</f>
        <v>Achieve</v>
      </c>
      <c r="Y20" s="232"/>
      <c r="Z20" s="232" t="str">
        <f t="shared" si="11" ref="Z20">IF(AA17&gt;Z11,"Achieve","Not Achive")</f>
        <v>Achieve</v>
      </c>
      <c r="AA20" s="232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0:E20"/>
    <mergeCell ref="H20:I20"/>
    <mergeCell ref="J20:K20"/>
    <mergeCell ref="N20:O20"/>
    <mergeCell ref="D4:E4"/>
    <mergeCell ref="F4:G4"/>
    <mergeCell ref="H4:I4"/>
    <mergeCell ref="J4:K4"/>
    <mergeCell ref="L4:M4"/>
    <mergeCell ref="D19:E19"/>
    <mergeCell ref="F20:G20"/>
    <mergeCell ref="L20:M20"/>
    <mergeCell ref="F19:G19"/>
    <mergeCell ref="H19:I19"/>
    <mergeCell ref="J19:K19"/>
    <mergeCell ref="Z20:AA20"/>
    <mergeCell ref="V19:W19"/>
    <mergeCell ref="X19:Y19"/>
    <mergeCell ref="Z19:AA19"/>
    <mergeCell ref="L19:M19"/>
    <mergeCell ref="N19:O19"/>
    <mergeCell ref="P19:Q19"/>
    <mergeCell ref="R19:S19"/>
    <mergeCell ref="T19:U19"/>
    <mergeCell ref="P20:Q20"/>
    <mergeCell ref="T20:U20"/>
    <mergeCell ref="X20:Y20"/>
    <mergeCell ref="R20:S20"/>
    <mergeCell ref="V20:W20"/>
  </mergeCells>
  <pageMargins left="0.7" right="0.7" top="0.75" bottom="0.75" header="0.3" footer="0.3"/>
  <pageSetup orientation="portrait" paperSize="1"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99866f9-7237-4433-8c52-1366270f91f9}">
  <sheetPr codeName="Sheet46">
    <pageSetUpPr fitToPage="1"/>
  </sheetPr>
  <dimension ref="A1:Z25"/>
  <sheetViews>
    <sheetView zoomScale="80" zoomScaleNormal="80" workbookViewId="0" topLeftCell="A1">
      <selection pane="topLeft" activeCell="A5" sqref="A5:A7"/>
    </sheetView>
  </sheetViews>
  <sheetFormatPr defaultColWidth="8.854285714285714" defaultRowHeight="20.25"/>
  <cols>
    <col min="1" max="2" width="11.571428571428571" style="1" customWidth="1"/>
    <col min="3" max="3" width="48.714285714285715" style="1" bestFit="1" customWidth="1"/>
    <col min="4" max="8" width="11.571428571428571" style="1" customWidth="1"/>
    <col min="9" max="9" width="10.714285714285714" style="1" bestFit="1" customWidth="1"/>
    <col min="10" max="10" width="14.285714285714286" style="1" bestFit="1" customWidth="1"/>
    <col min="11" max="11" width="5.857142857142857" style="1" bestFit="1" customWidth="1"/>
    <col min="12" max="12" width="6.428571428571429" style="1" bestFit="1" customWidth="1"/>
    <col min="13" max="13" width="5.857142857142857" style="1" bestFit="1" customWidth="1"/>
    <col min="14" max="15" width="6.428571428571429" style="1" bestFit="1" customWidth="1"/>
    <col min="16" max="17" width="10.714285714285714" style="1" bestFit="1" customWidth="1"/>
    <col min="18" max="21" width="6.714285714285714" style="1" bestFit="1" customWidth="1"/>
    <col min="22" max="22" width="5.857142857142857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91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4" t="s">
        <v>314</v>
      </c>
      <c r="D4" s="113" t="s">
        <v>82</v>
      </c>
      <c r="E4" s="114"/>
      <c r="F4" s="189" t="s">
        <v>102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307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03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0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6" ht="19.9" customHeight="1">
      <c r="A8" s="320">
        <v>1</v>
      </c>
      <c r="B8" s="333">
        <v>263498</v>
      </c>
      <c r="C8" s="334" t="s">
        <v>192</v>
      </c>
      <c r="D8" s="10">
        <v>3</v>
      </c>
      <c r="E8" s="10">
        <v>3</v>
      </c>
      <c r="F8" s="10">
        <v>4</v>
      </c>
      <c r="G8" s="10">
        <v>4</v>
      </c>
      <c r="H8" s="10">
        <v>5</v>
      </c>
      <c r="I8" s="10">
        <f t="shared" si="0" ref="I8:I13">SUM(D8:H8)</f>
        <v>19</v>
      </c>
      <c r="J8" s="10">
        <f>I8*0.15</f>
        <v>2.85</v>
      </c>
      <c r="K8" s="18">
        <v>1</v>
      </c>
      <c r="L8" s="18">
        <v>1.50</v>
      </c>
      <c r="M8" s="18">
        <v>2</v>
      </c>
      <c r="N8" s="18">
        <v>1.50</v>
      </c>
      <c r="O8" s="18">
        <v>3</v>
      </c>
      <c r="P8" s="18">
        <f>SUM(K8:O8)</f>
        <v>9</v>
      </c>
      <c r="Q8" s="116">
        <f>P8*0.05</f>
        <v>0.45</v>
      </c>
      <c r="R8" s="105">
        <f t="shared" si="1" ref="R8:R13">(D8*0.15+K8*0.05)</f>
        <v>0.49999999999999994</v>
      </c>
      <c r="S8" s="105">
        <f t="shared" si="2" ref="S8:S13">(E8*0.15+L8*0.05)</f>
        <v>0.52499999999999991</v>
      </c>
      <c r="T8" s="105">
        <f t="shared" si="3" ref="T8:T13">(F8*0.15+M8*0.05)</f>
        <v>0.70</v>
      </c>
      <c r="U8" s="105">
        <f t="shared" si="4" ref="U8:U13">(G8*0.15+N8*0.05)</f>
        <v>0.675</v>
      </c>
      <c r="V8" s="105">
        <f t="shared" si="5" ref="V8:V13">(H8*0.15+O8*0.05)</f>
        <v>0.90</v>
      </c>
      <c r="W8" s="117">
        <f t="shared" si="6" ref="W8:W13">I8+P8</f>
        <v>28</v>
      </c>
      <c r="X8" s="117">
        <f>(W8*0.2)</f>
        <v>5.60</v>
      </c>
      <c r="Y8" s="239">
        <v>13</v>
      </c>
      <c r="Z8" s="116">
        <f>Y8*0.8</f>
        <v>10.40</v>
      </c>
    </row>
    <row r="9" spans="1:26" ht="19.9" customHeight="1">
      <c r="A9" s="321">
        <v>2</v>
      </c>
      <c r="B9" s="333">
        <v>263532</v>
      </c>
      <c r="C9" s="334" t="s">
        <v>213</v>
      </c>
      <c r="D9" s="10">
        <v>3</v>
      </c>
      <c r="E9" s="10">
        <v>2</v>
      </c>
      <c r="F9" s="10">
        <v>3</v>
      </c>
      <c r="G9" s="10">
        <v>4</v>
      </c>
      <c r="H9" s="10">
        <v>3</v>
      </c>
      <c r="I9" s="10">
        <f t="shared" si="0"/>
        <v>15</v>
      </c>
      <c r="J9" s="10">
        <f t="shared" si="7" ref="J9:J13">I9*0.15</f>
        <v>2.25</v>
      </c>
      <c r="K9" s="18">
        <v>3</v>
      </c>
      <c r="L9" s="18">
        <v>2</v>
      </c>
      <c r="M9" s="18">
        <v>1</v>
      </c>
      <c r="N9" s="18">
        <v>1.50</v>
      </c>
      <c r="O9" s="18">
        <v>1</v>
      </c>
      <c r="P9" s="18">
        <f t="shared" si="8" ref="P9:P13">SUM(K9:O9)</f>
        <v>8.50</v>
      </c>
      <c r="Q9" s="116">
        <f t="shared" si="9" ref="Q9:Q13">P9*0.05</f>
        <v>0.42500000000000004</v>
      </c>
      <c r="R9" s="105">
        <f t="shared" si="1"/>
        <v>0.60</v>
      </c>
      <c r="S9" s="105">
        <f t="shared" si="2"/>
        <v>0.40</v>
      </c>
      <c r="T9" s="105">
        <f t="shared" si="3"/>
        <v>0.49999999999999994</v>
      </c>
      <c r="U9" s="105">
        <f t="shared" si="4"/>
        <v>0.675</v>
      </c>
      <c r="V9" s="105">
        <f t="shared" si="5"/>
        <v>0.49999999999999994</v>
      </c>
      <c r="W9" s="117">
        <f t="shared" si="6"/>
        <v>23.50</v>
      </c>
      <c r="X9" s="117">
        <f t="shared" si="10" ref="X9:X13">(W9*0.2)</f>
        <v>4.70</v>
      </c>
      <c r="Y9" s="239">
        <v>13</v>
      </c>
      <c r="Z9" s="116">
        <f t="shared" si="11" ref="Z9:Z13">Y9*0.8</f>
        <v>10.40</v>
      </c>
    </row>
    <row r="10" spans="1:26" ht="19.9" customHeight="1" thickBot="1">
      <c r="A10" s="321">
        <v>3</v>
      </c>
      <c r="B10" s="333">
        <v>263548</v>
      </c>
      <c r="C10" s="334" t="s">
        <v>222</v>
      </c>
      <c r="D10" s="10">
        <v>3</v>
      </c>
      <c r="E10" s="10">
        <v>4</v>
      </c>
      <c r="F10" s="10">
        <v>4</v>
      </c>
      <c r="G10" s="10">
        <v>2.50</v>
      </c>
      <c r="H10" s="10">
        <v>2</v>
      </c>
      <c r="I10" s="10">
        <f t="shared" si="0"/>
        <v>15.50</v>
      </c>
      <c r="J10" s="10">
        <f t="shared" si="7"/>
        <v>2.3249999999999997</v>
      </c>
      <c r="K10" s="18">
        <v>1</v>
      </c>
      <c r="L10" s="18">
        <v>3</v>
      </c>
      <c r="M10" s="18">
        <v>1</v>
      </c>
      <c r="N10" s="18">
        <v>2</v>
      </c>
      <c r="O10" s="18">
        <v>1</v>
      </c>
      <c r="P10" s="18">
        <f t="shared" si="8"/>
        <v>8</v>
      </c>
      <c r="Q10" s="116">
        <f t="shared" si="9"/>
        <v>0.40</v>
      </c>
      <c r="R10" s="105">
        <f t="shared" si="1"/>
        <v>0.49999999999999994</v>
      </c>
      <c r="S10" s="105">
        <f t="shared" si="2"/>
        <v>0.75</v>
      </c>
      <c r="T10" s="105">
        <f t="shared" si="3"/>
        <v>0.65</v>
      </c>
      <c r="U10" s="105">
        <f t="shared" si="4"/>
        <v>0.475</v>
      </c>
      <c r="V10" s="105">
        <f t="shared" si="5"/>
        <v>0.35</v>
      </c>
      <c r="W10" s="117">
        <f t="shared" si="6"/>
        <v>23.50</v>
      </c>
      <c r="X10" s="117">
        <f t="shared" si="10"/>
        <v>4.70</v>
      </c>
      <c r="Y10" s="239">
        <v>8</v>
      </c>
      <c r="Z10" s="116">
        <f t="shared" si="11"/>
        <v>6.40</v>
      </c>
    </row>
    <row r="11" spans="1:26" ht="19.9" customHeight="1">
      <c r="A11" s="320">
        <v>3</v>
      </c>
      <c r="B11" s="333">
        <v>263551</v>
      </c>
      <c r="C11" s="334" t="s">
        <v>224</v>
      </c>
      <c r="D11" s="10">
        <v>1.50</v>
      </c>
      <c r="E11" s="10">
        <v>3</v>
      </c>
      <c r="F11" s="10">
        <v>3</v>
      </c>
      <c r="G11" s="10">
        <v>2</v>
      </c>
      <c r="H11" s="10">
        <v>4</v>
      </c>
      <c r="I11" s="10">
        <f t="shared" si="0"/>
        <v>13.50</v>
      </c>
      <c r="J11" s="10">
        <f t="shared" si="7"/>
        <v>2.025</v>
      </c>
      <c r="K11" s="18">
        <v>1</v>
      </c>
      <c r="L11" s="18">
        <v>2.50</v>
      </c>
      <c r="M11" s="18">
        <v>2</v>
      </c>
      <c r="N11" s="18">
        <v>3</v>
      </c>
      <c r="O11" s="18">
        <v>2</v>
      </c>
      <c r="P11" s="18">
        <f t="shared" si="8"/>
        <v>10.50</v>
      </c>
      <c r="Q11" s="116">
        <f t="shared" si="9"/>
        <v>0.525</v>
      </c>
      <c r="R11" s="105">
        <f t="shared" si="1"/>
        <v>0.27499999999999997</v>
      </c>
      <c r="S11" s="105">
        <f t="shared" si="2"/>
        <v>0.57499999999999996</v>
      </c>
      <c r="T11" s="105">
        <f t="shared" si="3"/>
        <v>0.54999999999999993</v>
      </c>
      <c r="U11" s="105">
        <f t="shared" si="4"/>
        <v>0.45</v>
      </c>
      <c r="V11" s="105">
        <f t="shared" si="5"/>
        <v>0.70</v>
      </c>
      <c r="W11" s="117">
        <f t="shared" si="6"/>
        <v>24</v>
      </c>
      <c r="X11" s="117">
        <f t="shared" si="10"/>
        <v>4.8000000000000007</v>
      </c>
      <c r="Y11" s="239">
        <v>9</v>
      </c>
      <c r="Z11" s="116">
        <f t="shared" si="11"/>
        <v>7.20</v>
      </c>
    </row>
    <row r="12" spans="1:26" ht="27.75" customHeight="1" thickBot="1">
      <c r="A12" s="321">
        <v>4</v>
      </c>
      <c r="B12" s="333">
        <v>263560</v>
      </c>
      <c r="C12" s="334" t="s">
        <v>230</v>
      </c>
      <c r="D12" s="10">
        <v>7</v>
      </c>
      <c r="E12" s="10">
        <v>8</v>
      </c>
      <c r="F12" s="10">
        <v>2.50</v>
      </c>
      <c r="G12" s="10">
        <v>5</v>
      </c>
      <c r="H12" s="10">
        <v>4</v>
      </c>
      <c r="I12" s="10">
        <f t="shared" si="0"/>
        <v>26.50</v>
      </c>
      <c r="J12" s="10">
        <f t="shared" si="7"/>
        <v>3.9749999999999996</v>
      </c>
      <c r="K12" s="18">
        <v>1</v>
      </c>
      <c r="L12" s="18">
        <v>4</v>
      </c>
      <c r="M12" s="18">
        <v>5</v>
      </c>
      <c r="N12" s="18">
        <v>4</v>
      </c>
      <c r="O12" s="18">
        <v>1</v>
      </c>
      <c r="P12" s="18">
        <f t="shared" si="8"/>
        <v>15</v>
      </c>
      <c r="Q12" s="116">
        <f t="shared" si="9"/>
        <v>0.75</v>
      </c>
      <c r="R12" s="105">
        <f t="shared" si="1"/>
        <v>1.1000000000000001</v>
      </c>
      <c r="S12" s="105">
        <f t="shared" si="2"/>
        <v>1.40</v>
      </c>
      <c r="T12" s="105">
        <f t="shared" si="3"/>
        <v>0.625</v>
      </c>
      <c r="U12" s="105">
        <f t="shared" si="4"/>
        <v>0.95</v>
      </c>
      <c r="V12" s="105">
        <f t="shared" si="5"/>
        <v>0.65</v>
      </c>
      <c r="W12" s="117">
        <f t="shared" si="6"/>
        <v>41.50</v>
      </c>
      <c r="X12" s="117">
        <f t="shared" si="10"/>
        <v>8.3000000000000007</v>
      </c>
      <c r="Y12" s="239">
        <v>22</v>
      </c>
      <c r="Z12" s="116">
        <f t="shared" si="11"/>
        <v>17.60</v>
      </c>
    </row>
    <row r="13" spans="1:26" ht="19.9" customHeight="1">
      <c r="A13" s="320">
        <v>5</v>
      </c>
      <c r="B13" s="333">
        <v>263619</v>
      </c>
      <c r="C13" s="335" t="s">
        <v>263</v>
      </c>
      <c r="D13" s="10">
        <v>5</v>
      </c>
      <c r="E13" s="10">
        <v>1.50</v>
      </c>
      <c r="F13" s="10">
        <v>7</v>
      </c>
      <c r="G13" s="10">
        <v>6</v>
      </c>
      <c r="H13" s="10">
        <v>5</v>
      </c>
      <c r="I13" s="10">
        <f t="shared" si="0"/>
        <v>24.50</v>
      </c>
      <c r="J13" s="10">
        <f t="shared" si="7"/>
        <v>3.675</v>
      </c>
      <c r="K13" s="18">
        <v>2</v>
      </c>
      <c r="L13" s="18">
        <v>1.50</v>
      </c>
      <c r="M13" s="18">
        <v>4</v>
      </c>
      <c r="N13" s="18">
        <v>3</v>
      </c>
      <c r="O13" s="18">
        <v>1</v>
      </c>
      <c r="P13" s="18">
        <f t="shared" si="8"/>
        <v>11.50</v>
      </c>
      <c r="Q13" s="116">
        <f t="shared" si="9"/>
        <v>0.57500000000000007</v>
      </c>
      <c r="R13" s="105">
        <f t="shared" si="1"/>
        <v>0.85</v>
      </c>
      <c r="S13" s="105">
        <f t="shared" si="2"/>
        <v>0.30</v>
      </c>
      <c r="T13" s="105">
        <f t="shared" si="3"/>
        <v>1.25</v>
      </c>
      <c r="U13" s="105">
        <f t="shared" si="4"/>
        <v>1.0499999999999998</v>
      </c>
      <c r="V13" s="105">
        <f t="shared" si="5"/>
        <v>0.80</v>
      </c>
      <c r="W13" s="117">
        <f t="shared" si="6"/>
        <v>36</v>
      </c>
      <c r="X13" s="117">
        <f t="shared" si="10"/>
        <v>7.20</v>
      </c>
      <c r="Y13" s="244">
        <v>22</v>
      </c>
      <c r="Z13" s="116">
        <f t="shared" si="11"/>
        <v>17.60</v>
      </c>
    </row>
    <row r="14" ht="21" thickBot="1"/>
    <row r="15" spans="1:26" ht="20.25">
      <c r="A15" s="183" t="s">
        <v>302</v>
      </c>
      <c r="B15" s="184"/>
      <c r="C15" s="185"/>
      <c r="D15" s="6">
        <f t="shared" si="12" ref="D15:Z15">COUNT(D8:D13)</f>
        <v>6</v>
      </c>
      <c r="E15" s="7">
        <f t="shared" si="12"/>
        <v>6</v>
      </c>
      <c r="F15" s="7">
        <f t="shared" si="12"/>
        <v>6</v>
      </c>
      <c r="G15" s="7">
        <f t="shared" si="12"/>
        <v>6</v>
      </c>
      <c r="H15" s="87">
        <f t="shared" si="12"/>
        <v>6</v>
      </c>
      <c r="I15" s="8">
        <f t="shared" si="12"/>
        <v>6</v>
      </c>
      <c r="J15" s="88">
        <f t="shared" si="12"/>
        <v>6</v>
      </c>
      <c r="K15" s="80">
        <f t="shared" si="12"/>
        <v>6</v>
      </c>
      <c r="L15" s="15">
        <f t="shared" si="12"/>
        <v>6</v>
      </c>
      <c r="M15" s="15">
        <f t="shared" si="12"/>
        <v>6</v>
      </c>
      <c r="N15" s="15">
        <f t="shared" si="12"/>
        <v>6</v>
      </c>
      <c r="O15" s="81">
        <f t="shared" si="12"/>
        <v>6</v>
      </c>
      <c r="P15" s="76">
        <f t="shared" si="12"/>
        <v>6</v>
      </c>
      <c r="Q15" s="94">
        <f t="shared" si="12"/>
        <v>6</v>
      </c>
      <c r="R15" s="97">
        <f t="shared" si="12"/>
        <v>6</v>
      </c>
      <c r="S15" s="22">
        <f t="shared" si="12"/>
        <v>6</v>
      </c>
      <c r="T15" s="22">
        <f t="shared" si="12"/>
        <v>6</v>
      </c>
      <c r="U15" s="22">
        <f t="shared" si="12"/>
        <v>6</v>
      </c>
      <c r="V15" s="23">
        <f t="shared" si="12"/>
        <v>6</v>
      </c>
      <c r="W15" s="106">
        <f t="shared" si="12"/>
        <v>6</v>
      </c>
      <c r="X15" s="100">
        <f t="shared" si="12"/>
        <v>6</v>
      </c>
      <c r="Y15" s="16">
        <f t="shared" si="12"/>
        <v>6</v>
      </c>
      <c r="Z15" s="104">
        <f t="shared" si="12"/>
        <v>6</v>
      </c>
    </row>
    <row r="16" spans="1:26" ht="21" customHeight="1">
      <c r="A16" s="174" t="s">
        <v>303</v>
      </c>
      <c r="B16" s="175"/>
      <c r="C16" s="176"/>
      <c r="D16" s="9">
        <v>10</v>
      </c>
      <c r="E16" s="10">
        <v>10</v>
      </c>
      <c r="F16" s="10">
        <v>10</v>
      </c>
      <c r="G16" s="10">
        <v>10</v>
      </c>
      <c r="H16" s="89">
        <v>10</v>
      </c>
      <c r="I16" s="11">
        <f>SUM(D16:H16)</f>
        <v>50</v>
      </c>
      <c r="J16" s="90">
        <f>I16*0.15</f>
        <v>7.50</v>
      </c>
      <c r="K16" s="82">
        <v>5</v>
      </c>
      <c r="L16" s="18">
        <v>5</v>
      </c>
      <c r="M16" s="18">
        <v>5</v>
      </c>
      <c r="N16" s="18">
        <v>5</v>
      </c>
      <c r="O16" s="83">
        <v>5</v>
      </c>
      <c r="P16" s="77">
        <f>SUM(K16:O16)</f>
        <v>25</v>
      </c>
      <c r="Q16" s="95">
        <f>P16*0.05</f>
        <v>1.25</v>
      </c>
      <c r="R16" s="98">
        <f>(D16*0.15+K16*0.05)</f>
        <v>1.75</v>
      </c>
      <c r="S16" s="24">
        <f>((E16*0.15+L16*0.05))</f>
        <v>1.75</v>
      </c>
      <c r="T16" s="24">
        <f t="shared" si="13" ref="T16:U16">((F16*0.15+M16*0.05))</f>
        <v>1.75</v>
      </c>
      <c r="U16" s="24">
        <f t="shared" si="13"/>
        <v>1.75</v>
      </c>
      <c r="V16" s="25">
        <f>((H16*0.15+O16*0.05))</f>
        <v>1.75</v>
      </c>
      <c r="W16" s="107">
        <v>75</v>
      </c>
      <c r="X16" s="101">
        <f>W16*0.2</f>
        <v>15</v>
      </c>
      <c r="Y16" s="19">
        <v>50</v>
      </c>
      <c r="Z16" s="84">
        <f>Y16*0.8</f>
        <v>40</v>
      </c>
    </row>
    <row r="17" spans="1:26" ht="20.25">
      <c r="A17" s="174" t="s">
        <v>72</v>
      </c>
      <c r="B17" s="175"/>
      <c r="C17" s="176"/>
      <c r="D17" s="9">
        <f>D16*0.4</f>
        <v>4</v>
      </c>
      <c r="E17" s="10">
        <f>E16*0.4</f>
        <v>4</v>
      </c>
      <c r="F17" s="10">
        <f t="shared" si="14" ref="F17:J17">F16*0.4</f>
        <v>4</v>
      </c>
      <c r="G17" s="10">
        <f t="shared" si="14"/>
        <v>4</v>
      </c>
      <c r="H17" s="89">
        <f t="shared" si="14"/>
        <v>4</v>
      </c>
      <c r="I17" s="11">
        <f t="shared" si="14"/>
        <v>20</v>
      </c>
      <c r="J17" s="90">
        <f t="shared" si="14"/>
        <v>3</v>
      </c>
      <c r="K17" s="82">
        <f>K16*0.4</f>
        <v>2</v>
      </c>
      <c r="L17" s="18">
        <f>L16*0.4</f>
        <v>2</v>
      </c>
      <c r="M17" s="18">
        <f t="shared" si="15" ref="M17:Z17">M16*0.4</f>
        <v>2</v>
      </c>
      <c r="N17" s="18">
        <f t="shared" si="15"/>
        <v>2</v>
      </c>
      <c r="O17" s="83">
        <f t="shared" si="15"/>
        <v>2</v>
      </c>
      <c r="P17" s="77">
        <f t="shared" si="15"/>
        <v>10</v>
      </c>
      <c r="Q17" s="95">
        <f t="shared" si="15"/>
        <v>0.50</v>
      </c>
      <c r="R17" s="98">
        <f t="shared" si="15"/>
        <v>0.70</v>
      </c>
      <c r="S17" s="24">
        <f t="shared" si="15"/>
        <v>0.70</v>
      </c>
      <c r="T17" s="24">
        <f t="shared" si="15"/>
        <v>0.70</v>
      </c>
      <c r="U17" s="24">
        <f t="shared" si="15"/>
        <v>0.70</v>
      </c>
      <c r="V17" s="25">
        <f t="shared" si="15"/>
        <v>0.70</v>
      </c>
      <c r="W17" s="107">
        <f t="shared" si="15"/>
        <v>30</v>
      </c>
      <c r="X17" s="101">
        <f t="shared" si="15"/>
        <v>6</v>
      </c>
      <c r="Y17" s="19">
        <f t="shared" si="15"/>
        <v>20</v>
      </c>
      <c r="Z17" s="84">
        <f t="shared" si="15"/>
        <v>16</v>
      </c>
    </row>
    <row r="18" spans="1:26" ht="21" customHeight="1">
      <c r="A18" s="174" t="s">
        <v>12</v>
      </c>
      <c r="B18" s="175"/>
      <c r="C18" s="176"/>
      <c r="D18" s="9">
        <f>COUNTIF(D8:D13,"&gt;=4")</f>
        <v>2</v>
      </c>
      <c r="E18" s="9">
        <f>COUNTIF(E8:E13,"&gt;=4")</f>
        <v>2</v>
      </c>
      <c r="F18" s="9">
        <f>COUNTIF(F8:F13,"&gt;=4")</f>
        <v>3</v>
      </c>
      <c r="G18" s="9">
        <f>COUNTIF(G8:G13,"&gt;=4")</f>
        <v>4</v>
      </c>
      <c r="H18" s="9">
        <f>COUNTIF(H8:H13,"&gt;=4")</f>
        <v>4</v>
      </c>
      <c r="I18" s="11">
        <f>COUNTIF(I8:I13,"&gt;=20")</f>
        <v>2</v>
      </c>
      <c r="J18" s="90">
        <f>COUNTIF(J8:J13,"&gt;=3")</f>
        <v>2</v>
      </c>
      <c r="K18" s="82">
        <f>COUNTIF(K8:K13,"&gt;=2")</f>
        <v>2</v>
      </c>
      <c r="L18" s="82">
        <f>COUNTIF(L8:L13,"&gt;=2")</f>
        <v>4</v>
      </c>
      <c r="M18" s="82">
        <f>COUNTIF(M8:M13,"&gt;=2")</f>
        <v>4</v>
      </c>
      <c r="N18" s="82">
        <f>COUNTIF(N8:N13,"&gt;=2")</f>
        <v>4</v>
      </c>
      <c r="O18" s="82">
        <f>COUNTIF(O8:O13,"&gt;=2")</f>
        <v>2</v>
      </c>
      <c r="P18" s="77">
        <f>COUNTIF(P8:P13,"&gt;=10")</f>
        <v>3</v>
      </c>
      <c r="Q18" s="95">
        <f>COUNTIF(Q8:Q13,"&gt;=0.5")</f>
        <v>3</v>
      </c>
      <c r="R18" s="98">
        <f>COUNTIF(R8:R13,"&gt;=.7")</f>
        <v>2</v>
      </c>
      <c r="S18" s="98">
        <f>COUNTIF(S8:S13,"&gt;=.7")</f>
        <v>2</v>
      </c>
      <c r="T18" s="98">
        <f>COUNTIF(T8:T13,"&gt;=.7")</f>
        <v>2</v>
      </c>
      <c r="U18" s="98">
        <f>COUNTIF(U8:U13,"&gt;=.7")</f>
        <v>2</v>
      </c>
      <c r="V18" s="98">
        <f>COUNTIF(V8:V13,"&gt;=.7")</f>
        <v>3</v>
      </c>
      <c r="W18" s="107">
        <f>COUNTIF(W8:W13,"&gt;=30")</f>
        <v>2</v>
      </c>
      <c r="X18" s="101">
        <f>COUNTIF(X8:X13,"&gt;=6")</f>
        <v>2</v>
      </c>
      <c r="Y18" s="19">
        <f>COUNTIF(Y8:Y13,"&gt;=20")</f>
        <v>2</v>
      </c>
      <c r="Z18" s="84">
        <f>COUNTIF(Z8:Z13,"&gt;=16")</f>
        <v>2</v>
      </c>
    </row>
    <row r="19" spans="1:26" ht="20.25">
      <c r="A19" s="174" t="s">
        <v>13</v>
      </c>
      <c r="B19" s="175"/>
      <c r="C19" s="176"/>
      <c r="D19" s="91" t="str">
        <f t="shared" si="16" ref="D19:Z19">IF(((D18/COUNT(D8:D13))*100)&gt;=60,"3",IF(AND(((D18/COUNT(D8:D13))*100)&lt;60,((D18/COUNT(D8:D13))*100)&gt;=50),"2",IF(AND(((D18/COUNT(D8:D13))*100)&lt;50,((D18/COUNT(D8:D13))*100)&gt;=40),"1","0")))</f>
        <v>0</v>
      </c>
      <c r="E19" s="10" t="str">
        <f t="shared" si="16"/>
        <v>0</v>
      </c>
      <c r="F19" s="10" t="str">
        <f t="shared" si="16"/>
        <v>2</v>
      </c>
      <c r="G19" s="10" t="str">
        <f t="shared" si="16"/>
        <v>3</v>
      </c>
      <c r="H19" s="89" t="str">
        <f t="shared" si="16"/>
        <v>3</v>
      </c>
      <c r="I19" s="11" t="str">
        <f t="shared" si="16"/>
        <v>0</v>
      </c>
      <c r="J19" s="90" t="str">
        <f t="shared" si="16"/>
        <v>0</v>
      </c>
      <c r="K19" s="82" t="str">
        <f t="shared" si="16"/>
        <v>0</v>
      </c>
      <c r="L19" s="17" t="str">
        <f t="shared" si="16"/>
        <v>3</v>
      </c>
      <c r="M19" s="17" t="str">
        <f t="shared" si="16"/>
        <v>3</v>
      </c>
      <c r="N19" s="17" t="str">
        <f t="shared" si="16"/>
        <v>3</v>
      </c>
      <c r="O19" s="84" t="str">
        <f t="shared" si="16"/>
        <v>0</v>
      </c>
      <c r="P19" s="77" t="str">
        <f t="shared" si="16"/>
        <v>2</v>
      </c>
      <c r="Q19" s="95" t="str">
        <f t="shared" si="16"/>
        <v>2</v>
      </c>
      <c r="R19" s="98" t="str">
        <f t="shared" si="16"/>
        <v>0</v>
      </c>
      <c r="S19" s="24" t="str">
        <f t="shared" si="16"/>
        <v>0</v>
      </c>
      <c r="T19" s="24" t="str">
        <f t="shared" si="16"/>
        <v>0</v>
      </c>
      <c r="U19" s="24" t="str">
        <f t="shared" si="16"/>
        <v>0</v>
      </c>
      <c r="V19" s="25" t="str">
        <f t="shared" si="16"/>
        <v>2</v>
      </c>
      <c r="W19" s="101" t="str">
        <f t="shared" si="16"/>
        <v>0</v>
      </c>
      <c r="X19" s="102" t="str">
        <f t="shared" si="16"/>
        <v>0</v>
      </c>
      <c r="Y19" s="95" t="str">
        <f t="shared" si="16"/>
        <v>0</v>
      </c>
      <c r="Z19" s="19" t="str">
        <f t="shared" si="16"/>
        <v>0</v>
      </c>
    </row>
    <row r="20" spans="1:26" ht="21" thickBot="1">
      <c r="A20" s="177" t="s">
        <v>14</v>
      </c>
      <c r="B20" s="178"/>
      <c r="C20" s="179"/>
      <c r="D20" s="12">
        <f t="shared" si="17" ref="D20:Z20">((D18/COUNT(D8:D13))*D19)</f>
        <v>0</v>
      </c>
      <c r="E20" s="13">
        <f t="shared" si="17"/>
        <v>0</v>
      </c>
      <c r="F20" s="13">
        <f t="shared" si="17"/>
        <v>1</v>
      </c>
      <c r="G20" s="13">
        <f t="shared" si="17"/>
        <v>2</v>
      </c>
      <c r="H20" s="92">
        <f t="shared" si="17"/>
        <v>2</v>
      </c>
      <c r="I20" s="14">
        <f t="shared" si="17"/>
        <v>0</v>
      </c>
      <c r="J20" s="93">
        <f t="shared" si="17"/>
        <v>0</v>
      </c>
      <c r="K20" s="85">
        <f t="shared" si="17"/>
        <v>0</v>
      </c>
      <c r="L20" s="20">
        <f t="shared" si="17"/>
        <v>2</v>
      </c>
      <c r="M20" s="20">
        <f t="shared" si="17"/>
        <v>2</v>
      </c>
      <c r="N20" s="20">
        <f t="shared" si="17"/>
        <v>2</v>
      </c>
      <c r="O20" s="86">
        <f t="shared" si="17"/>
        <v>0</v>
      </c>
      <c r="P20" s="78">
        <f t="shared" si="17"/>
        <v>1</v>
      </c>
      <c r="Q20" s="96">
        <f t="shared" si="17"/>
        <v>1</v>
      </c>
      <c r="R20" s="99">
        <f t="shared" si="17"/>
        <v>0</v>
      </c>
      <c r="S20" s="26">
        <f t="shared" si="17"/>
        <v>0</v>
      </c>
      <c r="T20" s="26">
        <f t="shared" si="17"/>
        <v>0</v>
      </c>
      <c r="U20" s="26">
        <f t="shared" si="17"/>
        <v>0</v>
      </c>
      <c r="V20" s="27">
        <f t="shared" si="17"/>
        <v>1</v>
      </c>
      <c r="W20" s="108">
        <f t="shared" si="17"/>
        <v>0</v>
      </c>
      <c r="X20" s="103">
        <f t="shared" si="17"/>
        <v>0</v>
      </c>
      <c r="Y20" s="96">
        <f t="shared" si="17"/>
        <v>0</v>
      </c>
      <c r="Z20" s="21">
        <f t="shared" si="17"/>
        <v>0</v>
      </c>
    </row>
    <row r="21" spans="1:4" ht="21" thickBot="1">
      <c r="A21" s="2"/>
      <c r="B21" s="2"/>
      <c r="C21" s="2"/>
      <c r="D21" s="2"/>
    </row>
    <row r="22" spans="1:19" ht="20.25">
      <c r="A22" s="180" t="s">
        <v>15</v>
      </c>
      <c r="B22" s="181"/>
      <c r="C22" s="182"/>
      <c r="D22" s="2"/>
      <c r="E22" s="168" t="s">
        <v>16</v>
      </c>
      <c r="F22" s="169"/>
      <c r="G22" s="169"/>
      <c r="H22" s="169"/>
      <c r="I22" s="169"/>
      <c r="J22" s="169"/>
      <c r="K22" s="169"/>
      <c r="L22" s="169"/>
      <c r="M22" s="169"/>
      <c r="N22" s="170"/>
      <c r="O22" s="79" t="s">
        <v>8</v>
      </c>
      <c r="P22" s="28" t="s">
        <v>3</v>
      </c>
      <c r="Q22" s="28" t="s">
        <v>4</v>
      </c>
      <c r="R22" s="28" t="s">
        <v>5</v>
      </c>
      <c r="S22" s="29" t="s">
        <v>6</v>
      </c>
    </row>
    <row r="23" spans="1:19" ht="21" thickBot="1">
      <c r="A23" s="318" t="s">
        <v>73</v>
      </c>
      <c r="B23" s="3"/>
      <c r="C23" s="30"/>
      <c r="D23" s="2"/>
      <c r="E23" s="171"/>
      <c r="F23" s="172"/>
      <c r="G23" s="172"/>
      <c r="H23" s="172"/>
      <c r="I23" s="172"/>
      <c r="J23" s="172"/>
      <c r="K23" s="172"/>
      <c r="L23" s="172"/>
      <c r="M23" s="172"/>
      <c r="N23" s="173"/>
      <c r="O23" s="4">
        <f>(R20*0.2+Z20*0.8)</f>
        <v>0</v>
      </c>
      <c r="P23" s="4">
        <f>(S20*0.2+Z20*0.8)</f>
        <v>0</v>
      </c>
      <c r="Q23" s="4">
        <f>(T20*0.2+Z20*0.8)</f>
        <v>0</v>
      </c>
      <c r="R23" s="4">
        <f>(U20*0.2+Z20*0.8)</f>
        <v>0</v>
      </c>
      <c r="S23" s="5">
        <f>(V20*0.2+Z20*0.8)</f>
        <v>0.20</v>
      </c>
    </row>
    <row r="24" spans="1:4" ht="20.25">
      <c r="A24" s="318" t="s">
        <v>74</v>
      </c>
      <c r="B24" s="3"/>
      <c r="C24" s="30"/>
      <c r="D24" s="2"/>
    </row>
    <row r="25" spans="1:4" ht="21" thickBot="1">
      <c r="A25" s="319" t="s">
        <v>75</v>
      </c>
      <c r="B25" s="31"/>
      <c r="C25" s="32"/>
      <c r="D25" s="2"/>
    </row>
  </sheetData>
  <mergeCells count="23">
    <mergeCell ref="E22:N23"/>
    <mergeCell ref="A16:C16"/>
    <mergeCell ref="A17:C17"/>
    <mergeCell ref="A18:C18"/>
    <mergeCell ref="A19:C19"/>
    <mergeCell ref="A20:C20"/>
    <mergeCell ref="A22:C22"/>
    <mergeCell ref="A15:C15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horizontalDpi="360" verticalDpi="360" orientation="landscape" paperSize="9" scale="45" r:id="rId3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76c7b0c-76b3-417c-b46d-66844964d4f1}">
  <sheetPr>
    <pageSetUpPr fitToPage="1"/>
  </sheetPr>
  <dimension ref="A1:Z25"/>
  <sheetViews>
    <sheetView zoomScale="80" zoomScaleNormal="80" workbookViewId="0" topLeftCell="D1">
      <selection pane="topLeft" activeCell="D5" sqref="D5:Q5"/>
    </sheetView>
  </sheetViews>
  <sheetFormatPr defaultColWidth="8.854285714285714" defaultRowHeight="20.25"/>
  <cols>
    <col min="1" max="2" width="11.571428571428571" style="1" customWidth="1"/>
    <col min="3" max="3" width="63.714285714285715" style="1" bestFit="1" customWidth="1"/>
    <col min="4" max="8" width="11.571428571428571" style="1" customWidth="1"/>
    <col min="9" max="9" width="10.714285714285714" style="1" bestFit="1" customWidth="1"/>
    <col min="10" max="10" width="14.285714285714286" style="1" bestFit="1" customWidth="1"/>
    <col min="11" max="11" width="5.857142857142857" style="1" bestFit="1" customWidth="1"/>
    <col min="12" max="12" width="6.428571428571429" style="1" bestFit="1" customWidth="1"/>
    <col min="13" max="13" width="5.857142857142857" style="1" bestFit="1" customWidth="1"/>
    <col min="14" max="15" width="6.428571428571429" style="1" bestFit="1" customWidth="1"/>
    <col min="16" max="17" width="10.714285714285714" style="1" bestFit="1" customWidth="1"/>
    <col min="18" max="18" width="6.714285714285714" style="1" bestFit="1" customWidth="1"/>
    <col min="19" max="20" width="5.857142857142857" style="1" bestFit="1" customWidth="1"/>
    <col min="21" max="22" width="6.714285714285714" style="1" bestFit="1" customWidth="1"/>
    <col min="23" max="23" width="22.142857142857142" style="1" bestFit="1" customWidth="1"/>
    <col min="24" max="24" width="20.142857142857142" style="1" bestFit="1" customWidth="1"/>
    <col min="25" max="26" width="11.428571428571429" style="1" customWidth="1"/>
    <col min="27" max="16384" width="8.857142857142858" style="1"/>
  </cols>
  <sheetData>
    <row r="1" spans="1:26" ht="20.25">
      <c r="A1" s="186" t="str">
        <f>'1 (9)'!A1:Z1</f>
        <v xml:space="preserve">ST. WILFRED'S PG COLLEGE 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0.25">
      <c r="A2" s="186" t="s">
        <v>88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1" thickBot="1">
      <c r="A3" s="186"/>
      <c r="B3" s="186"/>
      <c r="C3" s="186"/>
      <c r="D3" s="186"/>
      <c r="E3" s="186"/>
      <c r="F3" s="186" t="s">
        <v>91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21" thickBot="1">
      <c r="A4" s="187" t="s">
        <v>77</v>
      </c>
      <c r="B4" s="188"/>
      <c r="C4" s="235" t="s">
        <v>315</v>
      </c>
      <c r="D4" s="113" t="s">
        <v>82</v>
      </c>
      <c r="E4" s="114"/>
      <c r="F4" s="189" t="s">
        <v>102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>
      <c r="A5" s="191" t="s">
        <v>0</v>
      </c>
      <c r="B5" s="193" t="s">
        <v>1</v>
      </c>
      <c r="C5" s="196" t="s">
        <v>2</v>
      </c>
      <c r="D5" s="199" t="s">
        <v>94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00" t="s">
        <v>78</v>
      </c>
      <c r="S5" s="200"/>
      <c r="T5" s="200"/>
      <c r="U5" s="200"/>
      <c r="V5" s="200"/>
      <c r="W5" s="35" t="s">
        <v>11</v>
      </c>
      <c r="X5" s="201" t="s">
        <v>10</v>
      </c>
      <c r="Y5" s="202" t="s">
        <v>307</v>
      </c>
      <c r="Z5" s="202" t="s">
        <v>76</v>
      </c>
    </row>
    <row r="6" spans="1:26" ht="20.25">
      <c r="A6" s="192"/>
      <c r="B6" s="194"/>
      <c r="C6" s="197"/>
      <c r="D6" s="203" t="s">
        <v>89</v>
      </c>
      <c r="E6" s="203"/>
      <c r="F6" s="203"/>
      <c r="G6" s="203"/>
      <c r="H6" s="203"/>
      <c r="I6" s="203"/>
      <c r="J6" s="203"/>
      <c r="K6" s="204" t="s">
        <v>90</v>
      </c>
      <c r="L6" s="204"/>
      <c r="M6" s="204"/>
      <c r="N6" s="204"/>
      <c r="O6" s="204"/>
      <c r="P6" s="204"/>
      <c r="Q6" s="204"/>
      <c r="R6" s="200"/>
      <c r="S6" s="200"/>
      <c r="T6" s="200"/>
      <c r="U6" s="200"/>
      <c r="V6" s="200"/>
      <c r="W6" s="35" t="s">
        <v>9</v>
      </c>
      <c r="X6" s="201"/>
      <c r="Y6" s="202"/>
      <c r="Z6" s="202"/>
    </row>
    <row r="7" spans="1:26" ht="21" thickBot="1">
      <c r="A7" s="192"/>
      <c r="B7" s="195"/>
      <c r="C7" s="198"/>
      <c r="D7" s="203" t="s">
        <v>83</v>
      </c>
      <c r="E7" s="203" t="s">
        <v>84</v>
      </c>
      <c r="F7" s="203" t="s">
        <v>85</v>
      </c>
      <c r="G7" s="203" t="s">
        <v>86</v>
      </c>
      <c r="H7" s="203" t="s">
        <v>87</v>
      </c>
      <c r="I7" s="203" t="s">
        <v>92</v>
      </c>
      <c r="J7" s="203" t="s">
        <v>79</v>
      </c>
      <c r="K7" s="204" t="s">
        <v>8</v>
      </c>
      <c r="L7" s="204" t="s">
        <v>84</v>
      </c>
      <c r="M7" s="204" t="s">
        <v>4</v>
      </c>
      <c r="N7" s="204" t="s">
        <v>86</v>
      </c>
      <c r="O7" s="204" t="s">
        <v>87</v>
      </c>
      <c r="P7" s="204" t="s">
        <v>93</v>
      </c>
      <c r="Q7" s="204" t="s">
        <v>80</v>
      </c>
      <c r="R7" s="115" t="s">
        <v>8</v>
      </c>
      <c r="S7" s="200" t="s">
        <v>3</v>
      </c>
      <c r="T7" s="200" t="s">
        <v>4</v>
      </c>
      <c r="U7" s="200" t="s">
        <v>5</v>
      </c>
      <c r="V7" s="200" t="s">
        <v>6</v>
      </c>
      <c r="W7" s="35" t="s">
        <v>95</v>
      </c>
      <c r="X7" s="201"/>
      <c r="Y7" s="202"/>
      <c r="Z7" s="202"/>
    </row>
    <row r="8" spans="1:26" ht="19.9" customHeight="1">
      <c r="A8" s="320">
        <v>1</v>
      </c>
      <c r="B8" s="333">
        <v>263498</v>
      </c>
      <c r="C8" s="334" t="s">
        <v>192</v>
      </c>
      <c r="D8" s="10">
        <v>7</v>
      </c>
      <c r="E8" s="10">
        <v>5</v>
      </c>
      <c r="F8" s="10">
        <v>4</v>
      </c>
      <c r="G8" s="10">
        <v>5</v>
      </c>
      <c r="H8" s="10">
        <v>7</v>
      </c>
      <c r="I8" s="10">
        <f>SUM(D8:H8)</f>
        <v>28</v>
      </c>
      <c r="J8" s="10">
        <f>I8*0.15</f>
        <v>4.20</v>
      </c>
      <c r="K8" s="18">
        <v>2</v>
      </c>
      <c r="L8" s="18">
        <v>2.50</v>
      </c>
      <c r="M8" s="18">
        <v>3</v>
      </c>
      <c r="N8" s="18">
        <v>4</v>
      </c>
      <c r="O8" s="18">
        <v>2</v>
      </c>
      <c r="P8" s="18">
        <f>SUM(K8:O8)</f>
        <v>13.50</v>
      </c>
      <c r="Q8" s="116">
        <f>P8*0.05</f>
        <v>0.675</v>
      </c>
      <c r="R8" s="105">
        <f>(D8*0.15+K8*0.05)</f>
        <v>1.1500000000000001</v>
      </c>
      <c r="S8" s="105">
        <f t="shared" si="0" ref="S8:V13">(E8*0.15+L8*0.05)</f>
        <v>0.875</v>
      </c>
      <c r="T8" s="105">
        <f t="shared" si="0"/>
        <v>0.75</v>
      </c>
      <c r="U8" s="105">
        <f t="shared" si="0"/>
        <v>0.95</v>
      </c>
      <c r="V8" s="105">
        <f t="shared" si="0"/>
        <v>1.1500000000000001</v>
      </c>
      <c r="W8" s="117">
        <f t="shared" si="1" ref="W8:W13">I8+P8</f>
        <v>41.50</v>
      </c>
      <c r="X8" s="117">
        <f>(W8*0.2)</f>
        <v>8.3000000000000007</v>
      </c>
      <c r="Y8" s="239">
        <v>27</v>
      </c>
      <c r="Z8" s="116">
        <f>Y8*0.8</f>
        <v>21.60</v>
      </c>
    </row>
    <row r="9" spans="1:26" ht="19.9" customHeight="1">
      <c r="A9" s="321">
        <v>2</v>
      </c>
      <c r="B9" s="333">
        <v>263532</v>
      </c>
      <c r="C9" s="334" t="s">
        <v>213</v>
      </c>
      <c r="D9" s="10">
        <v>6.50</v>
      </c>
      <c r="E9" s="10">
        <v>4</v>
      </c>
      <c r="F9" s="10">
        <v>5</v>
      </c>
      <c r="G9" s="10">
        <v>7</v>
      </c>
      <c r="H9" s="10">
        <v>8</v>
      </c>
      <c r="I9" s="10">
        <f t="shared" si="2" ref="I9:I13">SUM(D9:H9)</f>
        <v>30.50</v>
      </c>
      <c r="J9" s="10">
        <f t="shared" si="3" ref="J9:J13">I9*0.15</f>
        <v>4.575</v>
      </c>
      <c r="K9" s="18">
        <v>4</v>
      </c>
      <c r="L9" s="18">
        <v>5</v>
      </c>
      <c r="M9" s="336">
        <v>3</v>
      </c>
      <c r="N9" s="18">
        <v>3</v>
      </c>
      <c r="O9" s="18">
        <v>4</v>
      </c>
      <c r="P9" s="18">
        <f t="shared" si="4" ref="P9:P13">SUM(K9:O9)</f>
        <v>19</v>
      </c>
      <c r="Q9" s="116">
        <f t="shared" si="5" ref="Q9:Q13">P9*0.05</f>
        <v>0.95</v>
      </c>
      <c r="R9" s="105">
        <f t="shared" si="6" ref="R9:R13">(D9*0.15+K9*0.05)</f>
        <v>1.175</v>
      </c>
      <c r="S9" s="105">
        <f t="shared" si="0"/>
        <v>0.85</v>
      </c>
      <c r="T9" s="105">
        <f t="shared" si="0"/>
        <v>0.90</v>
      </c>
      <c r="U9" s="105">
        <f t="shared" si="0"/>
        <v>1.2000000000000002</v>
      </c>
      <c r="V9" s="105">
        <f t="shared" si="0"/>
        <v>1.40</v>
      </c>
      <c r="W9" s="117">
        <f t="shared" si="1"/>
        <v>49.50</v>
      </c>
      <c r="X9" s="117">
        <f t="shared" si="7" ref="X9:X13">(W9*0.2)</f>
        <v>9.90</v>
      </c>
      <c r="Y9" s="239">
        <v>30</v>
      </c>
      <c r="Z9" s="116">
        <f t="shared" si="8" ref="Z9:Z13">Y9*0.8</f>
        <v>24</v>
      </c>
    </row>
    <row r="10" spans="1:26" ht="19.9" customHeight="1" thickBot="1">
      <c r="A10" s="321">
        <v>3</v>
      </c>
      <c r="B10" s="333">
        <v>263548</v>
      </c>
      <c r="C10" s="334" t="s">
        <v>222</v>
      </c>
      <c r="D10" s="10">
        <v>4</v>
      </c>
      <c r="E10" s="10">
        <v>5</v>
      </c>
      <c r="F10" s="10">
        <v>4</v>
      </c>
      <c r="G10" s="10">
        <v>6</v>
      </c>
      <c r="H10" s="10">
        <v>3</v>
      </c>
      <c r="I10" s="10">
        <f t="shared" si="2"/>
        <v>22</v>
      </c>
      <c r="J10" s="10">
        <f t="shared" si="3"/>
        <v>3.30</v>
      </c>
      <c r="K10" s="18">
        <v>3</v>
      </c>
      <c r="L10" s="18">
        <v>4</v>
      </c>
      <c r="M10" s="18">
        <v>2</v>
      </c>
      <c r="N10" s="18">
        <v>4</v>
      </c>
      <c r="O10" s="18">
        <v>2</v>
      </c>
      <c r="P10" s="18">
        <f t="shared" si="4"/>
        <v>15</v>
      </c>
      <c r="Q10" s="116">
        <f t="shared" si="5"/>
        <v>0.75</v>
      </c>
      <c r="R10" s="105">
        <f t="shared" si="6"/>
        <v>0.75</v>
      </c>
      <c r="S10" s="105">
        <f t="shared" si="0"/>
        <v>0.95</v>
      </c>
      <c r="T10" s="105">
        <f t="shared" si="0"/>
        <v>0.70</v>
      </c>
      <c r="U10" s="105">
        <f t="shared" si="0"/>
        <v>1.0999999999999999</v>
      </c>
      <c r="V10" s="105">
        <f t="shared" si="0"/>
        <v>0.54999999999999993</v>
      </c>
      <c r="W10" s="117">
        <f t="shared" si="1"/>
        <v>37</v>
      </c>
      <c r="X10" s="117">
        <f t="shared" si="7"/>
        <v>7.40</v>
      </c>
      <c r="Y10" s="239">
        <v>20</v>
      </c>
      <c r="Z10" s="116">
        <f t="shared" si="8"/>
        <v>16</v>
      </c>
    </row>
    <row r="11" spans="1:26" ht="19.9" customHeight="1">
      <c r="A11" s="320">
        <v>3</v>
      </c>
      <c r="B11" s="333">
        <v>263551</v>
      </c>
      <c r="C11" s="334" t="s">
        <v>224</v>
      </c>
      <c r="D11" s="10">
        <v>6</v>
      </c>
      <c r="E11" s="10">
        <v>4</v>
      </c>
      <c r="F11" s="10">
        <v>2</v>
      </c>
      <c r="G11" s="10">
        <v>2</v>
      </c>
      <c r="H11" s="10">
        <v>2</v>
      </c>
      <c r="I11" s="10">
        <f t="shared" si="2"/>
        <v>16</v>
      </c>
      <c r="J11" s="10">
        <f t="shared" si="3"/>
        <v>2.40</v>
      </c>
      <c r="K11" s="18">
        <v>3</v>
      </c>
      <c r="L11" s="18">
        <v>1.50</v>
      </c>
      <c r="M11" s="18">
        <v>3</v>
      </c>
      <c r="N11" s="18">
        <v>1</v>
      </c>
      <c r="O11" s="18">
        <v>2</v>
      </c>
      <c r="P11" s="18">
        <f t="shared" si="4"/>
        <v>10.50</v>
      </c>
      <c r="Q11" s="116">
        <f t="shared" si="5"/>
        <v>0.525</v>
      </c>
      <c r="R11" s="105">
        <f t="shared" si="6"/>
        <v>1.0499999999999998</v>
      </c>
      <c r="S11" s="105">
        <f t="shared" si="0"/>
        <v>0.675</v>
      </c>
      <c r="T11" s="105">
        <f t="shared" si="0"/>
        <v>0.45</v>
      </c>
      <c r="U11" s="105">
        <f t="shared" si="0"/>
        <v>0.35</v>
      </c>
      <c r="V11" s="105">
        <f t="shared" si="0"/>
        <v>0.40</v>
      </c>
      <c r="W11" s="117">
        <f t="shared" si="1"/>
        <v>26.50</v>
      </c>
      <c r="X11" s="117">
        <f t="shared" si="7"/>
        <v>5.3000000000000007</v>
      </c>
      <c r="Y11" s="239">
        <v>19</v>
      </c>
      <c r="Z11" s="116">
        <f t="shared" si="8"/>
        <v>15.20</v>
      </c>
    </row>
    <row r="12" spans="1:26" ht="18" customHeight="1" thickBot="1">
      <c r="A12" s="321">
        <v>4</v>
      </c>
      <c r="B12" s="333">
        <v>263560</v>
      </c>
      <c r="C12" s="334" t="s">
        <v>230</v>
      </c>
      <c r="D12" s="10">
        <v>1</v>
      </c>
      <c r="E12" s="10">
        <v>7</v>
      </c>
      <c r="F12" s="10">
        <v>5</v>
      </c>
      <c r="G12" s="10">
        <v>5</v>
      </c>
      <c r="H12" s="10">
        <v>4</v>
      </c>
      <c r="I12" s="10">
        <f t="shared" si="2"/>
        <v>22</v>
      </c>
      <c r="J12" s="10">
        <f t="shared" si="3"/>
        <v>3.30</v>
      </c>
      <c r="K12" s="18">
        <v>1</v>
      </c>
      <c r="L12" s="18">
        <v>2</v>
      </c>
      <c r="M12" s="18">
        <v>3</v>
      </c>
      <c r="N12" s="18">
        <v>1</v>
      </c>
      <c r="O12" s="18">
        <v>5</v>
      </c>
      <c r="P12" s="18">
        <f t="shared" si="4"/>
        <v>12</v>
      </c>
      <c r="Q12" s="116">
        <f t="shared" si="5"/>
        <v>0.60000000000000009</v>
      </c>
      <c r="R12" s="105">
        <f t="shared" si="6"/>
        <v>0.20</v>
      </c>
      <c r="S12" s="105">
        <f t="shared" si="0"/>
        <v>1.1500000000000001</v>
      </c>
      <c r="T12" s="105">
        <f t="shared" si="0"/>
        <v>0.90</v>
      </c>
      <c r="U12" s="105">
        <f t="shared" si="0"/>
        <v>0.80</v>
      </c>
      <c r="V12" s="105">
        <f t="shared" si="0"/>
        <v>0.85</v>
      </c>
      <c r="W12" s="117">
        <f t="shared" si="1"/>
        <v>34</v>
      </c>
      <c r="X12" s="117">
        <f t="shared" si="7"/>
        <v>6.8000000000000007</v>
      </c>
      <c r="Y12" s="239">
        <v>20</v>
      </c>
      <c r="Z12" s="116">
        <f t="shared" si="8"/>
        <v>16</v>
      </c>
    </row>
    <row r="13" spans="1:26" ht="19.9" customHeight="1">
      <c r="A13" s="320">
        <v>5</v>
      </c>
      <c r="B13" s="333">
        <v>263619</v>
      </c>
      <c r="C13" s="335" t="s">
        <v>263</v>
      </c>
      <c r="D13" s="10">
        <v>8</v>
      </c>
      <c r="E13" s="10">
        <v>9</v>
      </c>
      <c r="F13" s="10">
        <v>1</v>
      </c>
      <c r="G13" s="10">
        <v>5.50</v>
      </c>
      <c r="H13" s="10">
        <v>3.50</v>
      </c>
      <c r="I13" s="10">
        <f t="shared" si="2"/>
        <v>27</v>
      </c>
      <c r="J13" s="10">
        <f t="shared" si="3"/>
        <v>4.05</v>
      </c>
      <c r="K13" s="18">
        <v>4</v>
      </c>
      <c r="L13" s="18">
        <v>3</v>
      </c>
      <c r="M13" s="18">
        <v>1</v>
      </c>
      <c r="N13" s="18">
        <v>4</v>
      </c>
      <c r="O13" s="18">
        <v>4</v>
      </c>
      <c r="P13" s="18">
        <f t="shared" si="4"/>
        <v>16</v>
      </c>
      <c r="Q13" s="116">
        <f t="shared" si="5"/>
        <v>0.80</v>
      </c>
      <c r="R13" s="105">
        <f t="shared" si="6"/>
        <v>1.40</v>
      </c>
      <c r="S13" s="105">
        <f t="shared" si="0"/>
        <v>1.50</v>
      </c>
      <c r="T13" s="105">
        <f t="shared" si="0"/>
        <v>0.20</v>
      </c>
      <c r="U13" s="105">
        <f t="shared" si="0"/>
        <v>1.0249999999999999</v>
      </c>
      <c r="V13" s="105">
        <f t="shared" si="0"/>
        <v>0.72500000000000009</v>
      </c>
      <c r="W13" s="117">
        <f t="shared" si="1"/>
        <v>43</v>
      </c>
      <c r="X13" s="117">
        <f t="shared" si="7"/>
        <v>8.60</v>
      </c>
      <c r="Y13" s="244">
        <v>26</v>
      </c>
      <c r="Z13" s="116">
        <f t="shared" si="8"/>
        <v>20.80</v>
      </c>
    </row>
    <row r="14" ht="21" thickBot="1"/>
    <row r="15" spans="1:26" ht="20.25">
      <c r="A15" s="183" t="s">
        <v>302</v>
      </c>
      <c r="B15" s="184"/>
      <c r="C15" s="185"/>
      <c r="D15" s="6">
        <f t="shared" si="9" ref="D15:Z15">COUNT(D8:D13)</f>
        <v>6</v>
      </c>
      <c r="E15" s="7">
        <f t="shared" si="9"/>
        <v>6</v>
      </c>
      <c r="F15" s="7">
        <f t="shared" si="9"/>
        <v>6</v>
      </c>
      <c r="G15" s="7">
        <f t="shared" si="9"/>
        <v>6</v>
      </c>
      <c r="H15" s="87">
        <f t="shared" si="9"/>
        <v>6</v>
      </c>
      <c r="I15" s="8">
        <f t="shared" si="9"/>
        <v>6</v>
      </c>
      <c r="J15" s="88">
        <f t="shared" si="9"/>
        <v>6</v>
      </c>
      <c r="K15" s="80">
        <f t="shared" si="9"/>
        <v>6</v>
      </c>
      <c r="L15" s="15">
        <f t="shared" si="9"/>
        <v>6</v>
      </c>
      <c r="M15" s="15">
        <f t="shared" si="9"/>
        <v>6</v>
      </c>
      <c r="N15" s="15">
        <f t="shared" si="9"/>
        <v>6</v>
      </c>
      <c r="O15" s="81">
        <f t="shared" si="9"/>
        <v>6</v>
      </c>
      <c r="P15" s="76">
        <f t="shared" si="9"/>
        <v>6</v>
      </c>
      <c r="Q15" s="94">
        <f t="shared" si="9"/>
        <v>6</v>
      </c>
      <c r="R15" s="97">
        <f t="shared" si="9"/>
        <v>6</v>
      </c>
      <c r="S15" s="22">
        <f t="shared" si="9"/>
        <v>6</v>
      </c>
      <c r="T15" s="22">
        <f t="shared" si="9"/>
        <v>6</v>
      </c>
      <c r="U15" s="22">
        <f t="shared" si="9"/>
        <v>6</v>
      </c>
      <c r="V15" s="23">
        <f t="shared" si="9"/>
        <v>6</v>
      </c>
      <c r="W15" s="106">
        <f t="shared" si="9"/>
        <v>6</v>
      </c>
      <c r="X15" s="100">
        <f t="shared" si="9"/>
        <v>6</v>
      </c>
      <c r="Y15" s="16">
        <f t="shared" si="9"/>
        <v>6</v>
      </c>
      <c r="Z15" s="104">
        <f t="shared" si="9"/>
        <v>6</v>
      </c>
    </row>
    <row r="16" spans="1:26" ht="21" customHeight="1">
      <c r="A16" s="174" t="s">
        <v>303</v>
      </c>
      <c r="B16" s="175"/>
      <c r="C16" s="176"/>
      <c r="D16" s="9">
        <v>10</v>
      </c>
      <c r="E16" s="10">
        <v>10</v>
      </c>
      <c r="F16" s="10">
        <v>10</v>
      </c>
      <c r="G16" s="10">
        <v>10</v>
      </c>
      <c r="H16" s="89">
        <v>10</v>
      </c>
      <c r="I16" s="11">
        <f>SUM(D16:H16)</f>
        <v>50</v>
      </c>
      <c r="J16" s="90">
        <f>I16*0.15</f>
        <v>7.50</v>
      </c>
      <c r="K16" s="82">
        <v>5</v>
      </c>
      <c r="L16" s="18">
        <v>5</v>
      </c>
      <c r="M16" s="18">
        <v>5</v>
      </c>
      <c r="N16" s="18">
        <v>5</v>
      </c>
      <c r="O16" s="83">
        <v>5</v>
      </c>
      <c r="P16" s="77">
        <f>SUM(K16:O16)</f>
        <v>25</v>
      </c>
      <c r="Q16" s="95">
        <f>P16*0.05</f>
        <v>1.25</v>
      </c>
      <c r="R16" s="98">
        <f>(D16*0.15+K16*0.05)</f>
        <v>1.75</v>
      </c>
      <c r="S16" s="24">
        <f>((E16*0.15+L16*0.05))</f>
        <v>1.75</v>
      </c>
      <c r="T16" s="24">
        <f t="shared" si="10" ref="T16:U16">((F16*0.15+M16*0.05))</f>
        <v>1.75</v>
      </c>
      <c r="U16" s="24">
        <f t="shared" si="10"/>
        <v>1.75</v>
      </c>
      <c r="V16" s="25">
        <f>((H16*0.15+O16*0.05))</f>
        <v>1.75</v>
      </c>
      <c r="W16" s="107">
        <v>75</v>
      </c>
      <c r="X16" s="101">
        <f>W16*0.2</f>
        <v>15</v>
      </c>
      <c r="Y16" s="19">
        <v>50</v>
      </c>
      <c r="Z16" s="84">
        <f>Y16*0.8</f>
        <v>40</v>
      </c>
    </row>
    <row r="17" spans="1:26" ht="20.25">
      <c r="A17" s="174" t="s">
        <v>72</v>
      </c>
      <c r="B17" s="175"/>
      <c r="C17" s="176"/>
      <c r="D17" s="9">
        <f>D16*0.4</f>
        <v>4</v>
      </c>
      <c r="E17" s="10">
        <f>E16*0.4</f>
        <v>4</v>
      </c>
      <c r="F17" s="10">
        <f t="shared" si="11" ref="F17:J17">F16*0.4</f>
        <v>4</v>
      </c>
      <c r="G17" s="10">
        <f t="shared" si="11"/>
        <v>4</v>
      </c>
      <c r="H17" s="89">
        <f t="shared" si="11"/>
        <v>4</v>
      </c>
      <c r="I17" s="11">
        <f t="shared" si="11"/>
        <v>20</v>
      </c>
      <c r="J17" s="90">
        <f t="shared" si="11"/>
        <v>3</v>
      </c>
      <c r="K17" s="82">
        <f>K16*0.4</f>
        <v>2</v>
      </c>
      <c r="L17" s="18">
        <f>L16*0.4</f>
        <v>2</v>
      </c>
      <c r="M17" s="18">
        <f t="shared" si="12" ref="M17:Z17">M16*0.4</f>
        <v>2</v>
      </c>
      <c r="N17" s="18">
        <f t="shared" si="12"/>
        <v>2</v>
      </c>
      <c r="O17" s="83">
        <f t="shared" si="12"/>
        <v>2</v>
      </c>
      <c r="P17" s="77">
        <f t="shared" si="12"/>
        <v>10</v>
      </c>
      <c r="Q17" s="95">
        <f t="shared" si="12"/>
        <v>0.50</v>
      </c>
      <c r="R17" s="98">
        <f t="shared" si="12"/>
        <v>0.70</v>
      </c>
      <c r="S17" s="24">
        <f t="shared" si="12"/>
        <v>0.70</v>
      </c>
      <c r="T17" s="24">
        <f t="shared" si="12"/>
        <v>0.70</v>
      </c>
      <c r="U17" s="24">
        <f t="shared" si="12"/>
        <v>0.70</v>
      </c>
      <c r="V17" s="25">
        <f t="shared" si="12"/>
        <v>0.70</v>
      </c>
      <c r="W17" s="107">
        <f t="shared" si="12"/>
        <v>30</v>
      </c>
      <c r="X17" s="101">
        <f t="shared" si="12"/>
        <v>6</v>
      </c>
      <c r="Y17" s="19">
        <f t="shared" si="12"/>
        <v>20</v>
      </c>
      <c r="Z17" s="84">
        <f t="shared" si="12"/>
        <v>16</v>
      </c>
    </row>
    <row r="18" spans="1:26" ht="21" customHeight="1">
      <c r="A18" s="174" t="s">
        <v>12</v>
      </c>
      <c r="B18" s="175"/>
      <c r="C18" s="176"/>
      <c r="D18" s="9">
        <f>COUNTIF(D8:D13,"&gt;=4")</f>
        <v>5</v>
      </c>
      <c r="E18" s="9">
        <f>COUNTIF(E8:E13,"&gt;=4")</f>
        <v>6</v>
      </c>
      <c r="F18" s="9">
        <f>COUNTIF(F8:F13,"&gt;=4")</f>
        <v>4</v>
      </c>
      <c r="G18" s="9">
        <f>COUNTIF(G8:G13,"&gt;=4")</f>
        <v>5</v>
      </c>
      <c r="H18" s="9">
        <f>COUNTIF(H8:H13,"&gt;=4")</f>
        <v>3</v>
      </c>
      <c r="I18" s="11">
        <f>COUNTIF(I8:I13,"&gt;=20")</f>
        <v>5</v>
      </c>
      <c r="J18" s="90">
        <f>COUNTIF(J8:J13,"&gt;=3")</f>
        <v>5</v>
      </c>
      <c r="K18" s="82">
        <f>COUNTIF(K8:K13,"&gt;=2")</f>
        <v>5</v>
      </c>
      <c r="L18" s="82">
        <f>COUNTIF(L8:L13,"&gt;=2")</f>
        <v>5</v>
      </c>
      <c r="M18" s="82">
        <f>COUNTIF(M8:M13,"&gt;=2")</f>
        <v>5</v>
      </c>
      <c r="N18" s="82">
        <f>COUNTIF(N8:N13,"&gt;=2")</f>
        <v>4</v>
      </c>
      <c r="O18" s="82">
        <f>COUNTIF(O8:O13,"&gt;=2")</f>
        <v>6</v>
      </c>
      <c r="P18" s="77">
        <f>COUNTIF(P8:P13,"&gt;=10")</f>
        <v>6</v>
      </c>
      <c r="Q18" s="95">
        <f>COUNTIF(Q8:Q13,"&gt;=0.5")</f>
        <v>6</v>
      </c>
      <c r="R18" s="98">
        <f>COUNTIF(R8:R13,"&gt;=0.7")</f>
        <v>5</v>
      </c>
      <c r="S18" s="98">
        <f>COUNTIF(S8:S13,"&gt;=0.7")</f>
        <v>5</v>
      </c>
      <c r="T18" s="98">
        <f>COUNTIF(T8:T13,"&gt;=0.7")</f>
        <v>4</v>
      </c>
      <c r="U18" s="98">
        <f>COUNTIF(U8:U13,"&gt;=0.7")</f>
        <v>5</v>
      </c>
      <c r="V18" s="98">
        <f>COUNTIF(V8:V13,"&gt;=0.7")</f>
        <v>4</v>
      </c>
      <c r="W18" s="107">
        <f>COUNTIF(W8:W13,"&gt;=30")</f>
        <v>5</v>
      </c>
      <c r="X18" s="101">
        <f>COUNTIF(X8:X13,"&gt;=6")</f>
        <v>5</v>
      </c>
      <c r="Y18" s="19">
        <f>COUNTIF(Y8:Y13,"&gt;=20")</f>
        <v>5</v>
      </c>
      <c r="Z18" s="84">
        <f>COUNTIF(Z8:Z13,"&gt;=16")</f>
        <v>5</v>
      </c>
    </row>
    <row r="19" spans="1:26" ht="20.25">
      <c r="A19" s="174" t="s">
        <v>13</v>
      </c>
      <c r="B19" s="175"/>
      <c r="C19" s="176"/>
      <c r="D19" s="91" t="str">
        <f t="shared" si="13" ref="D19:Z19">IF(((D18/COUNT(D8:D13))*100)&gt;=60,"3",IF(AND(((D18/COUNT(D8:D13))*100)&lt;60,((D18/COUNT(D8:D13))*100)&gt;=50),"2",IF(AND(((D18/COUNT(D8:D13))*100)&lt;50,((D18/COUNT(D8:D13))*100)&gt;=40),"1","0")))</f>
        <v>3</v>
      </c>
      <c r="E19" s="10" t="str">
        <f t="shared" si="13"/>
        <v>3</v>
      </c>
      <c r="F19" s="10" t="str">
        <f t="shared" si="13"/>
        <v>3</v>
      </c>
      <c r="G19" s="10" t="str">
        <f t="shared" si="13"/>
        <v>3</v>
      </c>
      <c r="H19" s="89" t="str">
        <f t="shared" si="13"/>
        <v>2</v>
      </c>
      <c r="I19" s="11" t="str">
        <f t="shared" si="13"/>
        <v>3</v>
      </c>
      <c r="J19" s="90" t="str">
        <f t="shared" si="13"/>
        <v>3</v>
      </c>
      <c r="K19" s="82" t="str">
        <f t="shared" si="13"/>
        <v>3</v>
      </c>
      <c r="L19" s="17" t="str">
        <f t="shared" si="13"/>
        <v>3</v>
      </c>
      <c r="M19" s="17" t="str">
        <f t="shared" si="13"/>
        <v>3</v>
      </c>
      <c r="N19" s="17" t="str">
        <f t="shared" si="13"/>
        <v>3</v>
      </c>
      <c r="O19" s="84" t="str">
        <f t="shared" si="13"/>
        <v>3</v>
      </c>
      <c r="P19" s="77" t="str">
        <f t="shared" si="13"/>
        <v>3</v>
      </c>
      <c r="Q19" s="95" t="str">
        <f t="shared" si="13"/>
        <v>3</v>
      </c>
      <c r="R19" s="98" t="str">
        <f t="shared" si="13"/>
        <v>3</v>
      </c>
      <c r="S19" s="24" t="str">
        <f t="shared" si="13"/>
        <v>3</v>
      </c>
      <c r="T19" s="24" t="str">
        <f t="shared" si="13"/>
        <v>3</v>
      </c>
      <c r="U19" s="24" t="str">
        <f t="shared" si="13"/>
        <v>3</v>
      </c>
      <c r="V19" s="25" t="str">
        <f t="shared" si="13"/>
        <v>3</v>
      </c>
      <c r="W19" s="101" t="str">
        <f t="shared" si="13"/>
        <v>3</v>
      </c>
      <c r="X19" s="102" t="str">
        <f t="shared" si="13"/>
        <v>3</v>
      </c>
      <c r="Y19" s="95" t="str">
        <f t="shared" si="13"/>
        <v>3</v>
      </c>
      <c r="Z19" s="19" t="str">
        <f t="shared" si="13"/>
        <v>3</v>
      </c>
    </row>
    <row r="20" spans="1:26" ht="21" thickBot="1">
      <c r="A20" s="177" t="s">
        <v>14</v>
      </c>
      <c r="B20" s="178"/>
      <c r="C20" s="179"/>
      <c r="D20" s="12">
        <f t="shared" si="14" ref="D20:Z20">((D18/COUNT(D8:D13))*D19)</f>
        <v>2.50</v>
      </c>
      <c r="E20" s="13">
        <f t="shared" si="14"/>
        <v>3</v>
      </c>
      <c r="F20" s="13">
        <f t="shared" si="14"/>
        <v>2</v>
      </c>
      <c r="G20" s="13">
        <f t="shared" si="14"/>
        <v>2.50</v>
      </c>
      <c r="H20" s="92">
        <f t="shared" si="14"/>
        <v>1</v>
      </c>
      <c r="I20" s="14">
        <f t="shared" si="14"/>
        <v>2.50</v>
      </c>
      <c r="J20" s="93">
        <f t="shared" si="14"/>
        <v>2.50</v>
      </c>
      <c r="K20" s="85">
        <f t="shared" si="14"/>
        <v>2.50</v>
      </c>
      <c r="L20" s="20">
        <f t="shared" si="14"/>
        <v>2.50</v>
      </c>
      <c r="M20" s="20">
        <f t="shared" si="14"/>
        <v>2.50</v>
      </c>
      <c r="N20" s="20">
        <f t="shared" si="14"/>
        <v>2</v>
      </c>
      <c r="O20" s="86">
        <f t="shared" si="14"/>
        <v>3</v>
      </c>
      <c r="P20" s="78">
        <f t="shared" si="14"/>
        <v>3</v>
      </c>
      <c r="Q20" s="96">
        <f t="shared" si="14"/>
        <v>3</v>
      </c>
      <c r="R20" s="99">
        <f t="shared" si="14"/>
        <v>2.50</v>
      </c>
      <c r="S20" s="26">
        <f t="shared" si="14"/>
        <v>2.50</v>
      </c>
      <c r="T20" s="26">
        <f t="shared" si="14"/>
        <v>2</v>
      </c>
      <c r="U20" s="26">
        <f t="shared" si="14"/>
        <v>2.50</v>
      </c>
      <c r="V20" s="27">
        <f t="shared" si="14"/>
        <v>2</v>
      </c>
      <c r="W20" s="108">
        <f t="shared" si="14"/>
        <v>2.50</v>
      </c>
      <c r="X20" s="103">
        <f t="shared" si="14"/>
        <v>2.50</v>
      </c>
      <c r="Y20" s="96">
        <f t="shared" si="14"/>
        <v>2.50</v>
      </c>
      <c r="Z20" s="21">
        <f t="shared" si="14"/>
        <v>2.50</v>
      </c>
    </row>
    <row r="21" spans="1:4" ht="21" thickBot="1">
      <c r="A21" s="2"/>
      <c r="B21" s="2"/>
      <c r="C21" s="2"/>
      <c r="D21" s="2"/>
    </row>
    <row r="22" spans="1:19" ht="20.25">
      <c r="A22" s="180" t="s">
        <v>15</v>
      </c>
      <c r="B22" s="181"/>
      <c r="C22" s="182"/>
      <c r="D22" s="2"/>
      <c r="E22" s="168" t="s">
        <v>16</v>
      </c>
      <c r="F22" s="169"/>
      <c r="G22" s="169"/>
      <c r="H22" s="169"/>
      <c r="I22" s="169"/>
      <c r="J22" s="169"/>
      <c r="K22" s="169"/>
      <c r="L22" s="169"/>
      <c r="M22" s="169"/>
      <c r="N22" s="170"/>
      <c r="O22" s="79" t="s">
        <v>8</v>
      </c>
      <c r="P22" s="28" t="s">
        <v>3</v>
      </c>
      <c r="Q22" s="28" t="s">
        <v>4</v>
      </c>
      <c r="R22" s="28" t="s">
        <v>5</v>
      </c>
      <c r="S22" s="29" t="s">
        <v>6</v>
      </c>
    </row>
    <row r="23" spans="1:19" ht="21" thickBot="1">
      <c r="A23" s="318" t="s">
        <v>73</v>
      </c>
      <c r="B23" s="3"/>
      <c r="C23" s="30"/>
      <c r="D23" s="2"/>
      <c r="E23" s="171"/>
      <c r="F23" s="172"/>
      <c r="G23" s="172"/>
      <c r="H23" s="172"/>
      <c r="I23" s="172"/>
      <c r="J23" s="172"/>
      <c r="K23" s="172"/>
      <c r="L23" s="172"/>
      <c r="M23" s="172"/>
      <c r="N23" s="173"/>
      <c r="O23" s="4">
        <f>(R20*0.2+Z20*0.8)</f>
        <v>2.50</v>
      </c>
      <c r="P23" s="4">
        <f>(S20*0.2+Z20*0.8)</f>
        <v>2.50</v>
      </c>
      <c r="Q23" s="4">
        <f>(T20*0.2+Z20*0.8)</f>
        <v>2.40</v>
      </c>
      <c r="R23" s="4">
        <f>(U20*0.2+Z20*0.8)</f>
        <v>2.50</v>
      </c>
      <c r="S23" s="5">
        <f>(V20*0.2+Z20*0.8)</f>
        <v>2.40</v>
      </c>
    </row>
    <row r="24" spans="1:4" ht="20.25">
      <c r="A24" s="318" t="s">
        <v>74</v>
      </c>
      <c r="B24" s="3"/>
      <c r="C24" s="30"/>
      <c r="D24" s="2"/>
    </row>
    <row r="25" spans="1:4" ht="21" thickBot="1">
      <c r="A25" s="319" t="s">
        <v>75</v>
      </c>
      <c r="B25" s="31"/>
      <c r="C25" s="32"/>
      <c r="D25" s="2"/>
    </row>
  </sheetData>
  <mergeCells count="23">
    <mergeCell ref="E22:N23"/>
    <mergeCell ref="A16:C16"/>
    <mergeCell ref="A17:C17"/>
    <mergeCell ref="A18:C18"/>
    <mergeCell ref="A19:C19"/>
    <mergeCell ref="A20:C20"/>
    <mergeCell ref="A22:C22"/>
    <mergeCell ref="A15:C15"/>
    <mergeCell ref="A1:Z1"/>
    <mergeCell ref="A2:Z2"/>
    <mergeCell ref="F3:T3"/>
    <mergeCell ref="A4:B4"/>
    <mergeCell ref="F4:Z4"/>
    <mergeCell ref="A5:A7"/>
    <mergeCell ref="B5:B7"/>
    <mergeCell ref="C5:C7"/>
    <mergeCell ref="D5:Q5"/>
    <mergeCell ref="R5:V6"/>
    <mergeCell ref="X5:X7"/>
    <mergeCell ref="Y5:Y7"/>
    <mergeCell ref="Z5:Z7"/>
    <mergeCell ref="D6:J6"/>
    <mergeCell ref="K6:Q6"/>
  </mergeCells>
  <pageMargins left="0.7" right="0.7" top="0.75" bottom="0.75" header="0.3" footer="0.3"/>
  <pageSetup orientation="landscape" paperSize="9" scale="45" r:id="rId3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028e9ee-2963-40cd-894f-34533fbfc93f}">
  <sheetPr codeName="Sheet48"/>
  <dimension ref="A1:J17"/>
  <sheetViews>
    <sheetView workbookViewId="0" topLeftCell="A1">
      <selection pane="topLeft" activeCell="C8" sqref="C8"/>
    </sheetView>
  </sheetViews>
  <sheetFormatPr defaultColWidth="8.854285714285714" defaultRowHeight="15.75"/>
  <cols>
    <col min="1" max="1" width="6.285714285714286" style="2" bestFit="1" customWidth="1"/>
    <col min="2" max="2" width="14.714285714285714" style="2" customWidth="1"/>
    <col min="3" max="3" width="10.857142857142858" style="2" bestFit="1" customWidth="1"/>
    <col min="4" max="4" width="33" style="2" bestFit="1" customWidth="1"/>
    <col min="5" max="16384" width="8.857142857142858" style="2"/>
  </cols>
  <sheetData>
    <row r="1" spans="1:10" ht="15.75">
      <c r="A1" s="207" t="str">
        <f>'1 (9)'!A1:Z1</f>
        <v xml:space="preserve">ST. WILFRED'S PG COLLEGE 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15.75">
      <c r="A2" s="207" t="s">
        <v>88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15.75">
      <c r="A3" s="207" t="s">
        <v>91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5.75">
      <c r="A4" s="206"/>
      <c r="B4" s="206"/>
      <c r="C4" s="206"/>
      <c r="D4" s="206"/>
      <c r="E4" s="206"/>
      <c r="F4" s="206"/>
      <c r="G4" s="206"/>
      <c r="H4" s="206"/>
      <c r="I4" s="206"/>
      <c r="J4" s="206"/>
    </row>
    <row r="5" spans="1:10" ht="15.75">
      <c r="A5" s="206"/>
      <c r="B5" s="206"/>
      <c r="C5" s="206"/>
      <c r="D5" s="206"/>
      <c r="E5" s="206"/>
      <c r="F5" s="206"/>
      <c r="G5" s="206"/>
      <c r="H5" s="206"/>
      <c r="I5" s="206"/>
      <c r="J5" s="206"/>
    </row>
    <row r="6" spans="1:10" ht="15.75">
      <c r="A6" s="35" t="s">
        <v>17</v>
      </c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  <c r="H6" s="35" t="s">
        <v>24</v>
      </c>
      <c r="I6" s="35" t="s">
        <v>25</v>
      </c>
      <c r="J6" s="36" t="s">
        <v>26</v>
      </c>
    </row>
    <row r="7" spans="1:10" ht="15.75">
      <c r="A7" s="33">
        <v>1</v>
      </c>
      <c r="B7" s="119" t="s">
        <v>96</v>
      </c>
      <c r="C7" s="34"/>
      <c r="D7" s="118" t="str">
        <f>'1 (9)'!C4</f>
        <v>Probability Theory</v>
      </c>
      <c r="E7" s="33">
        <f>'1 (9)'!O23</f>
        <v>0</v>
      </c>
      <c r="F7" s="33">
        <f>'1 (9)'!P23</f>
        <v>0</v>
      </c>
      <c r="G7" s="33">
        <f>'1 (9)'!Q23</f>
        <v>0</v>
      </c>
      <c r="H7" s="33">
        <f>'1 (9)'!R23</f>
        <v>0</v>
      </c>
      <c r="I7" s="33">
        <f>'1 (9)'!S23</f>
        <v>0.20</v>
      </c>
      <c r="J7" s="37">
        <f>AVERAGE(E7:I7)</f>
        <v>0.04</v>
      </c>
    </row>
    <row r="8" spans="1:10" ht="15.75">
      <c r="A8" s="33">
        <v>2</v>
      </c>
      <c r="B8" s="119" t="s">
        <v>96</v>
      </c>
      <c r="C8" s="34"/>
      <c r="D8" s="118" t="str">
        <f>'2 (9)'!C4</f>
        <v>Descriptive Statistics</v>
      </c>
      <c r="E8" s="33">
        <f>'2 (9)'!O23</f>
        <v>2.50</v>
      </c>
      <c r="F8" s="33">
        <f>'2 (9)'!P23</f>
        <v>2.50</v>
      </c>
      <c r="G8" s="33">
        <f>'2 (9)'!Q23</f>
        <v>2.40</v>
      </c>
      <c r="H8" s="33">
        <f>'2 (9)'!R23</f>
        <v>2.50</v>
      </c>
      <c r="I8" s="33">
        <f>'2 (9)'!S23</f>
        <v>2.40</v>
      </c>
      <c r="J8" s="37">
        <f t="shared" si="0" ref="J8">AVERAGE(E8:I8)</f>
        <v>2.46</v>
      </c>
    </row>
    <row r="9" spans="1:10" ht="30.6" customHeight="1">
      <c r="A9" s="205" t="s">
        <v>26</v>
      </c>
      <c r="B9" s="205"/>
      <c r="C9" s="205"/>
      <c r="D9" s="205"/>
      <c r="E9" s="37">
        <f>AVERAGE(E7:E8)</f>
        <v>1.25</v>
      </c>
      <c r="F9" s="37">
        <f>AVERAGE(F7:F8)</f>
        <v>1.25</v>
      </c>
      <c r="G9" s="37">
        <f>AVERAGE(G7:G8)</f>
        <v>1.20</v>
      </c>
      <c r="H9" s="37">
        <f>AVERAGE(H7:H8)</f>
        <v>1.25</v>
      </c>
      <c r="I9" s="37">
        <f>AVERAGE(I7:I8)</f>
        <v>1.30</v>
      </c>
      <c r="J9" s="37">
        <f>AVERAGE(E9:I9)</f>
        <v>1.25</v>
      </c>
    </row>
    <row r="12" spans="5:9" ht="20.25">
      <c r="E12" s="1"/>
      <c r="F12" s="1"/>
      <c r="G12" s="1"/>
      <c r="H12" s="1"/>
      <c r="I12" s="1"/>
    </row>
    <row r="13" spans="5:9" ht="20.25">
      <c r="E13" s="1"/>
      <c r="F13" s="1"/>
      <c r="G13" s="1"/>
      <c r="H13" s="1"/>
      <c r="I13" s="1"/>
    </row>
    <row r="15" spans="5:9" ht="20.25">
      <c r="E15" s="1"/>
      <c r="F15" s="1"/>
      <c r="G15" s="1"/>
      <c r="H15" s="1"/>
      <c r="I15" s="1"/>
    </row>
    <row r="17" spans="5:9" ht="20.25">
      <c r="E17" s="1"/>
      <c r="F17" s="1"/>
      <c r="G17" s="1"/>
      <c r="H17" s="1"/>
      <c r="I17" s="1"/>
    </row>
  </sheetData>
  <mergeCells count="6">
    <mergeCell ref="A9:D9"/>
    <mergeCell ref="A4:J4"/>
    <mergeCell ref="A5:J5"/>
    <mergeCell ref="A1:J1"/>
    <mergeCell ref="A2:J2"/>
    <mergeCell ref="A3:J3"/>
  </mergeCells>
  <pageMargins left="0.7" right="0.7" top="0.75" bottom="0.75" header="0.3" footer="0.3"/>
  <pageSetup orientation="portrait" paperSize="1" r:id="rId3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036c7f5-73ca-48db-b3cd-c2420b7c0fca}">
  <sheetPr codeName="Sheet49"/>
  <dimension ref="A1:R34"/>
  <sheetViews>
    <sheetView zoomScale="79" zoomScaleNormal="79" workbookViewId="0" topLeftCell="A13">
      <selection pane="topLeft" activeCell="C27" sqref="C27:N31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6" width="8.857142857142858" style="2"/>
    <col min="17" max="17" width="9.714285714285714" style="2" customWidth="1"/>
    <col min="18" max="18" width="10.142857142857142" style="2" customWidth="1"/>
    <col min="19" max="16384" width="8.857142857142858" style="2"/>
  </cols>
  <sheetData>
    <row r="1" spans="1:14" ht="15.75">
      <c r="A1" s="40"/>
      <c r="B1" s="39"/>
      <c r="C1" s="39"/>
      <c r="D1" s="208">
        <f>'1 (9)'!A1:Z1</f>
        <v>0</v>
      </c>
      <c r="E1" s="208"/>
      <c r="F1" s="208"/>
      <c r="G1" s="208"/>
      <c r="H1" s="208"/>
      <c r="I1" s="208"/>
      <c r="J1" s="208"/>
      <c r="K1" s="208"/>
      <c r="L1" s="39"/>
      <c r="M1" s="39"/>
      <c r="N1" s="39"/>
    </row>
    <row r="2" spans="1:18" ht="18" customHeight="1">
      <c r="A2" s="40"/>
      <c r="B2" s="39"/>
      <c r="C2" s="39"/>
      <c r="D2" s="208" t="s">
        <v>88</v>
      </c>
      <c r="E2" s="208"/>
      <c r="F2" s="208"/>
      <c r="G2" s="208"/>
      <c r="H2" s="208"/>
      <c r="I2" s="208"/>
      <c r="J2" s="208"/>
      <c r="K2" s="208"/>
      <c r="L2" s="39"/>
      <c r="M2" s="39"/>
      <c r="N2" s="39"/>
      <c r="P2" s="49" t="s">
        <v>17</v>
      </c>
      <c r="Q2" s="50" t="s">
        <v>27</v>
      </c>
      <c r="R2" s="50" t="s">
        <v>28</v>
      </c>
    </row>
    <row r="3" spans="1:18" ht="12.75" customHeight="1">
      <c r="A3" s="40"/>
      <c r="B3" s="39"/>
      <c r="C3" s="39"/>
      <c r="D3" s="209" t="s">
        <v>91</v>
      </c>
      <c r="E3" s="209"/>
      <c r="F3" s="209"/>
      <c r="G3" s="209"/>
      <c r="H3" s="209"/>
      <c r="I3" s="209"/>
      <c r="J3" s="209"/>
      <c r="K3" s="209"/>
      <c r="L3" s="39"/>
      <c r="M3" s="39"/>
      <c r="N3" s="39"/>
      <c r="P3" s="49"/>
      <c r="Q3" s="50"/>
      <c r="R3" s="50"/>
    </row>
    <row r="4" spans="1:18" ht="15.75">
      <c r="A4" s="40"/>
      <c r="B4" s="38"/>
      <c r="C4" s="39"/>
      <c r="D4" s="215" t="s">
        <v>52</v>
      </c>
      <c r="E4" s="215"/>
      <c r="F4" s="215"/>
      <c r="G4" s="215"/>
      <c r="H4" s="215"/>
      <c r="I4" s="215"/>
      <c r="J4" s="215"/>
      <c r="K4" s="215"/>
      <c r="L4" s="39"/>
      <c r="M4" s="39"/>
      <c r="N4" s="39"/>
      <c r="P4" s="207">
        <v>1</v>
      </c>
      <c r="Q4" s="47" t="s">
        <v>8</v>
      </c>
      <c r="R4" s="51">
        <f>'CO (9)'!E9</f>
        <v>1.25</v>
      </c>
    </row>
    <row r="5" spans="1:18" ht="15.7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207">
        <v>2</v>
      </c>
      <c r="Q5" s="47" t="s">
        <v>3</v>
      </c>
      <c r="R5" s="51">
        <f>'CO (9)'!F9</f>
        <v>1.25</v>
      </c>
    </row>
    <row r="6" spans="1:18" ht="15.7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207">
        <v>3</v>
      </c>
      <c r="Q6" s="47" t="s">
        <v>4</v>
      </c>
      <c r="R6" s="51">
        <f>'CO (9)'!G9</f>
        <v>1.20</v>
      </c>
    </row>
    <row r="7" spans="2:18" ht="15.75">
      <c r="B7" s="45" t="s">
        <v>81</v>
      </c>
      <c r="C7" s="45"/>
      <c r="D7" s="337" t="str">
        <f>'CO (9)'!D7</f>
        <v>Probability Theory</v>
      </c>
      <c r="E7" s="338"/>
      <c r="F7" s="45"/>
      <c r="G7" s="45"/>
      <c r="H7" s="45"/>
      <c r="I7" s="45"/>
      <c r="J7" s="45"/>
      <c r="K7" s="39"/>
      <c r="L7" s="39"/>
      <c r="M7" s="39"/>
      <c r="N7" s="39"/>
      <c r="P7" s="207">
        <v>4</v>
      </c>
      <c r="Q7" s="47" t="s">
        <v>5</v>
      </c>
      <c r="R7" s="51">
        <f>'CO (9)'!H9</f>
        <v>1.25</v>
      </c>
    </row>
    <row r="8" spans="1:18" ht="16.5" thickBot="1">
      <c r="A8" s="40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P8" s="207">
        <v>5</v>
      </c>
      <c r="Q8" s="47" t="s">
        <v>6</v>
      </c>
      <c r="R8" s="51">
        <f>'CO (9)'!I9</f>
        <v>1.30</v>
      </c>
    </row>
    <row r="9" spans="1:14" ht="16.5" thickBot="1">
      <c r="A9" s="40"/>
      <c r="B9" s="210" t="s">
        <v>29</v>
      </c>
      <c r="C9" s="218"/>
      <c r="D9" s="213" t="s">
        <v>30</v>
      </c>
      <c r="E9" s="214"/>
      <c r="F9" s="214"/>
      <c r="G9" s="214"/>
      <c r="H9" s="214"/>
      <c r="I9" s="214"/>
      <c r="J9" s="214"/>
      <c r="K9" s="214"/>
      <c r="L9" s="214"/>
      <c r="M9" s="213" t="s">
        <v>31</v>
      </c>
      <c r="N9" s="218"/>
    </row>
    <row r="10" spans="1:14" ht="15.75">
      <c r="A10" s="40"/>
      <c r="B10" s="211"/>
      <c r="C10" s="219" t="s">
        <v>32</v>
      </c>
      <c r="D10" s="221" t="s">
        <v>33</v>
      </c>
      <c r="E10" s="221" t="s">
        <v>34</v>
      </c>
      <c r="F10" s="221" t="s">
        <v>35</v>
      </c>
      <c r="G10" s="221" t="s">
        <v>36</v>
      </c>
      <c r="H10" s="221" t="s">
        <v>37</v>
      </c>
      <c r="I10" s="221" t="s">
        <v>38</v>
      </c>
      <c r="J10" s="221" t="s">
        <v>39</v>
      </c>
      <c r="K10" s="221" t="s">
        <v>40</v>
      </c>
      <c r="L10" s="221" t="s">
        <v>41</v>
      </c>
      <c r="M10" s="42"/>
      <c r="N10" s="42"/>
    </row>
    <row r="11" spans="1:14" ht="16.5" thickBot="1">
      <c r="A11" s="40"/>
      <c r="B11" s="212"/>
      <c r="C11" s="220"/>
      <c r="D11" s="222"/>
      <c r="E11" s="222"/>
      <c r="F11" s="222"/>
      <c r="G11" s="222"/>
      <c r="H11" s="222"/>
      <c r="I11" s="222"/>
      <c r="J11" s="222"/>
      <c r="K11" s="222"/>
      <c r="L11" s="222"/>
      <c r="M11" s="44" t="s">
        <v>42</v>
      </c>
      <c r="N11" s="44" t="s">
        <v>43</v>
      </c>
    </row>
    <row r="12" spans="1:14" ht="17.25" customHeight="1" thickBot="1">
      <c r="A12" s="40"/>
      <c r="B12" s="222" t="s">
        <v>44</v>
      </c>
      <c r="C12" s="124">
        <v>1</v>
      </c>
      <c r="D12" s="125">
        <v>3</v>
      </c>
      <c r="E12" s="125">
        <v>2</v>
      </c>
      <c r="F12" s="125">
        <v>2</v>
      </c>
      <c r="G12" s="125"/>
      <c r="H12" s="125"/>
      <c r="I12" s="125">
        <v>2</v>
      </c>
      <c r="J12" s="125">
        <v>3</v>
      </c>
      <c r="K12" s="125"/>
      <c r="L12" s="125">
        <v>2</v>
      </c>
      <c r="M12" s="125">
        <v>2</v>
      </c>
      <c r="N12" s="125">
        <v>2</v>
      </c>
    </row>
    <row r="13" spans="1:14" ht="17.25" customHeight="1" thickBot="1">
      <c r="A13" s="40"/>
      <c r="B13" s="222" t="s">
        <v>45</v>
      </c>
      <c r="C13" s="126">
        <v>1</v>
      </c>
      <c r="D13" s="127"/>
      <c r="E13" s="127">
        <v>2</v>
      </c>
      <c r="F13" s="127"/>
      <c r="G13" s="127"/>
      <c r="H13" s="127">
        <v>2</v>
      </c>
      <c r="I13" s="127"/>
      <c r="J13" s="127"/>
      <c r="K13" s="127">
        <v>1</v>
      </c>
      <c r="L13" s="127"/>
      <c r="M13" s="127">
        <v>1</v>
      </c>
      <c r="N13" s="127"/>
    </row>
    <row r="14" spans="1:14" ht="17.25" customHeight="1" thickBot="1">
      <c r="A14" s="40"/>
      <c r="B14" s="222" t="s">
        <v>46</v>
      </c>
      <c r="C14" s="126">
        <v>1</v>
      </c>
      <c r="D14" s="127">
        <v>1</v>
      </c>
      <c r="E14" s="127">
        <v>3</v>
      </c>
      <c r="F14" s="127"/>
      <c r="G14" s="127">
        <v>2</v>
      </c>
      <c r="H14" s="127">
        <v>2</v>
      </c>
      <c r="I14" s="127"/>
      <c r="J14" s="127">
        <v>1</v>
      </c>
      <c r="K14" s="127"/>
      <c r="L14" s="127">
        <v>1</v>
      </c>
      <c r="M14" s="127">
        <v>1</v>
      </c>
      <c r="N14" s="127"/>
    </row>
    <row r="15" spans="1:14" ht="17.25" customHeight="1" thickBot="1">
      <c r="A15" s="40"/>
      <c r="B15" s="222" t="s">
        <v>47</v>
      </c>
      <c r="C15" s="126"/>
      <c r="D15" s="127"/>
      <c r="E15" s="127"/>
      <c r="F15" s="127">
        <v>3</v>
      </c>
      <c r="G15" s="127"/>
      <c r="H15" s="127"/>
      <c r="I15" s="127"/>
      <c r="J15" s="127"/>
      <c r="K15" s="127">
        <v>1</v>
      </c>
      <c r="L15" s="127"/>
      <c r="M15" s="127">
        <v>1</v>
      </c>
      <c r="N15" s="127"/>
    </row>
    <row r="16" spans="1:14" ht="17.25" customHeight="1" thickBot="1">
      <c r="A16" s="40"/>
      <c r="B16" s="222" t="s">
        <v>48</v>
      </c>
      <c r="C16" s="126"/>
      <c r="D16" s="127"/>
      <c r="E16" s="127">
        <v>2</v>
      </c>
      <c r="F16" s="127"/>
      <c r="G16" s="127"/>
      <c r="H16" s="127">
        <v>3</v>
      </c>
      <c r="I16" s="127"/>
      <c r="J16" s="127">
        <v>2</v>
      </c>
      <c r="K16" s="127"/>
      <c r="L16" s="127">
        <v>2</v>
      </c>
      <c r="M16" s="127"/>
      <c r="N16" s="127">
        <v>2</v>
      </c>
    </row>
    <row r="17" spans="1:14" ht="17.25" customHeight="1" thickBot="1">
      <c r="A17" s="40"/>
      <c r="B17" s="222" t="s">
        <v>49</v>
      </c>
      <c r="C17" s="48">
        <f t="shared" si="0" ref="C17:N17">($R$4*C12+$R$5*C13+$R$6*C14+$R$7*C15+$R$8*C16)/(C12+C13+C14+C15+C16)</f>
        <v>1.2333333333333334</v>
      </c>
      <c r="D17" s="48">
        <f t="shared" si="0"/>
        <v>1.2375</v>
      </c>
      <c r="E17" s="48">
        <f t="shared" si="0"/>
        <v>1.2444444444444445</v>
      </c>
      <c r="F17" s="48">
        <f t="shared" si="0"/>
        <v>1.25</v>
      </c>
      <c r="G17" s="48">
        <f t="shared" si="0"/>
        <v>1.20</v>
      </c>
      <c r="H17" s="48">
        <f t="shared" si="0"/>
        <v>1.2571428571428573</v>
      </c>
      <c r="I17" s="48">
        <f t="shared" si="0"/>
        <v>1.25</v>
      </c>
      <c r="J17" s="48">
        <f t="shared" si="0"/>
        <v>1.2583333333333335</v>
      </c>
      <c r="K17" s="48">
        <f t="shared" si="0"/>
        <v>1.25</v>
      </c>
      <c r="L17" s="48">
        <f t="shared" si="0"/>
        <v>1.2600000000000002</v>
      </c>
      <c r="M17" s="48">
        <f t="shared" si="0"/>
        <v>1.24</v>
      </c>
      <c r="N17" s="48">
        <f t="shared" si="0"/>
        <v>1.2749999999999999</v>
      </c>
    </row>
    <row r="18" spans="1:14" ht="15.75">
      <c r="A18" s="40"/>
      <c r="B18" s="45" t="s">
        <v>50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5.75">
      <c r="A19" s="40"/>
      <c r="B19" s="45" t="s">
        <v>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1" spans="4:5" ht="15.75">
      <c r="D21" s="338" t="str">
        <f>'CO (9)'!D8</f>
        <v>Descriptive Statistics</v>
      </c>
      <c r="E21" s="338"/>
    </row>
    <row r="22" spans="2:14" ht="15.75">
      <c r="B22" s="45" t="s">
        <v>81</v>
      </c>
      <c r="C22" s="45"/>
      <c r="D22" s="338"/>
      <c r="E22" s="338"/>
      <c r="F22" s="45"/>
      <c r="G22" s="45"/>
      <c r="H22" s="45"/>
      <c r="I22" s="45"/>
      <c r="J22" s="45"/>
      <c r="K22" s="39"/>
      <c r="L22" s="39"/>
      <c r="M22" s="39"/>
      <c r="N22" s="39"/>
    </row>
    <row r="23" spans="2:14" ht="16.5" thickBo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14" ht="16.5" thickBot="1">
      <c r="B24" s="210" t="s">
        <v>29</v>
      </c>
      <c r="C24" s="218"/>
      <c r="D24" s="213" t="s">
        <v>30</v>
      </c>
      <c r="E24" s="214"/>
      <c r="F24" s="214"/>
      <c r="G24" s="214"/>
      <c r="H24" s="214"/>
      <c r="I24" s="214"/>
      <c r="J24" s="214"/>
      <c r="K24" s="214"/>
      <c r="L24" s="214"/>
      <c r="M24" s="213" t="s">
        <v>31</v>
      </c>
      <c r="N24" s="218"/>
    </row>
    <row r="25" spans="2:14" ht="15.75">
      <c r="B25" s="211"/>
      <c r="C25" s="219" t="s">
        <v>32</v>
      </c>
      <c r="D25" s="221" t="s">
        <v>33</v>
      </c>
      <c r="E25" s="221" t="s">
        <v>34</v>
      </c>
      <c r="F25" s="221" t="s">
        <v>35</v>
      </c>
      <c r="G25" s="221" t="s">
        <v>36</v>
      </c>
      <c r="H25" s="221" t="s">
        <v>37</v>
      </c>
      <c r="I25" s="221" t="s">
        <v>38</v>
      </c>
      <c r="J25" s="221" t="s">
        <v>39</v>
      </c>
      <c r="K25" s="221" t="s">
        <v>40</v>
      </c>
      <c r="L25" s="221" t="s">
        <v>41</v>
      </c>
      <c r="M25" s="42"/>
      <c r="N25" s="42"/>
    </row>
    <row r="26" spans="2:14" ht="16.5" thickBot="1">
      <c r="B26" s="212"/>
      <c r="C26" s="220"/>
      <c r="D26" s="222"/>
      <c r="E26" s="222"/>
      <c r="F26" s="222"/>
      <c r="G26" s="222"/>
      <c r="H26" s="222"/>
      <c r="I26" s="222"/>
      <c r="J26" s="222"/>
      <c r="K26" s="222"/>
      <c r="L26" s="222"/>
      <c r="M26" s="44" t="s">
        <v>42</v>
      </c>
      <c r="N26" s="44" t="s">
        <v>43</v>
      </c>
    </row>
    <row r="27" spans="2:14" ht="16.5" thickBot="1">
      <c r="B27" s="222" t="s">
        <v>44</v>
      </c>
      <c r="C27" s="124"/>
      <c r="D27" s="125"/>
      <c r="E27" s="125"/>
      <c r="F27" s="125">
        <v>3</v>
      </c>
      <c r="G27" s="125"/>
      <c r="H27" s="125"/>
      <c r="I27" s="125">
        <v>2</v>
      </c>
      <c r="J27" s="125"/>
      <c r="K27" s="125"/>
      <c r="L27" s="125"/>
      <c r="M27" s="125">
        <v>1</v>
      </c>
      <c r="N27" s="125"/>
    </row>
    <row r="28" spans="2:14" ht="16.5" thickBot="1">
      <c r="B28" s="222" t="s">
        <v>45</v>
      </c>
      <c r="C28" s="126"/>
      <c r="D28" s="127">
        <v>3</v>
      </c>
      <c r="E28" s="127"/>
      <c r="F28" s="127"/>
      <c r="G28" s="127"/>
      <c r="H28" s="127">
        <v>1</v>
      </c>
      <c r="I28" s="127"/>
      <c r="J28" s="127"/>
      <c r="K28" s="127"/>
      <c r="L28" s="127">
        <v>1</v>
      </c>
      <c r="M28" s="127">
        <v>2</v>
      </c>
      <c r="N28" s="127"/>
    </row>
    <row r="29" spans="2:14" ht="16.5" thickBot="1">
      <c r="B29" s="222" t="s">
        <v>46</v>
      </c>
      <c r="C29" s="126">
        <v>1</v>
      </c>
      <c r="D29" s="127"/>
      <c r="E29" s="127">
        <v>2</v>
      </c>
      <c r="F29" s="127">
        <v>1</v>
      </c>
      <c r="G29" s="127">
        <v>1</v>
      </c>
      <c r="H29" s="127">
        <v>2</v>
      </c>
      <c r="I29" s="127"/>
      <c r="J29" s="127">
        <v>1</v>
      </c>
      <c r="K29" s="127"/>
      <c r="L29" s="127"/>
      <c r="M29" s="127">
        <v>1</v>
      </c>
      <c r="N29" s="127"/>
    </row>
    <row r="30" spans="2:14" ht="16.5" thickBot="1">
      <c r="B30" s="222" t="s">
        <v>47</v>
      </c>
      <c r="C30" s="126"/>
      <c r="D30" s="127"/>
      <c r="E30" s="127"/>
      <c r="F30" s="127"/>
      <c r="G30" s="127"/>
      <c r="H30" s="127">
        <v>3</v>
      </c>
      <c r="I30" s="127">
        <v>2</v>
      </c>
      <c r="J30" s="127">
        <v>1</v>
      </c>
      <c r="K30" s="127"/>
      <c r="L30" s="127"/>
      <c r="M30" s="127">
        <v>1</v>
      </c>
      <c r="N30" s="127"/>
    </row>
    <row r="31" spans="2:14" ht="16.5" thickBot="1">
      <c r="B31" s="222" t="s">
        <v>48</v>
      </c>
      <c r="C31" s="126">
        <v>2</v>
      </c>
      <c r="D31" s="127">
        <v>3</v>
      </c>
      <c r="E31" s="127"/>
      <c r="F31" s="127"/>
      <c r="G31" s="127"/>
      <c r="H31" s="127"/>
      <c r="I31" s="127">
        <v>2</v>
      </c>
      <c r="J31" s="127"/>
      <c r="K31" s="127"/>
      <c r="L31" s="127">
        <v>3</v>
      </c>
      <c r="M31" s="127">
        <v>2</v>
      </c>
      <c r="N31" s="127">
        <v>1</v>
      </c>
    </row>
    <row r="32" spans="2:14" ht="16.5" thickBot="1">
      <c r="B32" s="222" t="s">
        <v>49</v>
      </c>
      <c r="C32" s="48">
        <f t="shared" si="1" ref="C32:N32">($R$4*C27+$R$5*C28+$R$6*C29+$R$7*C30+$R$8*C31)/(C27+C28+C29+C30+C31)</f>
        <v>1.2666666666666666</v>
      </c>
      <c r="D32" s="48">
        <f t="shared" si="1"/>
        <v>1.2750000000000001</v>
      </c>
      <c r="E32" s="48">
        <f t="shared" si="1"/>
        <v>1.20</v>
      </c>
      <c r="F32" s="48">
        <f t="shared" si="1"/>
        <v>1.2375</v>
      </c>
      <c r="G32" s="48">
        <f t="shared" si="1"/>
        <v>1.20</v>
      </c>
      <c r="H32" s="48">
        <f t="shared" si="1"/>
        <v>1.2333333333333334</v>
      </c>
      <c r="I32" s="48">
        <f t="shared" si="1"/>
        <v>1.2666666666666666</v>
      </c>
      <c r="J32" s="48">
        <f t="shared" si="1"/>
        <v>1.2250000000000001</v>
      </c>
      <c r="K32" s="48"/>
      <c r="L32" s="48">
        <f t="shared" si="1"/>
        <v>1.2875</v>
      </c>
      <c r="M32" s="48">
        <f t="shared" si="1"/>
        <v>1.2571428571428573</v>
      </c>
      <c r="N32" s="48">
        <f t="shared" si="1"/>
        <v>1.30</v>
      </c>
    </row>
    <row r="33" spans="2:14" ht="15.75">
      <c r="B33" s="45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ht="15.75">
      <c r="B34" s="45" t="s">
        <v>51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9" ht="16.5" customHeight="1"/>
  </sheetData>
  <mergeCells count="32">
    <mergeCell ref="D1:K1"/>
    <mergeCell ref="D2:K2"/>
    <mergeCell ref="D3:K3"/>
    <mergeCell ref="B24:B26"/>
    <mergeCell ref="D24:L24"/>
    <mergeCell ref="D4:K4"/>
    <mergeCell ref="B9:B11"/>
    <mergeCell ref="D9:L9"/>
    <mergeCell ref="D7:E7"/>
    <mergeCell ref="D21:E22"/>
    <mergeCell ref="M24:N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5" bottom="0.75" header="0.3" footer="0.3"/>
  <pageSetup orientation="portrait" paperSize="1"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a3233fe-08b7-4e93-a2a0-8c87734e8e22}">
  <sheetPr codeName="Sheet50"/>
  <dimension ref="A1:AB20"/>
  <sheetViews>
    <sheetView zoomScale="90" zoomScaleNormal="90" workbookViewId="0" topLeftCell="B1">
      <selection pane="topLeft" activeCell="B2" sqref="B2:AA2"/>
    </sheetView>
  </sheetViews>
  <sheetFormatPr defaultColWidth="8.854285714285714" defaultRowHeight="15"/>
  <cols>
    <col min="1" max="1" width="6.285714285714286" style="52" bestFit="1" customWidth="1"/>
    <col min="2" max="2" width="11.285714285714286" style="52" bestFit="1" customWidth="1"/>
    <col min="3" max="3" width="25" style="52" bestFit="1" customWidth="1"/>
    <col min="4" max="4" width="7.714285714285714" style="52" bestFit="1" customWidth="1"/>
    <col min="5" max="5" width="8.714285714285714" style="52" bestFit="1" customWidth="1"/>
    <col min="6" max="6" width="7.714285714285714" style="52" bestFit="1" customWidth="1"/>
    <col min="7" max="7" width="8.714285714285714" style="52" bestFit="1" customWidth="1"/>
    <col min="8" max="8" width="7.714285714285714" style="52" bestFit="1" customWidth="1"/>
    <col min="9" max="9" width="8.714285714285714" style="52" bestFit="1" customWidth="1"/>
    <col min="10" max="10" width="7.714285714285714" style="52" bestFit="1" customWidth="1"/>
    <col min="11" max="11" width="8.714285714285714" style="52" bestFit="1" customWidth="1"/>
    <col min="12" max="12" width="7.714285714285714" style="52" bestFit="1" customWidth="1"/>
    <col min="13" max="13" width="8.714285714285714" style="52" bestFit="1" customWidth="1"/>
    <col min="14" max="14" width="7.714285714285714" style="52" bestFit="1" customWidth="1"/>
    <col min="15" max="15" width="8.714285714285714" style="52" bestFit="1" customWidth="1"/>
    <col min="16" max="16" width="7.714285714285714" style="52" bestFit="1" customWidth="1"/>
    <col min="17" max="17" width="8.714285714285714" style="52" bestFit="1" customWidth="1"/>
    <col min="18" max="18" width="7.714285714285714" style="52" bestFit="1" customWidth="1"/>
    <col min="19" max="19" width="8.714285714285714" style="52" bestFit="1" customWidth="1"/>
    <col min="20" max="20" width="7.714285714285714" style="52" bestFit="1" customWidth="1"/>
    <col min="21" max="21" width="8.714285714285714" style="52" bestFit="1" customWidth="1"/>
    <col min="22" max="22" width="7.714285714285714" style="52" bestFit="1" customWidth="1"/>
    <col min="23" max="23" width="8.714285714285714" style="52" bestFit="1" customWidth="1"/>
    <col min="24" max="24" width="7.714285714285714" style="52" bestFit="1" customWidth="1"/>
    <col min="25" max="25" width="8.714285714285714" style="52" bestFit="1" customWidth="1"/>
    <col min="26" max="26" width="7.714285714285714" style="52" bestFit="1" customWidth="1"/>
    <col min="27" max="27" width="8.714285714285714" style="52" bestFit="1" customWidth="1"/>
    <col min="28" max="16384" width="8.857142857142858" style="52"/>
  </cols>
  <sheetData>
    <row r="1" spans="2:27" ht="22.5">
      <c r="B1" s="223" t="s">
        <v>310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2:27" ht="22.5">
      <c r="B2" s="223" t="s">
        <v>88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</row>
    <row r="3" spans="2:27" ht="22.5">
      <c r="B3" s="224" t="s">
        <v>91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27" ht="15">
      <c r="A4" s="226" t="s">
        <v>63</v>
      </c>
      <c r="B4" s="227"/>
      <c r="C4" s="228"/>
      <c r="D4" s="225" t="s">
        <v>32</v>
      </c>
      <c r="E4" s="225"/>
      <c r="F4" s="225" t="s">
        <v>33</v>
      </c>
      <c r="G4" s="225"/>
      <c r="H4" s="225" t="s">
        <v>34</v>
      </c>
      <c r="I4" s="225"/>
      <c r="J4" s="225" t="s">
        <v>35</v>
      </c>
      <c r="K4" s="225"/>
      <c r="L4" s="225" t="s">
        <v>36</v>
      </c>
      <c r="M4" s="225"/>
      <c r="N4" s="225" t="s">
        <v>37</v>
      </c>
      <c r="O4" s="225"/>
      <c r="P4" s="225" t="s">
        <v>38</v>
      </c>
      <c r="Q4" s="225"/>
      <c r="R4" s="225" t="s">
        <v>39</v>
      </c>
      <c r="S4" s="225"/>
      <c r="T4" s="225" t="s">
        <v>40</v>
      </c>
      <c r="U4" s="225"/>
      <c r="V4" s="225" t="s">
        <v>41</v>
      </c>
      <c r="W4" s="225"/>
      <c r="X4" s="225" t="s">
        <v>42</v>
      </c>
      <c r="Y4" s="225"/>
      <c r="Z4" s="225" t="s">
        <v>43</v>
      </c>
      <c r="AA4" s="225"/>
    </row>
    <row r="5" spans="1:27" ht="42.75">
      <c r="A5" s="229"/>
      <c r="B5" s="230"/>
      <c r="C5" s="231"/>
      <c r="D5" s="54" t="s">
        <v>64</v>
      </c>
      <c r="E5" s="54" t="s">
        <v>65</v>
      </c>
      <c r="F5" s="54" t="s">
        <v>64</v>
      </c>
      <c r="G5" s="54" t="s">
        <v>65</v>
      </c>
      <c r="H5" s="54" t="s">
        <v>64</v>
      </c>
      <c r="I5" s="54" t="s">
        <v>65</v>
      </c>
      <c r="J5" s="54" t="s">
        <v>64</v>
      </c>
      <c r="K5" s="54" t="s">
        <v>65</v>
      </c>
      <c r="L5" s="54" t="s">
        <v>64</v>
      </c>
      <c r="M5" s="54" t="s">
        <v>65</v>
      </c>
      <c r="N5" s="54" t="s">
        <v>64</v>
      </c>
      <c r="O5" s="54" t="s">
        <v>65</v>
      </c>
      <c r="P5" s="54" t="s">
        <v>64</v>
      </c>
      <c r="Q5" s="54" t="s">
        <v>65</v>
      </c>
      <c r="R5" s="54" t="s">
        <v>64</v>
      </c>
      <c r="S5" s="54" t="s">
        <v>65</v>
      </c>
      <c r="T5" s="54" t="s">
        <v>64</v>
      </c>
      <c r="U5" s="54" t="s">
        <v>65</v>
      </c>
      <c r="V5" s="54" t="s">
        <v>64</v>
      </c>
      <c r="W5" s="54" t="s">
        <v>65</v>
      </c>
      <c r="X5" s="54" t="s">
        <v>64</v>
      </c>
      <c r="Y5" s="54" t="s">
        <v>65</v>
      </c>
      <c r="Z5" s="54" t="s">
        <v>64</v>
      </c>
      <c r="AA5" s="54" t="s">
        <v>65</v>
      </c>
    </row>
    <row r="6" spans="1:28" ht="15">
      <c r="A6" s="64" t="s">
        <v>17</v>
      </c>
      <c r="B6" s="64" t="s">
        <v>19</v>
      </c>
      <c r="C6" s="64" t="s">
        <v>7</v>
      </c>
      <c r="D6" s="64"/>
      <c r="E6" s="65" t="s">
        <v>53</v>
      </c>
      <c r="F6" s="64"/>
      <c r="G6" s="128" t="s">
        <v>54</v>
      </c>
      <c r="H6" s="64"/>
      <c r="I6" s="128" t="s">
        <v>55</v>
      </c>
      <c r="J6" s="64"/>
      <c r="K6" s="128" t="s">
        <v>56</v>
      </c>
      <c r="L6" s="64"/>
      <c r="M6" s="128" t="s">
        <v>57</v>
      </c>
      <c r="N6" s="64"/>
      <c r="O6" s="128" t="s">
        <v>58</v>
      </c>
      <c r="P6" s="64"/>
      <c r="Q6" s="128" t="s">
        <v>59</v>
      </c>
      <c r="R6" s="64"/>
      <c r="S6" s="128" t="s">
        <v>60</v>
      </c>
      <c r="T6" s="64"/>
      <c r="U6" s="128" t="s">
        <v>61</v>
      </c>
      <c r="V6" s="64"/>
      <c r="W6" s="128" t="s">
        <v>62</v>
      </c>
      <c r="X6" s="64"/>
      <c r="Y6" s="129" t="s">
        <v>66</v>
      </c>
      <c r="Z6" s="64"/>
      <c r="AA6" s="129" t="s">
        <v>67</v>
      </c>
      <c r="AB6" s="66"/>
    </row>
    <row r="7" spans="1:28" ht="29.25" customHeight="1">
      <c r="A7" s="53">
        <v>1</v>
      </c>
      <c r="B7" s="67"/>
      <c r="C7" s="118" t="str">
        <f>'CO (9)'!D7</f>
        <v>Probability Theory</v>
      </c>
      <c r="D7" s="67">
        <v>1.50</v>
      </c>
      <c r="E7" s="130">
        <f>'CO-PO Mapping (9)'!C17</f>
        <v>1.2333333333333334</v>
      </c>
      <c r="F7" s="67">
        <v>1.50</v>
      </c>
      <c r="G7" s="130">
        <f>'CO-PO Mapping (9)'!D17</f>
        <v>1.2375</v>
      </c>
      <c r="H7" s="67">
        <v>1.50</v>
      </c>
      <c r="I7" s="130">
        <f>'CO-PO Mapping (9)'!E17</f>
        <v>1.2444444444444445</v>
      </c>
      <c r="J7" s="67">
        <v>1.50</v>
      </c>
      <c r="K7" s="130">
        <f>'CO-PO Mapping (9)'!F17</f>
        <v>1.25</v>
      </c>
      <c r="L7" s="67">
        <v>1.50</v>
      </c>
      <c r="M7" s="130">
        <f>'CO-PO Mapping (9)'!G17</f>
        <v>1.20</v>
      </c>
      <c r="N7" s="67">
        <v>1.50</v>
      </c>
      <c r="O7" s="130">
        <f>'CO-PO Mapping (9)'!H17</f>
        <v>1.2571428571428573</v>
      </c>
      <c r="P7" s="67">
        <v>1.50</v>
      </c>
      <c r="Q7" s="130">
        <f>'CO-PO Mapping (9)'!I17</f>
        <v>1.25</v>
      </c>
      <c r="R7" s="67">
        <v>1.50</v>
      </c>
      <c r="S7" s="130">
        <f>'CO-PO Mapping (9)'!J17</f>
        <v>1.2583333333333335</v>
      </c>
      <c r="T7" s="67">
        <v>1.50</v>
      </c>
      <c r="U7" s="130">
        <f>'CO-PO Mapping (9)'!K17</f>
        <v>1.25</v>
      </c>
      <c r="V7" s="67">
        <v>1.50</v>
      </c>
      <c r="W7" s="130">
        <f>'CO-PO Mapping (9)'!L17</f>
        <v>1.2600000000000002</v>
      </c>
      <c r="X7" s="67">
        <v>1.50</v>
      </c>
      <c r="Y7" s="130">
        <f>'CO-PO Mapping (9)'!M17</f>
        <v>1.24</v>
      </c>
      <c r="Z7" s="67">
        <v>1.50</v>
      </c>
      <c r="AA7" s="130">
        <f>'CO-PO Mapping (9)'!N17</f>
        <v>1.2749999999999999</v>
      </c>
      <c r="AB7" s="68"/>
    </row>
    <row r="8" spans="1:28" ht="15.75">
      <c r="A8" s="53">
        <v>2</v>
      </c>
      <c r="B8" s="67"/>
      <c r="C8" s="118" t="str">
        <f>'CO (9)'!D8</f>
        <v>Descriptive Statistics</v>
      </c>
      <c r="D8" s="67">
        <v>1.30</v>
      </c>
      <c r="E8" s="130">
        <f>'CO-PO Mapping (9)'!C32</f>
        <v>1.2666666666666666</v>
      </c>
      <c r="F8" s="67">
        <v>2.2999999999999998</v>
      </c>
      <c r="G8" s="130">
        <f>'CO-PO Mapping (9)'!D32</f>
        <v>1.2750000000000001</v>
      </c>
      <c r="H8" s="67">
        <v>1.30</v>
      </c>
      <c r="I8" s="130">
        <f>'CO-PO Mapping (9)'!E32</f>
        <v>1.20</v>
      </c>
      <c r="J8" s="67">
        <v>1.30</v>
      </c>
      <c r="K8" s="130">
        <f>'CO-PO Mapping (9)'!F32</f>
        <v>1.2375</v>
      </c>
      <c r="L8" s="67">
        <v>1.30</v>
      </c>
      <c r="M8" s="130">
        <f>'CO-PO Mapping (9)'!G32</f>
        <v>1.20</v>
      </c>
      <c r="N8" s="67">
        <v>1.30</v>
      </c>
      <c r="O8" s="130">
        <f>'CO-PO Mapping (9)'!H32</f>
        <v>1.2333333333333334</v>
      </c>
      <c r="P8" s="67">
        <v>1.30</v>
      </c>
      <c r="Q8" s="130">
        <f>'CO-PO Mapping (9)'!I32</f>
        <v>1.2666666666666666</v>
      </c>
      <c r="R8" s="67">
        <v>1.30</v>
      </c>
      <c r="S8" s="130">
        <f>'CO-PO Mapping (9)'!J32</f>
        <v>1.2250000000000001</v>
      </c>
      <c r="T8" s="67"/>
      <c r="U8" s="130"/>
      <c r="V8" s="67">
        <v>1.30</v>
      </c>
      <c r="W8" s="130">
        <f>'CO-PO Mapping (9)'!L32</f>
        <v>1.2875</v>
      </c>
      <c r="X8" s="67">
        <v>1.30</v>
      </c>
      <c r="Y8" s="130">
        <f>'CO-PO Mapping (9)'!M32</f>
        <v>1.2571428571428573</v>
      </c>
      <c r="Z8" s="67">
        <v>1.30</v>
      </c>
      <c r="AA8" s="130">
        <f>'CO-PO Mapping (9)'!N32</f>
        <v>1.30</v>
      </c>
      <c r="AB8" s="68"/>
    </row>
    <row r="9" spans="1:27" ht="15">
      <c r="A9" s="68"/>
      <c r="B9" s="69"/>
      <c r="C9" s="70"/>
      <c r="D9" s="55"/>
      <c r="E9" s="68"/>
      <c r="F9" s="55"/>
      <c r="G9" s="68"/>
      <c r="H9" s="55"/>
      <c r="I9" s="68"/>
      <c r="J9" s="55"/>
      <c r="K9" s="68"/>
      <c r="L9" s="55"/>
      <c r="M9" s="68"/>
      <c r="N9" s="55"/>
      <c r="O9" s="68"/>
      <c r="P9" s="55"/>
      <c r="Q9" s="68"/>
      <c r="R9" s="55"/>
      <c r="S9" s="68"/>
      <c r="T9" s="55"/>
      <c r="U9" s="68"/>
      <c r="V9" s="55"/>
      <c r="W9" s="68"/>
      <c r="X9" s="55"/>
      <c r="Y9" s="68"/>
      <c r="Z9" s="55"/>
      <c r="AA9" s="68"/>
    </row>
    <row r="11" spans="3:27" ht="15">
      <c r="C11" s="52" t="s">
        <v>68</v>
      </c>
      <c r="D11" s="56">
        <f>AVERAGE(D7:D8)</f>
        <v>1.40</v>
      </c>
      <c r="E11" s="57"/>
      <c r="F11" s="58">
        <f>AVERAGE(F7:F8)</f>
        <v>1.90</v>
      </c>
      <c r="G11" s="57"/>
      <c r="H11" s="58">
        <f>AVERAGE(H7:H8)</f>
        <v>1.40</v>
      </c>
      <c r="I11" s="57"/>
      <c r="J11" s="58">
        <f>AVERAGE(J7:J8)</f>
        <v>1.40</v>
      </c>
      <c r="K11" s="57"/>
      <c r="L11" s="58">
        <f>AVERAGE(L7:L8)</f>
        <v>1.40</v>
      </c>
      <c r="M11" s="57"/>
      <c r="N11" s="58">
        <f>AVERAGE(N7:N8)</f>
        <v>1.40</v>
      </c>
      <c r="O11" s="57"/>
      <c r="P11" s="58">
        <f>AVERAGE(P7:P8)</f>
        <v>1.40</v>
      </c>
      <c r="Q11" s="57"/>
      <c r="R11" s="58">
        <f>AVERAGE(R7:R8)</f>
        <v>1.40</v>
      </c>
      <c r="S11" s="57"/>
      <c r="T11" s="58">
        <f>AVERAGE(T7:T8)</f>
        <v>1.50</v>
      </c>
      <c r="U11" s="57"/>
      <c r="V11" s="58">
        <f>AVERAGE(V7:V8)</f>
        <v>1.40</v>
      </c>
      <c r="W11" s="57"/>
      <c r="X11" s="58">
        <f>AVERAGE(X7:X8)</f>
        <v>1.40</v>
      </c>
      <c r="Y11" s="57"/>
      <c r="Z11" s="58">
        <f>AVERAGE(Z7:Z8)</f>
        <v>1.40</v>
      </c>
      <c r="AA11" s="59"/>
    </row>
    <row r="12" spans="4:27" ht="15">
      <c r="D12" s="6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61"/>
    </row>
    <row r="13" spans="3:27" ht="15">
      <c r="C13" s="52" t="s">
        <v>69</v>
      </c>
      <c r="D13" s="60">
        <f t="shared" si="0" ref="D13:AA13">AVERAGE(D7:D8)</f>
        <v>1.40</v>
      </c>
      <c r="E13" s="60">
        <f t="shared" si="0"/>
        <v>1.25</v>
      </c>
      <c r="F13" s="60">
        <f t="shared" si="0"/>
        <v>1.90</v>
      </c>
      <c r="G13" s="60">
        <f t="shared" si="0"/>
        <v>1.2562500000000001</v>
      </c>
      <c r="H13" s="60">
        <f t="shared" si="0"/>
        <v>1.40</v>
      </c>
      <c r="I13" s="60">
        <f t="shared" si="0"/>
        <v>1.2222222222222223</v>
      </c>
      <c r="J13" s="60">
        <f t="shared" si="0"/>
        <v>1.40</v>
      </c>
      <c r="K13" s="60">
        <f t="shared" si="0"/>
        <v>1.2437499999999999</v>
      </c>
      <c r="L13" s="60">
        <f t="shared" si="0"/>
        <v>1.40</v>
      </c>
      <c r="M13" s="60">
        <f t="shared" si="0"/>
        <v>1.20</v>
      </c>
      <c r="N13" s="60">
        <f t="shared" si="0"/>
        <v>1.40</v>
      </c>
      <c r="O13" s="60">
        <f t="shared" si="0"/>
        <v>1.2452380952380953</v>
      </c>
      <c r="P13" s="60">
        <f t="shared" si="0"/>
        <v>1.40</v>
      </c>
      <c r="Q13" s="60">
        <f t="shared" si="0"/>
        <v>1.2583333333333333</v>
      </c>
      <c r="R13" s="60">
        <f t="shared" si="0"/>
        <v>1.40</v>
      </c>
      <c r="S13" s="60">
        <f t="shared" si="0"/>
        <v>1.2416666666666667</v>
      </c>
      <c r="T13" s="60">
        <f t="shared" si="0"/>
        <v>1.50</v>
      </c>
      <c r="U13" s="60">
        <f t="shared" si="0"/>
        <v>1.25</v>
      </c>
      <c r="V13" s="60">
        <f t="shared" si="0"/>
        <v>1.40</v>
      </c>
      <c r="W13" s="60">
        <f t="shared" si="0"/>
        <v>1.2737500000000002</v>
      </c>
      <c r="X13" s="60">
        <f t="shared" si="0"/>
        <v>1.40</v>
      </c>
      <c r="Y13" s="60">
        <f t="shared" si="0"/>
        <v>1.2485714285714287</v>
      </c>
      <c r="Z13" s="60">
        <f t="shared" si="0"/>
        <v>1.40</v>
      </c>
      <c r="AA13" s="60">
        <f t="shared" si="0"/>
        <v>1.2875</v>
      </c>
    </row>
    <row r="14" spans="4:27" ht="15">
      <c r="D14" s="60"/>
      <c r="E14" s="72"/>
      <c r="F14" s="71"/>
      <c r="G14" s="72"/>
      <c r="H14" s="71"/>
      <c r="I14" s="72"/>
      <c r="J14" s="71"/>
      <c r="K14" s="72"/>
      <c r="L14" s="71"/>
      <c r="M14" s="72"/>
      <c r="N14" s="71"/>
      <c r="O14" s="72"/>
      <c r="P14" s="71"/>
      <c r="Q14" s="72"/>
      <c r="R14" s="71"/>
      <c r="S14" s="72"/>
      <c r="T14" s="71"/>
      <c r="U14" s="72"/>
      <c r="V14" s="71"/>
      <c r="W14" s="72"/>
      <c r="X14" s="71"/>
      <c r="Y14" s="72"/>
      <c r="Z14" s="71"/>
      <c r="AA14" s="62"/>
    </row>
    <row r="15" spans="3:27" ht="15">
      <c r="C15" s="52" t="s">
        <v>70</v>
      </c>
      <c r="D15" s="60"/>
      <c r="E15" s="109">
        <v>2</v>
      </c>
      <c r="F15" s="71"/>
      <c r="G15" s="109">
        <v>2.2000000000000002</v>
      </c>
      <c r="H15" s="71"/>
      <c r="I15" s="109">
        <v>2</v>
      </c>
      <c r="J15" s="71"/>
      <c r="K15" s="109">
        <v>1.80</v>
      </c>
      <c r="L15" s="71"/>
      <c r="M15" s="109">
        <v>1.70</v>
      </c>
      <c r="N15" s="71"/>
      <c r="O15" s="109">
        <v>1.80</v>
      </c>
      <c r="P15" s="71"/>
      <c r="Q15" s="109">
        <v>1.90</v>
      </c>
      <c r="R15" s="71"/>
      <c r="S15" s="109">
        <v>1.80</v>
      </c>
      <c r="T15" s="71"/>
      <c r="U15" s="109">
        <v>2.10</v>
      </c>
      <c r="V15" s="71"/>
      <c r="W15" s="109">
        <v>2</v>
      </c>
      <c r="X15" s="71"/>
      <c r="Y15" s="109">
        <v>1.70</v>
      </c>
      <c r="Z15" s="71"/>
      <c r="AA15" s="110">
        <v>1.80</v>
      </c>
    </row>
    <row r="16" spans="4:27" ht="15">
      <c r="D16" s="60"/>
      <c r="E16" s="72"/>
      <c r="F16" s="71"/>
      <c r="G16" s="72"/>
      <c r="H16" s="71"/>
      <c r="I16" s="72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71"/>
      <c r="U16" s="72"/>
      <c r="V16" s="71"/>
      <c r="W16" s="72"/>
      <c r="X16" s="71"/>
      <c r="Y16" s="72"/>
      <c r="Z16" s="71"/>
      <c r="AA16" s="62"/>
    </row>
    <row r="17" spans="3:27" ht="15">
      <c r="C17" s="52" t="s">
        <v>71</v>
      </c>
      <c r="D17" s="60"/>
      <c r="E17" s="111">
        <f>(E13+E15)/2</f>
        <v>1.625</v>
      </c>
      <c r="F17" s="71"/>
      <c r="G17" s="111">
        <f>(G13+G15)/2</f>
        <v>1.728125</v>
      </c>
      <c r="H17" s="71"/>
      <c r="I17" s="111">
        <f>(I13+I15)/2</f>
        <v>1.6111111111111112</v>
      </c>
      <c r="J17" s="71"/>
      <c r="K17" s="111">
        <f>(K13+K15)/2</f>
        <v>1.521875</v>
      </c>
      <c r="L17" s="71"/>
      <c r="M17" s="111">
        <f>(M13+M15)/2</f>
        <v>1.45</v>
      </c>
      <c r="N17" s="71"/>
      <c r="O17" s="111">
        <f>(O13+O15)/2</f>
        <v>1.5226190476190475</v>
      </c>
      <c r="P17" s="71"/>
      <c r="Q17" s="111">
        <f>(Q13+Q15)/2</f>
        <v>1.5791666666666666</v>
      </c>
      <c r="R17" s="71"/>
      <c r="S17" s="111">
        <f>(S13+S15)/2</f>
        <v>1.5208333333333335</v>
      </c>
      <c r="T17" s="71"/>
      <c r="U17" s="111"/>
      <c r="V17" s="71"/>
      <c r="W17" s="111">
        <f>(W13+W15)/2</f>
        <v>1.636875</v>
      </c>
      <c r="X17" s="71"/>
      <c r="Y17" s="111">
        <f>(Y13+Y15)/2</f>
        <v>1.4742857142857142</v>
      </c>
      <c r="Z17" s="71"/>
      <c r="AA17" s="112">
        <f>(AA13+AA15)/2</f>
        <v>1.5437500000000002</v>
      </c>
    </row>
    <row r="18" spans="4:27" ht="15">
      <c r="D18" s="73"/>
      <c r="E18" s="74"/>
      <c r="F18" s="63"/>
      <c r="G18" s="74"/>
      <c r="H18" s="63"/>
      <c r="I18" s="74"/>
      <c r="J18" s="63"/>
      <c r="K18" s="74"/>
      <c r="L18" s="63"/>
      <c r="M18" s="74"/>
      <c r="N18" s="63"/>
      <c r="O18" s="74"/>
      <c r="P18" s="63"/>
      <c r="Q18" s="74"/>
      <c r="R18" s="63"/>
      <c r="S18" s="74"/>
      <c r="T18" s="63"/>
      <c r="U18" s="74"/>
      <c r="V18" s="63"/>
      <c r="W18" s="74"/>
      <c r="X18" s="63"/>
      <c r="Y18" s="74"/>
      <c r="Z18" s="63"/>
      <c r="AA18" s="75"/>
    </row>
    <row r="19" spans="4:27" ht="15">
      <c r="D19" s="232" t="s">
        <v>32</v>
      </c>
      <c r="E19" s="232"/>
      <c r="F19" s="232" t="s">
        <v>33</v>
      </c>
      <c r="G19" s="232"/>
      <c r="H19" s="232" t="s">
        <v>34</v>
      </c>
      <c r="I19" s="232"/>
      <c r="J19" s="232" t="s">
        <v>35</v>
      </c>
      <c r="K19" s="232"/>
      <c r="L19" s="232" t="s">
        <v>36</v>
      </c>
      <c r="M19" s="232"/>
      <c r="N19" s="232" t="s">
        <v>37</v>
      </c>
      <c r="O19" s="232"/>
      <c r="P19" s="232" t="s">
        <v>38</v>
      </c>
      <c r="Q19" s="232"/>
      <c r="R19" s="232" t="s">
        <v>39</v>
      </c>
      <c r="S19" s="232"/>
      <c r="T19" s="232" t="s">
        <v>40</v>
      </c>
      <c r="U19" s="232"/>
      <c r="V19" s="232" t="s">
        <v>41</v>
      </c>
      <c r="W19" s="232"/>
      <c r="X19" s="232" t="s">
        <v>42</v>
      </c>
      <c r="Y19" s="232"/>
      <c r="Z19" s="232" t="s">
        <v>43</v>
      </c>
      <c r="AA19" s="232"/>
    </row>
    <row r="20" spans="4:27" ht="15">
      <c r="D20" s="232" t="str">
        <f>IF(E17&gt;D11,"Achieve","Not Achive")</f>
        <v>Achieve</v>
      </c>
      <c r="E20" s="232"/>
      <c r="F20" s="232" t="str">
        <f t="shared" si="1" ref="F20">IF(G17&gt;F11,"Achieve","Not Achive")</f>
        <v>Not Achive</v>
      </c>
      <c r="G20" s="232"/>
      <c r="H20" s="232" t="str">
        <f t="shared" si="2" ref="H20">IF(I17&gt;H11,"Achieve","Not Achive")</f>
        <v>Achieve</v>
      </c>
      <c r="I20" s="232"/>
      <c r="J20" s="232" t="str">
        <f t="shared" si="3" ref="J20">IF(K17&gt;J11,"Achieve","Not Achive")</f>
        <v>Achieve</v>
      </c>
      <c r="K20" s="232"/>
      <c r="L20" s="232" t="str">
        <f t="shared" si="4" ref="L20">IF(M17&gt;L11,"Achieve","Not Achive")</f>
        <v>Achieve</v>
      </c>
      <c r="M20" s="232"/>
      <c r="N20" s="232" t="str">
        <f t="shared" si="5" ref="N20">IF(O17&gt;N11,"Achieve","Not Achive")</f>
        <v>Achieve</v>
      </c>
      <c r="O20" s="232"/>
      <c r="P20" s="232" t="str">
        <f t="shared" si="6" ref="P20">IF(Q17&gt;P11,"Achieve","Not Achive")</f>
        <v>Achieve</v>
      </c>
      <c r="Q20" s="232"/>
      <c r="R20" s="232" t="str">
        <f t="shared" si="7" ref="R20">IF(S17&gt;R11,"Achieve","Not Achive")</f>
        <v>Achieve</v>
      </c>
      <c r="S20" s="232"/>
      <c r="T20" s="232" t="str">
        <f t="shared" si="8" ref="T20">IF(U17&gt;T11,"Achieve","Not Achive")</f>
        <v>Not Achive</v>
      </c>
      <c r="U20" s="232"/>
      <c r="V20" s="232" t="str">
        <f t="shared" si="9" ref="V20">IF(W17&gt;V11,"Achieve","Not Achive")</f>
        <v>Achieve</v>
      </c>
      <c r="W20" s="232"/>
      <c r="X20" s="232" t="str">
        <f t="shared" si="10" ref="X20">IF(Y17&gt;X11,"Achieve","Not Achive")</f>
        <v>Achieve</v>
      </c>
      <c r="Y20" s="232"/>
      <c r="Z20" s="232" t="str">
        <f t="shared" si="11" ref="Z20">IF(AA17&gt;Z11,"Achieve","Not Achive")</f>
        <v>Achieve</v>
      </c>
      <c r="AA20" s="232"/>
    </row>
  </sheetData>
  <mergeCells count="40">
    <mergeCell ref="B1:AA1"/>
    <mergeCell ref="B2:AA2"/>
    <mergeCell ref="B3:AA3"/>
    <mergeCell ref="Z4:AA4"/>
    <mergeCell ref="P4:Q4"/>
    <mergeCell ref="R4:S4"/>
    <mergeCell ref="T4:U4"/>
    <mergeCell ref="V4:W4"/>
    <mergeCell ref="X4:Y4"/>
    <mergeCell ref="N4:O4"/>
    <mergeCell ref="A4:C5"/>
    <mergeCell ref="D20:E20"/>
    <mergeCell ref="H20:I20"/>
    <mergeCell ref="J20:K20"/>
    <mergeCell ref="N20:O20"/>
    <mergeCell ref="D4:E4"/>
    <mergeCell ref="F4:G4"/>
    <mergeCell ref="H4:I4"/>
    <mergeCell ref="J4:K4"/>
    <mergeCell ref="L4:M4"/>
    <mergeCell ref="D19:E19"/>
    <mergeCell ref="F20:G20"/>
    <mergeCell ref="L20:M20"/>
    <mergeCell ref="F19:G19"/>
    <mergeCell ref="H19:I19"/>
    <mergeCell ref="J19:K19"/>
    <mergeCell ref="Z20:AA20"/>
    <mergeCell ref="V19:W19"/>
    <mergeCell ref="X19:Y19"/>
    <mergeCell ref="Z19:AA19"/>
    <mergeCell ref="L19:M19"/>
    <mergeCell ref="N19:O19"/>
    <mergeCell ref="P19:Q19"/>
    <mergeCell ref="R19:S19"/>
    <mergeCell ref="T19:U19"/>
    <mergeCell ref="P20:Q20"/>
    <mergeCell ref="T20:U20"/>
    <mergeCell ref="X20:Y20"/>
    <mergeCell ref="R20:S20"/>
    <mergeCell ref="V20:W20"/>
  </mergeCell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1</vt:lpstr>
      <vt:lpstr>2</vt:lpstr>
      <vt:lpstr>3</vt:lpstr>
      <vt:lpstr>CO (All Subjects)</vt:lpstr>
      <vt:lpstr>CO-PO Mapping</vt:lpstr>
      <vt:lpstr>Final Attainment</vt:lpstr>
      <vt:lpstr>1 (2)</vt:lpstr>
      <vt:lpstr>2 (2)</vt:lpstr>
      <vt:lpstr>3 (2)</vt:lpstr>
      <vt:lpstr>CO (2)</vt:lpstr>
      <vt:lpstr>CO-PO Mapping (2)</vt:lpstr>
      <vt:lpstr>Final Attainment (2)</vt:lpstr>
      <vt:lpstr>1 (3)</vt:lpstr>
      <vt:lpstr>2 (3)</vt:lpstr>
      <vt:lpstr>3 (3)</vt:lpstr>
      <vt:lpstr>CO (3)</vt:lpstr>
      <vt:lpstr>CO-PO Mapping (3)</vt:lpstr>
      <vt:lpstr>Final Attainment (3)</vt:lpstr>
      <vt:lpstr>1 (4)</vt:lpstr>
      <vt:lpstr>2 (4)</vt:lpstr>
      <vt:lpstr>3 (4)</vt:lpstr>
      <vt:lpstr>CO (4)</vt:lpstr>
      <vt:lpstr>CO-PO Mapping (4)</vt:lpstr>
      <vt:lpstr>Final Attainment (4)</vt:lpstr>
      <vt:lpstr>1 (5)</vt:lpstr>
      <vt:lpstr>2 (5)</vt:lpstr>
      <vt:lpstr>3 (5)</vt:lpstr>
      <vt:lpstr>CO (5)</vt:lpstr>
      <vt:lpstr>CO-PO Mapping (5)</vt:lpstr>
      <vt:lpstr>Final Attainment (5)</vt:lpstr>
      <vt:lpstr>1 (6)</vt:lpstr>
      <vt:lpstr>2 (6)</vt:lpstr>
      <vt:lpstr>CO (6)</vt:lpstr>
      <vt:lpstr>CO-PO Mapping (6)</vt:lpstr>
      <vt:lpstr>Final Attainment (6)</vt:lpstr>
      <vt:lpstr>1 (7)</vt:lpstr>
      <vt:lpstr>2 (7)</vt:lpstr>
      <vt:lpstr>CO (7)</vt:lpstr>
      <vt:lpstr>CO-PO Mapping (7)</vt:lpstr>
      <vt:lpstr>Final Attainment (7)</vt:lpstr>
      <vt:lpstr>1 (8)</vt:lpstr>
      <vt:lpstr>2 (8)</vt:lpstr>
      <vt:lpstr>CO (8)</vt:lpstr>
      <vt:lpstr>CO-PO Mapping (8)</vt:lpstr>
      <vt:lpstr>Final Attainment (8)</vt:lpstr>
      <vt:lpstr>1 (9)</vt:lpstr>
      <vt:lpstr>2 (9)</vt:lpstr>
      <vt:lpstr>CO (9)</vt:lpstr>
      <vt:lpstr>CO-PO Mapping (9)</vt:lpstr>
      <vt:lpstr>Final Attainment (9)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chirag arora</dc:creator>
  <cp:keywords/>
  <dc:description/>
  <cp:lastModifiedBy>dell</cp:lastModifiedBy>
  <cp:lastPrinted>2023-07-06T04:55:34Z</cp:lastPrinted>
  <dcterms:created xsi:type="dcterms:W3CDTF">2023-05-12T09:39:20Z</dcterms:created>
  <dcterms:modified xsi:type="dcterms:W3CDTF">2023-08-22T13:50:00Z</dcterms:modified>
  <cp:category/>
</cp:coreProperties>
</file>